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va\Documents\VEREJNE_OBSTARAVANIE\2019_2020\_TSK\7_SPS_Nove_Mesto_nad_Vahom\TSK07_Sutazne_podklady_NMnV_v_28012020\"/>
    </mc:Choice>
  </mc:AlternateContent>
  <bookViews>
    <workbookView xWindow="0" yWindow="0" windowWidth="20490" windowHeight="7155" firstSheet="1" activeTab="1"/>
  </bookViews>
  <sheets>
    <sheet name="Rekapitulácia stavby" sheetId="1" r:id="rId1"/>
    <sheet name="001 - SO 01 Rekonštrukcia..." sheetId="2" r:id="rId2"/>
    <sheet name="002 - SO 01 Umelé osvetle..." sheetId="3" r:id="rId3"/>
    <sheet name="003 - SO 02 Rekonštrukcia..." sheetId="4" r:id="rId4"/>
    <sheet name="004 - SO 02 Bleskozvod" sheetId="5" r:id="rId5"/>
    <sheet name="005 - SO 01 Vzduchotechnika" sheetId="6" r:id="rId6"/>
  </sheets>
  <definedNames>
    <definedName name="_xlnm._FilterDatabase" localSheetId="1" hidden="1">'001 - SO 01 Rekonštrukcia...'!$C$136:$L$362</definedName>
    <definedName name="_xlnm._FilterDatabase" localSheetId="2" hidden="1">'002 - SO 01 Umelé osvetle...'!$C$126:$L$267</definedName>
    <definedName name="_xlnm._FilterDatabase" localSheetId="3" hidden="1">'003 - SO 02 Rekonštrukcia...'!$C$125:$L$184</definedName>
    <definedName name="_xlnm._FilterDatabase" localSheetId="4" hidden="1">'004 - SO 02 Bleskozvod'!$C$118:$L$133</definedName>
    <definedName name="_xlnm._FilterDatabase" localSheetId="5" hidden="1">'005 - SO 01 Vzduchotechnika'!$C$119:$L$154</definedName>
    <definedName name="_xlnm.Print_Titles" localSheetId="1">'001 - SO 01 Rekonštrukcia...'!$136:$136</definedName>
    <definedName name="_xlnm.Print_Titles" localSheetId="2">'002 - SO 01 Umelé osvetle...'!$126:$126</definedName>
    <definedName name="_xlnm.Print_Titles" localSheetId="3">'003 - SO 02 Rekonštrukcia...'!$125:$125</definedName>
    <definedName name="_xlnm.Print_Titles" localSheetId="4">'004 - SO 02 Bleskozvod'!$118:$118</definedName>
    <definedName name="_xlnm.Print_Titles" localSheetId="5">'005 - SO 01 Vzduchotechnika'!$119:$119</definedName>
    <definedName name="_xlnm.Print_Titles" localSheetId="0">'Rekapitulácia stavby'!$92:$92</definedName>
    <definedName name="_xlnm.Print_Area" localSheetId="1">'001 - SO 01 Rekonštrukcia...'!$C$4:$K$76,'001 - SO 01 Rekonštrukcia...'!$C$82:$K$118,'001 - SO 01 Rekonštrukcia...'!$C$124:$L$362</definedName>
    <definedName name="_xlnm.Print_Area" localSheetId="2">'002 - SO 01 Umelé osvetle...'!$C$4:$K$76,'002 - SO 01 Umelé osvetle...'!$C$82:$K$108,'002 - SO 01 Umelé osvetle...'!$C$114:$L$267</definedName>
    <definedName name="_xlnm.Print_Area" localSheetId="3">'003 - SO 02 Rekonštrukcia...'!$C$4:$K$76,'003 - SO 02 Rekonštrukcia...'!$C$82:$K$107,'003 - SO 02 Rekonštrukcia...'!$C$113:$L$184</definedName>
    <definedName name="_xlnm.Print_Area" localSheetId="4">'004 - SO 02 Bleskozvod'!$C$4:$K$76,'004 - SO 02 Bleskozvod'!$C$82:$K$100,'004 - SO 02 Bleskozvod'!$C$106:$L$133</definedName>
    <definedName name="_xlnm.Print_Area" localSheetId="5">'005 - SO 01 Vzduchotechnika'!$C$4:$K$76,'005 - SO 01 Vzduchotechnika'!$C$82:$K$101,'005 - SO 01 Vzduchotechnika'!$C$107:$L$154</definedName>
    <definedName name="_xlnm.Print_Area" localSheetId="0">'Rekapitulácia stavby'!$D$4:$AO$76,'Rekapitulácia stavby'!$C$82:$AQ$100</definedName>
  </definedNames>
  <calcPr calcId="152511"/>
</workbook>
</file>

<file path=xl/calcChain.xml><?xml version="1.0" encoding="utf-8"?>
<calcChain xmlns="http://schemas.openxmlformats.org/spreadsheetml/2006/main">
  <c r="K154" i="6" l="1"/>
  <c r="K39" i="6"/>
  <c r="K38" i="6"/>
  <c r="BA99" i="1"/>
  <c r="K37" i="6"/>
  <c r="AZ99" i="1"/>
  <c r="K100" i="6"/>
  <c r="J100" i="6"/>
  <c r="I100" i="6"/>
  <c r="BI153" i="6"/>
  <c r="BH153" i="6"/>
  <c r="BG153" i="6"/>
  <c r="BE153" i="6"/>
  <c r="X153" i="6"/>
  <c r="V153" i="6"/>
  <c r="T153" i="6"/>
  <c r="P153" i="6"/>
  <c r="BI152" i="6"/>
  <c r="BH152" i="6"/>
  <c r="BG152" i="6"/>
  <c r="BE152" i="6"/>
  <c r="X152" i="6"/>
  <c r="V152" i="6"/>
  <c r="T152" i="6"/>
  <c r="P152" i="6"/>
  <c r="BI151" i="6"/>
  <c r="BH151" i="6"/>
  <c r="BG151" i="6"/>
  <c r="BE151" i="6"/>
  <c r="X151" i="6"/>
  <c r="V151" i="6"/>
  <c r="T151" i="6"/>
  <c r="P151" i="6"/>
  <c r="BI150" i="6"/>
  <c r="BH150" i="6"/>
  <c r="BG150" i="6"/>
  <c r="BE150" i="6"/>
  <c r="X150" i="6"/>
  <c r="V150" i="6"/>
  <c r="T150" i="6"/>
  <c r="P150" i="6"/>
  <c r="BI149" i="6"/>
  <c r="BH149" i="6"/>
  <c r="BG149" i="6"/>
  <c r="BE149" i="6"/>
  <c r="X149" i="6"/>
  <c r="V149" i="6"/>
  <c r="T149" i="6"/>
  <c r="P149" i="6"/>
  <c r="BI148" i="6"/>
  <c r="BH148" i="6"/>
  <c r="BG148" i="6"/>
  <c r="BE148" i="6"/>
  <c r="X148" i="6"/>
  <c r="V148" i="6"/>
  <c r="T148" i="6"/>
  <c r="P148" i="6"/>
  <c r="BI147" i="6"/>
  <c r="BH147" i="6"/>
  <c r="BG147" i="6"/>
  <c r="BE147" i="6"/>
  <c r="X147" i="6"/>
  <c r="V147" i="6"/>
  <c r="T147" i="6"/>
  <c r="P147" i="6"/>
  <c r="BI146" i="6"/>
  <c r="BH146" i="6"/>
  <c r="BG146" i="6"/>
  <c r="BE146" i="6"/>
  <c r="X146" i="6"/>
  <c r="V146" i="6"/>
  <c r="T146" i="6"/>
  <c r="P146" i="6"/>
  <c r="BI145" i="6"/>
  <c r="BH145" i="6"/>
  <c r="BG145" i="6"/>
  <c r="BE145" i="6"/>
  <c r="X145" i="6"/>
  <c r="V145" i="6"/>
  <c r="T145" i="6"/>
  <c r="P145" i="6"/>
  <c r="BI144" i="6"/>
  <c r="BH144" i="6"/>
  <c r="BG144" i="6"/>
  <c r="BE144" i="6"/>
  <c r="X144" i="6"/>
  <c r="V144" i="6"/>
  <c r="T144" i="6"/>
  <c r="P144" i="6"/>
  <c r="BI143" i="6"/>
  <c r="BH143" i="6"/>
  <c r="BG143" i="6"/>
  <c r="BE143" i="6"/>
  <c r="X143" i="6"/>
  <c r="V143" i="6"/>
  <c r="T143" i="6"/>
  <c r="P143" i="6"/>
  <c r="BI142" i="6"/>
  <c r="BH142" i="6"/>
  <c r="BG142" i="6"/>
  <c r="BE142" i="6"/>
  <c r="X142" i="6"/>
  <c r="V142" i="6"/>
  <c r="T142" i="6"/>
  <c r="P142" i="6"/>
  <c r="BI141" i="6"/>
  <c r="BH141" i="6"/>
  <c r="BG141" i="6"/>
  <c r="BE141" i="6"/>
  <c r="X141" i="6"/>
  <c r="V141" i="6"/>
  <c r="T141" i="6"/>
  <c r="P141" i="6"/>
  <c r="BI139" i="6"/>
  <c r="BH139" i="6"/>
  <c r="BG139" i="6"/>
  <c r="BE139" i="6"/>
  <c r="X139" i="6"/>
  <c r="V139" i="6"/>
  <c r="T139" i="6"/>
  <c r="P139" i="6"/>
  <c r="BI138" i="6"/>
  <c r="BH138" i="6"/>
  <c r="BG138" i="6"/>
  <c r="BE138" i="6"/>
  <c r="X138" i="6"/>
  <c r="V138" i="6"/>
  <c r="T138" i="6"/>
  <c r="P138" i="6"/>
  <c r="BI137" i="6"/>
  <c r="BH137" i="6"/>
  <c r="BG137" i="6"/>
  <c r="BE137" i="6"/>
  <c r="X137" i="6"/>
  <c r="V137" i="6"/>
  <c r="T137" i="6"/>
  <c r="P137" i="6"/>
  <c r="BI135" i="6"/>
  <c r="BH135" i="6"/>
  <c r="BG135" i="6"/>
  <c r="BE135" i="6"/>
  <c r="X135" i="6"/>
  <c r="V135" i="6"/>
  <c r="T135" i="6"/>
  <c r="P135" i="6"/>
  <c r="BI134" i="6"/>
  <c r="BH134" i="6"/>
  <c r="BG134" i="6"/>
  <c r="BE134" i="6"/>
  <c r="X134" i="6"/>
  <c r="V134" i="6"/>
  <c r="T134" i="6"/>
  <c r="P134" i="6"/>
  <c r="BI133" i="6"/>
  <c r="BH133" i="6"/>
  <c r="BG133" i="6"/>
  <c r="BE133" i="6"/>
  <c r="X133" i="6"/>
  <c r="V133" i="6"/>
  <c r="T133" i="6"/>
  <c r="P133" i="6"/>
  <c r="BI132" i="6"/>
  <c r="BH132" i="6"/>
  <c r="BG132" i="6"/>
  <c r="BE132" i="6"/>
  <c r="X132" i="6"/>
  <c r="V132" i="6"/>
  <c r="T132" i="6"/>
  <c r="P132" i="6"/>
  <c r="BI131" i="6"/>
  <c r="BH131" i="6"/>
  <c r="BG131" i="6"/>
  <c r="BE131" i="6"/>
  <c r="X131" i="6"/>
  <c r="V131" i="6"/>
  <c r="T131" i="6"/>
  <c r="P131" i="6"/>
  <c r="BI130" i="6"/>
  <c r="BH130" i="6"/>
  <c r="BG130" i="6"/>
  <c r="BE130" i="6"/>
  <c r="X130" i="6"/>
  <c r="V130" i="6"/>
  <c r="T130" i="6"/>
  <c r="P130" i="6"/>
  <c r="BI129" i="6"/>
  <c r="BH129" i="6"/>
  <c r="BG129" i="6"/>
  <c r="BE129" i="6"/>
  <c r="X129" i="6"/>
  <c r="V129" i="6"/>
  <c r="T129" i="6"/>
  <c r="P129" i="6"/>
  <c r="BI128" i="6"/>
  <c r="BH128" i="6"/>
  <c r="BG128" i="6"/>
  <c r="BE128" i="6"/>
  <c r="X128" i="6"/>
  <c r="V128" i="6"/>
  <c r="T128" i="6"/>
  <c r="P128" i="6"/>
  <c r="BI127" i="6"/>
  <c r="BH127" i="6"/>
  <c r="BG127" i="6"/>
  <c r="BE127" i="6"/>
  <c r="X127" i="6"/>
  <c r="V127" i="6"/>
  <c r="T127" i="6"/>
  <c r="P127" i="6"/>
  <c r="BI126" i="6"/>
  <c r="BH126" i="6"/>
  <c r="BG126" i="6"/>
  <c r="BE126" i="6"/>
  <c r="X126" i="6"/>
  <c r="V126" i="6"/>
  <c r="T126" i="6"/>
  <c r="P126" i="6"/>
  <c r="BI125" i="6"/>
  <c r="BH125" i="6"/>
  <c r="BG125" i="6"/>
  <c r="BE125" i="6"/>
  <c r="X125" i="6"/>
  <c r="V125" i="6"/>
  <c r="T125" i="6"/>
  <c r="P125" i="6"/>
  <c r="BI124" i="6"/>
  <c r="BH124" i="6"/>
  <c r="BG124" i="6"/>
  <c r="BE124" i="6"/>
  <c r="X124" i="6"/>
  <c r="V124" i="6"/>
  <c r="T124" i="6"/>
  <c r="P124" i="6"/>
  <c r="BI123" i="6"/>
  <c r="BH123" i="6"/>
  <c r="BG123" i="6"/>
  <c r="BE123" i="6"/>
  <c r="X123" i="6"/>
  <c r="V123" i="6"/>
  <c r="T123" i="6"/>
  <c r="P123" i="6"/>
  <c r="BI122" i="6"/>
  <c r="BH122" i="6"/>
  <c r="BG122" i="6"/>
  <c r="BE122" i="6"/>
  <c r="X122" i="6"/>
  <c r="V122" i="6"/>
  <c r="T122" i="6"/>
  <c r="P122" i="6"/>
  <c r="J117" i="6"/>
  <c r="J116" i="6"/>
  <c r="F116" i="6"/>
  <c r="F114" i="6"/>
  <c r="E112" i="6"/>
  <c r="J92" i="6"/>
  <c r="J91" i="6"/>
  <c r="F91" i="6"/>
  <c r="F89" i="6"/>
  <c r="E87" i="6"/>
  <c r="J18" i="6"/>
  <c r="E18" i="6"/>
  <c r="F117" i="6"/>
  <c r="J17" i="6"/>
  <c r="J12" i="6"/>
  <c r="J114" i="6" s="1"/>
  <c r="E7" i="6"/>
  <c r="E85" i="6" s="1"/>
  <c r="K39" i="5"/>
  <c r="K38" i="5"/>
  <c r="BA98" i="1"/>
  <c r="K37" i="5"/>
  <c r="AZ98" i="1"/>
  <c r="BI133" i="5"/>
  <c r="BH133" i="5"/>
  <c r="BG133" i="5"/>
  <c r="BE133" i="5"/>
  <c r="X133" i="5"/>
  <c r="V133" i="5"/>
  <c r="T133" i="5"/>
  <c r="P133" i="5"/>
  <c r="BI132" i="5"/>
  <c r="BH132" i="5"/>
  <c r="BG132" i="5"/>
  <c r="BE132" i="5"/>
  <c r="X132" i="5"/>
  <c r="V132" i="5"/>
  <c r="T132" i="5"/>
  <c r="P132" i="5"/>
  <c r="BI131" i="5"/>
  <c r="BH131" i="5"/>
  <c r="BG131" i="5"/>
  <c r="BE131" i="5"/>
  <c r="X131" i="5"/>
  <c r="V131" i="5"/>
  <c r="T131" i="5"/>
  <c r="P131" i="5"/>
  <c r="BI129" i="5"/>
  <c r="BH129" i="5"/>
  <c r="BG129" i="5"/>
  <c r="BE129" i="5"/>
  <c r="X129" i="5"/>
  <c r="V129" i="5"/>
  <c r="T129" i="5"/>
  <c r="P129" i="5"/>
  <c r="BI128" i="5"/>
  <c r="BH128" i="5"/>
  <c r="BG128" i="5"/>
  <c r="BE128" i="5"/>
  <c r="X128" i="5"/>
  <c r="V128" i="5"/>
  <c r="T128" i="5"/>
  <c r="P128" i="5"/>
  <c r="BI127" i="5"/>
  <c r="BH127" i="5"/>
  <c r="BG127" i="5"/>
  <c r="BE127" i="5"/>
  <c r="X127" i="5"/>
  <c r="V127" i="5"/>
  <c r="T127" i="5"/>
  <c r="P127" i="5"/>
  <c r="BI126" i="5"/>
  <c r="BH126" i="5"/>
  <c r="BG126" i="5"/>
  <c r="BE126" i="5"/>
  <c r="X126" i="5"/>
  <c r="V126" i="5"/>
  <c r="T126" i="5"/>
  <c r="P126" i="5"/>
  <c r="BI125" i="5"/>
  <c r="BH125" i="5"/>
  <c r="BG125" i="5"/>
  <c r="BE125" i="5"/>
  <c r="X125" i="5"/>
  <c r="V125" i="5"/>
  <c r="T125" i="5"/>
  <c r="P125" i="5"/>
  <c r="BI124" i="5"/>
  <c r="BH124" i="5"/>
  <c r="BG124" i="5"/>
  <c r="BE124" i="5"/>
  <c r="X124" i="5"/>
  <c r="V124" i="5"/>
  <c r="T124" i="5"/>
  <c r="P124" i="5"/>
  <c r="BI123" i="5"/>
  <c r="BH123" i="5"/>
  <c r="BG123" i="5"/>
  <c r="BE123" i="5"/>
  <c r="X123" i="5"/>
  <c r="V123" i="5"/>
  <c r="T123" i="5"/>
  <c r="P123" i="5"/>
  <c r="BI122" i="5"/>
  <c r="BH122" i="5"/>
  <c r="BG122" i="5"/>
  <c r="BE122" i="5"/>
  <c r="X122" i="5"/>
  <c r="V122" i="5"/>
  <c r="T122" i="5"/>
  <c r="P122" i="5"/>
  <c r="J116" i="5"/>
  <c r="J115" i="5"/>
  <c r="F115" i="5"/>
  <c r="F113" i="5"/>
  <c r="E111" i="5"/>
  <c r="J92" i="5"/>
  <c r="J91" i="5"/>
  <c r="F91" i="5"/>
  <c r="F89" i="5"/>
  <c r="E87" i="5"/>
  <c r="J18" i="5"/>
  <c r="E18" i="5"/>
  <c r="F116" i="5" s="1"/>
  <c r="J17" i="5"/>
  <c r="J12" i="5"/>
  <c r="J89" i="5"/>
  <c r="E7" i="5"/>
  <c r="E109" i="5"/>
  <c r="K39" i="4"/>
  <c r="K38" i="4"/>
  <c r="BA97" i="1" s="1"/>
  <c r="K37" i="4"/>
  <c r="AZ97" i="1" s="1"/>
  <c r="BI184" i="4"/>
  <c r="BH184" i="4"/>
  <c r="BG184" i="4"/>
  <c r="BE184" i="4"/>
  <c r="X184" i="4"/>
  <c r="V184" i="4"/>
  <c r="T184" i="4"/>
  <c r="P184" i="4"/>
  <c r="BI183" i="4"/>
  <c r="BH183" i="4"/>
  <c r="BG183" i="4"/>
  <c r="BE183" i="4"/>
  <c r="X183" i="4"/>
  <c r="V183" i="4"/>
  <c r="T183" i="4"/>
  <c r="P183" i="4"/>
  <c r="BI182" i="4"/>
  <c r="BH182" i="4"/>
  <c r="BG182" i="4"/>
  <c r="BE182" i="4"/>
  <c r="X182" i="4"/>
  <c r="V182" i="4"/>
  <c r="T182" i="4"/>
  <c r="P182" i="4"/>
  <c r="BI180" i="4"/>
  <c r="BH180" i="4"/>
  <c r="BG180" i="4"/>
  <c r="BE180" i="4"/>
  <c r="X180" i="4"/>
  <c r="V180" i="4"/>
  <c r="T180" i="4"/>
  <c r="P180" i="4"/>
  <c r="BI179" i="4"/>
  <c r="BH179" i="4"/>
  <c r="BG179" i="4"/>
  <c r="BE179" i="4"/>
  <c r="X179" i="4"/>
  <c r="V179" i="4"/>
  <c r="T179" i="4"/>
  <c r="P179" i="4"/>
  <c r="BI178" i="4"/>
  <c r="BH178" i="4"/>
  <c r="BG178" i="4"/>
  <c r="BE178" i="4"/>
  <c r="X178" i="4"/>
  <c r="V178" i="4"/>
  <c r="T178" i="4"/>
  <c r="P178" i="4"/>
  <c r="BI177" i="4"/>
  <c r="BH177" i="4"/>
  <c r="BG177" i="4"/>
  <c r="BE177" i="4"/>
  <c r="X177" i="4"/>
  <c r="V177" i="4"/>
  <c r="T177" i="4"/>
  <c r="P177" i="4"/>
  <c r="BI176" i="4"/>
  <c r="BH176" i="4"/>
  <c r="BG176" i="4"/>
  <c r="BE176" i="4"/>
  <c r="X176" i="4"/>
  <c r="V176" i="4"/>
  <c r="T176" i="4"/>
  <c r="P176" i="4"/>
  <c r="BI175" i="4"/>
  <c r="BH175" i="4"/>
  <c r="BG175" i="4"/>
  <c r="BE175" i="4"/>
  <c r="X175" i="4"/>
  <c r="V175" i="4"/>
  <c r="T175" i="4"/>
  <c r="P175" i="4"/>
  <c r="BI174" i="4"/>
  <c r="BH174" i="4"/>
  <c r="BG174" i="4"/>
  <c r="BE174" i="4"/>
  <c r="X174" i="4"/>
  <c r="V174" i="4"/>
  <c r="T174" i="4"/>
  <c r="P174" i="4"/>
  <c r="BI173" i="4"/>
  <c r="BH173" i="4"/>
  <c r="BG173" i="4"/>
  <c r="BE173" i="4"/>
  <c r="X173" i="4"/>
  <c r="V173" i="4"/>
  <c r="T173" i="4"/>
  <c r="P173" i="4"/>
  <c r="BI172" i="4"/>
  <c r="BH172" i="4"/>
  <c r="BG172" i="4"/>
  <c r="BE172" i="4"/>
  <c r="X172" i="4"/>
  <c r="V172" i="4"/>
  <c r="T172" i="4"/>
  <c r="P172" i="4"/>
  <c r="BI171" i="4"/>
  <c r="BH171" i="4"/>
  <c r="BG171" i="4"/>
  <c r="BE171" i="4"/>
  <c r="X171" i="4"/>
  <c r="V171" i="4"/>
  <c r="T171" i="4"/>
  <c r="P171" i="4"/>
  <c r="BI169" i="4"/>
  <c r="BH169" i="4"/>
  <c r="BG169" i="4"/>
  <c r="BE169" i="4"/>
  <c r="X169" i="4"/>
  <c r="V169" i="4"/>
  <c r="T169" i="4"/>
  <c r="P169" i="4"/>
  <c r="BI168" i="4"/>
  <c r="BH168" i="4"/>
  <c r="BG168" i="4"/>
  <c r="BE168" i="4"/>
  <c r="X168" i="4"/>
  <c r="V168" i="4"/>
  <c r="T168" i="4"/>
  <c r="P168" i="4"/>
  <c r="BI166" i="4"/>
  <c r="BH166" i="4"/>
  <c r="BG166" i="4"/>
  <c r="BE166" i="4"/>
  <c r="X166" i="4"/>
  <c r="V166" i="4"/>
  <c r="T166" i="4"/>
  <c r="P166" i="4"/>
  <c r="BI165" i="4"/>
  <c r="BH165" i="4"/>
  <c r="BG165" i="4"/>
  <c r="BE165" i="4"/>
  <c r="X165" i="4"/>
  <c r="V165" i="4"/>
  <c r="T165" i="4"/>
  <c r="P165" i="4"/>
  <c r="BI164" i="4"/>
  <c r="BH164" i="4"/>
  <c r="BG164" i="4"/>
  <c r="BE164" i="4"/>
  <c r="X164" i="4"/>
  <c r="V164" i="4"/>
  <c r="T164" i="4"/>
  <c r="P164" i="4"/>
  <c r="BI163" i="4"/>
  <c r="BH163" i="4"/>
  <c r="BG163" i="4"/>
  <c r="BE163" i="4"/>
  <c r="X163" i="4"/>
  <c r="V163" i="4"/>
  <c r="T163" i="4"/>
  <c r="P163" i="4"/>
  <c r="BI162" i="4"/>
  <c r="BH162" i="4"/>
  <c r="BG162" i="4"/>
  <c r="BE162" i="4"/>
  <c r="X162" i="4"/>
  <c r="V162" i="4"/>
  <c r="T162" i="4"/>
  <c r="P162" i="4"/>
  <c r="BI161" i="4"/>
  <c r="BH161" i="4"/>
  <c r="BG161" i="4"/>
  <c r="BE161" i="4"/>
  <c r="X161" i="4"/>
  <c r="V161" i="4"/>
  <c r="T161" i="4"/>
  <c r="P161" i="4"/>
  <c r="BI160" i="4"/>
  <c r="BH160" i="4"/>
  <c r="BG160" i="4"/>
  <c r="BE160" i="4"/>
  <c r="X160" i="4"/>
  <c r="V160" i="4"/>
  <c r="T160" i="4"/>
  <c r="P160" i="4"/>
  <c r="BI159" i="4"/>
  <c r="BH159" i="4"/>
  <c r="BG159" i="4"/>
  <c r="BE159" i="4"/>
  <c r="X159" i="4"/>
  <c r="V159" i="4"/>
  <c r="T159" i="4"/>
  <c r="P159" i="4"/>
  <c r="BI158" i="4"/>
  <c r="BH158" i="4"/>
  <c r="BG158" i="4"/>
  <c r="BE158" i="4"/>
  <c r="X158" i="4"/>
  <c r="V158" i="4"/>
  <c r="T158" i="4"/>
  <c r="P158" i="4"/>
  <c r="BI157" i="4"/>
  <c r="BH157" i="4"/>
  <c r="BG157" i="4"/>
  <c r="BE157" i="4"/>
  <c r="X157" i="4"/>
  <c r="V157" i="4"/>
  <c r="T157" i="4"/>
  <c r="P157" i="4"/>
  <c r="BI156" i="4"/>
  <c r="BH156" i="4"/>
  <c r="BG156" i="4"/>
  <c r="BE156" i="4"/>
  <c r="X156" i="4"/>
  <c r="V156" i="4"/>
  <c r="T156" i="4"/>
  <c r="P156" i="4"/>
  <c r="BI155" i="4"/>
  <c r="BH155" i="4"/>
  <c r="BG155" i="4"/>
  <c r="BE155" i="4"/>
  <c r="X155" i="4"/>
  <c r="V155" i="4"/>
  <c r="T155" i="4"/>
  <c r="P155" i="4"/>
  <c r="BI154" i="4"/>
  <c r="BH154" i="4"/>
  <c r="BG154" i="4"/>
  <c r="BE154" i="4"/>
  <c r="X154" i="4"/>
  <c r="V154" i="4"/>
  <c r="T154" i="4"/>
  <c r="P154" i="4"/>
  <c r="BI153" i="4"/>
  <c r="BH153" i="4"/>
  <c r="BG153" i="4"/>
  <c r="BE153" i="4"/>
  <c r="X153" i="4"/>
  <c r="V153" i="4"/>
  <c r="T153" i="4"/>
  <c r="P153" i="4"/>
  <c r="BI152" i="4"/>
  <c r="BH152" i="4"/>
  <c r="BG152" i="4"/>
  <c r="BE152" i="4"/>
  <c r="X152" i="4"/>
  <c r="V152" i="4"/>
  <c r="T152" i="4"/>
  <c r="P152" i="4"/>
  <c r="BI151" i="4"/>
  <c r="BH151" i="4"/>
  <c r="BG151" i="4"/>
  <c r="BE151" i="4"/>
  <c r="X151" i="4"/>
  <c r="V151" i="4"/>
  <c r="T151" i="4"/>
  <c r="P151" i="4"/>
  <c r="BI150" i="4"/>
  <c r="BH150" i="4"/>
  <c r="BG150" i="4"/>
  <c r="BE150" i="4"/>
  <c r="X150" i="4"/>
  <c r="V150" i="4"/>
  <c r="T150" i="4"/>
  <c r="P150" i="4"/>
  <c r="BI149" i="4"/>
  <c r="BH149" i="4"/>
  <c r="BG149" i="4"/>
  <c r="BE149" i="4"/>
  <c r="X149" i="4"/>
  <c r="V149" i="4"/>
  <c r="T149" i="4"/>
  <c r="P149" i="4"/>
  <c r="BI148" i="4"/>
  <c r="BH148" i="4"/>
  <c r="BG148" i="4"/>
  <c r="BE148" i="4"/>
  <c r="X148" i="4"/>
  <c r="V148" i="4"/>
  <c r="T148" i="4"/>
  <c r="P148" i="4"/>
  <c r="BI147" i="4"/>
  <c r="BH147" i="4"/>
  <c r="BG147" i="4"/>
  <c r="BE147" i="4"/>
  <c r="X147" i="4"/>
  <c r="V147" i="4"/>
  <c r="T147" i="4"/>
  <c r="P147" i="4"/>
  <c r="BI146" i="4"/>
  <c r="BH146" i="4"/>
  <c r="BG146" i="4"/>
  <c r="BE146" i="4"/>
  <c r="X146" i="4"/>
  <c r="V146" i="4"/>
  <c r="T146" i="4"/>
  <c r="P146" i="4"/>
  <c r="BI145" i="4"/>
  <c r="BH145" i="4"/>
  <c r="BG145" i="4"/>
  <c r="BE145" i="4"/>
  <c r="X145" i="4"/>
  <c r="V145" i="4"/>
  <c r="T145" i="4"/>
  <c r="P145" i="4"/>
  <c r="BI142" i="4"/>
  <c r="BH142" i="4"/>
  <c r="BG142" i="4"/>
  <c r="BE142" i="4"/>
  <c r="X142" i="4"/>
  <c r="X141" i="4" s="1"/>
  <c r="V142" i="4"/>
  <c r="V141" i="4" s="1"/>
  <c r="T142" i="4"/>
  <c r="T141" i="4" s="1"/>
  <c r="P142" i="4"/>
  <c r="BI140" i="4"/>
  <c r="BH140" i="4"/>
  <c r="BG140" i="4"/>
  <c r="BE140" i="4"/>
  <c r="X140" i="4"/>
  <c r="V140" i="4"/>
  <c r="T140" i="4"/>
  <c r="P140" i="4"/>
  <c r="BI139" i="4"/>
  <c r="BH139" i="4"/>
  <c r="BG139" i="4"/>
  <c r="BE139" i="4"/>
  <c r="X139" i="4"/>
  <c r="V139" i="4"/>
  <c r="T139" i="4"/>
  <c r="P139" i="4"/>
  <c r="BI138" i="4"/>
  <c r="BH138" i="4"/>
  <c r="BG138" i="4"/>
  <c r="BE138" i="4"/>
  <c r="X138" i="4"/>
  <c r="V138" i="4"/>
  <c r="T138" i="4"/>
  <c r="P138" i="4"/>
  <c r="BI137" i="4"/>
  <c r="BH137" i="4"/>
  <c r="BG137" i="4"/>
  <c r="BE137" i="4"/>
  <c r="X137" i="4"/>
  <c r="V137" i="4"/>
  <c r="T137" i="4"/>
  <c r="P137" i="4"/>
  <c r="BI136" i="4"/>
  <c r="BH136" i="4"/>
  <c r="BG136" i="4"/>
  <c r="BE136" i="4"/>
  <c r="X136" i="4"/>
  <c r="V136" i="4"/>
  <c r="T136" i="4"/>
  <c r="P136" i="4"/>
  <c r="BI135" i="4"/>
  <c r="BH135" i="4"/>
  <c r="BG135" i="4"/>
  <c r="BE135" i="4"/>
  <c r="X135" i="4"/>
  <c r="V135" i="4"/>
  <c r="T135" i="4"/>
  <c r="P135" i="4"/>
  <c r="BI134" i="4"/>
  <c r="BH134" i="4"/>
  <c r="BG134" i="4"/>
  <c r="BE134" i="4"/>
  <c r="X134" i="4"/>
  <c r="V134" i="4"/>
  <c r="T134" i="4"/>
  <c r="P134" i="4"/>
  <c r="BI132" i="4"/>
  <c r="BH132" i="4"/>
  <c r="BG132" i="4"/>
  <c r="BE132" i="4"/>
  <c r="X132" i="4"/>
  <c r="V132" i="4"/>
  <c r="T132" i="4"/>
  <c r="P132" i="4"/>
  <c r="BI131" i="4"/>
  <c r="BH131" i="4"/>
  <c r="BG131" i="4"/>
  <c r="BE131" i="4"/>
  <c r="X131" i="4"/>
  <c r="V131" i="4"/>
  <c r="T131" i="4"/>
  <c r="P131" i="4"/>
  <c r="BI129" i="4"/>
  <c r="BH129" i="4"/>
  <c r="BG129" i="4"/>
  <c r="BE129" i="4"/>
  <c r="X129" i="4"/>
  <c r="X128" i="4"/>
  <c r="V129" i="4"/>
  <c r="V128" i="4"/>
  <c r="T129" i="4"/>
  <c r="T128" i="4"/>
  <c r="P129" i="4"/>
  <c r="J123" i="4"/>
  <c r="J122" i="4"/>
  <c r="F122" i="4"/>
  <c r="F120" i="4"/>
  <c r="E118" i="4"/>
  <c r="J92" i="4"/>
  <c r="J91" i="4"/>
  <c r="F91" i="4"/>
  <c r="F89" i="4"/>
  <c r="E87" i="4"/>
  <c r="J18" i="4"/>
  <c r="E18" i="4"/>
  <c r="F123" i="4"/>
  <c r="J17" i="4"/>
  <c r="J12" i="4"/>
  <c r="J120" i="4" s="1"/>
  <c r="E7" i="4"/>
  <c r="E116" i="4" s="1"/>
  <c r="K39" i="3"/>
  <c r="K38" i="3"/>
  <c r="BA96" i="1"/>
  <c r="K37" i="3"/>
  <c r="AZ96" i="1"/>
  <c r="BI267" i="3"/>
  <c r="BH267" i="3"/>
  <c r="BG267" i="3"/>
  <c r="BE267" i="3"/>
  <c r="X267" i="3"/>
  <c r="V267" i="3"/>
  <c r="T267" i="3"/>
  <c r="P267" i="3"/>
  <c r="BI266" i="3"/>
  <c r="BH266" i="3"/>
  <c r="BG266" i="3"/>
  <c r="BE266" i="3"/>
  <c r="X266" i="3"/>
  <c r="V266" i="3"/>
  <c r="T266" i="3"/>
  <c r="P266" i="3"/>
  <c r="BI265" i="3"/>
  <c r="BH265" i="3"/>
  <c r="BG265" i="3"/>
  <c r="BE265" i="3"/>
  <c r="X265" i="3"/>
  <c r="V265" i="3"/>
  <c r="T265" i="3"/>
  <c r="P265" i="3"/>
  <c r="BI263" i="3"/>
  <c r="BH263" i="3"/>
  <c r="BG263" i="3"/>
  <c r="BE263" i="3"/>
  <c r="X263" i="3"/>
  <c r="V263" i="3"/>
  <c r="T263" i="3"/>
  <c r="P263" i="3"/>
  <c r="BI262" i="3"/>
  <c r="BH262" i="3"/>
  <c r="BG262" i="3"/>
  <c r="BE262" i="3"/>
  <c r="X262" i="3"/>
  <c r="V262" i="3"/>
  <c r="T262" i="3"/>
  <c r="P262" i="3"/>
  <c r="BI261" i="3"/>
  <c r="BH261" i="3"/>
  <c r="BG261" i="3"/>
  <c r="BE261" i="3"/>
  <c r="X261" i="3"/>
  <c r="V261" i="3"/>
  <c r="T261" i="3"/>
  <c r="P261" i="3"/>
  <c r="BI260" i="3"/>
  <c r="BH260" i="3"/>
  <c r="BG260" i="3"/>
  <c r="BE260" i="3"/>
  <c r="X260" i="3"/>
  <c r="V260" i="3"/>
  <c r="T260" i="3"/>
  <c r="P260" i="3"/>
  <c r="BI259" i="3"/>
  <c r="BH259" i="3"/>
  <c r="BG259" i="3"/>
  <c r="BE259" i="3"/>
  <c r="X259" i="3"/>
  <c r="V259" i="3"/>
  <c r="T259" i="3"/>
  <c r="P259" i="3"/>
  <c r="BI258" i="3"/>
  <c r="BH258" i="3"/>
  <c r="BG258" i="3"/>
  <c r="BE258" i="3"/>
  <c r="X258" i="3"/>
  <c r="V258" i="3"/>
  <c r="T258" i="3"/>
  <c r="P258" i="3"/>
  <c r="BI257" i="3"/>
  <c r="BH257" i="3"/>
  <c r="BG257" i="3"/>
  <c r="BE257" i="3"/>
  <c r="X257" i="3"/>
  <c r="V257" i="3"/>
  <c r="T257" i="3"/>
  <c r="P257" i="3"/>
  <c r="BI256" i="3"/>
  <c r="BH256" i="3"/>
  <c r="BG256" i="3"/>
  <c r="BE256" i="3"/>
  <c r="X256" i="3"/>
  <c r="V256" i="3"/>
  <c r="T256" i="3"/>
  <c r="P256" i="3"/>
  <c r="BI255" i="3"/>
  <c r="BH255" i="3"/>
  <c r="BG255" i="3"/>
  <c r="BE255" i="3"/>
  <c r="X255" i="3"/>
  <c r="V255" i="3"/>
  <c r="T255" i="3"/>
  <c r="P255" i="3"/>
  <c r="BI254" i="3"/>
  <c r="BH254" i="3"/>
  <c r="BG254" i="3"/>
  <c r="BE254" i="3"/>
  <c r="X254" i="3"/>
  <c r="V254" i="3"/>
  <c r="T254" i="3"/>
  <c r="P254" i="3"/>
  <c r="BI253" i="3"/>
  <c r="BH253" i="3"/>
  <c r="BG253" i="3"/>
  <c r="BE253" i="3"/>
  <c r="X253" i="3"/>
  <c r="V253" i="3"/>
  <c r="T253" i="3"/>
  <c r="P253" i="3"/>
  <c r="BI252" i="3"/>
  <c r="BH252" i="3"/>
  <c r="BG252" i="3"/>
  <c r="BE252" i="3"/>
  <c r="X252" i="3"/>
  <c r="V252" i="3"/>
  <c r="T252" i="3"/>
  <c r="P252" i="3"/>
  <c r="BI251" i="3"/>
  <c r="BH251" i="3"/>
  <c r="BG251" i="3"/>
  <c r="BE251" i="3"/>
  <c r="X251" i="3"/>
  <c r="V251" i="3"/>
  <c r="T251" i="3"/>
  <c r="P251" i="3"/>
  <c r="BI250" i="3"/>
  <c r="BH250" i="3"/>
  <c r="BG250" i="3"/>
  <c r="BE250" i="3"/>
  <c r="X250" i="3"/>
  <c r="V250" i="3"/>
  <c r="T250" i="3"/>
  <c r="P250" i="3"/>
  <c r="BI249" i="3"/>
  <c r="BH249" i="3"/>
  <c r="BG249" i="3"/>
  <c r="BE249" i="3"/>
  <c r="X249" i="3"/>
  <c r="V249" i="3"/>
  <c r="T249" i="3"/>
  <c r="P249" i="3"/>
  <c r="BI248" i="3"/>
  <c r="BH248" i="3"/>
  <c r="BG248" i="3"/>
  <c r="BE248" i="3"/>
  <c r="X248" i="3"/>
  <c r="V248" i="3"/>
  <c r="T248" i="3"/>
  <c r="P248" i="3"/>
  <c r="BI247" i="3"/>
  <c r="BH247" i="3"/>
  <c r="BG247" i="3"/>
  <c r="BE247" i="3"/>
  <c r="X247" i="3"/>
  <c r="V247" i="3"/>
  <c r="T247" i="3"/>
  <c r="P247" i="3"/>
  <c r="BI246" i="3"/>
  <c r="BH246" i="3"/>
  <c r="BG246" i="3"/>
  <c r="BE246" i="3"/>
  <c r="X246" i="3"/>
  <c r="V246" i="3"/>
  <c r="T246" i="3"/>
  <c r="P246" i="3"/>
  <c r="BI245" i="3"/>
  <c r="BH245" i="3"/>
  <c r="BG245" i="3"/>
  <c r="BE245" i="3"/>
  <c r="X245" i="3"/>
  <c r="V245" i="3"/>
  <c r="T245" i="3"/>
  <c r="P245" i="3"/>
  <c r="BI244" i="3"/>
  <c r="BH244" i="3"/>
  <c r="BG244" i="3"/>
  <c r="BE244" i="3"/>
  <c r="X244" i="3"/>
  <c r="V244" i="3"/>
  <c r="T244" i="3"/>
  <c r="P244" i="3"/>
  <c r="BI243" i="3"/>
  <c r="BH243" i="3"/>
  <c r="BG243" i="3"/>
  <c r="BE243" i="3"/>
  <c r="X243" i="3"/>
  <c r="V243" i="3"/>
  <c r="T243" i="3"/>
  <c r="P243" i="3"/>
  <c r="BI242" i="3"/>
  <c r="BH242" i="3"/>
  <c r="BG242" i="3"/>
  <c r="BE242" i="3"/>
  <c r="X242" i="3"/>
  <c r="V242" i="3"/>
  <c r="T242" i="3"/>
  <c r="P242" i="3"/>
  <c r="BI241" i="3"/>
  <c r="BH241" i="3"/>
  <c r="BG241" i="3"/>
  <c r="BE241" i="3"/>
  <c r="X241" i="3"/>
  <c r="V241" i="3"/>
  <c r="T241" i="3"/>
  <c r="P241" i="3"/>
  <c r="BI240" i="3"/>
  <c r="BH240" i="3"/>
  <c r="BG240" i="3"/>
  <c r="BE240" i="3"/>
  <c r="X240" i="3"/>
  <c r="V240" i="3"/>
  <c r="T240" i="3"/>
  <c r="P240" i="3"/>
  <c r="BI239" i="3"/>
  <c r="BH239" i="3"/>
  <c r="BG239" i="3"/>
  <c r="BE239" i="3"/>
  <c r="X239" i="3"/>
  <c r="V239" i="3"/>
  <c r="T239" i="3"/>
  <c r="P239" i="3"/>
  <c r="BI238" i="3"/>
  <c r="BH238" i="3"/>
  <c r="BG238" i="3"/>
  <c r="BE238" i="3"/>
  <c r="X238" i="3"/>
  <c r="V238" i="3"/>
  <c r="T238" i="3"/>
  <c r="P238" i="3"/>
  <c r="BI237" i="3"/>
  <c r="BH237" i="3"/>
  <c r="BG237" i="3"/>
  <c r="BE237" i="3"/>
  <c r="X237" i="3"/>
  <c r="V237" i="3"/>
  <c r="T237" i="3"/>
  <c r="P237" i="3"/>
  <c r="BI236" i="3"/>
  <c r="BH236" i="3"/>
  <c r="BG236" i="3"/>
  <c r="BE236" i="3"/>
  <c r="X236" i="3"/>
  <c r="V236" i="3"/>
  <c r="T236" i="3"/>
  <c r="P236" i="3"/>
  <c r="BI235" i="3"/>
  <c r="BH235" i="3"/>
  <c r="BG235" i="3"/>
  <c r="BE235" i="3"/>
  <c r="X235" i="3"/>
  <c r="V235" i="3"/>
  <c r="T235" i="3"/>
  <c r="P235" i="3"/>
  <c r="BI234" i="3"/>
  <c r="BH234" i="3"/>
  <c r="BG234" i="3"/>
  <c r="BE234" i="3"/>
  <c r="X234" i="3"/>
  <c r="V234" i="3"/>
  <c r="T234" i="3"/>
  <c r="P234" i="3"/>
  <c r="BI233" i="3"/>
  <c r="BH233" i="3"/>
  <c r="BG233" i="3"/>
  <c r="BE233" i="3"/>
  <c r="X233" i="3"/>
  <c r="V233" i="3"/>
  <c r="T233" i="3"/>
  <c r="P233" i="3"/>
  <c r="BI232" i="3"/>
  <c r="BH232" i="3"/>
  <c r="BG232" i="3"/>
  <c r="BE232" i="3"/>
  <c r="X232" i="3"/>
  <c r="V232" i="3"/>
  <c r="T232" i="3"/>
  <c r="P232" i="3"/>
  <c r="BI231" i="3"/>
  <c r="BH231" i="3"/>
  <c r="BG231" i="3"/>
  <c r="BE231" i="3"/>
  <c r="X231" i="3"/>
  <c r="V231" i="3"/>
  <c r="T231" i="3"/>
  <c r="P231" i="3"/>
  <c r="BI230" i="3"/>
  <c r="BH230" i="3"/>
  <c r="BG230" i="3"/>
  <c r="BE230" i="3"/>
  <c r="X230" i="3"/>
  <c r="V230" i="3"/>
  <c r="T230" i="3"/>
  <c r="P230" i="3"/>
  <c r="BI229" i="3"/>
  <c r="BH229" i="3"/>
  <c r="BG229" i="3"/>
  <c r="BE229" i="3"/>
  <c r="X229" i="3"/>
  <c r="V229" i="3"/>
  <c r="T229" i="3"/>
  <c r="P229" i="3"/>
  <c r="BI228" i="3"/>
  <c r="BH228" i="3"/>
  <c r="BG228" i="3"/>
  <c r="BE228" i="3"/>
  <c r="X228" i="3"/>
  <c r="V228" i="3"/>
  <c r="T228" i="3"/>
  <c r="P228" i="3"/>
  <c r="BI227" i="3"/>
  <c r="BH227" i="3"/>
  <c r="BG227" i="3"/>
  <c r="BE227" i="3"/>
  <c r="X227" i="3"/>
  <c r="V227" i="3"/>
  <c r="T227" i="3"/>
  <c r="P227" i="3"/>
  <c r="BI226" i="3"/>
  <c r="BH226" i="3"/>
  <c r="BG226" i="3"/>
  <c r="BE226" i="3"/>
  <c r="X226" i="3"/>
  <c r="V226" i="3"/>
  <c r="T226" i="3"/>
  <c r="P226" i="3"/>
  <c r="BI225" i="3"/>
  <c r="BH225" i="3"/>
  <c r="BG225" i="3"/>
  <c r="BE225" i="3"/>
  <c r="X225" i="3"/>
  <c r="V225" i="3"/>
  <c r="T225" i="3"/>
  <c r="P225" i="3"/>
  <c r="BI224" i="3"/>
  <c r="BH224" i="3"/>
  <c r="BG224" i="3"/>
  <c r="BE224" i="3"/>
  <c r="X224" i="3"/>
  <c r="V224" i="3"/>
  <c r="T224" i="3"/>
  <c r="P224" i="3"/>
  <c r="BI223" i="3"/>
  <c r="BH223" i="3"/>
  <c r="BG223" i="3"/>
  <c r="BE223" i="3"/>
  <c r="X223" i="3"/>
  <c r="V223" i="3"/>
  <c r="T223" i="3"/>
  <c r="P223" i="3"/>
  <c r="BI222" i="3"/>
  <c r="BH222" i="3"/>
  <c r="BG222" i="3"/>
  <c r="BE222" i="3"/>
  <c r="X222" i="3"/>
  <c r="V222" i="3"/>
  <c r="T222" i="3"/>
  <c r="P222" i="3"/>
  <c r="BI221" i="3"/>
  <c r="BH221" i="3"/>
  <c r="BG221" i="3"/>
  <c r="BE221" i="3"/>
  <c r="X221" i="3"/>
  <c r="V221" i="3"/>
  <c r="T221" i="3"/>
  <c r="P221" i="3"/>
  <c r="BI220" i="3"/>
  <c r="BH220" i="3"/>
  <c r="BG220" i="3"/>
  <c r="BE220" i="3"/>
  <c r="X220" i="3"/>
  <c r="V220" i="3"/>
  <c r="T220" i="3"/>
  <c r="P220" i="3"/>
  <c r="BI219" i="3"/>
  <c r="BH219" i="3"/>
  <c r="BG219" i="3"/>
  <c r="BE219" i="3"/>
  <c r="X219" i="3"/>
  <c r="V219" i="3"/>
  <c r="T219" i="3"/>
  <c r="P219" i="3"/>
  <c r="BI218" i="3"/>
  <c r="BH218" i="3"/>
  <c r="BG218" i="3"/>
  <c r="BE218" i="3"/>
  <c r="X218" i="3"/>
  <c r="V218" i="3"/>
  <c r="T218" i="3"/>
  <c r="P218" i="3"/>
  <c r="BI217" i="3"/>
  <c r="BH217" i="3"/>
  <c r="BG217" i="3"/>
  <c r="BE217" i="3"/>
  <c r="X217" i="3"/>
  <c r="V217" i="3"/>
  <c r="T217" i="3"/>
  <c r="P217" i="3"/>
  <c r="BI216" i="3"/>
  <c r="BH216" i="3"/>
  <c r="BG216" i="3"/>
  <c r="BE216" i="3"/>
  <c r="X216" i="3"/>
  <c r="V216" i="3"/>
  <c r="T216" i="3"/>
  <c r="P216" i="3"/>
  <c r="BI215" i="3"/>
  <c r="BH215" i="3"/>
  <c r="BG215" i="3"/>
  <c r="BE215" i="3"/>
  <c r="X215" i="3"/>
  <c r="V215" i="3"/>
  <c r="T215" i="3"/>
  <c r="P215" i="3"/>
  <c r="BI214" i="3"/>
  <c r="BH214" i="3"/>
  <c r="BG214" i="3"/>
  <c r="BE214" i="3"/>
  <c r="X214" i="3"/>
  <c r="V214" i="3"/>
  <c r="T214" i="3"/>
  <c r="P214" i="3"/>
  <c r="BI213" i="3"/>
  <c r="BH213" i="3"/>
  <c r="BG213" i="3"/>
  <c r="BE213" i="3"/>
  <c r="X213" i="3"/>
  <c r="V213" i="3"/>
  <c r="T213" i="3"/>
  <c r="P213" i="3"/>
  <c r="BI212" i="3"/>
  <c r="BH212" i="3"/>
  <c r="BG212" i="3"/>
  <c r="BE212" i="3"/>
  <c r="X212" i="3"/>
  <c r="V212" i="3"/>
  <c r="T212" i="3"/>
  <c r="P212" i="3"/>
  <c r="BI211" i="3"/>
  <c r="BH211" i="3"/>
  <c r="BG211" i="3"/>
  <c r="BE211" i="3"/>
  <c r="X211" i="3"/>
  <c r="V211" i="3"/>
  <c r="T211" i="3"/>
  <c r="P211" i="3"/>
  <c r="BI208" i="3"/>
  <c r="BH208" i="3"/>
  <c r="BG208" i="3"/>
  <c r="BE208" i="3"/>
  <c r="X208" i="3"/>
  <c r="V208" i="3"/>
  <c r="T208" i="3"/>
  <c r="P208" i="3"/>
  <c r="BI207" i="3"/>
  <c r="BH207" i="3"/>
  <c r="BG207" i="3"/>
  <c r="BE207" i="3"/>
  <c r="X207" i="3"/>
  <c r="V207" i="3"/>
  <c r="T207" i="3"/>
  <c r="P207" i="3"/>
  <c r="BI206" i="3"/>
  <c r="BH206" i="3"/>
  <c r="BG206" i="3"/>
  <c r="BE206" i="3"/>
  <c r="X206" i="3"/>
  <c r="V206" i="3"/>
  <c r="T206" i="3"/>
  <c r="P206" i="3"/>
  <c r="BI205" i="3"/>
  <c r="BH205" i="3"/>
  <c r="BG205" i="3"/>
  <c r="BE205" i="3"/>
  <c r="X205" i="3"/>
  <c r="V205" i="3"/>
  <c r="T205" i="3"/>
  <c r="P205" i="3"/>
  <c r="BI204" i="3"/>
  <c r="BH204" i="3"/>
  <c r="BG204" i="3"/>
  <c r="BE204" i="3"/>
  <c r="X204" i="3"/>
  <c r="V204" i="3"/>
  <c r="T204" i="3"/>
  <c r="P204" i="3"/>
  <c r="BI203" i="3"/>
  <c r="BH203" i="3"/>
  <c r="BG203" i="3"/>
  <c r="BE203" i="3"/>
  <c r="X203" i="3"/>
  <c r="V203" i="3"/>
  <c r="T203" i="3"/>
  <c r="P203" i="3"/>
  <c r="BI202" i="3"/>
  <c r="BH202" i="3"/>
  <c r="BG202" i="3"/>
  <c r="BE202" i="3"/>
  <c r="X202" i="3"/>
  <c r="V202" i="3"/>
  <c r="T202" i="3"/>
  <c r="P202" i="3"/>
  <c r="BI201" i="3"/>
  <c r="BH201" i="3"/>
  <c r="BG201" i="3"/>
  <c r="BE201" i="3"/>
  <c r="X201" i="3"/>
  <c r="V201" i="3"/>
  <c r="T201" i="3"/>
  <c r="P201" i="3"/>
  <c r="BI200" i="3"/>
  <c r="BH200" i="3"/>
  <c r="BG200" i="3"/>
  <c r="BE200" i="3"/>
  <c r="X200" i="3"/>
  <c r="V200" i="3"/>
  <c r="T200" i="3"/>
  <c r="P200" i="3"/>
  <c r="BI198" i="3"/>
  <c r="BH198" i="3"/>
  <c r="BG198" i="3"/>
  <c r="BE198" i="3"/>
  <c r="X198" i="3"/>
  <c r="V198" i="3"/>
  <c r="T198" i="3"/>
  <c r="P198" i="3"/>
  <c r="BI197" i="3"/>
  <c r="BH197" i="3"/>
  <c r="BG197" i="3"/>
  <c r="BE197" i="3"/>
  <c r="X197" i="3"/>
  <c r="V197" i="3"/>
  <c r="T197" i="3"/>
  <c r="P197" i="3"/>
  <c r="BI196" i="3"/>
  <c r="BH196" i="3"/>
  <c r="BG196" i="3"/>
  <c r="BE196" i="3"/>
  <c r="X196" i="3"/>
  <c r="V196" i="3"/>
  <c r="T196" i="3"/>
  <c r="P196" i="3"/>
  <c r="BI195" i="3"/>
  <c r="BH195" i="3"/>
  <c r="BG195" i="3"/>
  <c r="BE195" i="3"/>
  <c r="X195" i="3"/>
  <c r="V195" i="3"/>
  <c r="T195" i="3"/>
  <c r="P195" i="3"/>
  <c r="BI194" i="3"/>
  <c r="BH194" i="3"/>
  <c r="BG194" i="3"/>
  <c r="BE194" i="3"/>
  <c r="X194" i="3"/>
  <c r="V194" i="3"/>
  <c r="T194" i="3"/>
  <c r="P194" i="3"/>
  <c r="BI193" i="3"/>
  <c r="BH193" i="3"/>
  <c r="BG193" i="3"/>
  <c r="BE193" i="3"/>
  <c r="X193" i="3"/>
  <c r="V193" i="3"/>
  <c r="T193" i="3"/>
  <c r="P193" i="3"/>
  <c r="BI192" i="3"/>
  <c r="BH192" i="3"/>
  <c r="BG192" i="3"/>
  <c r="BE192" i="3"/>
  <c r="X192" i="3"/>
  <c r="V192" i="3"/>
  <c r="T192" i="3"/>
  <c r="P192" i="3"/>
  <c r="BI191" i="3"/>
  <c r="BH191" i="3"/>
  <c r="BG191" i="3"/>
  <c r="BE191" i="3"/>
  <c r="X191" i="3"/>
  <c r="V191" i="3"/>
  <c r="T191" i="3"/>
  <c r="P191" i="3"/>
  <c r="BI190" i="3"/>
  <c r="BH190" i="3"/>
  <c r="BG190" i="3"/>
  <c r="BE190" i="3"/>
  <c r="X190" i="3"/>
  <c r="V190" i="3"/>
  <c r="T190" i="3"/>
  <c r="P190" i="3"/>
  <c r="BI189" i="3"/>
  <c r="BH189" i="3"/>
  <c r="BG189" i="3"/>
  <c r="BE189" i="3"/>
  <c r="X189" i="3"/>
  <c r="V189" i="3"/>
  <c r="T189" i="3"/>
  <c r="P189" i="3"/>
  <c r="BI188" i="3"/>
  <c r="BH188" i="3"/>
  <c r="BG188" i="3"/>
  <c r="BE188" i="3"/>
  <c r="X188" i="3"/>
  <c r="V188" i="3"/>
  <c r="T188" i="3"/>
  <c r="P188" i="3"/>
  <c r="BI186" i="3"/>
  <c r="BH186" i="3"/>
  <c r="BG186" i="3"/>
  <c r="BE186" i="3"/>
  <c r="X186" i="3"/>
  <c r="V186" i="3"/>
  <c r="T186" i="3"/>
  <c r="P186" i="3"/>
  <c r="BI185" i="3"/>
  <c r="BH185" i="3"/>
  <c r="BG185" i="3"/>
  <c r="BE185" i="3"/>
  <c r="X185" i="3"/>
  <c r="V185" i="3"/>
  <c r="T185" i="3"/>
  <c r="P185" i="3"/>
  <c r="BI184" i="3"/>
  <c r="BH184" i="3"/>
  <c r="BG184" i="3"/>
  <c r="BE184" i="3"/>
  <c r="X184" i="3"/>
  <c r="V184" i="3"/>
  <c r="T184" i="3"/>
  <c r="P184" i="3"/>
  <c r="BI183" i="3"/>
  <c r="BH183" i="3"/>
  <c r="BG183" i="3"/>
  <c r="BE183" i="3"/>
  <c r="X183" i="3"/>
  <c r="V183" i="3"/>
  <c r="T183" i="3"/>
  <c r="P183" i="3"/>
  <c r="BI182" i="3"/>
  <c r="BH182" i="3"/>
  <c r="BG182" i="3"/>
  <c r="BE182" i="3"/>
  <c r="X182" i="3"/>
  <c r="V182" i="3"/>
  <c r="T182" i="3"/>
  <c r="P182" i="3"/>
  <c r="BI181" i="3"/>
  <c r="BH181" i="3"/>
  <c r="BG181" i="3"/>
  <c r="BE181" i="3"/>
  <c r="X181" i="3"/>
  <c r="V181" i="3"/>
  <c r="T181" i="3"/>
  <c r="P181" i="3"/>
  <c r="BI180" i="3"/>
  <c r="BH180" i="3"/>
  <c r="BG180" i="3"/>
  <c r="BE180" i="3"/>
  <c r="X180" i="3"/>
  <c r="V180" i="3"/>
  <c r="T180" i="3"/>
  <c r="P180" i="3"/>
  <c r="BI179" i="3"/>
  <c r="BH179" i="3"/>
  <c r="BG179" i="3"/>
  <c r="BE179" i="3"/>
  <c r="X179" i="3"/>
  <c r="V179" i="3"/>
  <c r="T179" i="3"/>
  <c r="P179" i="3"/>
  <c r="BI178" i="3"/>
  <c r="BH178" i="3"/>
  <c r="BG178" i="3"/>
  <c r="BE178" i="3"/>
  <c r="X178" i="3"/>
  <c r="V178" i="3"/>
  <c r="T178" i="3"/>
  <c r="P178" i="3"/>
  <c r="BI177" i="3"/>
  <c r="BH177" i="3"/>
  <c r="BG177" i="3"/>
  <c r="BE177" i="3"/>
  <c r="X177" i="3"/>
  <c r="V177" i="3"/>
  <c r="T177" i="3"/>
  <c r="P177" i="3"/>
  <c r="BI176" i="3"/>
  <c r="BH176" i="3"/>
  <c r="BG176" i="3"/>
  <c r="BE176" i="3"/>
  <c r="X176" i="3"/>
  <c r="V176" i="3"/>
  <c r="T176" i="3"/>
  <c r="P176" i="3"/>
  <c r="BI174" i="3"/>
  <c r="BH174" i="3"/>
  <c r="BG174" i="3"/>
  <c r="BE174" i="3"/>
  <c r="X174" i="3"/>
  <c r="V174" i="3"/>
  <c r="T174" i="3"/>
  <c r="P174" i="3"/>
  <c r="BI173" i="3"/>
  <c r="BH173" i="3"/>
  <c r="BG173" i="3"/>
  <c r="BE173" i="3"/>
  <c r="X173" i="3"/>
  <c r="V173" i="3"/>
  <c r="T173" i="3"/>
  <c r="P173" i="3"/>
  <c r="BI172" i="3"/>
  <c r="BH172" i="3"/>
  <c r="BG172" i="3"/>
  <c r="BE172" i="3"/>
  <c r="X172" i="3"/>
  <c r="V172" i="3"/>
  <c r="T172" i="3"/>
  <c r="P172" i="3"/>
  <c r="BI171" i="3"/>
  <c r="BH171" i="3"/>
  <c r="BG171" i="3"/>
  <c r="BE171" i="3"/>
  <c r="X171" i="3"/>
  <c r="V171" i="3"/>
  <c r="T171" i="3"/>
  <c r="P171" i="3"/>
  <c r="BI170" i="3"/>
  <c r="BH170" i="3"/>
  <c r="BG170" i="3"/>
  <c r="BE170" i="3"/>
  <c r="X170" i="3"/>
  <c r="V170" i="3"/>
  <c r="T170" i="3"/>
  <c r="P170" i="3"/>
  <c r="BI169" i="3"/>
  <c r="BH169" i="3"/>
  <c r="BG169" i="3"/>
  <c r="BE169" i="3"/>
  <c r="X169" i="3"/>
  <c r="V169" i="3"/>
  <c r="T169" i="3"/>
  <c r="P169" i="3"/>
  <c r="BI168" i="3"/>
  <c r="BH168" i="3"/>
  <c r="BG168" i="3"/>
  <c r="BE168" i="3"/>
  <c r="X168" i="3"/>
  <c r="V168" i="3"/>
  <c r="T168" i="3"/>
  <c r="P168" i="3"/>
  <c r="BI167" i="3"/>
  <c r="BH167" i="3"/>
  <c r="BG167" i="3"/>
  <c r="BE167" i="3"/>
  <c r="X167" i="3"/>
  <c r="V167" i="3"/>
  <c r="T167" i="3"/>
  <c r="P167" i="3"/>
  <c r="BI166" i="3"/>
  <c r="BH166" i="3"/>
  <c r="BG166" i="3"/>
  <c r="BE166" i="3"/>
  <c r="X166" i="3"/>
  <c r="V166" i="3"/>
  <c r="T166" i="3"/>
  <c r="P166" i="3"/>
  <c r="BI165" i="3"/>
  <c r="BH165" i="3"/>
  <c r="BG165" i="3"/>
  <c r="BE165" i="3"/>
  <c r="X165" i="3"/>
  <c r="V165" i="3"/>
  <c r="T165" i="3"/>
  <c r="P165" i="3"/>
  <c r="BI164" i="3"/>
  <c r="BH164" i="3"/>
  <c r="BG164" i="3"/>
  <c r="BE164" i="3"/>
  <c r="X164" i="3"/>
  <c r="V164" i="3"/>
  <c r="T164" i="3"/>
  <c r="P164" i="3"/>
  <c r="BI162" i="3"/>
  <c r="BH162" i="3"/>
  <c r="BG162" i="3"/>
  <c r="BE162" i="3"/>
  <c r="X162" i="3"/>
  <c r="V162" i="3"/>
  <c r="T162" i="3"/>
  <c r="P162" i="3"/>
  <c r="BI161" i="3"/>
  <c r="BH161" i="3"/>
  <c r="BG161" i="3"/>
  <c r="BE161" i="3"/>
  <c r="X161" i="3"/>
  <c r="V161" i="3"/>
  <c r="T161" i="3"/>
  <c r="P161" i="3"/>
  <c r="BI160" i="3"/>
  <c r="BH160" i="3"/>
  <c r="BG160" i="3"/>
  <c r="BE160" i="3"/>
  <c r="X160" i="3"/>
  <c r="V160" i="3"/>
  <c r="T160" i="3"/>
  <c r="P160" i="3"/>
  <c r="BI159" i="3"/>
  <c r="BH159" i="3"/>
  <c r="BG159" i="3"/>
  <c r="BE159" i="3"/>
  <c r="X159" i="3"/>
  <c r="V159" i="3"/>
  <c r="T159" i="3"/>
  <c r="P159" i="3"/>
  <c r="BI158" i="3"/>
  <c r="BH158" i="3"/>
  <c r="BG158" i="3"/>
  <c r="BE158" i="3"/>
  <c r="X158" i="3"/>
  <c r="V158" i="3"/>
  <c r="T158" i="3"/>
  <c r="P158" i="3"/>
  <c r="BI157" i="3"/>
  <c r="BH157" i="3"/>
  <c r="BG157" i="3"/>
  <c r="BE157" i="3"/>
  <c r="X157" i="3"/>
  <c r="V157" i="3"/>
  <c r="T157" i="3"/>
  <c r="P157" i="3"/>
  <c r="BI156" i="3"/>
  <c r="BH156" i="3"/>
  <c r="BG156" i="3"/>
  <c r="BE156" i="3"/>
  <c r="X156" i="3"/>
  <c r="V156" i="3"/>
  <c r="T156" i="3"/>
  <c r="P156" i="3"/>
  <c r="BI155" i="3"/>
  <c r="BH155" i="3"/>
  <c r="BG155" i="3"/>
  <c r="BE155" i="3"/>
  <c r="X155" i="3"/>
  <c r="V155" i="3"/>
  <c r="T155" i="3"/>
  <c r="P155" i="3"/>
  <c r="BI154" i="3"/>
  <c r="BH154" i="3"/>
  <c r="BG154" i="3"/>
  <c r="BE154" i="3"/>
  <c r="X154" i="3"/>
  <c r="V154" i="3"/>
  <c r="T154" i="3"/>
  <c r="P154" i="3"/>
  <c r="BI153" i="3"/>
  <c r="BH153" i="3"/>
  <c r="BG153" i="3"/>
  <c r="BE153" i="3"/>
  <c r="X153" i="3"/>
  <c r="V153" i="3"/>
  <c r="T153" i="3"/>
  <c r="P153" i="3"/>
  <c r="BI152" i="3"/>
  <c r="BH152" i="3"/>
  <c r="BG152" i="3"/>
  <c r="BE152" i="3"/>
  <c r="X152" i="3"/>
  <c r="V152" i="3"/>
  <c r="T152" i="3"/>
  <c r="P152" i="3"/>
  <c r="BI150" i="3"/>
  <c r="BH150" i="3"/>
  <c r="BG150" i="3"/>
  <c r="BE150" i="3"/>
  <c r="X150" i="3"/>
  <c r="V150" i="3"/>
  <c r="T150" i="3"/>
  <c r="P150" i="3"/>
  <c r="BI149" i="3"/>
  <c r="BH149" i="3"/>
  <c r="BG149" i="3"/>
  <c r="BE149" i="3"/>
  <c r="X149" i="3"/>
  <c r="V149" i="3"/>
  <c r="T149" i="3"/>
  <c r="P149" i="3"/>
  <c r="BI148" i="3"/>
  <c r="BH148" i="3"/>
  <c r="BG148" i="3"/>
  <c r="BE148" i="3"/>
  <c r="X148" i="3"/>
  <c r="V148" i="3"/>
  <c r="T148" i="3"/>
  <c r="P148" i="3"/>
  <c r="BI147" i="3"/>
  <c r="BH147" i="3"/>
  <c r="BG147" i="3"/>
  <c r="BE147" i="3"/>
  <c r="X147" i="3"/>
  <c r="V147" i="3"/>
  <c r="T147" i="3"/>
  <c r="P147" i="3"/>
  <c r="BI146" i="3"/>
  <c r="BH146" i="3"/>
  <c r="BG146" i="3"/>
  <c r="BE146" i="3"/>
  <c r="X146" i="3"/>
  <c r="V146" i="3"/>
  <c r="T146" i="3"/>
  <c r="P146" i="3"/>
  <c r="BI145" i="3"/>
  <c r="BH145" i="3"/>
  <c r="BG145" i="3"/>
  <c r="BE145" i="3"/>
  <c r="X145" i="3"/>
  <c r="V145" i="3"/>
  <c r="T145" i="3"/>
  <c r="P145" i="3"/>
  <c r="BI144" i="3"/>
  <c r="BH144" i="3"/>
  <c r="BG144" i="3"/>
  <c r="BE144" i="3"/>
  <c r="X144" i="3"/>
  <c r="V144" i="3"/>
  <c r="T144" i="3"/>
  <c r="P144" i="3"/>
  <c r="BI143" i="3"/>
  <c r="BH143" i="3"/>
  <c r="BG143" i="3"/>
  <c r="BE143" i="3"/>
  <c r="X143" i="3"/>
  <c r="V143" i="3"/>
  <c r="T143" i="3"/>
  <c r="P143" i="3"/>
  <c r="BI142" i="3"/>
  <c r="BH142" i="3"/>
  <c r="BG142" i="3"/>
  <c r="BE142" i="3"/>
  <c r="X142" i="3"/>
  <c r="V142" i="3"/>
  <c r="T142" i="3"/>
  <c r="P142" i="3"/>
  <c r="BI141" i="3"/>
  <c r="BH141" i="3"/>
  <c r="BG141" i="3"/>
  <c r="BE141" i="3"/>
  <c r="X141" i="3"/>
  <c r="V141" i="3"/>
  <c r="T141" i="3"/>
  <c r="P141" i="3"/>
  <c r="BI139" i="3"/>
  <c r="BH139" i="3"/>
  <c r="BG139" i="3"/>
  <c r="BE139" i="3"/>
  <c r="X139" i="3"/>
  <c r="V139" i="3"/>
  <c r="T139" i="3"/>
  <c r="P139" i="3"/>
  <c r="BI138" i="3"/>
  <c r="BH138" i="3"/>
  <c r="BG138" i="3"/>
  <c r="BE138" i="3"/>
  <c r="X138" i="3"/>
  <c r="V138" i="3"/>
  <c r="T138" i="3"/>
  <c r="P138" i="3"/>
  <c r="BI137" i="3"/>
  <c r="BH137" i="3"/>
  <c r="BG137" i="3"/>
  <c r="BE137" i="3"/>
  <c r="X137" i="3"/>
  <c r="V137" i="3"/>
  <c r="T137" i="3"/>
  <c r="P137" i="3"/>
  <c r="BI136" i="3"/>
  <c r="BH136" i="3"/>
  <c r="BG136" i="3"/>
  <c r="BE136" i="3"/>
  <c r="X136" i="3"/>
  <c r="V136" i="3"/>
  <c r="T136" i="3"/>
  <c r="P136" i="3"/>
  <c r="BI135" i="3"/>
  <c r="BH135" i="3"/>
  <c r="BG135" i="3"/>
  <c r="BE135" i="3"/>
  <c r="X135" i="3"/>
  <c r="V135" i="3"/>
  <c r="T135" i="3"/>
  <c r="P135" i="3"/>
  <c r="BI134" i="3"/>
  <c r="BH134" i="3"/>
  <c r="BG134" i="3"/>
  <c r="BE134" i="3"/>
  <c r="X134" i="3"/>
  <c r="V134" i="3"/>
  <c r="T134" i="3"/>
  <c r="P134" i="3"/>
  <c r="BI133" i="3"/>
  <c r="BH133" i="3"/>
  <c r="BG133" i="3"/>
  <c r="BE133" i="3"/>
  <c r="X133" i="3"/>
  <c r="V133" i="3"/>
  <c r="T133" i="3"/>
  <c r="P133" i="3"/>
  <c r="BI132" i="3"/>
  <c r="BH132" i="3"/>
  <c r="BG132" i="3"/>
  <c r="BE132" i="3"/>
  <c r="X132" i="3"/>
  <c r="V132" i="3"/>
  <c r="T132" i="3"/>
  <c r="P132" i="3"/>
  <c r="BI131" i="3"/>
  <c r="BH131" i="3"/>
  <c r="BG131" i="3"/>
  <c r="BE131" i="3"/>
  <c r="X131" i="3"/>
  <c r="V131" i="3"/>
  <c r="T131" i="3"/>
  <c r="P131" i="3"/>
  <c r="BI130" i="3"/>
  <c r="BH130" i="3"/>
  <c r="BG130" i="3"/>
  <c r="BE130" i="3"/>
  <c r="X130" i="3"/>
  <c r="V130" i="3"/>
  <c r="T130" i="3"/>
  <c r="P130" i="3"/>
  <c r="J124" i="3"/>
  <c r="J123" i="3"/>
  <c r="F123" i="3"/>
  <c r="F121" i="3"/>
  <c r="E119" i="3"/>
  <c r="J92" i="3"/>
  <c r="J91" i="3"/>
  <c r="F91" i="3"/>
  <c r="F89" i="3"/>
  <c r="E87" i="3"/>
  <c r="J18" i="3"/>
  <c r="E18" i="3"/>
  <c r="F124" i="3" s="1"/>
  <c r="J17" i="3"/>
  <c r="J12" i="3"/>
  <c r="J121" i="3"/>
  <c r="E7" i="3"/>
  <c r="E85" i="3"/>
  <c r="K39" i="2"/>
  <c r="K38" i="2"/>
  <c r="BA95" i="1" s="1"/>
  <c r="K37" i="2"/>
  <c r="AZ95" i="1" s="1"/>
  <c r="BI362" i="2"/>
  <c r="BH362" i="2"/>
  <c r="BG362" i="2"/>
  <c r="BE362" i="2"/>
  <c r="X362" i="2"/>
  <c r="V362" i="2"/>
  <c r="T362" i="2"/>
  <c r="P362" i="2"/>
  <c r="BI361" i="2"/>
  <c r="BH361" i="2"/>
  <c r="BG361" i="2"/>
  <c r="BE361" i="2"/>
  <c r="X361" i="2"/>
  <c r="V361" i="2"/>
  <c r="T361" i="2"/>
  <c r="P361" i="2"/>
  <c r="BI359" i="2"/>
  <c r="BH359" i="2"/>
  <c r="BG359" i="2"/>
  <c r="BE359" i="2"/>
  <c r="X359" i="2"/>
  <c r="V359" i="2"/>
  <c r="T359" i="2"/>
  <c r="P359" i="2"/>
  <c r="BI358" i="2"/>
  <c r="BH358" i="2"/>
  <c r="BG358" i="2"/>
  <c r="BE358" i="2"/>
  <c r="X358" i="2"/>
  <c r="V358" i="2"/>
  <c r="T358" i="2"/>
  <c r="P358" i="2"/>
  <c r="BI357" i="2"/>
  <c r="BH357" i="2"/>
  <c r="BG357" i="2"/>
  <c r="BE357" i="2"/>
  <c r="X357" i="2"/>
  <c r="V357" i="2"/>
  <c r="T357" i="2"/>
  <c r="P357" i="2"/>
  <c r="BI356" i="2"/>
  <c r="BH356" i="2"/>
  <c r="BG356" i="2"/>
  <c r="BE356" i="2"/>
  <c r="X356" i="2"/>
  <c r="V356" i="2"/>
  <c r="T356" i="2"/>
  <c r="P356" i="2"/>
  <c r="BI355" i="2"/>
  <c r="BH355" i="2"/>
  <c r="BG355" i="2"/>
  <c r="BE355" i="2"/>
  <c r="X355" i="2"/>
  <c r="V355" i="2"/>
  <c r="T355" i="2"/>
  <c r="P355" i="2"/>
  <c r="BI354" i="2"/>
  <c r="BH354" i="2"/>
  <c r="BG354" i="2"/>
  <c r="BE354" i="2"/>
  <c r="X354" i="2"/>
  <c r="V354" i="2"/>
  <c r="T354" i="2"/>
  <c r="P354" i="2"/>
  <c r="BI353" i="2"/>
  <c r="BH353" i="2"/>
  <c r="BG353" i="2"/>
  <c r="BE353" i="2"/>
  <c r="X353" i="2"/>
  <c r="V353" i="2"/>
  <c r="T353" i="2"/>
  <c r="P353" i="2"/>
  <c r="BI352" i="2"/>
  <c r="BH352" i="2"/>
  <c r="BG352" i="2"/>
  <c r="BE352" i="2"/>
  <c r="X352" i="2"/>
  <c r="V352" i="2"/>
  <c r="T352" i="2"/>
  <c r="P352" i="2"/>
  <c r="BI351" i="2"/>
  <c r="BH351" i="2"/>
  <c r="BG351" i="2"/>
  <c r="BE351" i="2"/>
  <c r="X351" i="2"/>
  <c r="V351" i="2"/>
  <c r="T351" i="2"/>
  <c r="P351" i="2"/>
  <c r="BI350" i="2"/>
  <c r="BH350" i="2"/>
  <c r="BG350" i="2"/>
  <c r="BE350" i="2"/>
  <c r="X350" i="2"/>
  <c r="V350" i="2"/>
  <c r="T350" i="2"/>
  <c r="P350" i="2"/>
  <c r="BI349" i="2"/>
  <c r="BH349" i="2"/>
  <c r="BG349" i="2"/>
  <c r="BE349" i="2"/>
  <c r="X349" i="2"/>
  <c r="V349" i="2"/>
  <c r="T349" i="2"/>
  <c r="P349" i="2"/>
  <c r="BI347" i="2"/>
  <c r="BH347" i="2"/>
  <c r="BG347" i="2"/>
  <c r="BE347" i="2"/>
  <c r="X347" i="2"/>
  <c r="V347" i="2"/>
  <c r="T347" i="2"/>
  <c r="P347" i="2"/>
  <c r="BI346" i="2"/>
  <c r="BH346" i="2"/>
  <c r="BG346" i="2"/>
  <c r="BE346" i="2"/>
  <c r="X346" i="2"/>
  <c r="V346" i="2"/>
  <c r="T346" i="2"/>
  <c r="P346" i="2"/>
  <c r="BI345" i="2"/>
  <c r="BH345" i="2"/>
  <c r="BG345" i="2"/>
  <c r="BE345" i="2"/>
  <c r="X345" i="2"/>
  <c r="V345" i="2"/>
  <c r="T345" i="2"/>
  <c r="P345" i="2"/>
  <c r="BI343" i="2"/>
  <c r="BH343" i="2"/>
  <c r="BG343" i="2"/>
  <c r="BE343" i="2"/>
  <c r="X343" i="2"/>
  <c r="V343" i="2"/>
  <c r="T343" i="2"/>
  <c r="P343" i="2"/>
  <c r="BI342" i="2"/>
  <c r="BH342" i="2"/>
  <c r="BG342" i="2"/>
  <c r="BE342" i="2"/>
  <c r="X342" i="2"/>
  <c r="V342" i="2"/>
  <c r="T342" i="2"/>
  <c r="P342" i="2"/>
  <c r="BI341" i="2"/>
  <c r="BH341" i="2"/>
  <c r="BG341" i="2"/>
  <c r="BE341" i="2"/>
  <c r="X341" i="2"/>
  <c r="V341" i="2"/>
  <c r="T341" i="2"/>
  <c r="P341" i="2"/>
  <c r="BI340" i="2"/>
  <c r="BH340" i="2"/>
  <c r="BG340" i="2"/>
  <c r="BE340" i="2"/>
  <c r="X340" i="2"/>
  <c r="V340" i="2"/>
  <c r="T340" i="2"/>
  <c r="P340" i="2"/>
  <c r="BI339" i="2"/>
  <c r="BH339" i="2"/>
  <c r="BG339" i="2"/>
  <c r="BE339" i="2"/>
  <c r="X339" i="2"/>
  <c r="V339" i="2"/>
  <c r="T339" i="2"/>
  <c r="P339" i="2"/>
  <c r="BI338" i="2"/>
  <c r="BH338" i="2"/>
  <c r="BG338" i="2"/>
  <c r="BE338" i="2"/>
  <c r="X338" i="2"/>
  <c r="V338" i="2"/>
  <c r="T338" i="2"/>
  <c r="P338" i="2"/>
  <c r="BI337" i="2"/>
  <c r="BH337" i="2"/>
  <c r="BG337" i="2"/>
  <c r="BE337" i="2"/>
  <c r="X337" i="2"/>
  <c r="V337" i="2"/>
  <c r="T337" i="2"/>
  <c r="P337" i="2"/>
  <c r="BI336" i="2"/>
  <c r="BH336" i="2"/>
  <c r="BG336" i="2"/>
  <c r="BE336" i="2"/>
  <c r="X336" i="2"/>
  <c r="V336" i="2"/>
  <c r="T336" i="2"/>
  <c r="P336" i="2"/>
  <c r="BI334" i="2"/>
  <c r="BH334" i="2"/>
  <c r="BG334" i="2"/>
  <c r="BE334" i="2"/>
  <c r="X334" i="2"/>
  <c r="V334" i="2"/>
  <c r="T334" i="2"/>
  <c r="P334" i="2"/>
  <c r="BI333" i="2"/>
  <c r="BH333" i="2"/>
  <c r="BG333" i="2"/>
  <c r="BE333" i="2"/>
  <c r="X333" i="2"/>
  <c r="V333" i="2"/>
  <c r="T333" i="2"/>
  <c r="P333" i="2"/>
  <c r="BI332" i="2"/>
  <c r="BH332" i="2"/>
  <c r="BG332" i="2"/>
  <c r="BE332" i="2"/>
  <c r="X332" i="2"/>
  <c r="V332" i="2"/>
  <c r="T332" i="2"/>
  <c r="P332" i="2"/>
  <c r="BI331" i="2"/>
  <c r="BH331" i="2"/>
  <c r="BG331" i="2"/>
  <c r="BE331" i="2"/>
  <c r="X331" i="2"/>
  <c r="V331" i="2"/>
  <c r="T331" i="2"/>
  <c r="P331" i="2"/>
  <c r="BI330" i="2"/>
  <c r="BH330" i="2"/>
  <c r="BG330" i="2"/>
  <c r="BE330" i="2"/>
  <c r="X330" i="2"/>
  <c r="V330" i="2"/>
  <c r="T330" i="2"/>
  <c r="P330" i="2"/>
  <c r="BI329" i="2"/>
  <c r="BH329" i="2"/>
  <c r="BG329" i="2"/>
  <c r="BE329" i="2"/>
  <c r="X329" i="2"/>
  <c r="V329" i="2"/>
  <c r="T329" i="2"/>
  <c r="P329" i="2"/>
  <c r="BI328" i="2"/>
  <c r="BH328" i="2"/>
  <c r="BG328" i="2"/>
  <c r="BE328" i="2"/>
  <c r="X328" i="2"/>
  <c r="V328" i="2"/>
  <c r="T328" i="2"/>
  <c r="P328" i="2"/>
  <c r="BI327" i="2"/>
  <c r="BH327" i="2"/>
  <c r="BG327" i="2"/>
  <c r="BE327" i="2"/>
  <c r="X327" i="2"/>
  <c r="V327" i="2"/>
  <c r="T327" i="2"/>
  <c r="P327" i="2"/>
  <c r="BI326" i="2"/>
  <c r="BH326" i="2"/>
  <c r="BG326" i="2"/>
  <c r="BE326" i="2"/>
  <c r="X326" i="2"/>
  <c r="V326" i="2"/>
  <c r="T326" i="2"/>
  <c r="P326" i="2"/>
  <c r="BI324" i="2"/>
  <c r="BH324" i="2"/>
  <c r="BG324" i="2"/>
  <c r="BE324" i="2"/>
  <c r="X324" i="2"/>
  <c r="V324" i="2"/>
  <c r="T324" i="2"/>
  <c r="P324" i="2"/>
  <c r="BI323" i="2"/>
  <c r="BH323" i="2"/>
  <c r="BG323" i="2"/>
  <c r="BE323" i="2"/>
  <c r="X323" i="2"/>
  <c r="V323" i="2"/>
  <c r="T323" i="2"/>
  <c r="P323" i="2"/>
  <c r="BI322" i="2"/>
  <c r="BH322" i="2"/>
  <c r="BG322" i="2"/>
  <c r="BE322" i="2"/>
  <c r="X322" i="2"/>
  <c r="V322" i="2"/>
  <c r="T322" i="2"/>
  <c r="P322" i="2"/>
  <c r="BI321" i="2"/>
  <c r="BH321" i="2"/>
  <c r="BG321" i="2"/>
  <c r="BE321" i="2"/>
  <c r="X321" i="2"/>
  <c r="V321" i="2"/>
  <c r="T321" i="2"/>
  <c r="P321" i="2"/>
  <c r="BI320" i="2"/>
  <c r="BH320" i="2"/>
  <c r="BG320" i="2"/>
  <c r="BE320" i="2"/>
  <c r="X320" i="2"/>
  <c r="V320" i="2"/>
  <c r="T320" i="2"/>
  <c r="P320" i="2"/>
  <c r="BI319" i="2"/>
  <c r="BH319" i="2"/>
  <c r="BG319" i="2"/>
  <c r="BE319" i="2"/>
  <c r="X319" i="2"/>
  <c r="V319" i="2"/>
  <c r="T319" i="2"/>
  <c r="P319" i="2"/>
  <c r="BI318" i="2"/>
  <c r="BH318" i="2"/>
  <c r="BG318" i="2"/>
  <c r="BE318" i="2"/>
  <c r="X318" i="2"/>
  <c r="V318" i="2"/>
  <c r="T318" i="2"/>
  <c r="P318" i="2"/>
  <c r="BI316" i="2"/>
  <c r="BH316" i="2"/>
  <c r="BG316" i="2"/>
  <c r="BE316" i="2"/>
  <c r="X316" i="2"/>
  <c r="V316" i="2"/>
  <c r="T316" i="2"/>
  <c r="P316" i="2"/>
  <c r="BI315" i="2"/>
  <c r="BH315" i="2"/>
  <c r="BG315" i="2"/>
  <c r="BE315" i="2"/>
  <c r="X315" i="2"/>
  <c r="V315" i="2"/>
  <c r="T315" i="2"/>
  <c r="P315" i="2"/>
  <c r="BI314" i="2"/>
  <c r="BH314" i="2"/>
  <c r="BG314" i="2"/>
  <c r="BE314" i="2"/>
  <c r="X314" i="2"/>
  <c r="V314" i="2"/>
  <c r="T314" i="2"/>
  <c r="P314" i="2"/>
  <c r="BI313" i="2"/>
  <c r="BH313" i="2"/>
  <c r="BG313" i="2"/>
  <c r="BE313" i="2"/>
  <c r="X313" i="2"/>
  <c r="V313" i="2"/>
  <c r="T313" i="2"/>
  <c r="P313" i="2"/>
  <c r="BI312" i="2"/>
  <c r="BH312" i="2"/>
  <c r="BG312" i="2"/>
  <c r="BE312" i="2"/>
  <c r="X312" i="2"/>
  <c r="V312" i="2"/>
  <c r="T312" i="2"/>
  <c r="P312" i="2"/>
  <c r="BI311" i="2"/>
  <c r="BH311" i="2"/>
  <c r="BG311" i="2"/>
  <c r="BE311" i="2"/>
  <c r="X311" i="2"/>
  <c r="V311" i="2"/>
  <c r="T311" i="2"/>
  <c r="P311" i="2"/>
  <c r="BI310" i="2"/>
  <c r="BH310" i="2"/>
  <c r="BG310" i="2"/>
  <c r="BE310" i="2"/>
  <c r="X310" i="2"/>
  <c r="V310" i="2"/>
  <c r="T310" i="2"/>
  <c r="P310" i="2"/>
  <c r="BI309" i="2"/>
  <c r="BH309" i="2"/>
  <c r="BG309" i="2"/>
  <c r="BE309" i="2"/>
  <c r="X309" i="2"/>
  <c r="V309" i="2"/>
  <c r="T309" i="2"/>
  <c r="P309" i="2"/>
  <c r="BI308" i="2"/>
  <c r="BH308" i="2"/>
  <c r="BG308" i="2"/>
  <c r="BE308" i="2"/>
  <c r="X308" i="2"/>
  <c r="V308" i="2"/>
  <c r="T308" i="2"/>
  <c r="P308" i="2"/>
  <c r="BI307" i="2"/>
  <c r="BH307" i="2"/>
  <c r="BG307" i="2"/>
  <c r="BE307" i="2"/>
  <c r="X307" i="2"/>
  <c r="V307" i="2"/>
  <c r="T307" i="2"/>
  <c r="P307" i="2"/>
  <c r="BI306" i="2"/>
  <c r="BH306" i="2"/>
  <c r="BG306" i="2"/>
  <c r="BE306" i="2"/>
  <c r="X306" i="2"/>
  <c r="V306" i="2"/>
  <c r="T306" i="2"/>
  <c r="P306" i="2"/>
  <c r="BI305" i="2"/>
  <c r="BH305" i="2"/>
  <c r="BG305" i="2"/>
  <c r="BE305" i="2"/>
  <c r="X305" i="2"/>
  <c r="V305" i="2"/>
  <c r="T305" i="2"/>
  <c r="P305" i="2"/>
  <c r="BI304" i="2"/>
  <c r="BH304" i="2"/>
  <c r="BG304" i="2"/>
  <c r="BE304" i="2"/>
  <c r="X304" i="2"/>
  <c r="V304" i="2"/>
  <c r="T304" i="2"/>
  <c r="P304" i="2"/>
  <c r="BI303" i="2"/>
  <c r="BH303" i="2"/>
  <c r="BG303" i="2"/>
  <c r="BE303" i="2"/>
  <c r="X303" i="2"/>
  <c r="V303" i="2"/>
  <c r="T303" i="2"/>
  <c r="P303" i="2"/>
  <c r="BI302" i="2"/>
  <c r="BH302" i="2"/>
  <c r="BG302" i="2"/>
  <c r="BE302" i="2"/>
  <c r="X302" i="2"/>
  <c r="V302" i="2"/>
  <c r="T302" i="2"/>
  <c r="P302" i="2"/>
  <c r="BI300" i="2"/>
  <c r="BH300" i="2"/>
  <c r="BG300" i="2"/>
  <c r="BE300" i="2"/>
  <c r="X300" i="2"/>
  <c r="V300" i="2"/>
  <c r="T300" i="2"/>
  <c r="P300" i="2"/>
  <c r="BI299" i="2"/>
  <c r="BH299" i="2"/>
  <c r="BG299" i="2"/>
  <c r="BE299" i="2"/>
  <c r="X299" i="2"/>
  <c r="V299" i="2"/>
  <c r="T299" i="2"/>
  <c r="P299" i="2"/>
  <c r="BI298" i="2"/>
  <c r="BH298" i="2"/>
  <c r="BG298" i="2"/>
  <c r="BE298" i="2"/>
  <c r="X298" i="2"/>
  <c r="V298" i="2"/>
  <c r="T298" i="2"/>
  <c r="P298" i="2"/>
  <c r="BI297" i="2"/>
  <c r="BH297" i="2"/>
  <c r="BG297" i="2"/>
  <c r="BE297" i="2"/>
  <c r="X297" i="2"/>
  <c r="V297" i="2"/>
  <c r="T297" i="2"/>
  <c r="P297" i="2"/>
  <c r="BI296" i="2"/>
  <c r="BH296" i="2"/>
  <c r="BG296" i="2"/>
  <c r="BE296" i="2"/>
  <c r="X296" i="2"/>
  <c r="V296" i="2"/>
  <c r="T296" i="2"/>
  <c r="P296" i="2"/>
  <c r="BI295" i="2"/>
  <c r="BH295" i="2"/>
  <c r="BG295" i="2"/>
  <c r="BE295" i="2"/>
  <c r="X295" i="2"/>
  <c r="V295" i="2"/>
  <c r="T295" i="2"/>
  <c r="P295" i="2"/>
  <c r="BI294" i="2"/>
  <c r="BH294" i="2"/>
  <c r="BG294" i="2"/>
  <c r="BE294" i="2"/>
  <c r="X294" i="2"/>
  <c r="V294" i="2"/>
  <c r="T294" i="2"/>
  <c r="P294" i="2"/>
  <c r="BI293" i="2"/>
  <c r="BH293" i="2"/>
  <c r="BG293" i="2"/>
  <c r="BE293" i="2"/>
  <c r="X293" i="2"/>
  <c r="V293" i="2"/>
  <c r="T293" i="2"/>
  <c r="P293" i="2"/>
  <c r="BI292" i="2"/>
  <c r="BH292" i="2"/>
  <c r="BG292" i="2"/>
  <c r="BE292" i="2"/>
  <c r="X292" i="2"/>
  <c r="V292" i="2"/>
  <c r="T292" i="2"/>
  <c r="P292" i="2"/>
  <c r="BI291" i="2"/>
  <c r="BH291" i="2"/>
  <c r="BG291" i="2"/>
  <c r="BE291" i="2"/>
  <c r="X291" i="2"/>
  <c r="V291" i="2"/>
  <c r="T291" i="2"/>
  <c r="P291" i="2"/>
  <c r="BI290" i="2"/>
  <c r="BH290" i="2"/>
  <c r="BG290" i="2"/>
  <c r="BE290" i="2"/>
  <c r="X290" i="2"/>
  <c r="V290" i="2"/>
  <c r="T290" i="2"/>
  <c r="P290" i="2"/>
  <c r="BI289" i="2"/>
  <c r="BH289" i="2"/>
  <c r="BG289" i="2"/>
  <c r="BE289" i="2"/>
  <c r="X289" i="2"/>
  <c r="V289" i="2"/>
  <c r="T289" i="2"/>
  <c r="P289" i="2"/>
  <c r="BI288" i="2"/>
  <c r="BH288" i="2"/>
  <c r="BG288" i="2"/>
  <c r="BE288" i="2"/>
  <c r="X288" i="2"/>
  <c r="V288" i="2"/>
  <c r="T288" i="2"/>
  <c r="P288" i="2"/>
  <c r="BI287" i="2"/>
  <c r="BH287" i="2"/>
  <c r="BG287" i="2"/>
  <c r="BE287" i="2"/>
  <c r="X287" i="2"/>
  <c r="V287" i="2"/>
  <c r="T287" i="2"/>
  <c r="P287" i="2"/>
  <c r="BI286" i="2"/>
  <c r="BH286" i="2"/>
  <c r="BG286" i="2"/>
  <c r="BE286" i="2"/>
  <c r="X286" i="2"/>
  <c r="V286" i="2"/>
  <c r="T286" i="2"/>
  <c r="P286" i="2"/>
  <c r="BI285" i="2"/>
  <c r="BH285" i="2"/>
  <c r="BG285" i="2"/>
  <c r="BE285" i="2"/>
  <c r="X285" i="2"/>
  <c r="V285" i="2"/>
  <c r="T285" i="2"/>
  <c r="P285" i="2"/>
  <c r="BI284" i="2"/>
  <c r="BH284" i="2"/>
  <c r="BG284" i="2"/>
  <c r="BE284" i="2"/>
  <c r="X284" i="2"/>
  <c r="V284" i="2"/>
  <c r="T284" i="2"/>
  <c r="P284" i="2"/>
  <c r="BI283" i="2"/>
  <c r="BH283" i="2"/>
  <c r="BG283" i="2"/>
  <c r="BE283" i="2"/>
  <c r="X283" i="2"/>
  <c r="V283" i="2"/>
  <c r="T283" i="2"/>
  <c r="P283" i="2"/>
  <c r="BI282" i="2"/>
  <c r="BH282" i="2"/>
  <c r="BG282" i="2"/>
  <c r="BE282" i="2"/>
  <c r="X282" i="2"/>
  <c r="V282" i="2"/>
  <c r="T282" i="2"/>
  <c r="P282" i="2"/>
  <c r="BI281" i="2"/>
  <c r="BH281" i="2"/>
  <c r="BG281" i="2"/>
  <c r="BE281" i="2"/>
  <c r="X281" i="2"/>
  <c r="V281" i="2"/>
  <c r="T281" i="2"/>
  <c r="P281" i="2"/>
  <c r="BI280" i="2"/>
  <c r="BH280" i="2"/>
  <c r="BG280" i="2"/>
  <c r="BE280" i="2"/>
  <c r="X280" i="2"/>
  <c r="V280" i="2"/>
  <c r="T280" i="2"/>
  <c r="P280" i="2"/>
  <c r="BI279" i="2"/>
  <c r="BH279" i="2"/>
  <c r="BG279" i="2"/>
  <c r="BE279" i="2"/>
  <c r="X279" i="2"/>
  <c r="V279" i="2"/>
  <c r="T279" i="2"/>
  <c r="P279" i="2"/>
  <c r="BI278" i="2"/>
  <c r="BH278" i="2"/>
  <c r="BG278" i="2"/>
  <c r="BE278" i="2"/>
  <c r="X278" i="2"/>
  <c r="V278" i="2"/>
  <c r="T278" i="2"/>
  <c r="P278" i="2"/>
  <c r="BI277" i="2"/>
  <c r="BH277" i="2"/>
  <c r="BG277" i="2"/>
  <c r="BE277" i="2"/>
  <c r="X277" i="2"/>
  <c r="V277" i="2"/>
  <c r="T277" i="2"/>
  <c r="P277" i="2"/>
  <c r="BI276" i="2"/>
  <c r="BH276" i="2"/>
  <c r="BG276" i="2"/>
  <c r="BE276" i="2"/>
  <c r="X276" i="2"/>
  <c r="V276" i="2"/>
  <c r="T276" i="2"/>
  <c r="P276" i="2"/>
  <c r="BI275" i="2"/>
  <c r="BH275" i="2"/>
  <c r="BG275" i="2"/>
  <c r="BE275" i="2"/>
  <c r="X275" i="2"/>
  <c r="V275" i="2"/>
  <c r="T275" i="2"/>
  <c r="P275" i="2"/>
  <c r="BI274" i="2"/>
  <c r="BH274" i="2"/>
  <c r="BG274" i="2"/>
  <c r="BE274" i="2"/>
  <c r="X274" i="2"/>
  <c r="V274" i="2"/>
  <c r="T274" i="2"/>
  <c r="P274" i="2"/>
  <c r="BI273" i="2"/>
  <c r="BH273" i="2"/>
  <c r="BG273" i="2"/>
  <c r="BE273" i="2"/>
  <c r="X273" i="2"/>
  <c r="V273" i="2"/>
  <c r="T273" i="2"/>
  <c r="P273" i="2"/>
  <c r="BI272" i="2"/>
  <c r="BH272" i="2"/>
  <c r="BG272" i="2"/>
  <c r="BE272" i="2"/>
  <c r="X272" i="2"/>
  <c r="V272" i="2"/>
  <c r="T272" i="2"/>
  <c r="P272" i="2"/>
  <c r="BI271" i="2"/>
  <c r="BH271" i="2"/>
  <c r="BG271" i="2"/>
  <c r="BE271" i="2"/>
  <c r="X271" i="2"/>
  <c r="V271" i="2"/>
  <c r="T271" i="2"/>
  <c r="P271" i="2"/>
  <c r="BI270" i="2"/>
  <c r="BH270" i="2"/>
  <c r="BG270" i="2"/>
  <c r="BE270" i="2"/>
  <c r="X270" i="2"/>
  <c r="V270" i="2"/>
  <c r="T270" i="2"/>
  <c r="P270" i="2"/>
  <c r="BI268" i="2"/>
  <c r="BH268" i="2"/>
  <c r="BG268" i="2"/>
  <c r="BE268" i="2"/>
  <c r="X268" i="2"/>
  <c r="V268" i="2"/>
  <c r="T268" i="2"/>
  <c r="P268" i="2"/>
  <c r="BI267" i="2"/>
  <c r="BH267" i="2"/>
  <c r="BG267" i="2"/>
  <c r="BE267" i="2"/>
  <c r="X267" i="2"/>
  <c r="V267" i="2"/>
  <c r="T267" i="2"/>
  <c r="P267" i="2"/>
  <c r="BI266" i="2"/>
  <c r="BH266" i="2"/>
  <c r="BG266" i="2"/>
  <c r="BE266" i="2"/>
  <c r="X266" i="2"/>
  <c r="V266" i="2"/>
  <c r="T266" i="2"/>
  <c r="P266" i="2"/>
  <c r="BI264" i="2"/>
  <c r="BH264" i="2"/>
  <c r="BG264" i="2"/>
  <c r="BE264" i="2"/>
  <c r="X264" i="2"/>
  <c r="V264" i="2"/>
  <c r="T264" i="2"/>
  <c r="P264" i="2"/>
  <c r="BI263" i="2"/>
  <c r="BH263" i="2"/>
  <c r="BG263" i="2"/>
  <c r="BE263" i="2"/>
  <c r="X263" i="2"/>
  <c r="V263" i="2"/>
  <c r="T263" i="2"/>
  <c r="P263" i="2"/>
  <c r="BI262" i="2"/>
  <c r="BH262" i="2"/>
  <c r="BG262" i="2"/>
  <c r="BE262" i="2"/>
  <c r="X262" i="2"/>
  <c r="V262" i="2"/>
  <c r="T262" i="2"/>
  <c r="P262" i="2"/>
  <c r="BI260" i="2"/>
  <c r="BH260" i="2"/>
  <c r="BG260" i="2"/>
  <c r="BE260" i="2"/>
  <c r="X260" i="2"/>
  <c r="V260" i="2"/>
  <c r="T260" i="2"/>
  <c r="P260" i="2"/>
  <c r="BI259" i="2"/>
  <c r="BH259" i="2"/>
  <c r="BG259" i="2"/>
  <c r="BE259" i="2"/>
  <c r="X259" i="2"/>
  <c r="V259" i="2"/>
  <c r="T259" i="2"/>
  <c r="P259" i="2"/>
  <c r="BI258" i="2"/>
  <c r="BH258" i="2"/>
  <c r="BG258" i="2"/>
  <c r="BE258" i="2"/>
  <c r="X258" i="2"/>
  <c r="V258" i="2"/>
  <c r="T258" i="2"/>
  <c r="P258" i="2"/>
  <c r="BI257" i="2"/>
  <c r="BH257" i="2"/>
  <c r="BG257" i="2"/>
  <c r="BE257" i="2"/>
  <c r="X257" i="2"/>
  <c r="V257" i="2"/>
  <c r="T257" i="2"/>
  <c r="P257" i="2"/>
  <c r="BI256" i="2"/>
  <c r="BH256" i="2"/>
  <c r="BG256" i="2"/>
  <c r="BE256" i="2"/>
  <c r="X256" i="2"/>
  <c r="V256" i="2"/>
  <c r="T256" i="2"/>
  <c r="P256" i="2"/>
  <c r="BI255" i="2"/>
  <c r="BH255" i="2"/>
  <c r="BG255" i="2"/>
  <c r="BE255" i="2"/>
  <c r="X255" i="2"/>
  <c r="V255" i="2"/>
  <c r="T255" i="2"/>
  <c r="P255" i="2"/>
  <c r="BI254" i="2"/>
  <c r="BH254" i="2"/>
  <c r="BG254" i="2"/>
  <c r="BE254" i="2"/>
  <c r="X254" i="2"/>
  <c r="V254" i="2"/>
  <c r="T254" i="2"/>
  <c r="P254" i="2"/>
  <c r="BI252" i="2"/>
  <c r="BH252" i="2"/>
  <c r="BG252" i="2"/>
  <c r="BE252" i="2"/>
  <c r="X252" i="2"/>
  <c r="V252" i="2"/>
  <c r="T252" i="2"/>
  <c r="P252" i="2"/>
  <c r="BI251" i="2"/>
  <c r="BH251" i="2"/>
  <c r="BG251" i="2"/>
  <c r="BE251" i="2"/>
  <c r="X251" i="2"/>
  <c r="V251" i="2"/>
  <c r="T251" i="2"/>
  <c r="P251" i="2"/>
  <c r="BI250" i="2"/>
  <c r="BH250" i="2"/>
  <c r="BG250" i="2"/>
  <c r="BE250" i="2"/>
  <c r="X250" i="2"/>
  <c r="V250" i="2"/>
  <c r="T250" i="2"/>
  <c r="P250" i="2"/>
  <c r="BI249" i="2"/>
  <c r="BH249" i="2"/>
  <c r="BG249" i="2"/>
  <c r="BE249" i="2"/>
  <c r="X249" i="2"/>
  <c r="V249" i="2"/>
  <c r="T249" i="2"/>
  <c r="P249" i="2"/>
  <c r="BI248" i="2"/>
  <c r="BH248" i="2"/>
  <c r="BG248" i="2"/>
  <c r="BE248" i="2"/>
  <c r="X248" i="2"/>
  <c r="V248" i="2"/>
  <c r="T248" i="2"/>
  <c r="P248" i="2"/>
  <c r="BI247" i="2"/>
  <c r="BH247" i="2"/>
  <c r="BG247" i="2"/>
  <c r="BE247" i="2"/>
  <c r="X247" i="2"/>
  <c r="V247" i="2"/>
  <c r="T247" i="2"/>
  <c r="P247" i="2"/>
  <c r="BI246" i="2"/>
  <c r="BH246" i="2"/>
  <c r="BG246" i="2"/>
  <c r="BE246" i="2"/>
  <c r="X246" i="2"/>
  <c r="V246" i="2"/>
  <c r="T246" i="2"/>
  <c r="P246" i="2"/>
  <c r="BI245" i="2"/>
  <c r="BH245" i="2"/>
  <c r="BG245" i="2"/>
  <c r="BE245" i="2"/>
  <c r="X245" i="2"/>
  <c r="V245" i="2"/>
  <c r="T245" i="2"/>
  <c r="P245" i="2"/>
  <c r="BI244" i="2"/>
  <c r="BH244" i="2"/>
  <c r="BG244" i="2"/>
  <c r="BE244" i="2"/>
  <c r="X244" i="2"/>
  <c r="V244" i="2"/>
  <c r="T244" i="2"/>
  <c r="P244" i="2"/>
  <c r="BI243" i="2"/>
  <c r="BH243" i="2"/>
  <c r="BG243" i="2"/>
  <c r="BE243" i="2"/>
  <c r="X243" i="2"/>
  <c r="V243" i="2"/>
  <c r="T243" i="2"/>
  <c r="P243" i="2"/>
  <c r="BI242" i="2"/>
  <c r="BH242" i="2"/>
  <c r="BG242" i="2"/>
  <c r="BE242" i="2"/>
  <c r="X242" i="2"/>
  <c r="V242" i="2"/>
  <c r="T242" i="2"/>
  <c r="P242" i="2"/>
  <c r="BI241" i="2"/>
  <c r="BH241" i="2"/>
  <c r="BG241" i="2"/>
  <c r="BE241" i="2"/>
  <c r="X241" i="2"/>
  <c r="V241" i="2"/>
  <c r="T241" i="2"/>
  <c r="P241" i="2"/>
  <c r="BI240" i="2"/>
  <c r="BH240" i="2"/>
  <c r="BG240" i="2"/>
  <c r="BE240" i="2"/>
  <c r="X240" i="2"/>
  <c r="V240" i="2"/>
  <c r="T240" i="2"/>
  <c r="P240" i="2"/>
  <c r="BI239" i="2"/>
  <c r="BH239" i="2"/>
  <c r="BG239" i="2"/>
  <c r="BE239" i="2"/>
  <c r="X239" i="2"/>
  <c r="V239" i="2"/>
  <c r="T239" i="2"/>
  <c r="P239" i="2"/>
  <c r="BI238" i="2"/>
  <c r="BH238" i="2"/>
  <c r="BG238" i="2"/>
  <c r="BE238" i="2"/>
  <c r="X238" i="2"/>
  <c r="V238" i="2"/>
  <c r="T238" i="2"/>
  <c r="P238" i="2"/>
  <c r="BI237" i="2"/>
  <c r="BH237" i="2"/>
  <c r="BG237" i="2"/>
  <c r="BE237" i="2"/>
  <c r="X237" i="2"/>
  <c r="V237" i="2"/>
  <c r="T237" i="2"/>
  <c r="P237" i="2"/>
  <c r="BI236" i="2"/>
  <c r="BH236" i="2"/>
  <c r="BG236" i="2"/>
  <c r="BE236" i="2"/>
  <c r="X236" i="2"/>
  <c r="V236" i="2"/>
  <c r="T236" i="2"/>
  <c r="P236" i="2"/>
  <c r="BI235" i="2"/>
  <c r="BH235" i="2"/>
  <c r="BG235" i="2"/>
  <c r="BE235" i="2"/>
  <c r="X235" i="2"/>
  <c r="V235" i="2"/>
  <c r="T235" i="2"/>
  <c r="P235" i="2"/>
  <c r="BI234" i="2"/>
  <c r="BH234" i="2"/>
  <c r="BG234" i="2"/>
  <c r="BE234" i="2"/>
  <c r="X234" i="2"/>
  <c r="V234" i="2"/>
  <c r="T234" i="2"/>
  <c r="P234" i="2"/>
  <c r="BI233" i="2"/>
  <c r="BH233" i="2"/>
  <c r="BG233" i="2"/>
  <c r="BE233" i="2"/>
  <c r="X233" i="2"/>
  <c r="V233" i="2"/>
  <c r="T233" i="2"/>
  <c r="P233" i="2"/>
  <c r="BI232" i="2"/>
  <c r="BH232" i="2"/>
  <c r="BG232" i="2"/>
  <c r="BE232" i="2"/>
  <c r="X232" i="2"/>
  <c r="V232" i="2"/>
  <c r="T232" i="2"/>
  <c r="P232" i="2"/>
  <c r="BI231" i="2"/>
  <c r="BH231" i="2"/>
  <c r="BG231" i="2"/>
  <c r="BE231" i="2"/>
  <c r="X231" i="2"/>
  <c r="V231" i="2"/>
  <c r="T231" i="2"/>
  <c r="P231" i="2"/>
  <c r="BI230" i="2"/>
  <c r="BH230" i="2"/>
  <c r="BG230" i="2"/>
  <c r="BE230" i="2"/>
  <c r="X230" i="2"/>
  <c r="V230" i="2"/>
  <c r="T230" i="2"/>
  <c r="P230" i="2"/>
  <c r="BI229" i="2"/>
  <c r="BH229" i="2"/>
  <c r="BG229" i="2"/>
  <c r="BE229" i="2"/>
  <c r="X229" i="2"/>
  <c r="V229" i="2"/>
  <c r="T229" i="2"/>
  <c r="P229" i="2"/>
  <c r="BI228" i="2"/>
  <c r="BH228" i="2"/>
  <c r="BG228" i="2"/>
  <c r="BE228" i="2"/>
  <c r="X228" i="2"/>
  <c r="V228" i="2"/>
  <c r="T228" i="2"/>
  <c r="P228" i="2"/>
  <c r="BI227" i="2"/>
  <c r="BH227" i="2"/>
  <c r="BG227" i="2"/>
  <c r="BE227" i="2"/>
  <c r="X227" i="2"/>
  <c r="V227" i="2"/>
  <c r="T227" i="2"/>
  <c r="P227" i="2"/>
  <c r="BI226" i="2"/>
  <c r="BH226" i="2"/>
  <c r="BG226" i="2"/>
  <c r="BE226" i="2"/>
  <c r="X226" i="2"/>
  <c r="V226" i="2"/>
  <c r="T226" i="2"/>
  <c r="P226" i="2"/>
  <c r="BI225" i="2"/>
  <c r="BH225" i="2"/>
  <c r="BG225" i="2"/>
  <c r="BE225" i="2"/>
  <c r="X225" i="2"/>
  <c r="V225" i="2"/>
  <c r="T225" i="2"/>
  <c r="P225" i="2"/>
  <c r="BI224" i="2"/>
  <c r="BH224" i="2"/>
  <c r="BG224" i="2"/>
  <c r="BE224" i="2"/>
  <c r="X224" i="2"/>
  <c r="V224" i="2"/>
  <c r="T224" i="2"/>
  <c r="P224" i="2"/>
  <c r="BI223" i="2"/>
  <c r="BH223" i="2"/>
  <c r="BG223" i="2"/>
  <c r="BE223" i="2"/>
  <c r="X223" i="2"/>
  <c r="V223" i="2"/>
  <c r="T223" i="2"/>
  <c r="P223" i="2"/>
  <c r="BI222" i="2"/>
  <c r="BH222" i="2"/>
  <c r="BG222" i="2"/>
  <c r="BE222" i="2"/>
  <c r="X222" i="2"/>
  <c r="V222" i="2"/>
  <c r="T222" i="2"/>
  <c r="P222" i="2"/>
  <c r="BI221" i="2"/>
  <c r="BH221" i="2"/>
  <c r="BG221" i="2"/>
  <c r="BE221" i="2"/>
  <c r="X221" i="2"/>
  <c r="V221" i="2"/>
  <c r="T221" i="2"/>
  <c r="P221" i="2"/>
  <c r="BI220" i="2"/>
  <c r="BH220" i="2"/>
  <c r="BG220" i="2"/>
  <c r="BE220" i="2"/>
  <c r="X220" i="2"/>
  <c r="V220" i="2"/>
  <c r="T220" i="2"/>
  <c r="P220" i="2"/>
  <c r="BI219" i="2"/>
  <c r="BH219" i="2"/>
  <c r="BG219" i="2"/>
  <c r="BE219" i="2"/>
  <c r="X219" i="2"/>
  <c r="V219" i="2"/>
  <c r="T219" i="2"/>
  <c r="P219" i="2"/>
  <c r="BI218" i="2"/>
  <c r="BH218" i="2"/>
  <c r="BG218" i="2"/>
  <c r="BE218" i="2"/>
  <c r="X218" i="2"/>
  <c r="V218" i="2"/>
  <c r="T218" i="2"/>
  <c r="P218" i="2"/>
  <c r="BI217" i="2"/>
  <c r="BH217" i="2"/>
  <c r="BG217" i="2"/>
  <c r="BE217" i="2"/>
  <c r="X217" i="2"/>
  <c r="V217" i="2"/>
  <c r="T217" i="2"/>
  <c r="P217" i="2"/>
  <c r="BI216" i="2"/>
  <c r="BH216" i="2"/>
  <c r="BG216" i="2"/>
  <c r="BE216" i="2"/>
  <c r="X216" i="2"/>
  <c r="V216" i="2"/>
  <c r="T216" i="2"/>
  <c r="P216" i="2"/>
  <c r="BI215" i="2"/>
  <c r="BH215" i="2"/>
  <c r="BG215" i="2"/>
  <c r="BE215" i="2"/>
  <c r="X215" i="2"/>
  <c r="V215" i="2"/>
  <c r="T215" i="2"/>
  <c r="P215" i="2"/>
  <c r="BI214" i="2"/>
  <c r="BH214" i="2"/>
  <c r="BG214" i="2"/>
  <c r="BE214" i="2"/>
  <c r="X214" i="2"/>
  <c r="V214" i="2"/>
  <c r="T214" i="2"/>
  <c r="P214" i="2"/>
  <c r="BI213" i="2"/>
  <c r="BH213" i="2"/>
  <c r="BG213" i="2"/>
  <c r="BE213" i="2"/>
  <c r="X213" i="2"/>
  <c r="V213" i="2"/>
  <c r="T213" i="2"/>
  <c r="P213" i="2"/>
  <c r="BI212" i="2"/>
  <c r="BH212" i="2"/>
  <c r="BG212" i="2"/>
  <c r="BE212" i="2"/>
  <c r="X212" i="2"/>
  <c r="V212" i="2"/>
  <c r="T212" i="2"/>
  <c r="P212" i="2"/>
  <c r="BI210" i="2"/>
  <c r="BH210" i="2"/>
  <c r="BG210" i="2"/>
  <c r="BE210" i="2"/>
  <c r="X210" i="2"/>
  <c r="V210" i="2"/>
  <c r="T210" i="2"/>
  <c r="P210" i="2"/>
  <c r="BI209" i="2"/>
  <c r="BH209" i="2"/>
  <c r="BG209" i="2"/>
  <c r="BE209" i="2"/>
  <c r="X209" i="2"/>
  <c r="V209" i="2"/>
  <c r="T209" i="2"/>
  <c r="P209" i="2"/>
  <c r="BI208" i="2"/>
  <c r="BH208" i="2"/>
  <c r="BG208" i="2"/>
  <c r="BE208" i="2"/>
  <c r="X208" i="2"/>
  <c r="V208" i="2"/>
  <c r="T208" i="2"/>
  <c r="P208" i="2"/>
  <c r="BI206" i="2"/>
  <c r="BH206" i="2"/>
  <c r="BG206" i="2"/>
  <c r="BE206" i="2"/>
  <c r="X206" i="2"/>
  <c r="V206" i="2"/>
  <c r="T206" i="2"/>
  <c r="P206" i="2"/>
  <c r="BI205" i="2"/>
  <c r="BH205" i="2"/>
  <c r="BG205" i="2"/>
  <c r="BE205" i="2"/>
  <c r="X205" i="2"/>
  <c r="V205" i="2"/>
  <c r="T205" i="2"/>
  <c r="P205" i="2"/>
  <c r="BI204" i="2"/>
  <c r="BH204" i="2"/>
  <c r="BG204" i="2"/>
  <c r="BE204" i="2"/>
  <c r="X204" i="2"/>
  <c r="V204" i="2"/>
  <c r="T204" i="2"/>
  <c r="P204" i="2"/>
  <c r="BI203" i="2"/>
  <c r="BH203" i="2"/>
  <c r="BG203" i="2"/>
  <c r="BE203" i="2"/>
  <c r="X203" i="2"/>
  <c r="V203" i="2"/>
  <c r="T203" i="2"/>
  <c r="P203" i="2"/>
  <c r="BI202" i="2"/>
  <c r="BH202" i="2"/>
  <c r="BG202" i="2"/>
  <c r="BE202" i="2"/>
  <c r="X202" i="2"/>
  <c r="V202" i="2"/>
  <c r="T202" i="2"/>
  <c r="P202" i="2"/>
  <c r="BI200" i="2"/>
  <c r="BH200" i="2"/>
  <c r="BG200" i="2"/>
  <c r="BE200" i="2"/>
  <c r="X200" i="2"/>
  <c r="V200" i="2"/>
  <c r="T200" i="2"/>
  <c r="P200" i="2"/>
  <c r="BI199" i="2"/>
  <c r="BH199" i="2"/>
  <c r="BG199" i="2"/>
  <c r="BE199" i="2"/>
  <c r="X199" i="2"/>
  <c r="V199" i="2"/>
  <c r="T199" i="2"/>
  <c r="P199" i="2"/>
  <c r="BI198" i="2"/>
  <c r="BH198" i="2"/>
  <c r="BG198" i="2"/>
  <c r="BE198" i="2"/>
  <c r="X198" i="2"/>
  <c r="V198" i="2"/>
  <c r="T198" i="2"/>
  <c r="P198" i="2"/>
  <c r="BI197" i="2"/>
  <c r="BH197" i="2"/>
  <c r="BG197" i="2"/>
  <c r="BE197" i="2"/>
  <c r="X197" i="2"/>
  <c r="V197" i="2"/>
  <c r="T197" i="2"/>
  <c r="P197" i="2"/>
  <c r="BI196" i="2"/>
  <c r="BH196" i="2"/>
  <c r="BG196" i="2"/>
  <c r="BE196" i="2"/>
  <c r="X196" i="2"/>
  <c r="V196" i="2"/>
  <c r="T196" i="2"/>
  <c r="P196" i="2"/>
  <c r="BI195" i="2"/>
  <c r="BH195" i="2"/>
  <c r="BG195" i="2"/>
  <c r="BE195" i="2"/>
  <c r="X195" i="2"/>
  <c r="V195" i="2"/>
  <c r="T195" i="2"/>
  <c r="P195" i="2"/>
  <c r="BI194" i="2"/>
  <c r="BH194" i="2"/>
  <c r="BG194" i="2"/>
  <c r="BE194" i="2"/>
  <c r="X194" i="2"/>
  <c r="V194" i="2"/>
  <c r="T194" i="2"/>
  <c r="P194" i="2"/>
  <c r="BI191" i="2"/>
  <c r="BH191" i="2"/>
  <c r="BG191" i="2"/>
  <c r="BE191" i="2"/>
  <c r="X191" i="2"/>
  <c r="X190" i="2" s="1"/>
  <c r="V191" i="2"/>
  <c r="V190" i="2" s="1"/>
  <c r="T191" i="2"/>
  <c r="T190" i="2" s="1"/>
  <c r="P191" i="2"/>
  <c r="BI189" i="2"/>
  <c r="BH189" i="2"/>
  <c r="BG189" i="2"/>
  <c r="BE189" i="2"/>
  <c r="X189" i="2"/>
  <c r="V189" i="2"/>
  <c r="T189" i="2"/>
  <c r="P189" i="2"/>
  <c r="BI188" i="2"/>
  <c r="BH188" i="2"/>
  <c r="BG188" i="2"/>
  <c r="BE188" i="2"/>
  <c r="X188" i="2"/>
  <c r="V188" i="2"/>
  <c r="T188" i="2"/>
  <c r="P188" i="2"/>
  <c r="BI187" i="2"/>
  <c r="BH187" i="2"/>
  <c r="BG187" i="2"/>
  <c r="BE187" i="2"/>
  <c r="X187" i="2"/>
  <c r="V187" i="2"/>
  <c r="T187" i="2"/>
  <c r="P187" i="2"/>
  <c r="BI186" i="2"/>
  <c r="BH186" i="2"/>
  <c r="BG186" i="2"/>
  <c r="BE186" i="2"/>
  <c r="X186" i="2"/>
  <c r="V186" i="2"/>
  <c r="T186" i="2"/>
  <c r="P186" i="2"/>
  <c r="BI185" i="2"/>
  <c r="BH185" i="2"/>
  <c r="BG185" i="2"/>
  <c r="BE185" i="2"/>
  <c r="X185" i="2"/>
  <c r="V185" i="2"/>
  <c r="T185" i="2"/>
  <c r="P185" i="2"/>
  <c r="BI184" i="2"/>
  <c r="BH184" i="2"/>
  <c r="BG184" i="2"/>
  <c r="BE184" i="2"/>
  <c r="X184" i="2"/>
  <c r="V184" i="2"/>
  <c r="T184" i="2"/>
  <c r="P184" i="2"/>
  <c r="BI183" i="2"/>
  <c r="BH183" i="2"/>
  <c r="BG183" i="2"/>
  <c r="BE183" i="2"/>
  <c r="X183" i="2"/>
  <c r="V183" i="2"/>
  <c r="T183" i="2"/>
  <c r="P183" i="2"/>
  <c r="BI182" i="2"/>
  <c r="BH182" i="2"/>
  <c r="BG182" i="2"/>
  <c r="BE182" i="2"/>
  <c r="X182" i="2"/>
  <c r="V182" i="2"/>
  <c r="T182" i="2"/>
  <c r="P182" i="2"/>
  <c r="BI181" i="2"/>
  <c r="BH181" i="2"/>
  <c r="BG181" i="2"/>
  <c r="BE181" i="2"/>
  <c r="X181" i="2"/>
  <c r="V181" i="2"/>
  <c r="T181" i="2"/>
  <c r="P181" i="2"/>
  <c r="BI180" i="2"/>
  <c r="BH180" i="2"/>
  <c r="BG180" i="2"/>
  <c r="BE180" i="2"/>
  <c r="X180" i="2"/>
  <c r="V180" i="2"/>
  <c r="T180" i="2"/>
  <c r="P180" i="2"/>
  <c r="BI179" i="2"/>
  <c r="BH179" i="2"/>
  <c r="BG179" i="2"/>
  <c r="BE179" i="2"/>
  <c r="X179" i="2"/>
  <c r="V179" i="2"/>
  <c r="T179" i="2"/>
  <c r="P179" i="2"/>
  <c r="BI178" i="2"/>
  <c r="BH178" i="2"/>
  <c r="BG178" i="2"/>
  <c r="BE178" i="2"/>
  <c r="X178" i="2"/>
  <c r="V178" i="2"/>
  <c r="T178" i="2"/>
  <c r="P178" i="2"/>
  <c r="BI177" i="2"/>
  <c r="BH177" i="2"/>
  <c r="BG177" i="2"/>
  <c r="BE177" i="2"/>
  <c r="X177" i="2"/>
  <c r="V177" i="2"/>
  <c r="T177" i="2"/>
  <c r="P177" i="2"/>
  <c r="BI176" i="2"/>
  <c r="BH176" i="2"/>
  <c r="BG176" i="2"/>
  <c r="BE176" i="2"/>
  <c r="X176" i="2"/>
  <c r="V176" i="2"/>
  <c r="T176" i="2"/>
  <c r="P176" i="2"/>
  <c r="BI175" i="2"/>
  <c r="BH175" i="2"/>
  <c r="BG175" i="2"/>
  <c r="BE175" i="2"/>
  <c r="X175" i="2"/>
  <c r="V175" i="2"/>
  <c r="T175" i="2"/>
  <c r="P175" i="2"/>
  <c r="BI174" i="2"/>
  <c r="BH174" i="2"/>
  <c r="BG174" i="2"/>
  <c r="BE174" i="2"/>
  <c r="X174" i="2"/>
  <c r="V174" i="2"/>
  <c r="T174" i="2"/>
  <c r="P174" i="2"/>
  <c r="BI173" i="2"/>
  <c r="BH173" i="2"/>
  <c r="BG173" i="2"/>
  <c r="BE173" i="2"/>
  <c r="X173" i="2"/>
  <c r="V173" i="2"/>
  <c r="T173" i="2"/>
  <c r="P173" i="2"/>
  <c r="BI172" i="2"/>
  <c r="BH172" i="2"/>
  <c r="BG172" i="2"/>
  <c r="BE172" i="2"/>
  <c r="X172" i="2"/>
  <c r="V172" i="2"/>
  <c r="T172" i="2"/>
  <c r="P172" i="2"/>
  <c r="BI171" i="2"/>
  <c r="BH171" i="2"/>
  <c r="BG171" i="2"/>
  <c r="BE171" i="2"/>
  <c r="X171" i="2"/>
  <c r="V171" i="2"/>
  <c r="T171" i="2"/>
  <c r="P171" i="2"/>
  <c r="BI170" i="2"/>
  <c r="BH170" i="2"/>
  <c r="BG170" i="2"/>
  <c r="BE170" i="2"/>
  <c r="X170" i="2"/>
  <c r="V170" i="2"/>
  <c r="T170" i="2"/>
  <c r="P170" i="2"/>
  <c r="BI169" i="2"/>
  <c r="BH169" i="2"/>
  <c r="BG169" i="2"/>
  <c r="BE169" i="2"/>
  <c r="X169" i="2"/>
  <c r="V169" i="2"/>
  <c r="T169" i="2"/>
  <c r="P169" i="2"/>
  <c r="BI168" i="2"/>
  <c r="BH168" i="2"/>
  <c r="BG168" i="2"/>
  <c r="BE168" i="2"/>
  <c r="X168" i="2"/>
  <c r="V168" i="2"/>
  <c r="T168" i="2"/>
  <c r="P168" i="2"/>
  <c r="BI167" i="2"/>
  <c r="BH167" i="2"/>
  <c r="BG167" i="2"/>
  <c r="BE167" i="2"/>
  <c r="X167" i="2"/>
  <c r="V167" i="2"/>
  <c r="T167" i="2"/>
  <c r="P167" i="2"/>
  <c r="BI166" i="2"/>
  <c r="BH166" i="2"/>
  <c r="BG166" i="2"/>
  <c r="BE166" i="2"/>
  <c r="X166" i="2"/>
  <c r="V166" i="2"/>
  <c r="T166" i="2"/>
  <c r="P166" i="2"/>
  <c r="BI165" i="2"/>
  <c r="BH165" i="2"/>
  <c r="BG165" i="2"/>
  <c r="BE165" i="2"/>
  <c r="X165" i="2"/>
  <c r="V165" i="2"/>
  <c r="T165" i="2"/>
  <c r="P165" i="2"/>
  <c r="BI164" i="2"/>
  <c r="BH164" i="2"/>
  <c r="BG164" i="2"/>
  <c r="BE164" i="2"/>
  <c r="X164" i="2"/>
  <c r="V164" i="2"/>
  <c r="T164" i="2"/>
  <c r="P164" i="2"/>
  <c r="BI163" i="2"/>
  <c r="BH163" i="2"/>
  <c r="BG163" i="2"/>
  <c r="BE163" i="2"/>
  <c r="X163" i="2"/>
  <c r="V163" i="2"/>
  <c r="T163" i="2"/>
  <c r="P163" i="2"/>
  <c r="BI162" i="2"/>
  <c r="BH162" i="2"/>
  <c r="BG162" i="2"/>
  <c r="BE162" i="2"/>
  <c r="X162" i="2"/>
  <c r="V162" i="2"/>
  <c r="T162" i="2"/>
  <c r="P162" i="2"/>
  <c r="BI160" i="2"/>
  <c r="BH160" i="2"/>
  <c r="BG160" i="2"/>
  <c r="BE160" i="2"/>
  <c r="X160" i="2"/>
  <c r="V160" i="2"/>
  <c r="T160" i="2"/>
  <c r="P160" i="2"/>
  <c r="BI159" i="2"/>
  <c r="BH159" i="2"/>
  <c r="BG159" i="2"/>
  <c r="BE159" i="2"/>
  <c r="X159" i="2"/>
  <c r="V159" i="2"/>
  <c r="T159" i="2"/>
  <c r="P159" i="2"/>
  <c r="BI158" i="2"/>
  <c r="BH158" i="2"/>
  <c r="BG158" i="2"/>
  <c r="BE158" i="2"/>
  <c r="X158" i="2"/>
  <c r="V158" i="2"/>
  <c r="T158" i="2"/>
  <c r="P158" i="2"/>
  <c r="BI157" i="2"/>
  <c r="BH157" i="2"/>
  <c r="BG157" i="2"/>
  <c r="BE157" i="2"/>
  <c r="X157" i="2"/>
  <c r="V157" i="2"/>
  <c r="T157" i="2"/>
  <c r="P157" i="2"/>
  <c r="BI156" i="2"/>
  <c r="BH156" i="2"/>
  <c r="BG156" i="2"/>
  <c r="BE156" i="2"/>
  <c r="X156" i="2"/>
  <c r="V156" i="2"/>
  <c r="T156" i="2"/>
  <c r="P156" i="2"/>
  <c r="BI155" i="2"/>
  <c r="BH155" i="2"/>
  <c r="BG155" i="2"/>
  <c r="BE155" i="2"/>
  <c r="X155" i="2"/>
  <c r="V155" i="2"/>
  <c r="T155" i="2"/>
  <c r="P155" i="2"/>
  <c r="BI154" i="2"/>
  <c r="BH154" i="2"/>
  <c r="BG154" i="2"/>
  <c r="BE154" i="2"/>
  <c r="X154" i="2"/>
  <c r="V154" i="2"/>
  <c r="T154" i="2"/>
  <c r="P154" i="2"/>
  <c r="BI153" i="2"/>
  <c r="BH153" i="2"/>
  <c r="BG153" i="2"/>
  <c r="BE153" i="2"/>
  <c r="X153" i="2"/>
  <c r="V153" i="2"/>
  <c r="T153" i="2"/>
  <c r="P153" i="2"/>
  <c r="BI152" i="2"/>
  <c r="BH152" i="2"/>
  <c r="BG152" i="2"/>
  <c r="BE152" i="2"/>
  <c r="X152" i="2"/>
  <c r="V152" i="2"/>
  <c r="T152" i="2"/>
  <c r="P152" i="2"/>
  <c r="BI151" i="2"/>
  <c r="BH151" i="2"/>
  <c r="BG151" i="2"/>
  <c r="BE151" i="2"/>
  <c r="X151" i="2"/>
  <c r="V151" i="2"/>
  <c r="T151" i="2"/>
  <c r="P151" i="2"/>
  <c r="BI150" i="2"/>
  <c r="BH150" i="2"/>
  <c r="BG150" i="2"/>
  <c r="BE150" i="2"/>
  <c r="X150" i="2"/>
  <c r="V150" i="2"/>
  <c r="T150" i="2"/>
  <c r="P150" i="2"/>
  <c r="BI149" i="2"/>
  <c r="BH149" i="2"/>
  <c r="BG149" i="2"/>
  <c r="BE149" i="2"/>
  <c r="X149" i="2"/>
  <c r="V149" i="2"/>
  <c r="T149" i="2"/>
  <c r="P149" i="2"/>
  <c r="BI148" i="2"/>
  <c r="BH148" i="2"/>
  <c r="BG148" i="2"/>
  <c r="BE148" i="2"/>
  <c r="X148" i="2"/>
  <c r="V148" i="2"/>
  <c r="T148" i="2"/>
  <c r="P148" i="2"/>
  <c r="BI147" i="2"/>
  <c r="BH147" i="2"/>
  <c r="BG147" i="2"/>
  <c r="BE147" i="2"/>
  <c r="X147" i="2"/>
  <c r="V147" i="2"/>
  <c r="T147" i="2"/>
  <c r="P147" i="2"/>
  <c r="BI146" i="2"/>
  <c r="BH146" i="2"/>
  <c r="BG146" i="2"/>
  <c r="BE146" i="2"/>
  <c r="X146" i="2"/>
  <c r="V146" i="2"/>
  <c r="T146" i="2"/>
  <c r="P146" i="2"/>
  <c r="BI145" i="2"/>
  <c r="BH145" i="2"/>
  <c r="BG145" i="2"/>
  <c r="BE145" i="2"/>
  <c r="X145" i="2"/>
  <c r="V145" i="2"/>
  <c r="T145" i="2"/>
  <c r="P145" i="2"/>
  <c r="BI143" i="2"/>
  <c r="BH143" i="2"/>
  <c r="BG143" i="2"/>
  <c r="BE143" i="2"/>
  <c r="X143" i="2"/>
  <c r="V143" i="2"/>
  <c r="T143" i="2"/>
  <c r="P143" i="2"/>
  <c r="BI142" i="2"/>
  <c r="BH142" i="2"/>
  <c r="BG142" i="2"/>
  <c r="BE142" i="2"/>
  <c r="X142" i="2"/>
  <c r="V142" i="2"/>
  <c r="T142" i="2"/>
  <c r="P142" i="2"/>
  <c r="BI141" i="2"/>
  <c r="BH141" i="2"/>
  <c r="BG141" i="2"/>
  <c r="BE141" i="2"/>
  <c r="X141" i="2"/>
  <c r="V141" i="2"/>
  <c r="T141" i="2"/>
  <c r="P141" i="2"/>
  <c r="BI140" i="2"/>
  <c r="BH140" i="2"/>
  <c r="BG140" i="2"/>
  <c r="BE140" i="2"/>
  <c r="X140" i="2"/>
  <c r="V140" i="2"/>
  <c r="T140" i="2"/>
  <c r="P140" i="2"/>
  <c r="J134" i="2"/>
  <c r="J133" i="2"/>
  <c r="F133" i="2"/>
  <c r="F131" i="2"/>
  <c r="E129" i="2"/>
  <c r="J92" i="2"/>
  <c r="J91" i="2"/>
  <c r="F91" i="2"/>
  <c r="F89" i="2"/>
  <c r="E87" i="2"/>
  <c r="J18" i="2"/>
  <c r="E18" i="2"/>
  <c r="F92" i="2" s="1"/>
  <c r="J17" i="2"/>
  <c r="J12" i="2"/>
  <c r="J131" i="2"/>
  <c r="E7" i="2"/>
  <c r="E127" i="2"/>
  <c r="L90" i="1"/>
  <c r="AM90" i="1"/>
  <c r="AM89" i="1"/>
  <c r="L89" i="1"/>
  <c r="AM87" i="1"/>
  <c r="L87" i="1"/>
  <c r="L85" i="1"/>
  <c r="L84" i="1"/>
  <c r="R153" i="6"/>
  <c r="Q153" i="6"/>
  <c r="R152" i="6"/>
  <c r="Q152" i="6"/>
  <c r="R151" i="6"/>
  <c r="Q151" i="6"/>
  <c r="R150" i="6"/>
  <c r="Q150" i="6"/>
  <c r="R149" i="6"/>
  <c r="Q149" i="6"/>
  <c r="R148" i="6"/>
  <c r="Q148" i="6"/>
  <c r="R147" i="6"/>
  <c r="Q147" i="6"/>
  <c r="Q145" i="6"/>
  <c r="Q144" i="6"/>
  <c r="Q138" i="6"/>
  <c r="R137" i="6"/>
  <c r="R134" i="6"/>
  <c r="R128" i="6"/>
  <c r="Q131" i="5"/>
  <c r="R128" i="5"/>
  <c r="Q127" i="5"/>
  <c r="Q124" i="5"/>
  <c r="R182" i="4"/>
  <c r="R178" i="4"/>
  <c r="Q176" i="4"/>
  <c r="R168" i="4"/>
  <c r="Q165" i="4"/>
  <c r="Q159" i="4"/>
  <c r="R158" i="4"/>
  <c r="Q157" i="4"/>
  <c r="R156" i="4"/>
  <c r="R153" i="4"/>
  <c r="Q146" i="4"/>
  <c r="Q139" i="4"/>
  <c r="R263" i="3"/>
  <c r="Q262" i="3"/>
  <c r="Q259" i="3"/>
  <c r="Q258" i="3"/>
  <c r="Q257" i="3"/>
  <c r="Q256" i="3"/>
  <c r="Q253" i="3"/>
  <c r="Q252" i="3"/>
  <c r="Q246" i="3"/>
  <c r="R245" i="3"/>
  <c r="R244" i="3"/>
  <c r="R225" i="3"/>
  <c r="Q224" i="3"/>
  <c r="Q218" i="3"/>
  <c r="Q216" i="3"/>
  <c r="Q213" i="3"/>
  <c r="R206" i="3"/>
  <c r="R202" i="3"/>
  <c r="Q201" i="3"/>
  <c r="Q198" i="3"/>
  <c r="Q197" i="3"/>
  <c r="Q185" i="3"/>
  <c r="R174" i="3"/>
  <c r="R169" i="3"/>
  <c r="R167" i="3"/>
  <c r="R165" i="3"/>
  <c r="Q160" i="3"/>
  <c r="R159" i="3"/>
  <c r="R158" i="3"/>
  <c r="R150" i="3"/>
  <c r="R145" i="3"/>
  <c r="Q142" i="3"/>
  <c r="Q137" i="3"/>
  <c r="R133" i="3"/>
  <c r="R362" i="2"/>
  <c r="Q362" i="2"/>
  <c r="R361" i="2"/>
  <c r="Q361" i="2"/>
  <c r="R359" i="2"/>
  <c r="Q359" i="2"/>
  <c r="R358" i="2"/>
  <c r="R351" i="2"/>
  <c r="Q342" i="2"/>
  <c r="R337" i="2"/>
  <c r="Q309" i="2"/>
  <c r="R302" i="2"/>
  <c r="Q294" i="2"/>
  <c r="R293" i="2"/>
  <c r="Q292" i="2"/>
  <c r="R282" i="2"/>
  <c r="Q279" i="2"/>
  <c r="R270" i="2"/>
  <c r="R267" i="2"/>
  <c r="Q262" i="2"/>
  <c r="R260" i="2"/>
  <c r="R247" i="2"/>
  <c r="R245" i="2"/>
  <c r="R242" i="2"/>
  <c r="R240" i="2"/>
  <c r="R239" i="2"/>
  <c r="R238" i="2"/>
  <c r="Q236" i="2"/>
  <c r="R234" i="2"/>
  <c r="Q223" i="2"/>
  <c r="Q219" i="2"/>
  <c r="Q212" i="2"/>
  <c r="R202" i="2"/>
  <c r="Q198" i="2"/>
  <c r="R197" i="2"/>
  <c r="Q191" i="2"/>
  <c r="Q189" i="2"/>
  <c r="R174" i="2"/>
  <c r="Q172" i="2"/>
  <c r="Q168" i="2"/>
  <c r="Q166" i="2"/>
  <c r="R165" i="2"/>
  <c r="Q157" i="2"/>
  <c r="R150" i="2"/>
  <c r="R149" i="2"/>
  <c r="Q147" i="2"/>
  <c r="R146" i="6"/>
  <c r="R143" i="6"/>
  <c r="R142" i="6"/>
  <c r="R141" i="6"/>
  <c r="R139" i="6"/>
  <c r="Q137" i="6"/>
  <c r="R135" i="6"/>
  <c r="R133" i="6"/>
  <c r="R132" i="6"/>
  <c r="R125" i="6"/>
  <c r="Q123" i="6"/>
  <c r="Q133" i="5"/>
  <c r="Q183" i="4"/>
  <c r="R177" i="4"/>
  <c r="R176" i="4"/>
  <c r="Q173" i="4"/>
  <c r="Q166" i="4"/>
  <c r="Q163" i="4"/>
  <c r="R159" i="4"/>
  <c r="R155" i="4"/>
  <c r="R151" i="4"/>
  <c r="R148" i="4"/>
  <c r="R136" i="4"/>
  <c r="R135" i="4"/>
  <c r="Q131" i="4"/>
  <c r="R267" i="3"/>
  <c r="Q267" i="3"/>
  <c r="R266" i="3"/>
  <c r="Q266" i="3"/>
  <c r="R265" i="3"/>
  <c r="Q261" i="3"/>
  <c r="Q255" i="3"/>
  <c r="R250" i="3"/>
  <c r="Q243" i="3"/>
  <c r="Q236" i="3"/>
  <c r="R227" i="3"/>
  <c r="R212" i="3"/>
  <c r="R208" i="3"/>
  <c r="Q206" i="3"/>
  <c r="Q205" i="3"/>
  <c r="Q194" i="3"/>
  <c r="Q191" i="3"/>
  <c r="R183" i="3"/>
  <c r="R181" i="3"/>
  <c r="Q180" i="3"/>
  <c r="R176" i="3"/>
  <c r="Q174" i="3"/>
  <c r="R173" i="3"/>
  <c r="Q172" i="3"/>
  <c r="R171" i="3"/>
  <c r="Q166" i="3"/>
  <c r="Q165" i="3"/>
  <c r="Q161" i="3"/>
  <c r="R154" i="3"/>
  <c r="Q153" i="3"/>
  <c r="Q147" i="3"/>
  <c r="Q143" i="3"/>
  <c r="R137" i="3"/>
  <c r="R136" i="3"/>
  <c r="R131" i="3"/>
  <c r="R349" i="2"/>
  <c r="Q334" i="2"/>
  <c r="R326" i="2"/>
  <c r="Q311" i="2"/>
  <c r="R308" i="2"/>
  <c r="Q307" i="2"/>
  <c r="Q303" i="2"/>
  <c r="R297" i="2"/>
  <c r="R295" i="2"/>
  <c r="R288" i="2"/>
  <c r="Q281" i="2"/>
  <c r="R272" i="2"/>
  <c r="Q264" i="2"/>
  <c r="Q260" i="2"/>
  <c r="R258" i="2"/>
  <c r="R256" i="2"/>
  <c r="Q251" i="2"/>
  <c r="Q250" i="2"/>
  <c r="Q244" i="2"/>
  <c r="R241" i="2"/>
  <c r="R236" i="2"/>
  <c r="Q235" i="2"/>
  <c r="Q226" i="2"/>
  <c r="R225" i="2"/>
  <c r="R223" i="2"/>
  <c r="Q203" i="2"/>
  <c r="R200" i="2"/>
  <c r="R199" i="2"/>
  <c r="Q196" i="2"/>
  <c r="Q195" i="2"/>
  <c r="R191" i="2"/>
  <c r="Q186" i="2"/>
  <c r="R184" i="2"/>
  <c r="R183" i="2"/>
  <c r="Q176" i="2"/>
  <c r="Q175" i="2"/>
  <c r="Q174" i="2"/>
  <c r="R164" i="2"/>
  <c r="R163" i="2"/>
  <c r="Q160" i="2"/>
  <c r="R159" i="2"/>
  <c r="R157" i="2"/>
  <c r="R148" i="2"/>
  <c r="Q146" i="6"/>
  <c r="R145" i="6"/>
  <c r="R144" i="6"/>
  <c r="Q142" i="6"/>
  <c r="Q141" i="6"/>
  <c r="Q139" i="6"/>
  <c r="Q132" i="6"/>
  <c r="Q130" i="6"/>
  <c r="R123" i="6"/>
  <c r="R132" i="5"/>
  <c r="R131" i="5"/>
  <c r="Q128" i="5"/>
  <c r="R165" i="4"/>
  <c r="R163" i="4"/>
  <c r="Q162" i="4"/>
  <c r="Q161" i="4"/>
  <c r="R157" i="4"/>
  <c r="R154" i="4"/>
  <c r="Q137" i="4"/>
  <c r="Q132" i="4"/>
  <c r="R131" i="4"/>
  <c r="Q129" i="4"/>
  <c r="Q250" i="3"/>
  <c r="R246" i="3"/>
  <c r="R240" i="3"/>
  <c r="R238" i="3"/>
  <c r="R235" i="3"/>
  <c r="Q234" i="3"/>
  <c r="Q232" i="3"/>
  <c r="R230" i="3"/>
  <c r="R229" i="3"/>
  <c r="Q227" i="3"/>
  <c r="R226" i="3"/>
  <c r="Q225" i="3"/>
  <c r="R224" i="3"/>
  <c r="R223" i="3"/>
  <c r="Q222" i="3"/>
  <c r="Q214" i="3"/>
  <c r="R213" i="3"/>
  <c r="Q212" i="3"/>
  <c r="R205" i="3"/>
  <c r="R204" i="3"/>
  <c r="Q203" i="3"/>
  <c r="R201" i="3"/>
  <c r="Q195" i="3"/>
  <c r="R193" i="3"/>
  <c r="Q193" i="3"/>
  <c r="R191" i="3"/>
  <c r="R190" i="3"/>
  <c r="R188" i="3"/>
  <c r="Q186" i="3"/>
  <c r="R185" i="3"/>
  <c r="R184" i="3"/>
  <c r="R177" i="3"/>
  <c r="Q170" i="3"/>
  <c r="Q158" i="3"/>
  <c r="Q156" i="3"/>
  <c r="R143" i="3"/>
  <c r="Q141" i="3"/>
  <c r="Q138" i="3"/>
  <c r="R130" i="3"/>
  <c r="Q358" i="2"/>
  <c r="Q356" i="2"/>
  <c r="R347" i="2"/>
  <c r="R345" i="2"/>
  <c r="Q340" i="2"/>
  <c r="Q331" i="2"/>
  <c r="R322" i="2"/>
  <c r="R312" i="2"/>
  <c r="Q306" i="2"/>
  <c r="R305" i="2"/>
  <c r="Q300" i="2"/>
  <c r="Q299" i="2"/>
  <c r="Q293" i="2"/>
  <c r="Q290" i="2"/>
  <c r="Q287" i="2"/>
  <c r="R286" i="2"/>
  <c r="R284" i="2"/>
  <c r="R283" i="2"/>
  <c r="R281" i="2"/>
  <c r="R279" i="2"/>
  <c r="Q267" i="2"/>
  <c r="Q266" i="2"/>
  <c r="Q259" i="2"/>
  <c r="Q255" i="2"/>
  <c r="Q254" i="2"/>
  <c r="R252" i="2"/>
  <c r="R251" i="2"/>
  <c r="Q249" i="2"/>
  <c r="Q246" i="2"/>
  <c r="R244" i="2"/>
  <c r="R243" i="2"/>
  <c r="R237" i="2"/>
  <c r="R233" i="2"/>
  <c r="R228" i="2"/>
  <c r="Q227" i="2"/>
  <c r="Q218" i="2"/>
  <c r="Q214" i="2"/>
  <c r="R209" i="2"/>
  <c r="Q197" i="2"/>
  <c r="R189" i="2"/>
  <c r="R187" i="2"/>
  <c r="R185" i="2"/>
  <c r="Q180" i="2"/>
  <c r="R177" i="2"/>
  <c r="R176" i="2"/>
  <c r="R171" i="2"/>
  <c r="Q167" i="2"/>
  <c r="Q165" i="2"/>
  <c r="Q164" i="2"/>
  <c r="Q159" i="2"/>
  <c r="R156" i="2"/>
  <c r="Q155" i="2"/>
  <c r="R154" i="2"/>
  <c r="Q150" i="2"/>
  <c r="Q148" i="2"/>
  <c r="Q146" i="2"/>
  <c r="Q143" i="2"/>
  <c r="R142" i="2"/>
  <c r="R141" i="2"/>
  <c r="Q143" i="6"/>
  <c r="Q135" i="6"/>
  <c r="Q133" i="6"/>
  <c r="Q122" i="6"/>
  <c r="R127" i="5"/>
  <c r="R123" i="5"/>
  <c r="Q122" i="5"/>
  <c r="R184" i="4"/>
  <c r="Q184" i="4"/>
  <c r="Q179" i="4"/>
  <c r="Q175" i="4"/>
  <c r="R171" i="4"/>
  <c r="Q156" i="4"/>
  <c r="Q155" i="4"/>
  <c r="Q154" i="4"/>
  <c r="Q148" i="4"/>
  <c r="Q147" i="4"/>
  <c r="R145" i="4"/>
  <c r="R139" i="4"/>
  <c r="R134" i="4"/>
  <c r="R129" i="4"/>
  <c r="Q265" i="3"/>
  <c r="Q260" i="3"/>
  <c r="R256" i="3"/>
  <c r="Q254" i="3"/>
  <c r="R253" i="3"/>
  <c r="Q249" i="3"/>
  <c r="R248" i="3"/>
  <c r="Q239" i="3"/>
  <c r="Q235" i="3"/>
  <c r="R234" i="3"/>
  <c r="R233" i="3"/>
  <c r="R232" i="3"/>
  <c r="Q228" i="3"/>
  <c r="R220" i="3"/>
  <c r="Q215" i="3"/>
  <c r="R214" i="3"/>
  <c r="Q208" i="3"/>
  <c r="Q207" i="3"/>
  <c r="Q202" i="3"/>
  <c r="R197" i="3"/>
  <c r="R189" i="3"/>
  <c r="Q188" i="3"/>
  <c r="R182" i="3"/>
  <c r="Q178" i="3"/>
  <c r="R170" i="3"/>
  <c r="Q169" i="3"/>
  <c r="R168" i="3"/>
  <c r="R164" i="3"/>
  <c r="R161" i="3"/>
  <c r="Q159" i="3"/>
  <c r="R155" i="3"/>
  <c r="Q149" i="3"/>
  <c r="Q146" i="3"/>
  <c r="Q144" i="3"/>
  <c r="R134" i="3"/>
  <c r="Q133" i="3"/>
  <c r="R357" i="2"/>
  <c r="R354" i="2"/>
  <c r="R353" i="2"/>
  <c r="R350" i="2"/>
  <c r="Q343" i="2"/>
  <c r="Q338" i="2"/>
  <c r="Q336" i="2"/>
  <c r="Q332" i="2"/>
  <c r="R331" i="2"/>
  <c r="R330" i="2"/>
  <c r="R328" i="2"/>
  <c r="Q327" i="2"/>
  <c r="Q321" i="2"/>
  <c r="Q319" i="2"/>
  <c r="R313" i="2"/>
  <c r="Q308" i="2"/>
  <c r="Q305" i="2"/>
  <c r="R300" i="2"/>
  <c r="R299" i="2"/>
  <c r="R296" i="2"/>
  <c r="Q295" i="2"/>
  <c r="R291" i="2"/>
  <c r="R278" i="2"/>
  <c r="R271" i="2"/>
  <c r="R266" i="2"/>
  <c r="R263" i="2"/>
  <c r="Q256" i="2"/>
  <c r="Q245" i="2"/>
  <c r="R227" i="2"/>
  <c r="Q224" i="2"/>
  <c r="Q222" i="2"/>
  <c r="Q220" i="2"/>
  <c r="Q216" i="2"/>
  <c r="R214" i="2"/>
  <c r="R212" i="2"/>
  <c r="Q208" i="2"/>
  <c r="Q206" i="2"/>
  <c r="Q183" i="2"/>
  <c r="Q173" i="2"/>
  <c r="Q170" i="2"/>
  <c r="Q169" i="2"/>
  <c r="R155" i="2"/>
  <c r="Q153" i="2"/>
  <c r="R151" i="2"/>
  <c r="Q142" i="2"/>
  <c r="AU94" i="1"/>
  <c r="R138" i="6"/>
  <c r="Q134" i="6"/>
  <c r="R129" i="6"/>
  <c r="Q127" i="6"/>
  <c r="Q125" i="6"/>
  <c r="Q124" i="6"/>
  <c r="R122" i="6"/>
  <c r="Q182" i="4"/>
  <c r="R175" i="4"/>
  <c r="R173" i="4"/>
  <c r="R172" i="4"/>
  <c r="Q168" i="4"/>
  <c r="R166" i="4"/>
  <c r="Q164" i="4"/>
  <c r="Q160" i="4"/>
  <c r="Q158" i="4"/>
  <c r="R152" i="4"/>
  <c r="Q149" i="4"/>
  <c r="Q142" i="4"/>
  <c r="R138" i="4"/>
  <c r="Q263" i="3"/>
  <c r="R260" i="3"/>
  <c r="R259" i="3"/>
  <c r="R257" i="3"/>
  <c r="R251" i="3"/>
  <c r="Q247" i="3"/>
  <c r="Q242" i="3"/>
  <c r="Q237" i="3"/>
  <c r="Q231" i="3"/>
  <c r="Q229" i="3"/>
  <c r="Q219" i="3"/>
  <c r="R218" i="3"/>
  <c r="Q217" i="3"/>
  <c r="R215" i="3"/>
  <c r="R211" i="3"/>
  <c r="R200" i="3"/>
  <c r="Q192" i="3"/>
  <c r="Q189" i="3"/>
  <c r="R186" i="3"/>
  <c r="Q183" i="3"/>
  <c r="R180" i="3"/>
  <c r="Q177" i="3"/>
  <c r="Q176" i="3"/>
  <c r="Q173" i="3"/>
  <c r="Q168" i="3"/>
  <c r="Q167" i="3"/>
  <c r="Q164" i="3"/>
  <c r="Q157" i="3"/>
  <c r="R152" i="3"/>
  <c r="Q150" i="3"/>
  <c r="R149" i="3"/>
  <c r="Q139" i="3"/>
  <c r="Q136" i="3"/>
  <c r="R135" i="3"/>
  <c r="Q130" i="3"/>
  <c r="Q350" i="2"/>
  <c r="R346" i="2"/>
  <c r="Q345" i="2"/>
  <c r="R342" i="2"/>
  <c r="Q339" i="2"/>
  <c r="R334" i="2"/>
  <c r="Q333" i="2"/>
  <c r="R332" i="2"/>
  <c r="Q326" i="2"/>
  <c r="Q322" i="2"/>
  <c r="R320" i="2"/>
  <c r="R319" i="2"/>
  <c r="Q316" i="2"/>
  <c r="R315" i="2"/>
  <c r="Q314" i="2"/>
  <c r="Q313" i="2"/>
  <c r="R311" i="2"/>
  <c r="Q310" i="2"/>
  <c r="R298" i="2"/>
  <c r="R290" i="2"/>
  <c r="R280" i="2"/>
  <c r="R277" i="2"/>
  <c r="Q275" i="2"/>
  <c r="Q274" i="2"/>
  <c r="Q271" i="2"/>
  <c r="Q270" i="2"/>
  <c r="Q263" i="2"/>
  <c r="R262" i="2"/>
  <c r="R257" i="2"/>
  <c r="Q252" i="2"/>
  <c r="Q240" i="2"/>
  <c r="Q239" i="2"/>
  <c r="Q238" i="2"/>
  <c r="R235" i="2"/>
  <c r="R232" i="2"/>
  <c r="Q231" i="2"/>
  <c r="R224" i="2"/>
  <c r="R221" i="2"/>
  <c r="R219" i="2"/>
  <c r="R215" i="2"/>
  <c r="R204" i="2"/>
  <c r="R203" i="2"/>
  <c r="Q194" i="2"/>
  <c r="Q188" i="2"/>
  <c r="Q185" i="2"/>
  <c r="Q184" i="2"/>
  <c r="Q182" i="2"/>
  <c r="Q179" i="2"/>
  <c r="R178" i="2"/>
  <c r="R175" i="2"/>
  <c r="R173" i="2"/>
  <c r="R172" i="2"/>
  <c r="Q163" i="2"/>
  <c r="Q162" i="2"/>
  <c r="R160" i="2"/>
  <c r="R153" i="2"/>
  <c r="Q151" i="2"/>
  <c r="Q149" i="2"/>
  <c r="R147" i="2"/>
  <c r="Q141" i="2"/>
  <c r="BK151" i="6"/>
  <c r="Q131" i="6"/>
  <c r="R130" i="6"/>
  <c r="R127" i="6"/>
  <c r="R126" i="6"/>
  <c r="R129" i="5"/>
  <c r="R126" i="5"/>
  <c r="R180" i="4"/>
  <c r="R179" i="4"/>
  <c r="Q178" i="4"/>
  <c r="R174" i="4"/>
  <c r="Q171" i="4"/>
  <c r="Q169" i="4"/>
  <c r="R164" i="4"/>
  <c r="R161" i="4"/>
  <c r="Q153" i="4"/>
  <c r="Q151" i="4"/>
  <c r="R149" i="4"/>
  <c r="R262" i="3"/>
  <c r="Q251" i="3"/>
  <c r="R242" i="3"/>
  <c r="Q241" i="3"/>
  <c r="R237" i="3"/>
  <c r="R236" i="3"/>
  <c r="R228" i="3"/>
  <c r="Q226" i="3"/>
  <c r="R222" i="3"/>
  <c r="R221" i="3"/>
  <c r="R219" i="3"/>
  <c r="R203" i="3"/>
  <c r="Q200" i="3"/>
  <c r="R198" i="3"/>
  <c r="R196" i="3"/>
  <c r="R195" i="3"/>
  <c r="Q182" i="3"/>
  <c r="R179" i="3"/>
  <c r="R178" i="3"/>
  <c r="Q171" i="3"/>
  <c r="R160" i="3"/>
  <c r="R157" i="3"/>
  <c r="R148" i="3"/>
  <c r="R146" i="3"/>
  <c r="R144" i="3"/>
  <c r="R138" i="3"/>
  <c r="Q135" i="3"/>
  <c r="Q134" i="3"/>
  <c r="Q131" i="3"/>
  <c r="BK358" i="2"/>
  <c r="Q355" i="2"/>
  <c r="Q353" i="2"/>
  <c r="Q352" i="2"/>
  <c r="Q349" i="2"/>
  <c r="Q347" i="2"/>
  <c r="Q346" i="2"/>
  <c r="R343" i="2"/>
  <c r="R341" i="2"/>
  <c r="R340" i="2"/>
  <c r="Q337" i="2"/>
  <c r="R329" i="2"/>
  <c r="Q324" i="2"/>
  <c r="Q320" i="2"/>
  <c r="R318" i="2"/>
  <c r="Q304" i="2"/>
  <c r="Q296" i="2"/>
  <c r="R292" i="2"/>
  <c r="Q288" i="2"/>
  <c r="Q285" i="2"/>
  <c r="Q257" i="2"/>
  <c r="R255" i="2"/>
  <c r="R249" i="2"/>
  <c r="R248" i="2"/>
  <c r="R246" i="2"/>
  <c r="Q242" i="2"/>
  <c r="R230" i="2"/>
  <c r="R229" i="2"/>
  <c r="Q217" i="2"/>
  <c r="Q209" i="2"/>
  <c r="R206" i="2"/>
  <c r="Q205" i="2"/>
  <c r="Q202" i="2"/>
  <c r="R194" i="2"/>
  <c r="R186" i="2"/>
  <c r="R182" i="2"/>
  <c r="Q178" i="2"/>
  <c r="Q177" i="2"/>
  <c r="R167" i="2"/>
  <c r="R166" i="2"/>
  <c r="R158" i="2"/>
  <c r="Q152" i="2"/>
  <c r="Q145" i="2"/>
  <c r="R140" i="2"/>
  <c r="R131" i="6"/>
  <c r="R124" i="6"/>
  <c r="Q132" i="5"/>
  <c r="Q129" i="5"/>
  <c r="Q126" i="5"/>
  <c r="Q125" i="5"/>
  <c r="R124" i="5"/>
  <c r="R122" i="5"/>
  <c r="Q180" i="4"/>
  <c r="R162" i="4"/>
  <c r="Q152" i="4"/>
  <c r="R150" i="4"/>
  <c r="R146" i="4"/>
  <c r="Q140" i="4"/>
  <c r="Q138" i="4"/>
  <c r="Q135" i="4"/>
  <c r="R132" i="4"/>
  <c r="Q245" i="3"/>
  <c r="Q244" i="3"/>
  <c r="R243" i="3"/>
  <c r="R241" i="3"/>
  <c r="Q240" i="3"/>
  <c r="Q233" i="3"/>
  <c r="R231" i="3"/>
  <c r="Q230" i="3"/>
  <c r="Q220" i="3"/>
  <c r="R217" i="3"/>
  <c r="R216" i="3"/>
  <c r="Q211" i="3"/>
  <c r="R207" i="3"/>
  <c r="Q196" i="3"/>
  <c r="R194" i="3"/>
  <c r="R192" i="3"/>
  <c r="Q190" i="3"/>
  <c r="Q184" i="3"/>
  <c r="Q179" i="3"/>
  <c r="R172" i="3"/>
  <c r="R162" i="3"/>
  <c r="R156" i="3"/>
  <c r="Q155" i="3"/>
  <c r="Q148" i="3"/>
  <c r="R147" i="3"/>
  <c r="Q145" i="3"/>
  <c r="R141" i="3"/>
  <c r="R139" i="3"/>
  <c r="Q132" i="3"/>
  <c r="Q357" i="2"/>
  <c r="R356" i="2"/>
  <c r="Q354" i="2"/>
  <c r="R352" i="2"/>
  <c r="Q351" i="2"/>
  <c r="Q341" i="2"/>
  <c r="R338" i="2"/>
  <c r="R333" i="2"/>
  <c r="Q330" i="2"/>
  <c r="Q329" i="2"/>
  <c r="Q323" i="2"/>
  <c r="R316" i="2"/>
  <c r="Q315" i="2"/>
  <c r="R309" i="2"/>
  <c r="R307" i="2"/>
  <c r="Q302" i="2"/>
  <c r="Q298" i="2"/>
  <c r="Q297" i="2"/>
  <c r="Q289" i="2"/>
  <c r="R287" i="2"/>
  <c r="Q286" i="2"/>
  <c r="Q284" i="2"/>
  <c r="Q278" i="2"/>
  <c r="R276" i="2"/>
  <c r="R275" i="2"/>
  <c r="Q273" i="2"/>
  <c r="Q268" i="2"/>
  <c r="R259" i="2"/>
  <c r="Q258" i="2"/>
  <c r="R254" i="2"/>
  <c r="Q243" i="2"/>
  <c r="Q237" i="2"/>
  <c r="Q234" i="2"/>
  <c r="Q232" i="2"/>
  <c r="R231" i="2"/>
  <c r="Q229" i="2"/>
  <c r="Q225" i="2"/>
  <c r="R218" i="2"/>
  <c r="R217" i="2"/>
  <c r="Q213" i="2"/>
  <c r="R210" i="2"/>
  <c r="R205" i="2"/>
  <c r="R195" i="2"/>
  <c r="R188" i="2"/>
  <c r="R181" i="2"/>
  <c r="R179" i="2"/>
  <c r="R162" i="2"/>
  <c r="Q158" i="2"/>
  <c r="Q156" i="2"/>
  <c r="R152" i="2"/>
  <c r="R146" i="2"/>
  <c r="R145" i="2"/>
  <c r="R143" i="2"/>
  <c r="Q140" i="2"/>
  <c r="Q129" i="6"/>
  <c r="Q128" i="6"/>
  <c r="Q126" i="6"/>
  <c r="R133" i="5"/>
  <c r="R125" i="5"/>
  <c r="Q123" i="5"/>
  <c r="R183" i="4"/>
  <c r="Q177" i="4"/>
  <c r="Q174" i="4"/>
  <c r="Q172" i="4"/>
  <c r="R169" i="4"/>
  <c r="R160" i="4"/>
  <c r="Q150" i="4"/>
  <c r="R147" i="4"/>
  <c r="Q145" i="4"/>
  <c r="R142" i="4"/>
  <c r="R140" i="4"/>
  <c r="R137" i="4"/>
  <c r="Q136" i="4"/>
  <c r="Q134" i="4"/>
  <c r="R261" i="3"/>
  <c r="R258" i="3"/>
  <c r="R255" i="3"/>
  <c r="R254" i="3"/>
  <c r="R252" i="3"/>
  <c r="R249" i="3"/>
  <c r="Q248" i="3"/>
  <c r="R247" i="3"/>
  <c r="R239" i="3"/>
  <c r="Q238" i="3"/>
  <c r="Q223" i="3"/>
  <c r="Q221" i="3"/>
  <c r="Q204" i="3"/>
  <c r="Q181" i="3"/>
  <c r="R166" i="3"/>
  <c r="Q162" i="3"/>
  <c r="Q154" i="3"/>
  <c r="R153" i="3"/>
  <c r="Q152" i="3"/>
  <c r="R142" i="3"/>
  <c r="R132" i="3"/>
  <c r="R355" i="2"/>
  <c r="R339" i="2"/>
  <c r="R336" i="2"/>
  <c r="Q328" i="2"/>
  <c r="R327" i="2"/>
  <c r="R324" i="2"/>
  <c r="R323" i="2"/>
  <c r="R321" i="2"/>
  <c r="Q318" i="2"/>
  <c r="R314" i="2"/>
  <c r="Q312" i="2"/>
  <c r="R310" i="2"/>
  <c r="R306" i="2"/>
  <c r="R304" i="2"/>
  <c r="R303" i="2"/>
  <c r="R294" i="2"/>
  <c r="Q291" i="2"/>
  <c r="R289" i="2"/>
  <c r="R285" i="2"/>
  <c r="Q283" i="2"/>
  <c r="Q282" i="2"/>
  <c r="Q280" i="2"/>
  <c r="Q277" i="2"/>
  <c r="Q276" i="2"/>
  <c r="R274" i="2"/>
  <c r="R273" i="2"/>
  <c r="Q272" i="2"/>
  <c r="R268" i="2"/>
  <c r="R264" i="2"/>
  <c r="R250" i="2"/>
  <c r="Q248" i="2"/>
  <c r="Q247" i="2"/>
  <c r="Q241" i="2"/>
  <c r="Q233" i="2"/>
  <c r="Q230" i="2"/>
  <c r="Q228" i="2"/>
  <c r="R226" i="2"/>
  <c r="R222" i="2"/>
  <c r="Q221" i="2"/>
  <c r="R220" i="2"/>
  <c r="R216" i="2"/>
  <c r="Q215" i="2"/>
  <c r="R213" i="2"/>
  <c r="Q210" i="2"/>
  <c r="R208" i="2"/>
  <c r="Q204" i="2"/>
  <c r="Q200" i="2"/>
  <c r="Q199" i="2"/>
  <c r="R198" i="2"/>
  <c r="R196" i="2"/>
  <c r="Q187" i="2"/>
  <c r="Q181" i="2"/>
  <c r="R180" i="2"/>
  <c r="Q171" i="2"/>
  <c r="R170" i="2"/>
  <c r="R169" i="2"/>
  <c r="R168" i="2"/>
  <c r="Q154" i="2"/>
  <c r="BK153" i="6"/>
  <c r="BK152" i="6"/>
  <c r="K142" i="6"/>
  <c r="BF142" i="6" s="1"/>
  <c r="BK137" i="6"/>
  <c r="K132" i="6"/>
  <c r="BF132" i="6" s="1"/>
  <c r="BK130" i="6"/>
  <c r="K129" i="5"/>
  <c r="BF129" i="5"/>
  <c r="K126" i="5"/>
  <c r="BF126" i="5" s="1"/>
  <c r="K124" i="5"/>
  <c r="BF124" i="5"/>
  <c r="K176" i="4"/>
  <c r="BF176" i="4" s="1"/>
  <c r="K173" i="4"/>
  <c r="BF173" i="4"/>
  <c r="K168" i="4"/>
  <c r="BF168" i="4" s="1"/>
  <c r="K153" i="4"/>
  <c r="BF153" i="4"/>
  <c r="K150" i="4"/>
  <c r="BF150" i="4" s="1"/>
  <c r="K147" i="4"/>
  <c r="BF147" i="4"/>
  <c r="BK263" i="3"/>
  <c r="K251" i="3"/>
  <c r="BF251" i="3" s="1"/>
  <c r="BK234" i="3"/>
  <c r="K229" i="3"/>
  <c r="BF229" i="3" s="1"/>
  <c r="K227" i="3"/>
  <c r="BF227" i="3"/>
  <c r="BK205" i="3"/>
  <c r="K198" i="3"/>
  <c r="BF198" i="3" s="1"/>
  <c r="K191" i="3"/>
  <c r="BF191" i="3" s="1"/>
  <c r="BK189" i="3"/>
  <c r="BK185" i="3"/>
  <c r="BK180" i="3"/>
  <c r="K177" i="3"/>
  <c r="BF177" i="3" s="1"/>
  <c r="K171" i="3"/>
  <c r="BF171" i="3"/>
  <c r="BK169" i="3"/>
  <c r="K161" i="3"/>
  <c r="BF161" i="3" s="1"/>
  <c r="K157" i="3"/>
  <c r="BF157" i="3" s="1"/>
  <c r="BK150" i="3"/>
  <c r="K147" i="3"/>
  <c r="BF147" i="3"/>
  <c r="K134" i="3"/>
  <c r="BF134" i="3" s="1"/>
  <c r="K130" i="3"/>
  <c r="BF130" i="3"/>
  <c r="BK362" i="2"/>
  <c r="K354" i="2"/>
  <c r="BF354" i="2" s="1"/>
  <c r="K350" i="2"/>
  <c r="BF350" i="2" s="1"/>
  <c r="BK343" i="2"/>
  <c r="BK334" i="2"/>
  <c r="K331" i="2"/>
  <c r="BF331" i="2" s="1"/>
  <c r="K324" i="2"/>
  <c r="BF324" i="2" s="1"/>
  <c r="BK318" i="2"/>
  <c r="BK306" i="2"/>
  <c r="BK291" i="2"/>
  <c r="BK285" i="2"/>
  <c r="BK279" i="2"/>
  <c r="K277" i="2"/>
  <c r="BF277" i="2" s="1"/>
  <c r="BK271" i="2"/>
  <c r="K266" i="2"/>
  <c r="BF266" i="2" s="1"/>
  <c r="BK252" i="2"/>
  <c r="K244" i="2"/>
  <c r="BF244" i="2"/>
  <c r="BK234" i="2"/>
  <c r="K229" i="2"/>
  <c r="BF229" i="2" s="1"/>
  <c r="BK218" i="2"/>
  <c r="BK204" i="2"/>
  <c r="K198" i="2"/>
  <c r="BF198" i="2" s="1"/>
  <c r="K195" i="2"/>
  <c r="BF195" i="2" s="1"/>
  <c r="K187" i="2"/>
  <c r="BF187" i="2" s="1"/>
  <c r="BK181" i="2"/>
  <c r="BK179" i="2"/>
  <c r="K175" i="2"/>
  <c r="BF175" i="2" s="1"/>
  <c r="K173" i="2"/>
  <c r="BF173" i="2" s="1"/>
  <c r="BK171" i="2"/>
  <c r="K167" i="2"/>
  <c r="BF167" i="2"/>
  <c r="K163" i="2"/>
  <c r="BF163" i="2" s="1"/>
  <c r="BK155" i="2"/>
  <c r="BK151" i="2"/>
  <c r="K149" i="2"/>
  <c r="BF149" i="2" s="1"/>
  <c r="BK143" i="6"/>
  <c r="BK141" i="6"/>
  <c r="BK127" i="6"/>
  <c r="BK132" i="5"/>
  <c r="K122" i="5"/>
  <c r="BF122" i="5"/>
  <c r="BK177" i="4"/>
  <c r="K166" i="4"/>
  <c r="BF166" i="4" s="1"/>
  <c r="K163" i="4"/>
  <c r="BF163" i="4" s="1"/>
  <c r="BK155" i="4"/>
  <c r="BK250" i="3"/>
  <c r="BK241" i="3"/>
  <c r="K237" i="3"/>
  <c r="BF237" i="3" s="1"/>
  <c r="BK232" i="3"/>
  <c r="K219" i="3"/>
  <c r="BF219" i="3" s="1"/>
  <c r="K216" i="3"/>
  <c r="BF216" i="3" s="1"/>
  <c r="BK201" i="3"/>
  <c r="K197" i="3"/>
  <c r="BF197" i="3" s="1"/>
  <c r="BK192" i="3"/>
  <c r="K183" i="3"/>
  <c r="BF183" i="3" s="1"/>
  <c r="BK178" i="3"/>
  <c r="K174" i="3"/>
  <c r="BF174" i="3"/>
  <c r="BK168" i="3"/>
  <c r="K162" i="3"/>
  <c r="BF162" i="3" s="1"/>
  <c r="K153" i="3"/>
  <c r="BF153" i="3" s="1"/>
  <c r="K142" i="3"/>
  <c r="BF142" i="3"/>
  <c r="K139" i="3"/>
  <c r="BF139" i="3" s="1"/>
  <c r="BK359" i="2"/>
  <c r="BK330" i="2"/>
  <c r="K328" i="2"/>
  <c r="BF328" i="2" s="1"/>
  <c r="K323" i="2"/>
  <c r="BF323" i="2"/>
  <c r="BK315" i="2"/>
  <c r="BK311" i="2"/>
  <c r="K303" i="2"/>
  <c r="BF303" i="2"/>
  <c r="BK287" i="2"/>
  <c r="K281" i="2"/>
  <c r="BF281" i="2" s="1"/>
  <c r="K256" i="2"/>
  <c r="BF256" i="2"/>
  <c r="BK247" i="2"/>
  <c r="BK231" i="2"/>
  <c r="K227" i="2"/>
  <c r="BF227" i="2"/>
  <c r="K216" i="2"/>
  <c r="BF216" i="2" s="1"/>
  <c r="K206" i="2"/>
  <c r="BF206" i="2"/>
  <c r="K203" i="2"/>
  <c r="BF203" i="2" s="1"/>
  <c r="K197" i="2"/>
  <c r="BF197" i="2"/>
  <c r="K186" i="2"/>
  <c r="BF186" i="2" s="1"/>
  <c r="BK178" i="2"/>
  <c r="K176" i="2"/>
  <c r="BF176" i="2" s="1"/>
  <c r="BK169" i="2"/>
  <c r="K165" i="2"/>
  <c r="BF165" i="2"/>
  <c r="BK158" i="2"/>
  <c r="K154" i="2"/>
  <c r="BF154" i="2" s="1"/>
  <c r="K152" i="2"/>
  <c r="BF152" i="2" s="1"/>
  <c r="K151" i="6"/>
  <c r="BF151" i="6"/>
  <c r="BK149" i="6"/>
  <c r="BK147" i="6"/>
  <c r="BK144" i="6"/>
  <c r="BK134" i="6"/>
  <c r="K129" i="6"/>
  <c r="BF129" i="6" s="1"/>
  <c r="BK123" i="6"/>
  <c r="BK184" i="4"/>
  <c r="K182" i="4"/>
  <c r="BF182" i="4" s="1"/>
  <c r="BK172" i="4"/>
  <c r="BK164" i="4"/>
  <c r="BK158" i="4"/>
  <c r="BK156" i="4"/>
  <c r="BK152" i="4"/>
  <c r="K148" i="4"/>
  <c r="BF148" i="4"/>
  <c r="K145" i="4"/>
  <c r="BF145" i="4" s="1"/>
  <c r="BK136" i="4"/>
  <c r="K261" i="3"/>
  <c r="BF261" i="3" s="1"/>
  <c r="BK257" i="3"/>
  <c r="BK254" i="3"/>
  <c r="K244" i="3"/>
  <c r="BF244" i="3" s="1"/>
  <c r="K240" i="3"/>
  <c r="BF240" i="3"/>
  <c r="BK238" i="3"/>
  <c r="BK235" i="3"/>
  <c r="K228" i="3"/>
  <c r="BF228" i="3"/>
  <c r="K223" i="3"/>
  <c r="BF223" i="3" s="1"/>
  <c r="K220" i="3"/>
  <c r="BF220" i="3"/>
  <c r="BK204" i="3"/>
  <c r="BK200" i="3"/>
  <c r="K196" i="3"/>
  <c r="BF196" i="3"/>
  <c r="BK193" i="3"/>
  <c r="BK164" i="3"/>
  <c r="K160" i="3"/>
  <c r="BF160" i="3"/>
  <c r="K158" i="3"/>
  <c r="BF158" i="3" s="1"/>
  <c r="K155" i="3"/>
  <c r="BF155" i="3"/>
  <c r="K152" i="3"/>
  <c r="BF152" i="3" s="1"/>
  <c r="BK143" i="3"/>
  <c r="K133" i="3"/>
  <c r="BF133" i="3"/>
  <c r="K352" i="2"/>
  <c r="BF352" i="2" s="1"/>
  <c r="K346" i="2"/>
  <c r="BF346" i="2"/>
  <c r="BK341" i="2"/>
  <c r="BK332" i="2"/>
  <c r="K326" i="2"/>
  <c r="BF326" i="2"/>
  <c r="K319" i="2"/>
  <c r="BF319" i="2" s="1"/>
  <c r="BK312" i="2"/>
  <c r="BK309" i="2"/>
  <c r="K300" i="2"/>
  <c r="BF300" i="2" s="1"/>
  <c r="K294" i="2"/>
  <c r="BF294" i="2"/>
  <c r="BK292" i="2"/>
  <c r="BK274" i="2"/>
  <c r="K262" i="2"/>
  <c r="BF262" i="2"/>
  <c r="K259" i="2"/>
  <c r="BF259" i="2" s="1"/>
  <c r="BK248" i="2"/>
  <c r="K245" i="2"/>
  <c r="BF245" i="2" s="1"/>
  <c r="BK242" i="2"/>
  <c r="K239" i="2"/>
  <c r="BF239" i="2"/>
  <c r="K236" i="2"/>
  <c r="BF236" i="2" s="1"/>
  <c r="K225" i="2"/>
  <c r="BF225" i="2"/>
  <c r="K222" i="2"/>
  <c r="BF222" i="2" s="1"/>
  <c r="BK220" i="2"/>
  <c r="BK215" i="2"/>
  <c r="K200" i="2"/>
  <c r="BF200" i="2" s="1"/>
  <c r="BK185" i="2"/>
  <c r="BK182" i="2"/>
  <c r="BK150" i="6"/>
  <c r="BK148" i="6"/>
  <c r="K145" i="6"/>
  <c r="BF145" i="6"/>
  <c r="K135" i="6"/>
  <c r="BF135" i="6" s="1"/>
  <c r="BK126" i="6"/>
  <c r="K122" i="6"/>
  <c r="BF122" i="6" s="1"/>
  <c r="BK169" i="4"/>
  <c r="K140" i="4"/>
  <c r="BF140" i="4"/>
  <c r="BK132" i="4"/>
  <c r="BK129" i="4"/>
  <c r="BK128" i="4" s="1"/>
  <c r="BK262" i="3"/>
  <c r="K259" i="3"/>
  <c r="BF259" i="3" s="1"/>
  <c r="K252" i="3"/>
  <c r="BF252" i="3"/>
  <c r="BK246" i="3"/>
  <c r="BK242" i="3"/>
  <c r="BK231" i="3"/>
  <c r="K226" i="3"/>
  <c r="BF226" i="3" s="1"/>
  <c r="BK221" i="3"/>
  <c r="K218" i="3"/>
  <c r="BF218" i="3"/>
  <c r="K215" i="3"/>
  <c r="BF215" i="3" s="1"/>
  <c r="BK212" i="3"/>
  <c r="BK207" i="3"/>
  <c r="K188" i="3"/>
  <c r="BF188" i="3" s="1"/>
  <c r="K179" i="3"/>
  <c r="BF179" i="3"/>
  <c r="BK173" i="3"/>
  <c r="K165" i="3"/>
  <c r="BF165" i="3" s="1"/>
  <c r="BK149" i="3"/>
  <c r="K146" i="3"/>
  <c r="BF146" i="3" s="1"/>
  <c r="K138" i="3"/>
  <c r="BF138" i="3"/>
  <c r="BK135" i="3"/>
  <c r="BK132" i="3"/>
  <c r="BK349" i="2"/>
  <c r="K340" i="2"/>
  <c r="BF340" i="2" s="1"/>
  <c r="BK337" i="2"/>
  <c r="BK146" i="6"/>
  <c r="BK139" i="6"/>
  <c r="BK128" i="6"/>
  <c r="K125" i="6"/>
  <c r="BF125" i="6" s="1"/>
  <c r="BK131" i="5"/>
  <c r="BK125" i="5"/>
  <c r="BK179" i="4"/>
  <c r="K159" i="4"/>
  <c r="BF159" i="4"/>
  <c r="BK139" i="4"/>
  <c r="K131" i="4"/>
  <c r="BF131" i="4" s="1"/>
  <c r="BK267" i="3"/>
  <c r="K253" i="3"/>
  <c r="BF253" i="3" s="1"/>
  <c r="K249" i="3"/>
  <c r="BF249" i="3"/>
  <c r="BK247" i="3"/>
  <c r="BK236" i="3"/>
  <c r="K225" i="3"/>
  <c r="BF225" i="3"/>
  <c r="BK222" i="3"/>
  <c r="BK217" i="3"/>
  <c r="BK214" i="3"/>
  <c r="BK170" i="3"/>
  <c r="BK166" i="3"/>
  <c r="K144" i="3"/>
  <c r="BF144" i="3" s="1"/>
  <c r="BK361" i="2"/>
  <c r="K357" i="2"/>
  <c r="BF357" i="2" s="1"/>
  <c r="K345" i="2"/>
  <c r="BF345" i="2"/>
  <c r="K322" i="2"/>
  <c r="BF322" i="2" s="1"/>
  <c r="K314" i="2"/>
  <c r="BF314" i="2"/>
  <c r="K304" i="2"/>
  <c r="BF304" i="2" s="1"/>
  <c r="BK297" i="2"/>
  <c r="BK295" i="2"/>
  <c r="K282" i="2"/>
  <c r="BF282" i="2" s="1"/>
  <c r="K267" i="2"/>
  <c r="BF267" i="2"/>
  <c r="BK263" i="2"/>
  <c r="K257" i="2"/>
  <c r="BF257" i="2" s="1"/>
  <c r="K254" i="2"/>
  <c r="BF254" i="2" s="1"/>
  <c r="BK246" i="2"/>
  <c r="K243" i="2"/>
  <c r="BF243" i="2"/>
  <c r="K238" i="2"/>
  <c r="BF238" i="2" s="1"/>
  <c r="BK228" i="2"/>
  <c r="K223" i="2"/>
  <c r="BF223" i="2" s="1"/>
  <c r="K217" i="2"/>
  <c r="BF217" i="2" s="1"/>
  <c r="K212" i="2"/>
  <c r="BF212" i="2" s="1"/>
  <c r="BK208" i="2"/>
  <c r="BK205" i="2"/>
  <c r="BK194" i="2"/>
  <c r="K172" i="2"/>
  <c r="BF172" i="2" s="1"/>
  <c r="BK156" i="2"/>
  <c r="BK140" i="2"/>
  <c r="BK138" i="6"/>
  <c r="BK133" i="6"/>
  <c r="K128" i="5"/>
  <c r="BF128" i="5"/>
  <c r="K123" i="5"/>
  <c r="BF123" i="5" s="1"/>
  <c r="K180" i="4"/>
  <c r="BF180" i="4"/>
  <c r="K178" i="4"/>
  <c r="BF178" i="4" s="1"/>
  <c r="BK165" i="4"/>
  <c r="BK160" i="4"/>
  <c r="BK149" i="4"/>
  <c r="BK137" i="4"/>
  <c r="BK134" i="4"/>
  <c r="BK266" i="3"/>
  <c r="BK258" i="3"/>
  <c r="K255" i="3"/>
  <c r="BF255" i="3" s="1"/>
  <c r="BK248" i="3"/>
  <c r="K230" i="3"/>
  <c r="BF230" i="3" s="1"/>
  <c r="K224" i="3"/>
  <c r="BF224" i="3"/>
  <c r="K211" i="3"/>
  <c r="BF211" i="3" s="1"/>
  <c r="K195" i="3"/>
  <c r="BF195" i="3"/>
  <c r="K181" i="3"/>
  <c r="BF181" i="3" s="1"/>
  <c r="K148" i="3"/>
  <c r="BF148" i="3"/>
  <c r="BK137" i="3"/>
  <c r="K131" i="3"/>
  <c r="BF131" i="3" s="1"/>
  <c r="K358" i="2"/>
  <c r="BF358" i="2" s="1"/>
  <c r="K351" i="2"/>
  <c r="BF351" i="2" s="1"/>
  <c r="BK342" i="2"/>
  <c r="K339" i="2"/>
  <c r="BF339" i="2" s="1"/>
  <c r="BK336" i="2"/>
  <c r="K320" i="2"/>
  <c r="BF320" i="2" s="1"/>
  <c r="BK310" i="2"/>
  <c r="BK305" i="2"/>
  <c r="K302" i="2"/>
  <c r="BF302" i="2" s="1"/>
  <c r="K298" i="2"/>
  <c r="BF298" i="2" s="1"/>
  <c r="BK288" i="2"/>
  <c r="BK278" i="2"/>
  <c r="BK276" i="2"/>
  <c r="K272" i="2"/>
  <c r="BF272" i="2"/>
  <c r="BK260" i="2"/>
  <c r="BK251" i="2"/>
  <c r="BK214" i="2"/>
  <c r="BK184" i="2"/>
  <c r="K164" i="2"/>
  <c r="BF164" i="2" s="1"/>
  <c r="K162" i="2"/>
  <c r="BF162" i="2"/>
  <c r="BK157" i="2"/>
  <c r="BK148" i="2"/>
  <c r="K146" i="2"/>
  <c r="BF146" i="2"/>
  <c r="BK143" i="2"/>
  <c r="K141" i="2"/>
  <c r="BF141" i="2" s="1"/>
  <c r="BK131" i="6"/>
  <c r="BK124" i="6"/>
  <c r="BK183" i="4"/>
  <c r="K175" i="4"/>
  <c r="BF175" i="4"/>
  <c r="K161" i="4"/>
  <c r="BF161" i="4" s="1"/>
  <c r="K146" i="4"/>
  <c r="BF146" i="4"/>
  <c r="BK138" i="4"/>
  <c r="K135" i="4"/>
  <c r="BF135" i="4" s="1"/>
  <c r="K265" i="3"/>
  <c r="BF265" i="3" s="1"/>
  <c r="BK243" i="3"/>
  <c r="K239" i="3"/>
  <c r="BF239" i="3"/>
  <c r="K233" i="3"/>
  <c r="BF233" i="3" s="1"/>
  <c r="K213" i="3"/>
  <c r="BF213" i="3"/>
  <c r="BK206" i="3"/>
  <c r="K202" i="3"/>
  <c r="BF202" i="3" s="1"/>
  <c r="BK194" i="3"/>
  <c r="K190" i="3"/>
  <c r="BF190" i="3" s="1"/>
  <c r="BK186" i="3"/>
  <c r="BK182" i="3"/>
  <c r="BK156" i="3"/>
  <c r="K145" i="3"/>
  <c r="BF145" i="3" s="1"/>
  <c r="K136" i="3"/>
  <c r="BF136" i="3" s="1"/>
  <c r="K355" i="2"/>
  <c r="BF355" i="2" s="1"/>
  <c r="K347" i="2"/>
  <c r="BF347" i="2" s="1"/>
  <c r="BK333" i="2"/>
  <c r="K321" i="2"/>
  <c r="BF321" i="2"/>
  <c r="K307" i="2"/>
  <c r="BF307" i="2"/>
  <c r="K290" i="2"/>
  <c r="BF290" i="2"/>
  <c r="BK284" i="2"/>
  <c r="BK275" i="2"/>
  <c r="BK273" i="2"/>
  <c r="K270" i="2"/>
  <c r="BF270" i="2" s="1"/>
  <c r="BK258" i="2"/>
  <c r="BK255" i="2"/>
  <c r="K249" i="2"/>
  <c r="BF249" i="2" s="1"/>
  <c r="BK241" i="2"/>
  <c r="K232" i="2"/>
  <c r="BF232" i="2"/>
  <c r="K230" i="2"/>
  <c r="BF230" i="2"/>
  <c r="K213" i="2"/>
  <c r="BF213" i="2"/>
  <c r="BK210" i="2"/>
  <c r="BK202" i="2"/>
  <c r="BK191" i="2"/>
  <c r="BK190" i="2"/>
  <c r="K190" i="2" s="1"/>
  <c r="K101" i="2" s="1"/>
  <c r="BK188" i="2"/>
  <c r="BK180" i="2"/>
  <c r="K174" i="2"/>
  <c r="BF174" i="2"/>
  <c r="K170" i="2"/>
  <c r="BF170" i="2"/>
  <c r="K168" i="2"/>
  <c r="BF168" i="2"/>
  <c r="BK159" i="2"/>
  <c r="BK153" i="2"/>
  <c r="BK147" i="2"/>
  <c r="K145" i="2"/>
  <c r="BF145" i="2" s="1"/>
  <c r="K133" i="5"/>
  <c r="BF133" i="5" s="1"/>
  <c r="BK127" i="5"/>
  <c r="BK174" i="4"/>
  <c r="K171" i="4"/>
  <c r="BF171" i="4" s="1"/>
  <c r="K162" i="4"/>
  <c r="BF162" i="4" s="1"/>
  <c r="K157" i="4"/>
  <c r="BF157" i="4" s="1"/>
  <c r="BK154" i="4"/>
  <c r="BK151" i="4"/>
  <c r="BK142" i="4"/>
  <c r="BK141" i="4" s="1"/>
  <c r="K141" i="4" s="1"/>
  <c r="K101" i="4" s="1"/>
  <c r="BK260" i="3"/>
  <c r="K256" i="3"/>
  <c r="BF256" i="3"/>
  <c r="K245" i="3"/>
  <c r="BF245" i="3"/>
  <c r="BK208" i="3"/>
  <c r="BK203" i="3"/>
  <c r="BK184" i="3"/>
  <c r="BK176" i="3"/>
  <c r="K172" i="3"/>
  <c r="BF172" i="3"/>
  <c r="K167" i="3"/>
  <c r="BF167" i="3"/>
  <c r="BK159" i="3"/>
  <c r="K154" i="3"/>
  <c r="BF154" i="3" s="1"/>
  <c r="BK141" i="3"/>
  <c r="K356" i="2"/>
  <c r="BF356" i="2"/>
  <c r="BK353" i="2"/>
  <c r="K338" i="2"/>
  <c r="BF338" i="2" s="1"/>
  <c r="K329" i="2"/>
  <c r="BF329" i="2" s="1"/>
  <c r="BK327" i="2"/>
  <c r="BK316" i="2"/>
  <c r="BK313" i="2"/>
  <c r="BK308" i="2"/>
  <c r="K299" i="2"/>
  <c r="BF299" i="2" s="1"/>
  <c r="K296" i="2"/>
  <c r="BF296" i="2" s="1"/>
  <c r="BK293" i="2"/>
  <c r="BK289" i="2"/>
  <c r="BK286" i="2"/>
  <c r="BK283" i="2"/>
  <c r="BK280" i="2"/>
  <c r="BK268" i="2"/>
  <c r="BK264" i="2"/>
  <c r="K250" i="2"/>
  <c r="BF250" i="2"/>
  <c r="BK240" i="2"/>
  <c r="K237" i="2"/>
  <c r="BF237" i="2" s="1"/>
  <c r="BK235" i="2"/>
  <c r="BK233" i="2"/>
  <c r="BK226" i="2"/>
  <c r="K224" i="2"/>
  <c r="BF224" i="2"/>
  <c r="K221" i="2"/>
  <c r="BF221" i="2"/>
  <c r="BK219" i="2"/>
  <c r="BK209" i="2"/>
  <c r="BK199" i="2"/>
  <c r="K196" i="2"/>
  <c r="BF196" i="2" s="1"/>
  <c r="BK189" i="2"/>
  <c r="K183" i="2"/>
  <c r="BF183" i="2"/>
  <c r="BK177" i="2"/>
  <c r="BK166" i="2"/>
  <c r="K160" i="2"/>
  <c r="BF160" i="2"/>
  <c r="K150" i="2"/>
  <c r="BF150" i="2"/>
  <c r="K142" i="2"/>
  <c r="BF142" i="2"/>
  <c r="R139" i="2" l="1"/>
  <c r="R161" i="2"/>
  <c r="J100" i="2" s="1"/>
  <c r="Q193" i="2"/>
  <c r="I103" i="2" s="1"/>
  <c r="T211" i="2"/>
  <c r="V253" i="2"/>
  <c r="T317" i="2"/>
  <c r="V325" i="2"/>
  <c r="V335" i="2"/>
  <c r="X348" i="2"/>
  <c r="V360" i="2"/>
  <c r="T129" i="3"/>
  <c r="X140" i="3"/>
  <c r="X151" i="3"/>
  <c r="Q163" i="3"/>
  <c r="I101" i="3" s="1"/>
  <c r="X210" i="3"/>
  <c r="X209" i="3" s="1"/>
  <c r="R264" i="3"/>
  <c r="J107" i="3" s="1"/>
  <c r="V130" i="4"/>
  <c r="V127" i="4" s="1"/>
  <c r="X133" i="4"/>
  <c r="V144" i="4"/>
  <c r="Q170" i="4"/>
  <c r="I105" i="4" s="1"/>
  <c r="R121" i="5"/>
  <c r="J98" i="5" s="1"/>
  <c r="V144" i="2"/>
  <c r="R144" i="2"/>
  <c r="J99" i="2"/>
  <c r="R193" i="2"/>
  <c r="Q211" i="2"/>
  <c r="I106" i="2" s="1"/>
  <c r="T261" i="2"/>
  <c r="V269" i="2"/>
  <c r="T301" i="2"/>
  <c r="X317" i="2"/>
  <c r="T335" i="2"/>
  <c r="T344" i="2"/>
  <c r="Q348" i="2"/>
  <c r="I116" i="2" s="1"/>
  <c r="R360" i="2"/>
  <c r="J117" i="2" s="1"/>
  <c r="X129" i="3"/>
  <c r="Q151" i="3"/>
  <c r="I100" i="3"/>
  <c r="V175" i="3"/>
  <c r="R210" i="3"/>
  <c r="J106" i="3" s="1"/>
  <c r="X130" i="4"/>
  <c r="X127" i="4" s="1"/>
  <c r="V133" i="4"/>
  <c r="Q144" i="4"/>
  <c r="R167" i="4"/>
  <c r="J104" i="4" s="1"/>
  <c r="T181" i="4"/>
  <c r="T130" i="5"/>
  <c r="T139" i="2"/>
  <c r="X139" i="2"/>
  <c r="Q161" i="2"/>
  <c r="I100" i="2" s="1"/>
  <c r="T201" i="2"/>
  <c r="V211" i="2"/>
  <c r="T253" i="2"/>
  <c r="Q261" i="2"/>
  <c r="I108" i="2"/>
  <c r="T265" i="2"/>
  <c r="Q265" i="2"/>
  <c r="I109" i="2" s="1"/>
  <c r="Q301" i="2"/>
  <c r="I111" i="2" s="1"/>
  <c r="Q335" i="2"/>
  <c r="I114" i="2" s="1"/>
  <c r="Q344" i="2"/>
  <c r="I115" i="2" s="1"/>
  <c r="V140" i="3"/>
  <c r="T151" i="3"/>
  <c r="X163" i="3"/>
  <c r="R175" i="3"/>
  <c r="J102" i="3"/>
  <c r="T199" i="3"/>
  <c r="V199" i="3"/>
  <c r="Q199" i="3"/>
  <c r="I104" i="3"/>
  <c r="V264" i="3"/>
  <c r="Q133" i="4"/>
  <c r="I100" i="4" s="1"/>
  <c r="X167" i="4"/>
  <c r="V170" i="4"/>
  <c r="Q181" i="4"/>
  <c r="I106" i="4" s="1"/>
  <c r="X144" i="2"/>
  <c r="V161" i="2"/>
  <c r="V201" i="2"/>
  <c r="X211" i="2"/>
  <c r="R253" i="2"/>
  <c r="J107" i="2" s="1"/>
  <c r="R261" i="2"/>
  <c r="J108" i="2" s="1"/>
  <c r="R269" i="2"/>
  <c r="J110" i="2" s="1"/>
  <c r="T325" i="2"/>
  <c r="X335" i="2"/>
  <c r="X360" i="2"/>
  <c r="R129" i="3"/>
  <c r="V163" i="3"/>
  <c r="Q175" i="3"/>
  <c r="I102" i="3"/>
  <c r="Q187" i="3"/>
  <c r="I103" i="3"/>
  <c r="Q210" i="3"/>
  <c r="I106" i="3"/>
  <c r="R144" i="4"/>
  <c r="J103" i="4"/>
  <c r="T170" i="4"/>
  <c r="V181" i="4"/>
  <c r="Q121" i="5"/>
  <c r="Q120" i="5"/>
  <c r="Q139" i="2"/>
  <c r="I98" i="2"/>
  <c r="Q144" i="2"/>
  <c r="I99" i="2"/>
  <c r="Q201" i="2"/>
  <c r="I104" i="2"/>
  <c r="BK207" i="2"/>
  <c r="K207" i="2"/>
  <c r="K105" i="2" s="1"/>
  <c r="X207" i="2"/>
  <c r="R207" i="2"/>
  <c r="J105" i="2"/>
  <c r="V261" i="2"/>
  <c r="X265" i="2"/>
  <c r="R265" i="2"/>
  <c r="J109" i="2"/>
  <c r="V301" i="2"/>
  <c r="Q317" i="2"/>
  <c r="I112" i="2" s="1"/>
  <c r="Q325" i="2"/>
  <c r="I113" i="2" s="1"/>
  <c r="V344" i="2"/>
  <c r="R348" i="2"/>
  <c r="J116" i="2"/>
  <c r="V129" i="3"/>
  <c r="Q140" i="3"/>
  <c r="I99" i="3" s="1"/>
  <c r="T175" i="3"/>
  <c r="T187" i="3"/>
  <c r="V210" i="3"/>
  <c r="V209" i="3" s="1"/>
  <c r="Q264" i="3"/>
  <c r="I107" i="3" s="1"/>
  <c r="Q130" i="4"/>
  <c r="I99" i="4" s="1"/>
  <c r="V167" i="4"/>
  <c r="R170" i="4"/>
  <c r="J105" i="4"/>
  <c r="X130" i="5"/>
  <c r="V139" i="2"/>
  <c r="V138" i="2" s="1"/>
  <c r="X161" i="2"/>
  <c r="X193" i="2"/>
  <c r="R211" i="2"/>
  <c r="J106" i="2" s="1"/>
  <c r="X269" i="2"/>
  <c r="X301" i="2"/>
  <c r="R317" i="2"/>
  <c r="J112" i="2" s="1"/>
  <c r="X344" i="2"/>
  <c r="R344" i="2"/>
  <c r="J115" i="2"/>
  <c r="BK360" i="2"/>
  <c r="K360" i="2"/>
  <c r="K117" i="2" s="1"/>
  <c r="Q129" i="3"/>
  <c r="Q128" i="3" s="1"/>
  <c r="I97" i="3" s="1"/>
  <c r="R140" i="3"/>
  <c r="J99" i="3"/>
  <c r="T163" i="3"/>
  <c r="X175" i="3"/>
  <c r="R187" i="3"/>
  <c r="J103" i="3"/>
  <c r="X199" i="3"/>
  <c r="R199" i="3"/>
  <c r="J104" i="3" s="1"/>
  <c r="T264" i="3"/>
  <c r="T130" i="4"/>
  <c r="T127" i="4"/>
  <c r="T133" i="4"/>
  <c r="X144" i="4"/>
  <c r="Q167" i="4"/>
  <c r="I104" i="4"/>
  <c r="V121" i="5"/>
  <c r="V120" i="5"/>
  <c r="Q130" i="5"/>
  <c r="I99" i="5"/>
  <c r="T144" i="2"/>
  <c r="T161" i="2"/>
  <c r="V193" i="2"/>
  <c r="Q253" i="2"/>
  <c r="I107" i="2" s="1"/>
  <c r="T269" i="2"/>
  <c r="R301" i="2"/>
  <c r="J111" i="2"/>
  <c r="X325" i="2"/>
  <c r="R335" i="2"/>
  <c r="J114" i="2" s="1"/>
  <c r="V348" i="2"/>
  <c r="Q360" i="2"/>
  <c r="I117" i="2"/>
  <c r="T140" i="3"/>
  <c r="R151" i="3"/>
  <c r="J100" i="3" s="1"/>
  <c r="R163" i="3"/>
  <c r="J101" i="3" s="1"/>
  <c r="V187" i="3"/>
  <c r="T210" i="3"/>
  <c r="T209" i="3"/>
  <c r="X264" i="3"/>
  <c r="R130" i="4"/>
  <c r="J99" i="4" s="1"/>
  <c r="T144" i="4"/>
  <c r="X181" i="4"/>
  <c r="X121" i="5"/>
  <c r="X120" i="5" s="1"/>
  <c r="X119" i="5"/>
  <c r="V130" i="5"/>
  <c r="T193" i="2"/>
  <c r="X201" i="2"/>
  <c r="R201" i="2"/>
  <c r="J104" i="2" s="1"/>
  <c r="T207" i="2"/>
  <c r="V207" i="2"/>
  <c r="Q207" i="2"/>
  <c r="I105" i="2" s="1"/>
  <c r="X253" i="2"/>
  <c r="X261" i="2"/>
  <c r="V265" i="2"/>
  <c r="Q269" i="2"/>
  <c r="I110" i="2"/>
  <c r="V317" i="2"/>
  <c r="R325" i="2"/>
  <c r="J113" i="2" s="1"/>
  <c r="T348" i="2"/>
  <c r="T360" i="2"/>
  <c r="V151" i="3"/>
  <c r="X187" i="3"/>
  <c r="R133" i="4"/>
  <c r="J100" i="4" s="1"/>
  <c r="T167" i="4"/>
  <c r="X170" i="4"/>
  <c r="R181" i="4"/>
  <c r="J106" i="4" s="1"/>
  <c r="T121" i="5"/>
  <c r="T120" i="5" s="1"/>
  <c r="T119" i="5" s="1"/>
  <c r="AW98" i="1" s="1"/>
  <c r="R130" i="5"/>
  <c r="J99" i="5" s="1"/>
  <c r="T121" i="6"/>
  <c r="V121" i="6"/>
  <c r="X121" i="6"/>
  <c r="Q121" i="6"/>
  <c r="R121" i="6"/>
  <c r="BK136" i="6"/>
  <c r="K136" i="6"/>
  <c r="K98" i="6" s="1"/>
  <c r="T136" i="6"/>
  <c r="V136" i="6"/>
  <c r="X136" i="6"/>
  <c r="Q136" i="6"/>
  <c r="I98" i="6"/>
  <c r="R136" i="6"/>
  <c r="J98" i="6"/>
  <c r="T140" i="6"/>
  <c r="V140" i="6"/>
  <c r="X140" i="6"/>
  <c r="Q140" i="6"/>
  <c r="I99" i="6" s="1"/>
  <c r="R140" i="6"/>
  <c r="J99" i="6" s="1"/>
  <c r="E85" i="2"/>
  <c r="F92" i="3"/>
  <c r="J89" i="4"/>
  <c r="J113" i="5"/>
  <c r="J89" i="3"/>
  <c r="E117" i="3"/>
  <c r="E85" i="4"/>
  <c r="J89" i="6"/>
  <c r="E110" i="6"/>
  <c r="F92" i="4"/>
  <c r="Q141" i="4"/>
  <c r="I101" i="4" s="1"/>
  <c r="E85" i="5"/>
  <c r="J89" i="2"/>
  <c r="F134" i="2"/>
  <c r="R190" i="2"/>
  <c r="J101" i="2"/>
  <c r="K128" i="4"/>
  <c r="K98" i="4"/>
  <c r="Q128" i="4"/>
  <c r="Q127" i="4"/>
  <c r="F92" i="5"/>
  <c r="Q190" i="2"/>
  <c r="I101" i="2" s="1"/>
  <c r="R128" i="4"/>
  <c r="F92" i="6"/>
  <c r="R141" i="4"/>
  <c r="J101" i="4" s="1"/>
  <c r="F35" i="2"/>
  <c r="BB95" i="1" s="1"/>
  <c r="BK174" i="2"/>
  <c r="BK206" i="2"/>
  <c r="K247" i="2"/>
  <c r="BF247" i="2" s="1"/>
  <c r="K292" i="2"/>
  <c r="BF292" i="2" s="1"/>
  <c r="BK328" i="2"/>
  <c r="BK356" i="2"/>
  <c r="BK157" i="3"/>
  <c r="K182" i="3"/>
  <c r="BF182" i="3"/>
  <c r="K207" i="3"/>
  <c r="BF207" i="3" s="1"/>
  <c r="BK233" i="3"/>
  <c r="K254" i="3"/>
  <c r="BF254" i="3" s="1"/>
  <c r="K155" i="4"/>
  <c r="BF155" i="4" s="1"/>
  <c r="K183" i="4"/>
  <c r="BF183" i="4" s="1"/>
  <c r="BK141" i="2"/>
  <c r="K185" i="2"/>
  <c r="BF185" i="2"/>
  <c r="K210" i="2"/>
  <c r="BF210" i="2" s="1"/>
  <c r="BK232" i="2"/>
  <c r="K264" i="2"/>
  <c r="BF264" i="2" s="1"/>
  <c r="BK304" i="2"/>
  <c r="BK352" i="2"/>
  <c r="BK144" i="3"/>
  <c r="K189" i="3"/>
  <c r="BF189" i="3" s="1"/>
  <c r="BK218" i="3"/>
  <c r="K241" i="3"/>
  <c r="BF241" i="3" s="1"/>
  <c r="BK129" i="6"/>
  <c r="BK162" i="2"/>
  <c r="BK216" i="2"/>
  <c r="BK249" i="2"/>
  <c r="K279" i="2"/>
  <c r="BF279" i="2" s="1"/>
  <c r="K330" i="2"/>
  <c r="BF330" i="2" s="1"/>
  <c r="K180" i="3"/>
  <c r="BF180" i="3" s="1"/>
  <c r="BK223" i="3"/>
  <c r="BK146" i="4"/>
  <c r="K164" i="4"/>
  <c r="BF164" i="4"/>
  <c r="K258" i="2"/>
  <c r="BF258" i="2" s="1"/>
  <c r="K327" i="2"/>
  <c r="BF327" i="2"/>
  <c r="BK154" i="3"/>
  <c r="K234" i="3"/>
  <c r="BF234" i="3" s="1"/>
  <c r="BK171" i="4"/>
  <c r="K131" i="6"/>
  <c r="BF131" i="6" s="1"/>
  <c r="K189" i="2"/>
  <c r="BF189" i="2"/>
  <c r="BK223" i="2"/>
  <c r="BK347" i="2"/>
  <c r="BK216" i="3"/>
  <c r="K156" i="4"/>
  <c r="BF156" i="4"/>
  <c r="BK129" i="5"/>
  <c r="K332" i="2"/>
  <c r="BF332" i="2"/>
  <c r="K193" i="3"/>
  <c r="BF193" i="3" s="1"/>
  <c r="K125" i="5"/>
  <c r="BF125" i="5"/>
  <c r="BK142" i="6"/>
  <c r="K194" i="2"/>
  <c r="BF194" i="2" s="1"/>
  <c r="BK256" i="3"/>
  <c r="K150" i="6"/>
  <c r="BF150" i="6" s="1"/>
  <c r="K35" i="5"/>
  <c r="AX98" i="1"/>
  <c r="F35" i="5"/>
  <c r="BB98" i="1" s="1"/>
  <c r="F37" i="4"/>
  <c r="BD97" i="1"/>
  <c r="F38" i="5"/>
  <c r="BE98" i="1" s="1"/>
  <c r="F35" i="6"/>
  <c r="BB99" i="1" s="1"/>
  <c r="K156" i="2"/>
  <c r="BF156" i="2" s="1"/>
  <c r="BK183" i="2"/>
  <c r="K242" i="2"/>
  <c r="BF242" i="2"/>
  <c r="BK277" i="2"/>
  <c r="K306" i="2"/>
  <c r="BF306" i="2"/>
  <c r="BK326" i="2"/>
  <c r="K343" i="2"/>
  <c r="BF343" i="2" s="1"/>
  <c r="BK147" i="3"/>
  <c r="K185" i="3"/>
  <c r="BF185" i="3" s="1"/>
  <c r="BK220" i="3"/>
  <c r="BK237" i="3"/>
  <c r="BK153" i="4"/>
  <c r="BK180" i="4"/>
  <c r="K128" i="6"/>
  <c r="BF128" i="6"/>
  <c r="K157" i="2"/>
  <c r="BF157" i="2" s="1"/>
  <c r="BK196" i="2"/>
  <c r="BK227" i="2"/>
  <c r="BK267" i="2"/>
  <c r="BK303" i="2"/>
  <c r="BK346" i="2"/>
  <c r="BK130" i="3"/>
  <c r="BK152" i="3"/>
  <c r="BK191" i="3"/>
  <c r="BK219" i="3"/>
  <c r="K247" i="3"/>
  <c r="BF247" i="3"/>
  <c r="BK166" i="4"/>
  <c r="K153" i="2"/>
  <c r="BF153" i="2"/>
  <c r="BK168" i="2"/>
  <c r="BK229" i="2"/>
  <c r="BK244" i="2"/>
  <c r="BK266" i="2"/>
  <c r="K305" i="2"/>
  <c r="BF305" i="2" s="1"/>
  <c r="BK158" i="3"/>
  <c r="BK195" i="3"/>
  <c r="K137" i="4"/>
  <c r="BF137" i="4" s="1"/>
  <c r="K158" i="4"/>
  <c r="BF158" i="4"/>
  <c r="K131" i="5"/>
  <c r="BF131" i="5" s="1"/>
  <c r="K127" i="6"/>
  <c r="BF127" i="6"/>
  <c r="K180" i="2"/>
  <c r="BF180" i="2" s="1"/>
  <c r="K235" i="2"/>
  <c r="BF235" i="2"/>
  <c r="K318" i="2"/>
  <c r="BF318" i="2" s="1"/>
  <c r="K214" i="3"/>
  <c r="BF214" i="3"/>
  <c r="BK140" i="4"/>
  <c r="BK294" i="2"/>
  <c r="K170" i="3"/>
  <c r="BF170" i="3"/>
  <c r="BK131" i="4"/>
  <c r="BK130" i="4" s="1"/>
  <c r="K130" i="4" s="1"/>
  <c r="K99" i="4" s="1"/>
  <c r="BK123" i="5"/>
  <c r="K234" i="2"/>
  <c r="BF234" i="2" s="1"/>
  <c r="K159" i="3"/>
  <c r="BF159" i="3"/>
  <c r="BK244" i="3"/>
  <c r="BK175" i="4"/>
  <c r="K139" i="6"/>
  <c r="BF139" i="6"/>
  <c r="BK176" i="2"/>
  <c r="K173" i="3"/>
  <c r="BF173" i="3"/>
  <c r="K267" i="3"/>
  <c r="BF267" i="3" s="1"/>
  <c r="K362" i="2"/>
  <c r="BF362" i="2"/>
  <c r="K149" i="6"/>
  <c r="BF149" i="6" s="1"/>
  <c r="K35" i="2"/>
  <c r="AX95" i="1"/>
  <c r="F35" i="4"/>
  <c r="BB97" i="1" s="1"/>
  <c r="K35" i="3"/>
  <c r="AX96" i="1" s="1"/>
  <c r="K171" i="2"/>
  <c r="BF171" i="2" s="1"/>
  <c r="K209" i="2"/>
  <c r="BF209" i="2" s="1"/>
  <c r="K251" i="2"/>
  <c r="BF251" i="2" s="1"/>
  <c r="BK299" i="2"/>
  <c r="BK324" i="2"/>
  <c r="BK345" i="2"/>
  <c r="BK142" i="3"/>
  <c r="BK167" i="3"/>
  <c r="BK196" i="3"/>
  <c r="K222" i="3"/>
  <c r="BF222" i="3" s="1"/>
  <c r="BK249" i="3"/>
  <c r="K132" i="4"/>
  <c r="BF132" i="4"/>
  <c r="K172" i="4"/>
  <c r="BF172" i="4" s="1"/>
  <c r="K130" i="6"/>
  <c r="BF130" i="6"/>
  <c r="K166" i="2"/>
  <c r="BF166" i="2"/>
  <c r="BK198" i="2"/>
  <c r="BK230" i="2"/>
  <c r="BK259" i="2"/>
  <c r="K295" i="2"/>
  <c r="BF295" i="2" s="1"/>
  <c r="K310" i="2"/>
  <c r="BF310" i="2" s="1"/>
  <c r="BK350" i="2"/>
  <c r="K141" i="3"/>
  <c r="BF141" i="3"/>
  <c r="BK183" i="3"/>
  <c r="K232" i="3"/>
  <c r="BF232" i="3" s="1"/>
  <c r="K246" i="3"/>
  <c r="BF246" i="3" s="1"/>
  <c r="BK122" i="5"/>
  <c r="K148" i="2"/>
  <c r="BF148" i="2"/>
  <c r="K177" i="2"/>
  <c r="BF177" i="2" s="1"/>
  <c r="BK245" i="2"/>
  <c r="K278" i="2"/>
  <c r="BF278" i="2" s="1"/>
  <c r="BK302" i="2"/>
  <c r="K132" i="3"/>
  <c r="BF132" i="3"/>
  <c r="BK181" i="3"/>
  <c r="K231" i="3"/>
  <c r="BF231" i="3" s="1"/>
  <c r="BK150" i="4"/>
  <c r="BK165" i="2"/>
  <c r="K204" i="2"/>
  <c r="BF204" i="2"/>
  <c r="K274" i="2"/>
  <c r="BF274" i="2" s="1"/>
  <c r="K333" i="2"/>
  <c r="BF333" i="2"/>
  <c r="K166" i="3"/>
  <c r="BF166" i="3" s="1"/>
  <c r="BK251" i="3"/>
  <c r="BK178" i="4"/>
  <c r="BK150" i="2"/>
  <c r="K215" i="2"/>
  <c r="BF215" i="2" s="1"/>
  <c r="K291" i="2"/>
  <c r="BF291" i="2"/>
  <c r="BK145" i="3"/>
  <c r="K248" i="3"/>
  <c r="BF248" i="3"/>
  <c r="K134" i="6"/>
  <c r="BF134" i="6" s="1"/>
  <c r="K252" i="2"/>
  <c r="BF252" i="2"/>
  <c r="BK161" i="3"/>
  <c r="BK261" i="3"/>
  <c r="BK182" i="4"/>
  <c r="BK181" i="4"/>
  <c r="K181" i="4"/>
  <c r="K106" i="4" s="1"/>
  <c r="K141" i="6"/>
  <c r="BF141" i="6"/>
  <c r="BK175" i="2"/>
  <c r="K156" i="3"/>
  <c r="BF156" i="3" s="1"/>
  <c r="K266" i="3"/>
  <c r="BF266" i="3"/>
  <c r="K146" i="6"/>
  <c r="BF146" i="6" s="1"/>
  <c r="F38" i="3"/>
  <c r="BE96" i="1"/>
  <c r="F38" i="6"/>
  <c r="BE99" i="1" s="1"/>
  <c r="BK142" i="2"/>
  <c r="K169" i="2"/>
  <c r="BF169" i="2" s="1"/>
  <c r="K188" i="2"/>
  <c r="BF188" i="2"/>
  <c r="K246" i="2"/>
  <c r="BF246" i="2" s="1"/>
  <c r="BK282" i="2"/>
  <c r="BK322" i="2"/>
  <c r="K342" i="2"/>
  <c r="BF342" i="2" s="1"/>
  <c r="BK133" i="3"/>
  <c r="K176" i="3"/>
  <c r="BF176" i="3"/>
  <c r="K200" i="3"/>
  <c r="BF200" i="3" s="1"/>
  <c r="BK228" i="3"/>
  <c r="BK259" i="3"/>
  <c r="BK161" i="4"/>
  <c r="BK124" i="5"/>
  <c r="K151" i="2"/>
  <c r="BF151" i="2"/>
  <c r="K191" i="2"/>
  <c r="BF191" i="2" s="1"/>
  <c r="BK224" i="2"/>
  <c r="K233" i="2"/>
  <c r="BF233" i="2" s="1"/>
  <c r="BK272" i="2"/>
  <c r="K308" i="2"/>
  <c r="BF308" i="2"/>
  <c r="BK355" i="2"/>
  <c r="BK146" i="3"/>
  <c r="BK197" i="3"/>
  <c r="BK239" i="3"/>
  <c r="BK265" i="3"/>
  <c r="BK264" i="3" s="1"/>
  <c r="K264" i="3" s="1"/>
  <c r="K107" i="3" s="1"/>
  <c r="BK160" i="2"/>
  <c r="K182" i="2"/>
  <c r="BF182" i="2"/>
  <c r="BK243" i="2"/>
  <c r="K268" i="2"/>
  <c r="BF268" i="2" s="1"/>
  <c r="K309" i="2"/>
  <c r="BF309" i="2"/>
  <c r="BK139" i="3"/>
  <c r="BK225" i="3"/>
  <c r="K139" i="4"/>
  <c r="BF139" i="4"/>
  <c r="K154" i="4"/>
  <c r="BF154" i="4" s="1"/>
  <c r="K132" i="5"/>
  <c r="BF132" i="5"/>
  <c r="K159" i="2"/>
  <c r="BF159" i="2" s="1"/>
  <c r="BK213" i="2"/>
  <c r="K276" i="2"/>
  <c r="BF276" i="2" s="1"/>
  <c r="K349" i="2"/>
  <c r="BF349" i="2"/>
  <c r="BK162" i="3"/>
  <c r="BK230" i="3"/>
  <c r="BK157" i="4"/>
  <c r="K127" i="5"/>
  <c r="BF127" i="5"/>
  <c r="BK152" i="2"/>
  <c r="BK270" i="2"/>
  <c r="BK177" i="3"/>
  <c r="K151" i="4"/>
  <c r="BF151" i="4" s="1"/>
  <c r="BK149" i="2"/>
  <c r="BK329" i="2"/>
  <c r="K217" i="3"/>
  <c r="BF217" i="3" s="1"/>
  <c r="K160" i="4"/>
  <c r="BF160" i="4"/>
  <c r="K137" i="6"/>
  <c r="BF137" i="6" s="1"/>
  <c r="K158" i="2"/>
  <c r="BF158" i="2"/>
  <c r="K148" i="6"/>
  <c r="BF148" i="6" s="1"/>
  <c r="K35" i="4"/>
  <c r="AX97" i="1"/>
  <c r="F37" i="3"/>
  <c r="BD96" i="1" s="1"/>
  <c r="F37" i="5"/>
  <c r="BD98" i="1"/>
  <c r="F39" i="5"/>
  <c r="BF98" i="1" s="1"/>
  <c r="F37" i="6"/>
  <c r="BD99" i="1"/>
  <c r="F39" i="6"/>
  <c r="BF99" i="1" s="1"/>
  <c r="BK225" i="2"/>
  <c r="K273" i="2"/>
  <c r="BF273" i="2"/>
  <c r="BK290" i="2"/>
  <c r="BK314" i="2"/>
  <c r="K353" i="2"/>
  <c r="BF353" i="2"/>
  <c r="K143" i="3"/>
  <c r="BF143" i="3" s="1"/>
  <c r="BK174" i="3"/>
  <c r="K192" i="3"/>
  <c r="BF192" i="3" s="1"/>
  <c r="BK215" i="3"/>
  <c r="K236" i="3"/>
  <c r="BF236" i="3"/>
  <c r="K263" i="3"/>
  <c r="BF263" i="3" s="1"/>
  <c r="K165" i="4"/>
  <c r="BF165" i="4"/>
  <c r="BK128" i="5"/>
  <c r="K140" i="2"/>
  <c r="BF140" i="2"/>
  <c r="BK187" i="2"/>
  <c r="BK212" i="2"/>
  <c r="BK250" i="2"/>
  <c r="BK300" i="2"/>
  <c r="K334" i="2"/>
  <c r="BF334" i="2" s="1"/>
  <c r="K149" i="3"/>
  <c r="BF149" i="3"/>
  <c r="K212" i="3"/>
  <c r="BF212" i="3" s="1"/>
  <c r="K242" i="3"/>
  <c r="BF242" i="3"/>
  <c r="K136" i="4"/>
  <c r="BF136" i="4" s="1"/>
  <c r="K143" i="2"/>
  <c r="BF143" i="2"/>
  <c r="BK164" i="2"/>
  <c r="BK222" i="2"/>
  <c r="K260" i="2"/>
  <c r="BF260" i="2"/>
  <c r="K289" i="2"/>
  <c r="BF289" i="2" s="1"/>
  <c r="BK134" i="3"/>
  <c r="K194" i="3"/>
  <c r="BF194" i="3"/>
  <c r="BK162" i="4"/>
  <c r="BK197" i="2"/>
  <c r="K285" i="2"/>
  <c r="BF285" i="2"/>
  <c r="BK153" i="3"/>
  <c r="K178" i="3"/>
  <c r="BF178" i="3"/>
  <c r="BK135" i="4"/>
  <c r="K208" i="2"/>
  <c r="BF208" i="2" s="1"/>
  <c r="K271" i="2"/>
  <c r="BF271" i="2"/>
  <c r="BK138" i="3"/>
  <c r="BK229" i="3"/>
  <c r="BK176" i="4"/>
  <c r="K219" i="2"/>
  <c r="BF219" i="2" s="1"/>
  <c r="BK172" i="3"/>
  <c r="K138" i="4"/>
  <c r="BF138" i="4"/>
  <c r="K133" i="6"/>
  <c r="BF133" i="6" s="1"/>
  <c r="K144" i="6"/>
  <c r="BF144" i="6"/>
  <c r="BK257" i="2"/>
  <c r="K129" i="4"/>
  <c r="BF129" i="4"/>
  <c r="K359" i="2"/>
  <c r="BF359" i="2" s="1"/>
  <c r="K147" i="6"/>
  <c r="BF147" i="6"/>
  <c r="F39" i="3"/>
  <c r="BF96" i="1" s="1"/>
  <c r="F38" i="2"/>
  <c r="BE95" i="1"/>
  <c r="F39" i="2"/>
  <c r="BF95" i="1" s="1"/>
  <c r="K202" i="2"/>
  <c r="BF202" i="2"/>
  <c r="K248" i="2"/>
  <c r="BF248" i="2" s="1"/>
  <c r="BK281" i="2"/>
  <c r="BK307" i="2"/>
  <c r="BK340" i="2"/>
  <c r="BK131" i="3"/>
  <c r="BK148" i="3"/>
  <c r="BK179" i="3"/>
  <c r="K201" i="3"/>
  <c r="BF201" i="3" s="1"/>
  <c r="BK227" i="3"/>
  <c r="BK255" i="3"/>
  <c r="K169" i="4"/>
  <c r="BF169" i="4" s="1"/>
  <c r="K124" i="6"/>
  <c r="BF124" i="6" s="1"/>
  <c r="BK172" i="2"/>
  <c r="BK203" i="2"/>
  <c r="BK239" i="2"/>
  <c r="K283" i="2"/>
  <c r="BF283" i="2"/>
  <c r="K316" i="2"/>
  <c r="BF316" i="2" s="1"/>
  <c r="BK357" i="2"/>
  <c r="K169" i="3"/>
  <c r="BF169" i="3" s="1"/>
  <c r="K205" i="3"/>
  <c r="BF205" i="3" s="1"/>
  <c r="BK240" i="3"/>
  <c r="K262" i="3"/>
  <c r="BF262" i="3" s="1"/>
  <c r="BK173" i="2"/>
  <c r="K241" i="2"/>
  <c r="BF241" i="2" s="1"/>
  <c r="BK262" i="2"/>
  <c r="BK261" i="2" s="1"/>
  <c r="K261" i="2" s="1"/>
  <c r="K108" i="2" s="1"/>
  <c r="BK298" i="2"/>
  <c r="BK354" i="2"/>
  <c r="K168" i="3"/>
  <c r="BF168" i="3" s="1"/>
  <c r="BK211" i="3"/>
  <c r="K260" i="3"/>
  <c r="BF260" i="3"/>
  <c r="BK125" i="6"/>
  <c r="K179" i="2"/>
  <c r="BF179" i="2" s="1"/>
  <c r="K214" i="2"/>
  <c r="BF214" i="2" s="1"/>
  <c r="K280" i="2"/>
  <c r="BF280" i="2"/>
  <c r="BK351" i="2"/>
  <c r="K134" i="4"/>
  <c r="BF134" i="4" s="1"/>
  <c r="BK126" i="5"/>
  <c r="BK170" i="2"/>
  <c r="BK221" i="2"/>
  <c r="K336" i="2"/>
  <c r="BF336" i="2"/>
  <c r="K238" i="3"/>
  <c r="BF238" i="3" s="1"/>
  <c r="BK133" i="5"/>
  <c r="BK130" i="5"/>
  <c r="K130" i="5"/>
  <c r="K99" i="5" s="1"/>
  <c r="K313" i="2"/>
  <c r="BF313" i="2"/>
  <c r="K184" i="3"/>
  <c r="BF184" i="3" s="1"/>
  <c r="K142" i="4"/>
  <c r="BF142" i="4"/>
  <c r="K138" i="6"/>
  <c r="BF138" i="6" s="1"/>
  <c r="BK238" i="2"/>
  <c r="K203" i="3"/>
  <c r="BF203" i="3"/>
  <c r="K361" i="2"/>
  <c r="BF361" i="2" s="1"/>
  <c r="K153" i="6"/>
  <c r="BF153" i="6"/>
  <c r="F37" i="2"/>
  <c r="BD95" i="1" s="1"/>
  <c r="F39" i="4"/>
  <c r="BF97" i="1"/>
  <c r="K155" i="2"/>
  <c r="BF155" i="2" s="1"/>
  <c r="BK167" i="2"/>
  <c r="K181" i="2"/>
  <c r="BF181" i="2" s="1"/>
  <c r="K231" i="2"/>
  <c r="BF231" i="2"/>
  <c r="BK256" i="2"/>
  <c r="K284" i="2"/>
  <c r="BF284" i="2" s="1"/>
  <c r="K311" i="2"/>
  <c r="BF311" i="2"/>
  <c r="BK338" i="2"/>
  <c r="BK188" i="3"/>
  <c r="BK226" i="3"/>
  <c r="BK253" i="3"/>
  <c r="BK145" i="4"/>
  <c r="BK168" i="4"/>
  <c r="BK167" i="4"/>
  <c r="K167" i="4"/>
  <c r="K104" i="4" s="1"/>
  <c r="BK122" i="6"/>
  <c r="K184" i="2"/>
  <c r="BF184" i="2"/>
  <c r="K199" i="2"/>
  <c r="BF199" i="2" s="1"/>
  <c r="K226" i="2"/>
  <c r="BF226" i="2"/>
  <c r="K240" i="2"/>
  <c r="BF240" i="2" s="1"/>
  <c r="BK296" i="2"/>
  <c r="BK321" i="2"/>
  <c r="BK155" i="3"/>
  <c r="BK198" i="3"/>
  <c r="K235" i="3"/>
  <c r="BF235" i="3"/>
  <c r="K258" i="3"/>
  <c r="BF258" i="3" s="1"/>
  <c r="K174" i="4"/>
  <c r="BF174" i="4"/>
  <c r="K147" i="2"/>
  <c r="BF147" i="2" s="1"/>
  <c r="K178" i="2"/>
  <c r="BF178" i="2"/>
  <c r="BK254" i="2"/>
  <c r="K287" i="2"/>
  <c r="BF287" i="2" s="1"/>
  <c r="K315" i="2"/>
  <c r="BF315" i="2" s="1"/>
  <c r="K164" i="3"/>
  <c r="BF164" i="3" s="1"/>
  <c r="K257" i="3"/>
  <c r="BF257" i="3" s="1"/>
  <c r="BK147" i="4"/>
  <c r="BK159" i="4"/>
  <c r="K123" i="6"/>
  <c r="BF123" i="6" s="1"/>
  <c r="BK145" i="2"/>
  <c r="K220" i="2"/>
  <c r="BF220" i="2"/>
  <c r="BK320" i="2"/>
  <c r="K150" i="3"/>
  <c r="BF150" i="3"/>
  <c r="K221" i="3"/>
  <c r="BF221" i="3" s="1"/>
  <c r="BK173" i="4"/>
  <c r="BK217" i="2"/>
  <c r="BK331" i="2"/>
  <c r="K206" i="3"/>
  <c r="BF206" i="3" s="1"/>
  <c r="K250" i="3"/>
  <c r="BF250" i="3"/>
  <c r="K184" i="4"/>
  <c r="BF184" i="4" s="1"/>
  <c r="BK154" i="2"/>
  <c r="K341" i="2"/>
  <c r="BF341" i="2" s="1"/>
  <c r="BK202" i="3"/>
  <c r="BK199" i="3" s="1"/>
  <c r="K199" i="3" s="1"/>
  <c r="K104" i="3" s="1"/>
  <c r="BK145" i="6"/>
  <c r="BK140" i="6" s="1"/>
  <c r="K140" i="6" s="1"/>
  <c r="K99" i="6" s="1"/>
  <c r="K152" i="6"/>
  <c r="BF152" i="6" s="1"/>
  <c r="F35" i="3"/>
  <c r="BB96" i="1" s="1"/>
  <c r="K35" i="6"/>
  <c r="AX99" i="1" s="1"/>
  <c r="F38" i="4"/>
  <c r="BE97" i="1" s="1"/>
  <c r="K205" i="2"/>
  <c r="BF205" i="2" s="1"/>
  <c r="K275" i="2"/>
  <c r="BF275" i="2" s="1"/>
  <c r="K286" i="2"/>
  <c r="BF286" i="2"/>
  <c r="K312" i="2"/>
  <c r="BF312" i="2" s="1"/>
  <c r="K337" i="2"/>
  <c r="BF337" i="2"/>
  <c r="K135" i="3"/>
  <c r="BF135" i="3" s="1"/>
  <c r="BK160" i="3"/>
  <c r="BK190" i="3"/>
  <c r="K208" i="3"/>
  <c r="BF208" i="3" s="1"/>
  <c r="BK245" i="3"/>
  <c r="BK146" i="2"/>
  <c r="BK186" i="2"/>
  <c r="K218" i="2"/>
  <c r="BF218" i="2" s="1"/>
  <c r="K255" i="2"/>
  <c r="BF255" i="2"/>
  <c r="K293" i="2"/>
  <c r="BF293" i="2" s="1"/>
  <c r="BK339" i="2"/>
  <c r="BK136" i="3"/>
  <c r="BK171" i="3"/>
  <c r="K204" i="3"/>
  <c r="BF204" i="3"/>
  <c r="K243" i="3"/>
  <c r="BF243" i="3" s="1"/>
  <c r="K149" i="4"/>
  <c r="BF149" i="4"/>
  <c r="BK132" i="6"/>
  <c r="BK163" i="2"/>
  <c r="BK237" i="2"/>
  <c r="K263" i="2"/>
  <c r="BF263" i="2"/>
  <c r="K297" i="2"/>
  <c r="BF297" i="2" s="1"/>
  <c r="BK319" i="2"/>
  <c r="K186" i="3"/>
  <c r="BF186" i="3" s="1"/>
  <c r="BK252" i="3"/>
  <c r="BK148" i="4"/>
  <c r="K179" i="4"/>
  <c r="BF179" i="4" s="1"/>
  <c r="K126" i="6"/>
  <c r="BF126" i="6"/>
  <c r="BK195" i="2"/>
  <c r="BK236" i="2"/>
  <c r="BK323" i="2"/>
  <c r="BK165" i="3"/>
  <c r="K152" i="4"/>
  <c r="BF152" i="4" s="1"/>
  <c r="BK135" i="6"/>
  <c r="BK200" i="2"/>
  <c r="K228" i="2"/>
  <c r="BF228" i="2" s="1"/>
  <c r="K137" i="3"/>
  <c r="BF137" i="3"/>
  <c r="BK224" i="3"/>
  <c r="BK163" i="4"/>
  <c r="K143" i="6"/>
  <c r="BF143" i="6"/>
  <c r="K288" i="2"/>
  <c r="BF288" i="2" s="1"/>
  <c r="BK213" i="3"/>
  <c r="K177" i="4"/>
  <c r="BF177" i="4"/>
  <c r="T143" i="4" l="1"/>
  <c r="T126" i="4"/>
  <c r="AW97" i="1"/>
  <c r="X138" i="2"/>
  <c r="Q143" i="4"/>
  <c r="I102" i="4"/>
  <c r="Q120" i="6"/>
  <c r="I96" i="6"/>
  <c r="K30" i="6" s="1"/>
  <c r="AS99" i="1" s="1"/>
  <c r="V143" i="4"/>
  <c r="V126" i="4"/>
  <c r="V192" i="2"/>
  <c r="V137" i="2" s="1"/>
  <c r="V120" i="6"/>
  <c r="T192" i="2"/>
  <c r="X192" i="2"/>
  <c r="Q126" i="4"/>
  <c r="I96" i="4"/>
  <c r="K30" i="4"/>
  <c r="AS97" i="1" s="1"/>
  <c r="X120" i="6"/>
  <c r="V119" i="5"/>
  <c r="V128" i="3"/>
  <c r="V127" i="3" s="1"/>
  <c r="Q119" i="5"/>
  <c r="I96" i="5"/>
  <c r="K30" i="5"/>
  <c r="AS98" i="1" s="1"/>
  <c r="R128" i="3"/>
  <c r="T138" i="2"/>
  <c r="T137" i="2"/>
  <c r="AW95" i="1" s="1"/>
  <c r="X128" i="3"/>
  <c r="X127" i="3"/>
  <c r="R192" i="2"/>
  <c r="J102" i="2" s="1"/>
  <c r="T128" i="3"/>
  <c r="T127" i="3"/>
  <c r="AW96" i="1"/>
  <c r="R138" i="2"/>
  <c r="J97" i="2" s="1"/>
  <c r="R127" i="4"/>
  <c r="R120" i="6"/>
  <c r="J96" i="6" s="1"/>
  <c r="K31" i="6" s="1"/>
  <c r="AT99" i="1" s="1"/>
  <c r="T120" i="6"/>
  <c r="AW99" i="1" s="1"/>
  <c r="X143" i="4"/>
  <c r="X126" i="4"/>
  <c r="J98" i="2"/>
  <c r="I98" i="3"/>
  <c r="I98" i="5"/>
  <c r="R120" i="5"/>
  <c r="R119" i="5"/>
  <c r="J96" i="5" s="1"/>
  <c r="K31" i="5" s="1"/>
  <c r="AT98" i="1" s="1"/>
  <c r="J103" i="2"/>
  <c r="Q209" i="3"/>
  <c r="I105" i="3"/>
  <c r="I98" i="4"/>
  <c r="I103" i="4"/>
  <c r="R143" i="4"/>
  <c r="J102" i="4" s="1"/>
  <c r="J97" i="6"/>
  <c r="Q192" i="2"/>
  <c r="I102" i="2" s="1"/>
  <c r="Q138" i="2"/>
  <c r="I97" i="5"/>
  <c r="I97" i="6"/>
  <c r="R209" i="3"/>
  <c r="J105" i="3"/>
  <c r="I97" i="4"/>
  <c r="J98" i="4"/>
  <c r="J98" i="3"/>
  <c r="BK269" i="2"/>
  <c r="K269" i="2"/>
  <c r="K110" i="2"/>
  <c r="BK301" i="2"/>
  <c r="K301" i="2"/>
  <c r="K111" i="2"/>
  <c r="BK187" i="3"/>
  <c r="K187" i="3" s="1"/>
  <c r="K103" i="3" s="1"/>
  <c r="BK193" i="2"/>
  <c r="BK325" i="2"/>
  <c r="K325" i="2" s="1"/>
  <c r="K113" i="2" s="1"/>
  <c r="BK129" i="3"/>
  <c r="K129" i="3"/>
  <c r="K98" i="3" s="1"/>
  <c r="BK317" i="2"/>
  <c r="K317" i="2"/>
  <c r="K112" i="2"/>
  <c r="BK348" i="2"/>
  <c r="K348" i="2"/>
  <c r="K116" i="2"/>
  <c r="BK151" i="3"/>
  <c r="K151" i="3" s="1"/>
  <c r="K100" i="3" s="1"/>
  <c r="BK133" i="4"/>
  <c r="K133" i="4"/>
  <c r="K100" i="4" s="1"/>
  <c r="BK201" i="2"/>
  <c r="K201" i="2"/>
  <c r="K104" i="2"/>
  <c r="BK253" i="2"/>
  <c r="K253" i="2"/>
  <c r="K107" i="2"/>
  <c r="BK265" i="2"/>
  <c r="K265" i="2" s="1"/>
  <c r="K109" i="2" s="1"/>
  <c r="BK163" i="3"/>
  <c r="K163" i="3"/>
  <c r="K101" i="3" s="1"/>
  <c r="BK144" i="4"/>
  <c r="K144" i="4"/>
  <c r="K103" i="4"/>
  <c r="BK121" i="5"/>
  <c r="BK120" i="5"/>
  <c r="BK119" i="5"/>
  <c r="K119" i="5"/>
  <c r="K32" i="5" s="1"/>
  <c r="AG98" i="1" s="1"/>
  <c r="BK139" i="2"/>
  <c r="BK335" i="2"/>
  <c r="K335" i="2"/>
  <c r="K114" i="2"/>
  <c r="BK211" i="2"/>
  <c r="K211" i="2" s="1"/>
  <c r="K106" i="2" s="1"/>
  <c r="BK170" i="4"/>
  <c r="K170" i="4" s="1"/>
  <c r="K105" i="4" s="1"/>
  <c r="BK144" i="2"/>
  <c r="K144" i="2"/>
  <c r="K99" i="2" s="1"/>
  <c r="BK161" i="2"/>
  <c r="K161" i="2"/>
  <c r="K100" i="2"/>
  <c r="BK344" i="2"/>
  <c r="K344" i="2" s="1"/>
  <c r="K115" i="2" s="1"/>
  <c r="BK140" i="3"/>
  <c r="K140" i="3" s="1"/>
  <c r="K99" i="3" s="1"/>
  <c r="BK175" i="3"/>
  <c r="K175" i="3"/>
  <c r="K102" i="3" s="1"/>
  <c r="BK210" i="3"/>
  <c r="K210" i="3"/>
  <c r="K106" i="3"/>
  <c r="BK121" i="6"/>
  <c r="K121" i="6"/>
  <c r="K97" i="6"/>
  <c r="BK127" i="4"/>
  <c r="F36" i="5"/>
  <c r="BC98" i="1" s="1"/>
  <c r="F36" i="3"/>
  <c r="BC96" i="1" s="1"/>
  <c r="BD94" i="1"/>
  <c r="AZ94" i="1"/>
  <c r="F36" i="6"/>
  <c r="BC99" i="1" s="1"/>
  <c r="K36" i="4"/>
  <c r="AY97" i="1"/>
  <c r="AV97" i="1" s="1"/>
  <c r="K36" i="5"/>
  <c r="AY98" i="1"/>
  <c r="AV98" i="1"/>
  <c r="K36" i="6"/>
  <c r="AY99" i="1" s="1"/>
  <c r="AV99" i="1" s="1"/>
  <c r="BB94" i="1"/>
  <c r="W29" i="1" s="1"/>
  <c r="F36" i="2"/>
  <c r="BC95" i="1"/>
  <c r="BF94" i="1"/>
  <c r="W33" i="1" s="1"/>
  <c r="BE94" i="1"/>
  <c r="W32" i="1"/>
  <c r="F36" i="4"/>
  <c r="BC97" i="1" s="1"/>
  <c r="K36" i="3"/>
  <c r="AY96" i="1" s="1"/>
  <c r="AV96" i="1" s="1"/>
  <c r="K36" i="2"/>
  <c r="AY95" i="1" s="1"/>
  <c r="AV95" i="1" s="1"/>
  <c r="Q137" i="2" l="1"/>
  <c r="I96" i="2" s="1"/>
  <c r="K30" i="2" s="1"/>
  <c r="AS95" i="1" s="1"/>
  <c r="BK192" i="2"/>
  <c r="K192" i="2" s="1"/>
  <c r="K102" i="2" s="1"/>
  <c r="R126" i="4"/>
  <c r="J96" i="4"/>
  <c r="K31" i="4" s="1"/>
  <c r="AT97" i="1" s="1"/>
  <c r="R127" i="3"/>
  <c r="J96" i="3"/>
  <c r="K31" i="3" s="1"/>
  <c r="AT96" i="1" s="1"/>
  <c r="BK138" i="2"/>
  <c r="K138" i="2"/>
  <c r="K97" i="2" s="1"/>
  <c r="X137" i="2"/>
  <c r="K41" i="5"/>
  <c r="Q127" i="3"/>
  <c r="I96" i="3" s="1"/>
  <c r="K30" i="3" s="1"/>
  <c r="AS96" i="1" s="1"/>
  <c r="AS94" i="1" s="1"/>
  <c r="R137" i="2"/>
  <c r="J96" i="2" s="1"/>
  <c r="K31" i="2" s="1"/>
  <c r="AT95" i="1" s="1"/>
  <c r="K139" i="2"/>
  <c r="K98" i="2" s="1"/>
  <c r="J97" i="4"/>
  <c r="K96" i="5"/>
  <c r="K120" i="5"/>
  <c r="K97" i="5" s="1"/>
  <c r="K121" i="5"/>
  <c r="K98" i="5" s="1"/>
  <c r="I97" i="2"/>
  <c r="BK209" i="3"/>
  <c r="K209" i="3"/>
  <c r="K105" i="3" s="1"/>
  <c r="K127" i="4"/>
  <c r="K97" i="4" s="1"/>
  <c r="BK143" i="4"/>
  <c r="K143" i="4" s="1"/>
  <c r="K102" i="4" s="1"/>
  <c r="K193" i="2"/>
  <c r="K103" i="2"/>
  <c r="J97" i="5"/>
  <c r="J97" i="3"/>
  <c r="BK128" i="3"/>
  <c r="K128" i="3"/>
  <c r="K97" i="3" s="1"/>
  <c r="BK120" i="6"/>
  <c r="K120" i="6" s="1"/>
  <c r="K96" i="6" s="1"/>
  <c r="AN98" i="1"/>
  <c r="BA94" i="1"/>
  <c r="AW94" i="1"/>
  <c r="BC94" i="1"/>
  <c r="W30" i="1" s="1"/>
  <c r="AX94" i="1"/>
  <c r="AK29" i="1" s="1"/>
  <c r="W31" i="1"/>
  <c r="BK126" i="4" l="1"/>
  <c r="K126" i="4" s="1"/>
  <c r="K32" i="4" s="1"/>
  <c r="AG97" i="1" s="1"/>
  <c r="AN97" i="1" s="1"/>
  <c r="BK127" i="3"/>
  <c r="K127" i="3"/>
  <c r="K32" i="3" s="1"/>
  <c r="AG96" i="1" s="1"/>
  <c r="AN96" i="1" s="1"/>
  <c r="K41" i="4"/>
  <c r="K96" i="4"/>
  <c r="BK137" i="2"/>
  <c r="K137" i="2"/>
  <c r="K96" i="2"/>
  <c r="K32" i="6"/>
  <c r="AG99" i="1" s="1"/>
  <c r="AN99" i="1" s="1"/>
  <c r="AY94" i="1"/>
  <c r="AK30" i="1"/>
  <c r="AT94" i="1"/>
  <c r="K41" i="3" l="1"/>
  <c r="K96" i="3"/>
  <c r="K41" i="6"/>
  <c r="AV94" i="1"/>
  <c r="K32" i="2"/>
  <c r="AG95" i="1"/>
  <c r="AN95" i="1"/>
  <c r="K41" i="2" l="1"/>
  <c r="AG94" i="1"/>
  <c r="AN94" i="1"/>
  <c r="AK26" i="1" l="1"/>
  <c r="AK35" i="1"/>
</calcChain>
</file>

<file path=xl/sharedStrings.xml><?xml version="1.0" encoding="utf-8"?>
<sst xmlns="http://schemas.openxmlformats.org/spreadsheetml/2006/main" count="7048" uniqueCount="1585">
  <si>
    <t>Export Komplet</t>
  </si>
  <si>
    <t/>
  </si>
  <si>
    <t>2.0</t>
  </si>
  <si>
    <t>ZAMOK</t>
  </si>
  <si>
    <t>False</t>
  </si>
  <si>
    <t>True</t>
  </si>
  <si>
    <t>{acabc3e2-aaa7-495a-bf35-36321d255bbf}</t>
  </si>
  <si>
    <t>0,001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</si>
  <si>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</si>
  <si>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</si>
  <si>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</si>
  <si>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</si>
  <si>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</si>
  <si>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659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</si>
  <si>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</si>
  <si>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</si>
  <si>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Zlepšenie vybavenia techn. učební a zvýšenie technickej gramotnosti v centre odborného výcviku SPŠ NMnV</t>
  </si>
  <si>
    <t>JKSO:</t>
  </si>
  <si>
    <t>KS:</t>
  </si>
  <si>
    <t>Miesto:</t>
  </si>
  <si>
    <t>Nové mesto nad Váhom</t>
  </si>
  <si>
    <t>Dátum:</t>
  </si>
  <si>
    <t>22.6.2017</t>
  </si>
  <si>
    <t>Objednávateľ:</t>
  </si>
  <si>
    <t>IČO:</t>
  </si>
  <si>
    <t xml:space="preserve"> </t>
  </si>
  <si>
    <t>IČ DPH:</t>
  </si>
  <si>
    <t>Zhotoviteľ:</t>
  </si>
  <si>
    <t>Vyplň údaj</t>
  </si>
  <si>
    <t>Projektant:</t>
  </si>
  <si>
    <t>50136143</t>
  </si>
  <si>
    <t>3D PARTNERS, s.r.o.</t>
  </si>
  <si>
    <t>SK2120196705</t>
  </si>
  <si>
    <t>0,01</t>
  </si>
  <si>
    <t>Spracovateľ:</t>
  </si>
  <si>
    <t>Ing. Martin TOMÁŠ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</si>
  <si>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</si>
  <si>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</si>
  <si>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</si>
  <si>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</si>
  <si>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</si>
  <si>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</si>
  <si>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</si>
  <si>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</si>
  <si>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</si>
  <si>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</si>
  <si>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</si>
  <si>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</si>
  <si>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</si>
  <si>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</si>
  <si>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</si>
  <si>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</si>
  <si>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</si>
  <si>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</si>
  <si>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</si>
  <si>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</si>
  <si>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</si>
  <si>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</si>
  <si>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</si>
  <si>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</si>
  <si>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</si>
  <si>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</si>
  <si>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</si>
  <si>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Materiál [EUR]</t>
  </si>
  <si>
    <t>z toho Montáž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</si>
  <si>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</si>
  <si>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</si>
  <si>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</si>
  <si>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</si>
  <si>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</si>
  <si>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</si>
  <si>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</si>
  <si>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</si>
  <si>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</si>
  <si>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</si>
  <si>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</si>
  <si>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</si>
  <si>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</si>
  <si>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</si>
  <si>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</si>
  <si>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</si>
  <si>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</si>
  <si>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</si>
  <si>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</si>
  <si>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001</t>
  </si>
  <si>
    <t>SO 01 Rekonštrukcia interiéru</t>
  </si>
  <si>
    <t>STA</t>
  </si>
  <si>
    <t>1</t>
  </si>
  <si>
    <t>{7b69cd8e-f15a-4d94-aa35-6ce18ee7c002}</t>
  </si>
  <si>
    <t>002</t>
  </si>
  <si>
    <t>SO 01 Umelé osvetlenie a vnútorné silnoprúdové rozvody</t>
  </si>
  <si>
    <t>{48b0d9d6-3a03-4c6a-86c7-a689b17d570b}</t>
  </si>
  <si>
    <t>003</t>
  </si>
  <si>
    <t>SO 02 Rekonštrukcia striech</t>
  </si>
  <si>
    <t>{410295f0-b734-4397-b9b1-7e7dd601a9f2}</t>
  </si>
  <si>
    <t>004</t>
  </si>
  <si>
    <t>SO 02 Bleskozvod</t>
  </si>
  <si>
    <t>{9e1ff8cf-4dcf-41d1-a80a-82405f76e9d3}</t>
  </si>
  <si>
    <t>005</t>
  </si>
  <si>
    <t>SO 01 Vzduchotechnika</t>
  </si>
  <si>
    <t>{c3f3043b-fdef-4ce4-9cef-fa63d90303be}</t>
  </si>
  <si>
    <t>KRYCÍ LIST ROZPOČTU</t>
  </si>
  <si>
    <t>Objekt:</t>
  </si>
  <si>
    <t>001 - SO 01 Rekonštrukcia interiéru</t>
  </si>
  <si>
    <t>Nové Mesto nad Váhom</t>
  </si>
  <si>
    <t>Materiál</t>
  </si>
  <si>
    <t>Montáž</t>
  </si>
  <si>
    <t>REKAPITULÁCIA ROZPOČTU</t>
  </si>
  <si>
    <t>Kód dielu - Popis</t>
  </si>
  <si>
    <t>Materiál [EUR]</t>
  </si>
  <si>
    <t>Montáž [EUR]</t>
  </si>
  <si>
    <t>Cena celkom [EUR]</t>
  </si>
  <si>
    <t>Náklady z rozpočtu</t>
  </si>
  <si>
    <t>-1</t>
  </si>
  <si>
    <t>HSV -  Práce a dodávky HSV</t>
  </si>
  <si>
    <t xml:space="preserve">    3 -  Zvislé a kompletné konštrukcie</t>
  </si>
  <si>
    <t xml:space="preserve">    6 -  Úpravy povrchov, podlahy, osadenie</t>
  </si>
  <si>
    <t xml:space="preserve">    9 -  Ostatné konštrukcie a práce-búranie</t>
  </si>
  <si>
    <t xml:space="preserve">    99 -  Presun hmôt HSV</t>
  </si>
  <si>
    <t>PSV -  Práce a dodávky PSV</t>
  </si>
  <si>
    <t xml:space="preserve">    711 -  Izolácie proti vode a vlhkosti</t>
  </si>
  <si>
    <t xml:space="preserve">    721 -  Zdravotech. vnútorná kanalizácia</t>
  </si>
  <si>
    <t xml:space="preserve">    722 -  Zdravotechnika - vnútorný vodovod</t>
  </si>
  <si>
    <t xml:space="preserve">    725 -  Zdravotechnika - zariaď. predmety</t>
  </si>
  <si>
    <t xml:space="preserve">    735 -  Ústredné kúrenie, vykurov. telesá</t>
  </si>
  <si>
    <t xml:space="preserve">    763 -  Konštrukcie - drevostavby</t>
  </si>
  <si>
    <t xml:space="preserve">    764 -  Konštrukcie klampiarske</t>
  </si>
  <si>
    <t xml:space="preserve">    766 -   Konštrukcie stolárske</t>
  </si>
  <si>
    <t xml:space="preserve">    767 -  Konštrukcie doplnkové kovové</t>
  </si>
  <si>
    <t xml:space="preserve">    771 -  Podlahy z dlaždíc</t>
  </si>
  <si>
    <t xml:space="preserve">    775 -  Podlahy vlysové a parketové</t>
  </si>
  <si>
    <t xml:space="preserve">    776 -  Podlahy povlakové</t>
  </si>
  <si>
    <t xml:space="preserve">    781 -  Dokončovacie práce a obklady</t>
  </si>
  <si>
    <t xml:space="preserve">    783 -  Dokončovacie práce - nátery</t>
  </si>
  <si>
    <t xml:space="preserve">    784 -  Dokončovacie práce - maľby</t>
  </si>
  <si>
    <t>ROZPOČET</t>
  </si>
  <si>
    <t>PČ</t>
  </si>
  <si>
    <t>MJ</t>
  </si>
  <si>
    <t>Množstvo</t>
  </si>
  <si>
    <t>J. materiál [EUR]</t>
  </si>
  <si>
    <t>J. montáž [EUR]</t>
  </si>
  <si>
    <t>Cenová sústava</t>
  </si>
  <si>
    <t>J.cena [EUR]</t>
  </si>
  <si>
    <t>Materiál celkom [EUR]</t>
  </si>
  <si>
    <t>Montáž celkom [EUR]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</si>
  <si>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</si>
  <si>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</si>
  <si>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</si>
  <si>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</si>
  <si>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</si>
  <si>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</si>
  <si>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</si>
  <si>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 xml:space="preserve"> Práce a dodávky HSV</t>
  </si>
  <si>
    <t>ROZPOCET</t>
  </si>
  <si>
    <t>3</t>
  </si>
  <si>
    <t xml:space="preserve"> Zvislé a kompletné konštrukcie</t>
  </si>
  <si>
    <t>K</t>
  </si>
  <si>
    <t>317121103</t>
  </si>
  <si>
    <t>Montáž prefabrikovaného prekladu pre svetlosť otvoru nad 1800 do 3750 mm</t>
  </si>
  <si>
    <t>ks</t>
  </si>
  <si>
    <t>4</t>
  </si>
  <si>
    <t>2</t>
  </si>
  <si>
    <t>-159235386</t>
  </si>
  <si>
    <t>M</t>
  </si>
  <si>
    <t>5934113500</t>
  </si>
  <si>
    <t>Keramický predpätý preklad KPP 12 120x65x2250 mm POROTHERM</t>
  </si>
  <si>
    <t>8</t>
  </si>
  <si>
    <t>33274490</t>
  </si>
  <si>
    <t>201</t>
  </si>
  <si>
    <t>317162102</t>
  </si>
  <si>
    <t>Keramický predpätý preklad POROTHERM KPP 12, šírky 120 mm, výšky 65 mm, dĺžky 1250 mm</t>
  </si>
  <si>
    <t>1184705493</t>
  </si>
  <si>
    <t>202</t>
  </si>
  <si>
    <t>317162104</t>
  </si>
  <si>
    <t>Keramický predpätý preklad POROTHERM KPP 12, šírky 120 mm, výšky 65 mm, dĺžky 1750 mm</t>
  </si>
  <si>
    <t>613192088</t>
  </si>
  <si>
    <t>6</t>
  </si>
  <si>
    <t xml:space="preserve"> Úpravy povrchov, podlahy, osadenie</t>
  </si>
  <si>
    <t>611421221</t>
  </si>
  <si>
    <t>Oprava vnútorných vápenných omietok stropov železobetónových rovných tvárnicových a klenieb, opravovaná plocha nad 5 do 10 %,hladká</t>
  </si>
  <si>
    <t>m2</t>
  </si>
  <si>
    <t>914912879</t>
  </si>
  <si>
    <t>611465791</t>
  </si>
  <si>
    <t>Príprava vnútorného podkladu podláh PROFI Adhézny mostík +</t>
  </si>
  <si>
    <t>621420625</t>
  </si>
  <si>
    <t>5</t>
  </si>
  <si>
    <t>612421221</t>
  </si>
  <si>
    <t>Oprava vnútorných vápenných omietok stien, opravovaná plocha nad 5 do 10 %,hladká</t>
  </si>
  <si>
    <t>1420387907</t>
  </si>
  <si>
    <t>612421626</t>
  </si>
  <si>
    <t>Vnútorná omietka vápenná alebo vápennocementová v podlaží a v schodisku hladká</t>
  </si>
  <si>
    <t>-405565972</t>
  </si>
  <si>
    <t>7</t>
  </si>
  <si>
    <t>612425921</t>
  </si>
  <si>
    <t>Omietka vápenná vnútorného ostenia okenného alebo dverného hladká</t>
  </si>
  <si>
    <t>-1014811954</t>
  </si>
  <si>
    <t>631312141</t>
  </si>
  <si>
    <t>Doplnenie existujúcich mazanín prostým betónom (s dodaním hmôt) bez poteru rýh v mazaninách</t>
  </si>
  <si>
    <t>m3</t>
  </si>
  <si>
    <t>-1250812385</t>
  </si>
  <si>
    <t>9</t>
  </si>
  <si>
    <t>631313661</t>
  </si>
  <si>
    <t>Mazanina z betónu prostého (m3) tr. C 20/25 hr.nad 80 do 120 mm</t>
  </si>
  <si>
    <t>1727460295</t>
  </si>
  <si>
    <t>10</t>
  </si>
  <si>
    <t>631319153</t>
  </si>
  <si>
    <t>Príplatok za prehlad. povrchu betónovej mazaniny min. tr.C 20/25 oceľ. hlad. hr. 80-120 mm</t>
  </si>
  <si>
    <t>309117420</t>
  </si>
  <si>
    <t>11</t>
  </si>
  <si>
    <t>631319173</t>
  </si>
  <si>
    <t>Príplatok za strhnutie povrchu mazaniny latou pre hr. obidvoch vrstiev mazaniny nad 80 do 120 mm</t>
  </si>
  <si>
    <t>2105275991</t>
  </si>
  <si>
    <t>12</t>
  </si>
  <si>
    <t>632450285</t>
  </si>
  <si>
    <t>Samonivelizačná podlahová stierka Baumit Nivello 10, triedy CT-C30-F7 , hr. 5 mm</t>
  </si>
  <si>
    <t>-912464047</t>
  </si>
  <si>
    <t>13</t>
  </si>
  <si>
    <t>632450409</t>
  </si>
  <si>
    <t xml:space="preserve">Cementový poter CEMIX 20 MPa, ozn. 010, na zhotovenie združených a plávajúcich poterov, hr. 50 mm </t>
  </si>
  <si>
    <t>-838189376</t>
  </si>
  <si>
    <t>14</t>
  </si>
  <si>
    <t>632450499</t>
  </si>
  <si>
    <t>Cementový poter s mechanicky zahladeným povrchov a vsypom hr. 50mm</t>
  </si>
  <si>
    <t>758928847</t>
  </si>
  <si>
    <t>199</t>
  </si>
  <si>
    <t>632452212.S</t>
  </si>
  <si>
    <t>Protiprašný náter</t>
  </si>
  <si>
    <t>-556032123</t>
  </si>
  <si>
    <t>15</t>
  </si>
  <si>
    <t>642942111</t>
  </si>
  <si>
    <t>Osadenie oceľovej dverovej zárubne alebo rámu, plochy otvoru do 2,5 m2</t>
  </si>
  <si>
    <t>-1345572757</t>
  </si>
  <si>
    <t>16</t>
  </si>
  <si>
    <t>5533194400</t>
  </si>
  <si>
    <t>Zárubňa oceľová CgU 80x197x10cm</t>
  </si>
  <si>
    <t>-594664983</t>
  </si>
  <si>
    <t>17</t>
  </si>
  <si>
    <t>5533194600</t>
  </si>
  <si>
    <t>Zárubňa oceľová CgU 90x197x10cm</t>
  </si>
  <si>
    <t>-384462928</t>
  </si>
  <si>
    <t xml:space="preserve"> Ostatné konštrukcie a práce-búranie</t>
  </si>
  <si>
    <t>18</t>
  </si>
  <si>
    <t>941955001</t>
  </si>
  <si>
    <t>Lešenie ľahké pracovné pomocné, s výškou lešeňovej podlahy do 1,20 m</t>
  </si>
  <si>
    <t>421932689</t>
  </si>
  <si>
    <t>19</t>
  </si>
  <si>
    <t>941955002</t>
  </si>
  <si>
    <t>Lešenie ľahké pracovné pomocné s výškou lešeňovej podlahy nad 1,20 do 1,90 m</t>
  </si>
  <si>
    <t>-1011340539</t>
  </si>
  <si>
    <t>941955003</t>
  </si>
  <si>
    <t>Lešenie ľahké pracovné pomocné s výškou lešeňovej podlahy nad 1,90 do 2,50 m</t>
  </si>
  <si>
    <t>2003854405</t>
  </si>
  <si>
    <t>21</t>
  </si>
  <si>
    <t>952901110</t>
  </si>
  <si>
    <t>Čistenie budov umývaním vonkajších plôch okien a dverí</t>
  </si>
  <si>
    <t>1187188176</t>
  </si>
  <si>
    <t>22</t>
  </si>
  <si>
    <t>952901111</t>
  </si>
  <si>
    <t>Vyčistenie budov pri výške podlaží do 4m</t>
  </si>
  <si>
    <t>1116376342</t>
  </si>
  <si>
    <t>23</t>
  </si>
  <si>
    <t>952902110</t>
  </si>
  <si>
    <t>Čistenie budov zametaním v miestnostiach, chodbách, na schodišti a na povalách</t>
  </si>
  <si>
    <t>-688370443</t>
  </si>
  <si>
    <t>24</t>
  </si>
  <si>
    <t>961051111</t>
  </si>
  <si>
    <t>Búranie základov, muriva a pilierov alebo nosných konštrukcií zo železobetónu,  -2,40000t</t>
  </si>
  <si>
    <t>-1912221789</t>
  </si>
  <si>
    <t>25</t>
  </si>
  <si>
    <t>962031135</t>
  </si>
  <si>
    <t>Búranie priečok z tvárnic alebo priečkoviek hr. do150 mm,  -0,11500t</t>
  </si>
  <si>
    <t>-854299478</t>
  </si>
  <si>
    <t>26</t>
  </si>
  <si>
    <t>962048115</t>
  </si>
  <si>
    <t>Búranie konštr. nad 2m2 z betónu železového</t>
  </si>
  <si>
    <t>-2116226024</t>
  </si>
  <si>
    <t>27</t>
  </si>
  <si>
    <t>962081141</t>
  </si>
  <si>
    <t>Búranie muriva priečok zo sklenených tvárnic, hr. do 150 mm,  -0,08200t</t>
  </si>
  <si>
    <t>324696328</t>
  </si>
  <si>
    <t>28</t>
  </si>
  <si>
    <t>965043341</t>
  </si>
  <si>
    <t>Búranie podkladov pod dlažby, liatych dlažieb a mazanín,betón s poterom,teracom hr.do 100 mm, plochy nad 4 m2  -2,20000t</t>
  </si>
  <si>
    <t>-846789821</t>
  </si>
  <si>
    <t>29</t>
  </si>
  <si>
    <t>965081712</t>
  </si>
  <si>
    <t>Búranie dlažieb, bez podklad. lôžka z xylolit., alebo keramických dlaždíc hr. do 10 mm,  -0,02000t</t>
  </si>
  <si>
    <t>-660509723</t>
  </si>
  <si>
    <t>30</t>
  </si>
  <si>
    <t>965081812</t>
  </si>
  <si>
    <t>Búranie dlažieb, z kamen., cement., terazzových, čadičových alebo keram. dĺžky , hr.nad 10 mm,  -0,06500t</t>
  </si>
  <si>
    <t>-131617282</t>
  </si>
  <si>
    <t>197</t>
  </si>
  <si>
    <t>966079851</t>
  </si>
  <si>
    <t>Vybúranie kovových mreží do 10m2</t>
  </si>
  <si>
    <t>1870235520</t>
  </si>
  <si>
    <t>31</t>
  </si>
  <si>
    <t>968061113</t>
  </si>
  <si>
    <t>Vyvesenie dreveného okenného krídla do suti plochy nad 1, 5 m2, -0,01600t</t>
  </si>
  <si>
    <t>1133222765</t>
  </si>
  <si>
    <t>32</t>
  </si>
  <si>
    <t>968061125</t>
  </si>
  <si>
    <t>Vyvesenie dreveného dverného krídla do suti plochy do 2 m2, -0,02400t</t>
  </si>
  <si>
    <t>-331954227</t>
  </si>
  <si>
    <t>33</t>
  </si>
  <si>
    <t>968061126</t>
  </si>
  <si>
    <t>Vyvesenie dreveného dverného krídla do suti plochy nad 2 m2, -0,02700t</t>
  </si>
  <si>
    <t>549033524</t>
  </si>
  <si>
    <t>34</t>
  </si>
  <si>
    <t>968062355</t>
  </si>
  <si>
    <t>Vybúranie drevených rámov okien dvojitých alebo zdvojených, plochy do 2 m2,  -0,06200t</t>
  </si>
  <si>
    <t>-1675562958</t>
  </si>
  <si>
    <t>35</t>
  </si>
  <si>
    <t>968062356</t>
  </si>
  <si>
    <t>Vybúranie drevených rámov okien dvojitých alebo zdvojených, plochy do 4 m2,  -0,05400t</t>
  </si>
  <si>
    <t>1340805888</t>
  </si>
  <si>
    <t>36</t>
  </si>
  <si>
    <t>968062357</t>
  </si>
  <si>
    <t>Vybúranie drevených rámov okien dvojitých alebo zdvojených, plochy nad 4 m2,  -0,04700t</t>
  </si>
  <si>
    <t>-63628537</t>
  </si>
  <si>
    <t>37</t>
  </si>
  <si>
    <t>968072455</t>
  </si>
  <si>
    <t>Vybúranie kovových dverových zárubní plochy do 2 m2,  -0,07600t</t>
  </si>
  <si>
    <t>-1636608808</t>
  </si>
  <si>
    <t>38</t>
  </si>
  <si>
    <t>978059531</t>
  </si>
  <si>
    <t>Odsekanie a odobratie stien z obkladačiek vnútorných nad 2 m2,  -0,06800t</t>
  </si>
  <si>
    <t>-418090280</t>
  </si>
  <si>
    <t>39</t>
  </si>
  <si>
    <t>979081111</t>
  </si>
  <si>
    <t>Odvoz sutiny a vybúraných hmôt na skládku do 1 km</t>
  </si>
  <si>
    <t>t</t>
  </si>
  <si>
    <t>-1105775845</t>
  </si>
  <si>
    <t>40</t>
  </si>
  <si>
    <t>979081121</t>
  </si>
  <si>
    <t>Odvoz sutiny a vybúraných hmôt na skládku za každý ďalší 1 km (20km)</t>
  </si>
  <si>
    <t>-1364473905</t>
  </si>
  <si>
    <t>41</t>
  </si>
  <si>
    <t>979082111</t>
  </si>
  <si>
    <t>Vnútrostavenisková doprava sutiny a vybúraných hmôt do 10 m</t>
  </si>
  <si>
    <t>883904926</t>
  </si>
  <si>
    <t>42</t>
  </si>
  <si>
    <t>979082121</t>
  </si>
  <si>
    <t>Vnútrostavenisková doprava sutiny a vybúraných hmôt za každých ďalších 5 m (5x)</t>
  </si>
  <si>
    <t>157920604</t>
  </si>
  <si>
    <t>43</t>
  </si>
  <si>
    <t>979087113</t>
  </si>
  <si>
    <t>Nakladanie na dopravný prostriedok pre vodorovnú dopravu vybúraných hmôt</t>
  </si>
  <si>
    <t>1073790633</t>
  </si>
  <si>
    <t>44</t>
  </si>
  <si>
    <t>979089012</t>
  </si>
  <si>
    <t>Poplatok za skladovanie - betón, tehly, dlaždice (17 01 ), ostatné</t>
  </si>
  <si>
    <t>517879962</t>
  </si>
  <si>
    <t>99</t>
  </si>
  <si>
    <t xml:space="preserve"> Presun hmôt HSV</t>
  </si>
  <si>
    <t>45</t>
  </si>
  <si>
    <t>999281111</t>
  </si>
  <si>
    <t>Presun hmôt pre opravy a údržbu objektov vrátane vonkajších plášťov výšky do 25 m</t>
  </si>
  <si>
    <t>-2035613446</t>
  </si>
  <si>
    <t>PSV</t>
  </si>
  <si>
    <t xml:space="preserve"> Práce a dodávky PSV</t>
  </si>
  <si>
    <t>711</t>
  </si>
  <si>
    <t xml:space="preserve"> Izolácie proti vode a vlhkosti</t>
  </si>
  <si>
    <t>46</t>
  </si>
  <si>
    <t>711111001</t>
  </si>
  <si>
    <t>Zhotovenie izolácie proti zemnej vlhkosti vodorovná náterom penetračným za studena</t>
  </si>
  <si>
    <t>-1520888616</t>
  </si>
  <si>
    <t>47</t>
  </si>
  <si>
    <t>1116315000</t>
  </si>
  <si>
    <t>Lak asfaltový ALP-PENETRAL v sudoch</t>
  </si>
  <si>
    <t>1213051502</t>
  </si>
  <si>
    <t>48</t>
  </si>
  <si>
    <t>711113131</t>
  </si>
  <si>
    <t xml:space="preserve">Izolácie proti zemnej vlhkosti a povrchovej vode AQUAFIN 2K hr. 2 mm na ploche vodorovnej </t>
  </si>
  <si>
    <t>367165421</t>
  </si>
  <si>
    <t>49</t>
  </si>
  <si>
    <t>711113141</t>
  </si>
  <si>
    <t>Izolácia proti zemnej vlhkosti a povrchovej vodeI AQUAFIN 2K hr. 2 mm na ploche zvislej</t>
  </si>
  <si>
    <t>205852893</t>
  </si>
  <si>
    <t>50</t>
  </si>
  <si>
    <t>711141559</t>
  </si>
  <si>
    <t>Zhotovenie  izolácie proti zemnej vlhkosti a tlakovej vode vodorovná NAIP pritavením</t>
  </si>
  <si>
    <t>-2136058182</t>
  </si>
  <si>
    <t>51</t>
  </si>
  <si>
    <t>6283221000</t>
  </si>
  <si>
    <t>Asfaltovaný pás pre spodné vrstvy hydroizolačných systémov HYDROBIT V 60 S 35</t>
  </si>
  <si>
    <t>47596232</t>
  </si>
  <si>
    <t>52</t>
  </si>
  <si>
    <t>998711201</t>
  </si>
  <si>
    <t>Presun hmôt pre izoláciu proti vode v objektoch výšky do 6 m</t>
  </si>
  <si>
    <t>%</t>
  </si>
  <si>
    <t>-784633683</t>
  </si>
  <si>
    <t>721</t>
  </si>
  <si>
    <t xml:space="preserve"> Zdravotech. vnútorná kanalizácia</t>
  </si>
  <si>
    <t>53</t>
  </si>
  <si>
    <t>Vnútorná kanalizácia - dopojenie zariaďovacích predmetov do novonavrhovaného kanalizačného potrubia</t>
  </si>
  <si>
    <t>súbor</t>
  </si>
  <si>
    <t>57832908</t>
  </si>
  <si>
    <t>54</t>
  </si>
  <si>
    <t>721210812</t>
  </si>
  <si>
    <t>Demontáž vpustu podlahového z kyselinovzdornej kameniny DN 70,  -0,02756t</t>
  </si>
  <si>
    <t>-1702966800</t>
  </si>
  <si>
    <t>55</t>
  </si>
  <si>
    <t>721213006</t>
  </si>
  <si>
    <t>Montáž podlahového vpustu s vodorovným odtokom DN 75</t>
  </si>
  <si>
    <t>1828130976</t>
  </si>
  <si>
    <t>56</t>
  </si>
  <si>
    <t>2866340001</t>
  </si>
  <si>
    <t>Podlahový vpust HL80.1, (0,5 l/s), variabilný odtok DN 50/75, mriežka 115x115 mm, PP/PE/nerezová oceľ V2A</t>
  </si>
  <si>
    <t>-948145631</t>
  </si>
  <si>
    <t>57</t>
  </si>
  <si>
    <t>998721201</t>
  </si>
  <si>
    <t>Presun hmôt pre vnútornú kanalizáciu v objektoch výšky do 6 m</t>
  </si>
  <si>
    <t>970529768</t>
  </si>
  <si>
    <t>722</t>
  </si>
  <si>
    <t xml:space="preserve"> Zdravotechnika - vnútorný vodovod</t>
  </si>
  <si>
    <t>58</t>
  </si>
  <si>
    <t>Vnútorný vodovod - dopojenie nových zariaďovacích predmetov do novonavrhovaného vodovodného potrubia</t>
  </si>
  <si>
    <t>41415561</t>
  </si>
  <si>
    <t>59</t>
  </si>
  <si>
    <t>722120114</t>
  </si>
  <si>
    <t>Montáž a dodávka vodovodného potrubia z PPR, spojovací materiál, vysekanie a zához rýh</t>
  </si>
  <si>
    <t>1100643566</t>
  </si>
  <si>
    <t>60</t>
  </si>
  <si>
    <t>998722201</t>
  </si>
  <si>
    <t>Presun hmôt pre vnútorný vodovod v objektoch výšky do 6 m</t>
  </si>
  <si>
    <t>-495371796</t>
  </si>
  <si>
    <t>725</t>
  </si>
  <si>
    <t xml:space="preserve"> Zdravotechnika - zariaď. predmety</t>
  </si>
  <si>
    <t>61</t>
  </si>
  <si>
    <t>725110811</t>
  </si>
  <si>
    <t>Demontáž záchoda splachovacieho s nádržou alebo s tlakovým splachovačom,  -0,01933t</t>
  </si>
  <si>
    <t>súb.</t>
  </si>
  <si>
    <t>943980241</t>
  </si>
  <si>
    <t>200</t>
  </si>
  <si>
    <t>721100914.S</t>
  </si>
  <si>
    <t>D + M armatúrnich dvierok</t>
  </si>
  <si>
    <t>2052459355</t>
  </si>
  <si>
    <t>62</t>
  </si>
  <si>
    <t>725119308</t>
  </si>
  <si>
    <t>Montáž záchodovej misy kombinovanej s zvislým odpadom</t>
  </si>
  <si>
    <t>193882039</t>
  </si>
  <si>
    <t>63</t>
  </si>
  <si>
    <t>6420143070</t>
  </si>
  <si>
    <t>Misa kombinovaná stojacia MIO, 360x680x400 mm, VARIO odpad, keramika, biela</t>
  </si>
  <si>
    <t>31168036</t>
  </si>
  <si>
    <t>64</t>
  </si>
  <si>
    <t>5516734000</t>
  </si>
  <si>
    <t>Sedadlo záchodové T 3542 biele</t>
  </si>
  <si>
    <t>2081938485</t>
  </si>
  <si>
    <t>65</t>
  </si>
  <si>
    <t>725119410</t>
  </si>
  <si>
    <t>Montáž záchodovej misy zavesenej s rovným odpadom</t>
  </si>
  <si>
    <t>547422192</t>
  </si>
  <si>
    <t>66</t>
  </si>
  <si>
    <t>6423048100</t>
  </si>
  <si>
    <t>Misa záchodová biela vnútorný zadný odpad V</t>
  </si>
  <si>
    <t>194593122</t>
  </si>
  <si>
    <t>67</t>
  </si>
  <si>
    <t>5513005492</t>
  </si>
  <si>
    <t>Splachovacia podomietková nádržka do steny Sigma UP320, 120 mm, do steny, GEBERIT</t>
  </si>
  <si>
    <t>163236782</t>
  </si>
  <si>
    <t>68</t>
  </si>
  <si>
    <t>725129201</t>
  </si>
  <si>
    <t>Montáž pisoárového záchodku z bieleho diturvitu bez splachovacej nádrže</t>
  </si>
  <si>
    <t>-1385985065</t>
  </si>
  <si>
    <t>69</t>
  </si>
  <si>
    <t>6425211400</t>
  </si>
  <si>
    <t>Pisoár biely 4410 V</t>
  </si>
  <si>
    <t>1053069280</t>
  </si>
  <si>
    <t>70</t>
  </si>
  <si>
    <t>725130811</t>
  </si>
  <si>
    <t>Demontáž pisoárového státia 1 dielnych,  -0,03968t</t>
  </si>
  <si>
    <t>-470622515</t>
  </si>
  <si>
    <t>71</t>
  </si>
  <si>
    <t>725210821</t>
  </si>
  <si>
    <t>Demontáž umývadiel alebo umývadielok bez výtokovej armatúry,  -0,01946t</t>
  </si>
  <si>
    <t>-1630767478</t>
  </si>
  <si>
    <t>72</t>
  </si>
  <si>
    <t>725210822</t>
  </si>
  <si>
    <t>Demontáž pítiek bez výtokovej armatúry, na ďalšie použitie</t>
  </si>
  <si>
    <t>-740621014</t>
  </si>
  <si>
    <t>73</t>
  </si>
  <si>
    <t>725219201</t>
  </si>
  <si>
    <t>Montáž umývadla na konzoly, bez výtokovej armatúry</t>
  </si>
  <si>
    <t>-1807398794</t>
  </si>
  <si>
    <t>74</t>
  </si>
  <si>
    <t>6420136680</t>
  </si>
  <si>
    <t>Umývadlo keramické LYRA PLUS-55, 550x450x195 mm, biela</t>
  </si>
  <si>
    <t>957823322</t>
  </si>
  <si>
    <t>75</t>
  </si>
  <si>
    <t>725219599</t>
  </si>
  <si>
    <t>Montáž a dodávka nerezovej závesnej fontány na pitie s tlačnou armatúrou</t>
  </si>
  <si>
    <t>-793499523</t>
  </si>
  <si>
    <t>198</t>
  </si>
  <si>
    <t>725219601.S</t>
  </si>
  <si>
    <t>D + M sprchových závesov</t>
  </si>
  <si>
    <t>sub.</t>
  </si>
  <si>
    <t>240242756</t>
  </si>
  <si>
    <t>76</t>
  </si>
  <si>
    <t>725291113</t>
  </si>
  <si>
    <t>Montaž doplnkov zariadení kúpeľní a záchodov, drobné predmety (držiak na WC-papier, mydelnička)</t>
  </si>
  <si>
    <t>-124494961</t>
  </si>
  <si>
    <t>77</t>
  </si>
  <si>
    <t>5523403080</t>
  </si>
  <si>
    <t>Nerezová sanita- držiak WC kefy, obj.č. 95190 SLZN 19, SANELA</t>
  </si>
  <si>
    <t>-283879732</t>
  </si>
  <si>
    <t>78</t>
  </si>
  <si>
    <t>5523403060</t>
  </si>
  <si>
    <t>Nerezová sanita- Zápustný dávkovač tekutého mydla 1 l, obj.č. 95170 SLZN 17, SANELA</t>
  </si>
  <si>
    <t>1596562731</t>
  </si>
  <si>
    <t>79</t>
  </si>
  <si>
    <t>5523403020</t>
  </si>
  <si>
    <t>Nerezová sanita- kôš 5 l, obj.č. 95110 SLZN 11, SANELA</t>
  </si>
  <si>
    <t>1146277790</t>
  </si>
  <si>
    <t>80</t>
  </si>
  <si>
    <t>5523403110</t>
  </si>
  <si>
    <t>Nerezová sanita- zásobník na papierové utierky, k montáži pod omietku, povrch matný, obj.č. 95560 SLZN 56Z, SANELA</t>
  </si>
  <si>
    <t>-2112507590</t>
  </si>
  <si>
    <t>81</t>
  </si>
  <si>
    <t>5523403190</t>
  </si>
  <si>
    <t>Nerezová sanita- zrkadlo (600 x 400 mm), obj.č. 95300 SLZN 30, SANELA</t>
  </si>
  <si>
    <t>-173613181</t>
  </si>
  <si>
    <t>82</t>
  </si>
  <si>
    <t>5523402930</t>
  </si>
  <si>
    <t>Nerezová sanita- zásobník na toaletný papier (310mm), obj.č. 95010 SLZN 01, SANELA</t>
  </si>
  <si>
    <t>-703991657</t>
  </si>
  <si>
    <t>83</t>
  </si>
  <si>
    <t>5523403200</t>
  </si>
  <si>
    <t>Nerezová sanita- zásobník na hygienické vrecúška, obj.č. 95290 SLZN 29, SANELA</t>
  </si>
  <si>
    <t>-1239286927</t>
  </si>
  <si>
    <t>84</t>
  </si>
  <si>
    <t>725330820</t>
  </si>
  <si>
    <t>Demontáž výlevky bez výtok. armatúry, bez nádrže a splachovacieho potrubia,diturvitovej,  -0,03470t</t>
  </si>
  <si>
    <t>578637154</t>
  </si>
  <si>
    <t>85</t>
  </si>
  <si>
    <t>725333360</t>
  </si>
  <si>
    <t xml:space="preserve">Montáž výlevky keramickej voľne stojacej bez výtokovej armatúry </t>
  </si>
  <si>
    <t>-1095426237</t>
  </si>
  <si>
    <t>86</t>
  </si>
  <si>
    <t>6420144360</t>
  </si>
  <si>
    <t>Výlevka MIRA, 425x500x450 mm, keramika, plastová mreža, biela</t>
  </si>
  <si>
    <t>592072934</t>
  </si>
  <si>
    <t>87</t>
  </si>
  <si>
    <t>725819401</t>
  </si>
  <si>
    <t>Montáž ventilu rohového s pripojovacou rúrkou G 1/2</t>
  </si>
  <si>
    <t>811959167</t>
  </si>
  <si>
    <t>88</t>
  </si>
  <si>
    <t>5510124100</t>
  </si>
  <si>
    <t>Ventil rohový RDL 80 1/2"</t>
  </si>
  <si>
    <t>-1265700876</t>
  </si>
  <si>
    <t>89</t>
  </si>
  <si>
    <t>725820810</t>
  </si>
  <si>
    <t>Demontáž batérie drezovej, umývadlovej nástennej,  -0,0026t</t>
  </si>
  <si>
    <t>1800288949</t>
  </si>
  <si>
    <t>90</t>
  </si>
  <si>
    <t>725829206</t>
  </si>
  <si>
    <t>Montáž batérie umývadlovej a drezovej nástennej s mechanickým ovládaním odpadového ventilu</t>
  </si>
  <si>
    <t>-44801481</t>
  </si>
  <si>
    <t>91</t>
  </si>
  <si>
    <t>5511875100</t>
  </si>
  <si>
    <t>Batéria nástenná umyvadlová s výpusťou, 5/4", nerez flexi hadica G 3/8", pochrómovaná mosadz IVAR</t>
  </si>
  <si>
    <t>1298378605</t>
  </si>
  <si>
    <t>92</t>
  </si>
  <si>
    <t>725840870</t>
  </si>
  <si>
    <t>Demontáž batérie vaňovej, sprchovej nástennej,  -0,00225t</t>
  </si>
  <si>
    <t>1663233607</t>
  </si>
  <si>
    <t>93</t>
  </si>
  <si>
    <t>725849201</t>
  </si>
  <si>
    <t>Montáž batérie sprchovej nástennej pákovej, klasickej</t>
  </si>
  <si>
    <t>-2014692445</t>
  </si>
  <si>
    <t>94</t>
  </si>
  <si>
    <t>5514367400</t>
  </si>
  <si>
    <t>Sprchová batéria ADLON</t>
  </si>
  <si>
    <t>-178899100</t>
  </si>
  <si>
    <t>95</t>
  </si>
  <si>
    <t>725869301</t>
  </si>
  <si>
    <t>Montáž zápachovej uzávierky pre zariaďovacie predmety, umývadlová do D 40</t>
  </si>
  <si>
    <t>1654795530</t>
  </si>
  <si>
    <t>96</t>
  </si>
  <si>
    <t>5516211052</t>
  </si>
  <si>
    <t>Zápachová uzávierka HL137/40, 5/4˝ pripojenie prevlečná matica, odtok 137/40 ležatý, DN40, umývadlá s krycou ružicou odtoku DN 40, PP</t>
  </si>
  <si>
    <t>-1877026755</t>
  </si>
  <si>
    <t>97</t>
  </si>
  <si>
    <t>725869370</t>
  </si>
  <si>
    <t>Montáž zápachovej uzávierky pre zariaďovacie predmety, pisoárovej do D 40</t>
  </si>
  <si>
    <t>1965786095</t>
  </si>
  <si>
    <t>98</t>
  </si>
  <si>
    <t>5516171000</t>
  </si>
  <si>
    <t>Uzávierka zápachová pisoárová T 2421 3</t>
  </si>
  <si>
    <t>653390275</t>
  </si>
  <si>
    <t>998725201</t>
  </si>
  <si>
    <t>Presun hmôt pre zariaďovacie predmety v objektoch výšky do 6 m</t>
  </si>
  <si>
    <t>-1247040339</t>
  </si>
  <si>
    <t>735</t>
  </si>
  <si>
    <t xml:space="preserve"> Ústredné kúrenie, vykurov. telesá</t>
  </si>
  <si>
    <t>100</t>
  </si>
  <si>
    <t>735111810</t>
  </si>
  <si>
    <t>Demontáž radiátorov článkových,  -0,02380t</t>
  </si>
  <si>
    <t>-100517407</t>
  </si>
  <si>
    <t>101</t>
  </si>
  <si>
    <t>735117110</t>
  </si>
  <si>
    <t>Vykurovacie telesá odpojenie a pripojenie po nátere</t>
  </si>
  <si>
    <t>-1923279251</t>
  </si>
  <si>
    <t>102</t>
  </si>
  <si>
    <t>735118110</t>
  </si>
  <si>
    <t>Vykurovacie telesá tlakové skúšky vodou telies článkových</t>
  </si>
  <si>
    <t>-165532463</t>
  </si>
  <si>
    <t>103</t>
  </si>
  <si>
    <t>735121210</t>
  </si>
  <si>
    <t>Montáž vykurovacích telies oceľové článkové</t>
  </si>
  <si>
    <t>1397394191</t>
  </si>
  <si>
    <t>104</t>
  </si>
  <si>
    <t>735154142</t>
  </si>
  <si>
    <t>Montáž vykurovacieho telesa panelového dvojradového výšky 600 mm/ dĺžky 1000-1200 mm</t>
  </si>
  <si>
    <t>-831124353</t>
  </si>
  <si>
    <t>105</t>
  </si>
  <si>
    <t>4848953400</t>
  </si>
  <si>
    <t>Vykurovacie teleso KORADO doskové 2-radové oceľové 22VK 600x1100 Radik VK, č. KO22VK6/11</t>
  </si>
  <si>
    <t>679985616</t>
  </si>
  <si>
    <t>106</t>
  </si>
  <si>
    <t>998735201</t>
  </si>
  <si>
    <t>Presun hmôt pre vykurovacie telesá v objektoch výšky do 6 m</t>
  </si>
  <si>
    <t>-1303670499</t>
  </si>
  <si>
    <t>763</t>
  </si>
  <si>
    <t xml:space="preserve"> Konštrukcie - drevostavby</t>
  </si>
  <si>
    <t>107</t>
  </si>
  <si>
    <t>763134030</t>
  </si>
  <si>
    <t>SDK podhľad KNAUF D116, závesná kca profil UA, montážny profil CD , dosky GKBI hr. 12,5 mm</t>
  </si>
  <si>
    <t>-379416641</t>
  </si>
  <si>
    <t>108</t>
  </si>
  <si>
    <t>763135010</t>
  </si>
  <si>
    <t>Kazetový podhľad Rigips 600 x 600 mm, hrana A, konštrukcia viditeľná, doska Casoprano Casobianca biela</t>
  </si>
  <si>
    <t>1426470797</t>
  </si>
  <si>
    <t>109</t>
  </si>
  <si>
    <t>998763201</t>
  </si>
  <si>
    <t>Presun hmôt pre drevostavby v objektoch výšky do 12 m</t>
  </si>
  <si>
    <t>1021742263</t>
  </si>
  <si>
    <t>764</t>
  </si>
  <si>
    <t xml:space="preserve"> Konštrukcie klampiarske</t>
  </si>
  <si>
    <t>110</t>
  </si>
  <si>
    <t>764410250</t>
  </si>
  <si>
    <t>Oplechovanie parapetov z pozinkovaného PZ plechu, vrátane rohov r.š. 330 mm, farba biela</t>
  </si>
  <si>
    <t>m</t>
  </si>
  <si>
    <t>-38262588</t>
  </si>
  <si>
    <t>111</t>
  </si>
  <si>
    <t>764410850</t>
  </si>
  <si>
    <t>Demontáž oplechovania parapetov rš od 100 do 330 mm,  -0,00135t</t>
  </si>
  <si>
    <t>-257646203</t>
  </si>
  <si>
    <t>112</t>
  </si>
  <si>
    <t>998764201</t>
  </si>
  <si>
    <t>Presun hmôt pre konštrukcie klampiarske v objektoch výšky do 6 m</t>
  </si>
  <si>
    <t>-1932863466</t>
  </si>
  <si>
    <t>766</t>
  </si>
  <si>
    <t xml:space="preserve">  Konštrukcie stolárske</t>
  </si>
  <si>
    <t>113</t>
  </si>
  <si>
    <t>766111820</t>
  </si>
  <si>
    <t xml:space="preserve">Demontáž drevených stien plných,  -0,01695t   </t>
  </si>
  <si>
    <t>1027905190</t>
  </si>
  <si>
    <t>114</t>
  </si>
  <si>
    <t>766112820</t>
  </si>
  <si>
    <t xml:space="preserve">Demontáž drevených stien zasklených,  -0,01638t   </t>
  </si>
  <si>
    <t>726489849</t>
  </si>
  <si>
    <t>115</t>
  </si>
  <si>
    <t>766621081</t>
  </si>
  <si>
    <t>Montáž okna plastového na PUR penu</t>
  </si>
  <si>
    <t>798105981</t>
  </si>
  <si>
    <t>116</t>
  </si>
  <si>
    <t>6114123490</t>
  </si>
  <si>
    <t>Plastové okno jednokrídlové OS, rozmer 2100x3300 mm (vxš) izolačné trojsklo, priehľadné, systém GEALAN 9000 - 6 komorový profil P1</t>
  </si>
  <si>
    <t>-634189322</t>
  </si>
  <si>
    <t>117</t>
  </si>
  <si>
    <t>6114123500</t>
  </si>
  <si>
    <t>Plastové okno jednokrídlové OS, rozmer 2100x3300 mm (vxš) izolačné trojsklo, nepriehľadné, systém GEALAN 9000 - 6 komorový profil P2</t>
  </si>
  <si>
    <t>568952515</t>
  </si>
  <si>
    <t>118</t>
  </si>
  <si>
    <t>6114123510</t>
  </si>
  <si>
    <t>Plastové okno jednokrídlové OS, rozmer 2100x3300 mm (vxš) izolačné trojsklo, nepriehľadné, systém GEALAN 9000 - 6 komorový profil P3</t>
  </si>
  <si>
    <t>3576792</t>
  </si>
  <si>
    <t>119</t>
  </si>
  <si>
    <t>6114123520</t>
  </si>
  <si>
    <t>Plastové okno jednokrídlové OS, rozmer 2100x3300 mm (vxš) izolačné trojsklo, priehľadné, systém GEALAN 9000 - 6 komorový profil, vnútorné žalúzie P4</t>
  </si>
  <si>
    <t>1051746495</t>
  </si>
  <si>
    <t>120</t>
  </si>
  <si>
    <t>6114123530</t>
  </si>
  <si>
    <t>Plastové okno jednokrídlové OS, rozmer 2100x3300 mm (vxš) izolačné trojsklo, priehľadné, systém GEALAN 9000 - 6 komorový profil, pevný izoláčný panel 2ks ventilátor P5</t>
  </si>
  <si>
    <t>61790889</t>
  </si>
  <si>
    <t>121</t>
  </si>
  <si>
    <t>6114123540</t>
  </si>
  <si>
    <t>Plastové okno jednokrídlové OS, rozmer 2100x3300 mm (vxš) izolačné trojsklo, priehľadné, systém GEALAN 9000 - 6 komorový profil P6</t>
  </si>
  <si>
    <t>1397581057</t>
  </si>
  <si>
    <t>122</t>
  </si>
  <si>
    <t>6114123550</t>
  </si>
  <si>
    <t>Plastové okno trojkrídlové S+FIX, rozmer 2925x871 mm (vxš) izolačné trojsklo, priehľadné, systém GEALAN 9000 - 6 komorový profil P7</t>
  </si>
  <si>
    <t>1054235117</t>
  </si>
  <si>
    <t>123</t>
  </si>
  <si>
    <t>6114123560</t>
  </si>
  <si>
    <t>Plastové okno dvojkrídlové FIX, rozmer 2100x600 mm (vxš) výplň izolačný plastový panel, systém GEALAN 9000 - 6 komorový profil P8</t>
  </si>
  <si>
    <t>-1319855975</t>
  </si>
  <si>
    <t>124</t>
  </si>
  <si>
    <t>6114123570</t>
  </si>
  <si>
    <t>Plastové okno dvojkrídlové FIX, rozmer 2100x489 mm (vxš) výplň izolačný plastový panel, systém GEALAN 9000 - 6 komorový profil P9</t>
  </si>
  <si>
    <t>-493785903</t>
  </si>
  <si>
    <t>125</t>
  </si>
  <si>
    <t>6114123580</t>
  </si>
  <si>
    <t>Plastové okno dvojkrídlové FIX, rozmer 2100x438 mm (vxš) výplň izolačný plastový panel, systém GEALAN 9000 - 6 komorový profil P10</t>
  </si>
  <si>
    <t>2018349613</t>
  </si>
  <si>
    <t>126</t>
  </si>
  <si>
    <t>6114123590</t>
  </si>
  <si>
    <t>Plastové okno dvojkrídlové FIX, rozmer 2100x450 mm (vxš) výplň izolačný plastový panel, systém GEALAN 9000 - 6 komorový profil P11</t>
  </si>
  <si>
    <t>-1453883801</t>
  </si>
  <si>
    <t>127</t>
  </si>
  <si>
    <t>6114123600</t>
  </si>
  <si>
    <t>Plastové okno dvojkrídlové FIX, rozmer 2100x150 mm (vxš) výplň izolačný plastový panel, systém GEALAN 9000 - 6 komorový profil P12</t>
  </si>
  <si>
    <t>272695976</t>
  </si>
  <si>
    <t>128</t>
  </si>
  <si>
    <t>6114123610</t>
  </si>
  <si>
    <t>Plastové okno trojkrídlové FIX, rozmer 2950x609 mm (vxš) výplň izolačný plastový panel, systém GEALAN 9000 - 6 komorový profil P13</t>
  </si>
  <si>
    <t>252597781</t>
  </si>
  <si>
    <t>129</t>
  </si>
  <si>
    <t>6114123620</t>
  </si>
  <si>
    <t>Plastové okno trojkrídlové FIX, rozmer 2950x750 mm (vxš) výplň izolačný plastový panel, systém GEALAN 9000 - 6 komorový profil P14</t>
  </si>
  <si>
    <t>1492835252</t>
  </si>
  <si>
    <t>130</t>
  </si>
  <si>
    <t>6114123630</t>
  </si>
  <si>
    <t>Plastové okno trojkrídlové FIX, rozmer 2950x1040 mm (vxš) výplň izolačný plastový panel, systém GEALAN 9000 - 6 komorový profil P15</t>
  </si>
  <si>
    <t>-620643767</t>
  </si>
  <si>
    <t>131</t>
  </si>
  <si>
    <t>6114123640</t>
  </si>
  <si>
    <t>Plastové okno trojkrídlové FIX, rozmer 2950x780 mm (vxš) výplň izolačný plastový panel, systém GEALAN 9000 - 6 komorový profil P16</t>
  </si>
  <si>
    <t>381808651</t>
  </si>
  <si>
    <t>132</t>
  </si>
  <si>
    <t>6114123650</t>
  </si>
  <si>
    <t>Plastové okno dvojkrídlové FIX, rozmer 600x3100 mm (vxš)  izolačné dvojsklo, priehľadné, systém GEALAN 9000 - 6 komorový profil P19</t>
  </si>
  <si>
    <t>-2081172332</t>
  </si>
  <si>
    <t>133</t>
  </si>
  <si>
    <t>766621267</t>
  </si>
  <si>
    <t>Montáž dverí plastových na PUR penu</t>
  </si>
  <si>
    <t>-688879647</t>
  </si>
  <si>
    <t>134</t>
  </si>
  <si>
    <t>6114123660</t>
  </si>
  <si>
    <t>Plastové dvere dvojkrídlové, rozmer 2500x1800 mm (vxš), výplň izolačný plastový panel, systém GEALAN 9000 - 6 komorový profil P17</t>
  </si>
  <si>
    <t>-1481989829</t>
  </si>
  <si>
    <t>135</t>
  </si>
  <si>
    <t>766661112</t>
  </si>
  <si>
    <t>Montáž dverového krídla kompletiz. otváravého do zárubne, jednokrídlové</t>
  </si>
  <si>
    <t>-1198183461</t>
  </si>
  <si>
    <t>136</t>
  </si>
  <si>
    <t>6116011101</t>
  </si>
  <si>
    <t>Dvere vnútorné hladké plné jednokrídlové úprava LAMINO 80x197 cm prefa + kovanie</t>
  </si>
  <si>
    <t>-901871660</t>
  </si>
  <si>
    <t>137</t>
  </si>
  <si>
    <t>6116011102</t>
  </si>
  <si>
    <t>Dvere vnútorné hladké plné jednokrídlové úprava LAMINO 80x197 cm prefa + kovanie, 2xvetracie mriežky 400/100mm</t>
  </si>
  <si>
    <t>1726586028</t>
  </si>
  <si>
    <t>138</t>
  </si>
  <si>
    <t>6116011105</t>
  </si>
  <si>
    <t>Dvere vnútorné hladké plné jednokrídlové úprava LAMINO 90x197 cm prefa + kovanie, vodorovné držadlo, odistiteľná zámka</t>
  </si>
  <si>
    <t>1070252638</t>
  </si>
  <si>
    <t>139</t>
  </si>
  <si>
    <t>766694980</t>
  </si>
  <si>
    <t>Demontáž parapetnej dosky drevenej šírky do 300 mm, dĺžky do 1600 mm, -0,003t</t>
  </si>
  <si>
    <t>1670998910</t>
  </si>
  <si>
    <t>140</t>
  </si>
  <si>
    <t>766695212</t>
  </si>
  <si>
    <t>Montáž prahu dverí, jednokrídlových</t>
  </si>
  <si>
    <t>1542745828</t>
  </si>
  <si>
    <t>141</t>
  </si>
  <si>
    <t>6118715600</t>
  </si>
  <si>
    <t>Prah dubový L=82 B=10 cm</t>
  </si>
  <si>
    <t>1346678488</t>
  </si>
  <si>
    <t>142</t>
  </si>
  <si>
    <t>6118717600</t>
  </si>
  <si>
    <t>Prah dubový L=92 B=10 cm</t>
  </si>
  <si>
    <t>-1150095713</t>
  </si>
  <si>
    <t>143</t>
  </si>
  <si>
    <t>998766201</t>
  </si>
  <si>
    <t>Presun hmot pre konštrukcie stolárske v objektoch výšky do 6 m</t>
  </si>
  <si>
    <t>1523719380</t>
  </si>
  <si>
    <t>767</t>
  </si>
  <si>
    <t xml:space="preserve"> Konštrukcie doplnkové kovové</t>
  </si>
  <si>
    <t>144</t>
  </si>
  <si>
    <t>767112811</t>
  </si>
  <si>
    <t>Demontáž stien a priečok pre zasklenie plastových,  -0,03300t</t>
  </si>
  <si>
    <t>2077779880</t>
  </si>
  <si>
    <t>145</t>
  </si>
  <si>
    <t>767112812</t>
  </si>
  <si>
    <t>Demontáž stien a priečok pre zasklenie zváraných,  -0,03300t</t>
  </si>
  <si>
    <t>646687371</t>
  </si>
  <si>
    <t>146</t>
  </si>
  <si>
    <t>767411113</t>
  </si>
  <si>
    <t>Montáž deliacich WC stien s integrovanými dverami a kovaním</t>
  </si>
  <si>
    <t>16334965</t>
  </si>
  <si>
    <t>147</t>
  </si>
  <si>
    <t>5535865800</t>
  </si>
  <si>
    <t>Deliaca stena z laminovanej drevotriesky DTD hr. 28mm, samozatváracie pánty, nerez, WC kovanie ALU ELOX, konštrukcia AL profil, S8, S9 a  S10</t>
  </si>
  <si>
    <t>-337203823</t>
  </si>
  <si>
    <t>148</t>
  </si>
  <si>
    <t>767581802</t>
  </si>
  <si>
    <t>Demontáž podhľadov lamiel FEAL,  -0,00400t</t>
  </si>
  <si>
    <t>686332849</t>
  </si>
  <si>
    <t>149</t>
  </si>
  <si>
    <t>767612100</t>
  </si>
  <si>
    <t>Montáž stien hliníkových s hydroizolačnými ISO páskami (exteriérová a interiérová), PUR pena</t>
  </si>
  <si>
    <t>-327857957</t>
  </si>
  <si>
    <t>150</t>
  </si>
  <si>
    <t>2832301230</t>
  </si>
  <si>
    <t>Tesniaca fólia CX exteriér 290 mm/30 m, pre stenové konštrukcie</t>
  </si>
  <si>
    <t>8561968</t>
  </si>
  <si>
    <t>151</t>
  </si>
  <si>
    <t>2832301250</t>
  </si>
  <si>
    <t>Tesniaca fólia CX interiér 90 mm/30 m, pre stenové konštrukcie</t>
  </si>
  <si>
    <t>-389477492</t>
  </si>
  <si>
    <t>152</t>
  </si>
  <si>
    <t>5534160100</t>
  </si>
  <si>
    <t>Hliníkova interiérová presklená stena s dvojkrídlovými dverami, rozmer 2600x2830 mm (vxš) izolačné dvojsklo+bezpečnostné sklo, systém Cor-80 Industrial, samozatvárač Al1</t>
  </si>
  <si>
    <t>203243605</t>
  </si>
  <si>
    <t>153</t>
  </si>
  <si>
    <t>767655230</t>
  </si>
  <si>
    <t>Montáž vrát skladacích s plochou do 13 m2</t>
  </si>
  <si>
    <t>1390499645</t>
  </si>
  <si>
    <t>154</t>
  </si>
  <si>
    <t>5534070199</t>
  </si>
  <si>
    <t>Sekčná zateplená priemyselná brána, čiastočne presklená s mechanickým ovládaním, rozmer 3985x2870 mm (vxš)</t>
  </si>
  <si>
    <t>1135921407</t>
  </si>
  <si>
    <t>155</t>
  </si>
  <si>
    <t>767996801</t>
  </si>
  <si>
    <t>Demontáž ostatných doplnkov stavieb s hmotnosťou jednotlivých dielov konštrukcií do 50 kg,  -0,00100t - konzoly</t>
  </si>
  <si>
    <t>kg</t>
  </si>
  <si>
    <t>-2112925941</t>
  </si>
  <si>
    <t>156</t>
  </si>
  <si>
    <t>767996803</t>
  </si>
  <si>
    <t>Demontáž ostatných doplnkov stavieb s hmotnosťou jednotlivých dielov konšt. nad 100 do 250 kg,  -0,00100t - dymovod</t>
  </si>
  <si>
    <t>-209033417</t>
  </si>
  <si>
    <t>157</t>
  </si>
  <si>
    <t>767996804</t>
  </si>
  <si>
    <t>Demontáž ostatných doplnkov stavieb s hmotnosťou jednotlivých dielov konšt. nad 250 do 500 kg,  -0,00100t - rozvody VZT</t>
  </si>
  <si>
    <t>-1781731818</t>
  </si>
  <si>
    <t>158</t>
  </si>
  <si>
    <t>998767201</t>
  </si>
  <si>
    <t>Presun hmôt pre kovové stavebné doplnkové konštrukcie v objektoch výšky do 6 m</t>
  </si>
  <si>
    <t>-591360787</t>
  </si>
  <si>
    <t>771</t>
  </si>
  <si>
    <t xml:space="preserve"> Podlahy z dlaždíc</t>
  </si>
  <si>
    <t>159</t>
  </si>
  <si>
    <t>771415016</t>
  </si>
  <si>
    <t>Montáž soklíkov z obkladačiek do tmelu veľ. 100 x 300 mm</t>
  </si>
  <si>
    <t>25313117</t>
  </si>
  <si>
    <t>160</t>
  </si>
  <si>
    <t>5976579000</t>
  </si>
  <si>
    <t>Obkladačky keramické glazované jednofarebné hladké B 300x100 Ia</t>
  </si>
  <si>
    <t>2140807373</t>
  </si>
  <si>
    <t>161</t>
  </si>
  <si>
    <t>771551030</t>
  </si>
  <si>
    <t>Montáž podláh z dlaždíc terazzových kladených do malty 300 x 300 mm</t>
  </si>
  <si>
    <t>-1794971670</t>
  </si>
  <si>
    <t>162</t>
  </si>
  <si>
    <t>5978700200</t>
  </si>
  <si>
    <t>Dlažba terazzová 300x300mm x hr.15mm</t>
  </si>
  <si>
    <t>1026494304</t>
  </si>
  <si>
    <t>163</t>
  </si>
  <si>
    <t>771575109</t>
  </si>
  <si>
    <t>Montáž podláh z dlaždíc keramických do tmelu veľ. 300 x 300 mm</t>
  </si>
  <si>
    <t>-1701994392</t>
  </si>
  <si>
    <t>164</t>
  </si>
  <si>
    <t>5978650320</t>
  </si>
  <si>
    <t>Keramické dlaždice, rozmer 300x300x8 mm</t>
  </si>
  <si>
    <t>1460128697</t>
  </si>
  <si>
    <t>165</t>
  </si>
  <si>
    <t>998771201</t>
  </si>
  <si>
    <t>Presun hmôt pre podlahy z dlaždíc v objektoch výšky do 6m</t>
  </si>
  <si>
    <t>868886293</t>
  </si>
  <si>
    <t>775</t>
  </si>
  <si>
    <t xml:space="preserve"> Podlahy vlysové a parketové</t>
  </si>
  <si>
    <t>166</t>
  </si>
  <si>
    <t>775413120</t>
  </si>
  <si>
    <t>Montáž podlahových soklíkov alebo líšt obvodových skrutkovaním</t>
  </si>
  <si>
    <t>-27175472</t>
  </si>
  <si>
    <t>167</t>
  </si>
  <si>
    <t>6119800951</t>
  </si>
  <si>
    <t>PVC lišta, typ: profil, drevený masív,dub, buk a parený buk (30x18 mm) dĺž. 2,0 a viac m</t>
  </si>
  <si>
    <t>906574762</t>
  </si>
  <si>
    <t>168</t>
  </si>
  <si>
    <t>775550080</t>
  </si>
  <si>
    <t>Montáž podlahy z laminátových a drevených parkiet, šírka do 190 mm, položená voľne</t>
  </si>
  <si>
    <t>960204650</t>
  </si>
  <si>
    <t>169</t>
  </si>
  <si>
    <t>6119800200</t>
  </si>
  <si>
    <t>Laminátové parkety KRONOSPAN PEGASUS 1285x195x6,2 mm</t>
  </si>
  <si>
    <t>-838243695</t>
  </si>
  <si>
    <t>170</t>
  </si>
  <si>
    <t>775592110</t>
  </si>
  <si>
    <t>Montáž podložky vyrovnávacej a tlmiacej penovej hr. 2 mm pod plávajúce podlahy</t>
  </si>
  <si>
    <t>1864832565</t>
  </si>
  <si>
    <t>171</t>
  </si>
  <si>
    <t>2837712000</t>
  </si>
  <si>
    <t>Podložka pod plávajúce podlahy biela hr. 2 mm MIRELON</t>
  </si>
  <si>
    <t>-1996369501</t>
  </si>
  <si>
    <t>172</t>
  </si>
  <si>
    <t>775592111</t>
  </si>
  <si>
    <t>Montáž parozábrany pod plávajúce podlahy - fólia PE</t>
  </si>
  <si>
    <t>-312378439</t>
  </si>
  <si>
    <t>173</t>
  </si>
  <si>
    <t>2830010400</t>
  </si>
  <si>
    <t>Parozábrana - fólia PE hrúbka 0,2 mm</t>
  </si>
  <si>
    <t>1359268808</t>
  </si>
  <si>
    <t>174</t>
  </si>
  <si>
    <t>998775201</t>
  </si>
  <si>
    <t>Presun hmôt pre podlahy vlysové a parketové v objektoch výšky do 6 m</t>
  </si>
  <si>
    <t>-81598619</t>
  </si>
  <si>
    <t>776</t>
  </si>
  <si>
    <t xml:space="preserve"> Podlahy povlakové</t>
  </si>
  <si>
    <t>175</t>
  </si>
  <si>
    <t>776420010</t>
  </si>
  <si>
    <t>Lepenie podlahových soklov z PVC</t>
  </si>
  <si>
    <t>-636878960</t>
  </si>
  <si>
    <t>176</t>
  </si>
  <si>
    <t>2841305040</t>
  </si>
  <si>
    <t>Podlaha PVC homogénna Standard Plus PUR - základná trieda</t>
  </si>
  <si>
    <t>242312586</t>
  </si>
  <si>
    <t>204</t>
  </si>
  <si>
    <t>776511810</t>
  </si>
  <si>
    <t>Odstránenie povlakových podláh z lepených  -0,00100t</t>
  </si>
  <si>
    <t>2022186307</t>
  </si>
  <si>
    <t>177</t>
  </si>
  <si>
    <t>776541100</t>
  </si>
  <si>
    <t>Lepenie povlakových podláh PVC heterogénnych v pásoch</t>
  </si>
  <si>
    <t>-1212985732</t>
  </si>
  <si>
    <t>178</t>
  </si>
  <si>
    <t>2841305000</t>
  </si>
  <si>
    <t>Podlaha PVC ANTISTATIK homogénna</t>
  </si>
  <si>
    <t>-1889535112</t>
  </si>
  <si>
    <t>203</t>
  </si>
  <si>
    <t>2841305001</t>
  </si>
  <si>
    <t>Podlaha PVC homogénna</t>
  </si>
  <si>
    <t>2027694611</t>
  </si>
  <si>
    <t>179</t>
  </si>
  <si>
    <t>776572311</t>
  </si>
  <si>
    <t xml:space="preserve">Demontáž textilných podláh </t>
  </si>
  <si>
    <t>2138217198</t>
  </si>
  <si>
    <t>180</t>
  </si>
  <si>
    <t>998776201</t>
  </si>
  <si>
    <t>Presun hmôt pre podlahy povlakové v objektoch výšky do 6 m</t>
  </si>
  <si>
    <t>1198519482</t>
  </si>
  <si>
    <t>781</t>
  </si>
  <si>
    <t xml:space="preserve"> Dokončovacie práce a obklady</t>
  </si>
  <si>
    <t>181</t>
  </si>
  <si>
    <t>781445017</t>
  </si>
  <si>
    <t>Montáž obkladov vnútor. stien z obkladačiek kladených do tmelu veľ. 300x200 mm</t>
  </si>
  <si>
    <t>-65193823</t>
  </si>
  <si>
    <t>182</t>
  </si>
  <si>
    <t>5976582000</t>
  </si>
  <si>
    <t>Obkladačky keramické glazované jednofarebné hladké B 300x200 Ia</t>
  </si>
  <si>
    <t>490331116</t>
  </si>
  <si>
    <t>183</t>
  </si>
  <si>
    <t>998781201</t>
  </si>
  <si>
    <t>Presun hmôt pre obklady keramické v objektoch výšky do 6 m</t>
  </si>
  <si>
    <t>-789796759</t>
  </si>
  <si>
    <t>783</t>
  </si>
  <si>
    <t xml:space="preserve"> Dokončovacie práce - nátery</t>
  </si>
  <si>
    <t>184</t>
  </si>
  <si>
    <t>783201811</t>
  </si>
  <si>
    <t>Odstránenie starých náterov z kovových stavebných doplnkových konštrukcií oškrabaním</t>
  </si>
  <si>
    <t>1640414118</t>
  </si>
  <si>
    <t>185</t>
  </si>
  <si>
    <t>783201812</t>
  </si>
  <si>
    <t>Odstránenie starých náterov z kovových stavebných doplnkových konštrukcií oceľovou kefou</t>
  </si>
  <si>
    <t>-633985404</t>
  </si>
  <si>
    <t>186</t>
  </si>
  <si>
    <t>783201821</t>
  </si>
  <si>
    <t>Odstránenie starých náterov z kovových stavebných doplnkových konštrukcií opálením alebo oklepaním</t>
  </si>
  <si>
    <t>-364615196</t>
  </si>
  <si>
    <t>187</t>
  </si>
  <si>
    <t>783222100</t>
  </si>
  <si>
    <t>Nátery kov.stav.doplnk.konštr. syntetické farby šedej na vzduchu schnúce dvojnásobné - 70µm</t>
  </si>
  <si>
    <t>1204095789</t>
  </si>
  <si>
    <t>188</t>
  </si>
  <si>
    <t>783226100</t>
  </si>
  <si>
    <t>Nátery kov.stav.doplnk.konštr. syntetické na vzduchu schnúce základný - 35µm</t>
  </si>
  <si>
    <t>1253276350</t>
  </si>
  <si>
    <t>189</t>
  </si>
  <si>
    <t>783312220</t>
  </si>
  <si>
    <t>Nátery vykur.telies olejové oceľových radiátorov článkových dvojnás. 1x email - 105µm</t>
  </si>
  <si>
    <t>-1138611790</t>
  </si>
  <si>
    <t>190</t>
  </si>
  <si>
    <t>783312720</t>
  </si>
  <si>
    <t>Nátery vykur.telies olejové oceľových radiátorov článkových základný - 35µm</t>
  </si>
  <si>
    <t>1123339452</t>
  </si>
  <si>
    <t>191</t>
  </si>
  <si>
    <t>783802822</t>
  </si>
  <si>
    <t>Odstránenie starých náterov z omietok opálením s obrúsením stien</t>
  </si>
  <si>
    <t>-1776344202</t>
  </si>
  <si>
    <t>192</t>
  </si>
  <si>
    <t>783812100</t>
  </si>
  <si>
    <t>Nátery olejové farby bielej omietok stien dvojnásobné 1x s emailovaním</t>
  </si>
  <si>
    <t>-1167514145</t>
  </si>
  <si>
    <t>193</t>
  </si>
  <si>
    <t>783812190</t>
  </si>
  <si>
    <t>Nátery olejové farby bielej omietok stien napustením</t>
  </si>
  <si>
    <t>-1876425811</t>
  </si>
  <si>
    <t>194</t>
  </si>
  <si>
    <t>783890330</t>
  </si>
  <si>
    <t>Epoxidový náter betónových podláh systém Mastertop 1273 s presypom farebnými chipsami hr. 2mm, penetrácia Mastertop P 617</t>
  </si>
  <si>
    <t>1781893070</t>
  </si>
  <si>
    <t>784</t>
  </si>
  <si>
    <t xml:space="preserve"> Dokončovacie práce - maľby</t>
  </si>
  <si>
    <t>195</t>
  </si>
  <si>
    <t>784452261</t>
  </si>
  <si>
    <t xml:space="preserve">Maľby z maliarskych zmesí Primalex, Farmal, ručne nanášané jednonásobné penetrovanie na podklad jemnozrnný  výšky do 3,80 m   </t>
  </si>
  <si>
    <t>653290464</t>
  </si>
  <si>
    <t>196</t>
  </si>
  <si>
    <t>784452371</t>
  </si>
  <si>
    <t xml:space="preserve">Maľby z maliarskych zmesí Primalex, Farmal, ručne nanášané tónované dvojnásobné na jemnozrnný podklad výšky do 3,80 m   </t>
  </si>
  <si>
    <t>1832827805</t>
  </si>
  <si>
    <t>002 - SO 01 Umelé osvetlenie a vnútorné silnoprúdové rozvody</t>
  </si>
  <si>
    <t>HSV -  Dodávky</t>
  </si>
  <si>
    <t xml:space="preserve">    D1 -  1.Rozvádzač RCP:</t>
  </si>
  <si>
    <t xml:space="preserve">    D2 -  2.Rozvádzač R4D:</t>
  </si>
  <si>
    <t xml:space="preserve">    D3 -  3.Rozvádzač R3D - doplnenie výzbroje:</t>
  </si>
  <si>
    <t xml:space="preserve">    D4 -  4.Rozvádzač R1D - doplnenie výzbroje:</t>
  </si>
  <si>
    <t xml:space="preserve">    D5 -  5.Rozvádzač R5D - doplnenie výzbroje:</t>
  </si>
  <si>
    <t xml:space="preserve">    D6 -  6.Rozvádzač R6D - doplnenie výzbroje:</t>
  </si>
  <si>
    <t xml:space="preserve">    D7 -  7.Rozvádzač RS1:</t>
  </si>
  <si>
    <t>M -  Práce a dodávky M</t>
  </si>
  <si>
    <t xml:space="preserve">    D8 -  3.Montážný materiál:</t>
  </si>
  <si>
    <t>HZS -  Hodinové zúčtovacie sadzby</t>
  </si>
  <si>
    <t xml:space="preserve"> Dodávky</t>
  </si>
  <si>
    <t>D1</t>
  </si>
  <si>
    <t xml:space="preserve"> 1.Rozvádzač RCP:</t>
  </si>
  <si>
    <t>Pol1</t>
  </si>
  <si>
    <t>Plastová rozvodnica pod omietku, 80 modulová, biely, IP40/20</t>
  </si>
  <si>
    <t>-1595327457</t>
  </si>
  <si>
    <t>Pol2</t>
  </si>
  <si>
    <t>Hlavný istič B25/3, In=25A, 16kA</t>
  </si>
  <si>
    <t>2121852142</t>
  </si>
  <si>
    <t>Pol3</t>
  </si>
  <si>
    <t>Zvodič prepätia 25kA, 8/20, 30kA, 1,5kV referenčný výrobok: 4xPOmILCF12,5, 10/350</t>
  </si>
  <si>
    <t>-288988267</t>
  </si>
  <si>
    <t>Pol4</t>
  </si>
  <si>
    <t>Istič B16/3, In=16A, 10kA</t>
  </si>
  <si>
    <t>-1035843045</t>
  </si>
  <si>
    <t>Pol5</t>
  </si>
  <si>
    <t>Istič B16/1, In=16A, 10kA</t>
  </si>
  <si>
    <t>1206872061</t>
  </si>
  <si>
    <t>Pol6</t>
  </si>
  <si>
    <t>Istič B10/1, In=10A, 10kA</t>
  </si>
  <si>
    <t>1325583494</t>
  </si>
  <si>
    <t>Pol7</t>
  </si>
  <si>
    <t>Prúdový chránič 40/4/003, 30mA, In=25A</t>
  </si>
  <si>
    <t>1021032459</t>
  </si>
  <si>
    <t>Pol8</t>
  </si>
  <si>
    <t>Prúdový chránič s funkciou ističa 10/1N/B/003, 30mA, In=10A</t>
  </si>
  <si>
    <t>1960149476</t>
  </si>
  <si>
    <t>Pol9</t>
  </si>
  <si>
    <t>Podružný materiál</t>
  </si>
  <si>
    <t>sada</t>
  </si>
  <si>
    <t>293650441</t>
  </si>
  <si>
    <t>Pol10</t>
  </si>
  <si>
    <t>Kompletizácia rozvádzača</t>
  </si>
  <si>
    <t>kpl</t>
  </si>
  <si>
    <t>705783208</t>
  </si>
  <si>
    <t>D2</t>
  </si>
  <si>
    <t xml:space="preserve"> 2.Rozvádzač R4D:</t>
  </si>
  <si>
    <t>-1304142392</t>
  </si>
  <si>
    <t>-198959888</t>
  </si>
  <si>
    <t>-1861918109</t>
  </si>
  <si>
    <t>-175587694</t>
  </si>
  <si>
    <t>-1486756413</t>
  </si>
  <si>
    <t>2145589627</t>
  </si>
  <si>
    <t>-479969493</t>
  </si>
  <si>
    <t>Pol11</t>
  </si>
  <si>
    <t>Impulzné relé c:230V/AC, In=16A</t>
  </si>
  <si>
    <t>1476997975</t>
  </si>
  <si>
    <t>23423134</t>
  </si>
  <si>
    <t>216366174</t>
  </si>
  <si>
    <t>D3</t>
  </si>
  <si>
    <t xml:space="preserve"> 3.Rozvádzač R3D - doplnenie výzbroje:</t>
  </si>
  <si>
    <t>Pol12</t>
  </si>
  <si>
    <t>Demontáž exist. dverí rozvádzača, vnútorných krytov</t>
  </si>
  <si>
    <t>hod</t>
  </si>
  <si>
    <t>-1947608197</t>
  </si>
  <si>
    <t>Pol13</t>
  </si>
  <si>
    <t>Výroba nových dverí otváravých nástrojom, vnútorných krytov, vrátane montáže, IP40/20</t>
  </si>
  <si>
    <t>-1987976564</t>
  </si>
  <si>
    <t>Pol14</t>
  </si>
  <si>
    <t>Hlavný istič B125/3, In=125A, 16kA</t>
  </si>
  <si>
    <t>953712476</t>
  </si>
  <si>
    <t>2023950013</t>
  </si>
  <si>
    <t>Pol15</t>
  </si>
  <si>
    <t>Istič C50/3, In=50A, 10kA</t>
  </si>
  <si>
    <t>716652328</t>
  </si>
  <si>
    <t>-117543198</t>
  </si>
  <si>
    <t>-1356982947</t>
  </si>
  <si>
    <t>638505123</t>
  </si>
  <si>
    <t>21070928</t>
  </si>
  <si>
    <t>Pol16</t>
  </si>
  <si>
    <t>569447629</t>
  </si>
  <si>
    <t>Pol17</t>
  </si>
  <si>
    <t>-77820749</t>
  </si>
  <si>
    <t>D4</t>
  </si>
  <si>
    <t xml:space="preserve"> 4.Rozvádzač R1D - doplnenie výzbroje:</t>
  </si>
  <si>
    <t>1574544779</t>
  </si>
  <si>
    <t>Pol18</t>
  </si>
  <si>
    <t>1255241957</t>
  </si>
  <si>
    <t>Pol19</t>
  </si>
  <si>
    <t>Hlavný istič B100/3, In=100A, 16kA</t>
  </si>
  <si>
    <t>248065108</t>
  </si>
  <si>
    <t>-1851228713</t>
  </si>
  <si>
    <t>1359890432</t>
  </si>
  <si>
    <t>1673966744</t>
  </si>
  <si>
    <t>1237755509</t>
  </si>
  <si>
    <t>1917101477</t>
  </si>
  <si>
    <t>1470829421</t>
  </si>
  <si>
    <t>-1552880185</t>
  </si>
  <si>
    <t>Pol20</t>
  </si>
  <si>
    <t>1647733075</t>
  </si>
  <si>
    <t>D5</t>
  </si>
  <si>
    <t xml:space="preserve"> 5.Rozvádzač R5D - doplnenie výzbroje:</t>
  </si>
  <si>
    <t>1862980064</t>
  </si>
  <si>
    <t>-266195635</t>
  </si>
  <si>
    <t>949386009</t>
  </si>
  <si>
    <t>-1466374821</t>
  </si>
  <si>
    <t>1629314479</t>
  </si>
  <si>
    <t>-696800494</t>
  </si>
  <si>
    <t>1602216427</t>
  </si>
  <si>
    <t>-1152495369</t>
  </si>
  <si>
    <t>1233813579</t>
  </si>
  <si>
    <t>-1887009327</t>
  </si>
  <si>
    <t>-531814503</t>
  </si>
  <si>
    <t>D6</t>
  </si>
  <si>
    <t xml:space="preserve"> 6.Rozvádzač R6D - doplnenie výzbroje:</t>
  </si>
  <si>
    <t>-762967272</t>
  </si>
  <si>
    <t>-1287791434</t>
  </si>
  <si>
    <t>1999984517</t>
  </si>
  <si>
    <t>1762958648</t>
  </si>
  <si>
    <t>-80605553</t>
  </si>
  <si>
    <t>-436858202</t>
  </si>
  <si>
    <t>-586119949</t>
  </si>
  <si>
    <t>-1991785902</t>
  </si>
  <si>
    <t>1797694427</t>
  </si>
  <si>
    <t>679894353</t>
  </si>
  <si>
    <t>-1765156440</t>
  </si>
  <si>
    <t>D7</t>
  </si>
  <si>
    <t xml:space="preserve"> 7.Rozvádzač RS1:</t>
  </si>
  <si>
    <t>Pol21</t>
  </si>
  <si>
    <t>Plastová rozvodnica pod omietku, 54 modulová, biely, IP40/20</t>
  </si>
  <si>
    <t>-1083935048</t>
  </si>
  <si>
    <t>Pol22</t>
  </si>
  <si>
    <t>Hlavný istič B20/3, In=20A, 16kA</t>
  </si>
  <si>
    <t>-157122955</t>
  </si>
  <si>
    <t>1592833849</t>
  </si>
  <si>
    <t>-735967506</t>
  </si>
  <si>
    <t>-588394419</t>
  </si>
  <si>
    <t>-151139677</t>
  </si>
  <si>
    <t>2030484766</t>
  </si>
  <si>
    <t>198362632</t>
  </si>
  <si>
    <t>Pol23</t>
  </si>
  <si>
    <t>2008722924</t>
  </si>
  <si>
    <t xml:space="preserve"> Práce a dodávky M</t>
  </si>
  <si>
    <t>D8</t>
  </si>
  <si>
    <t xml:space="preserve"> 3.Montážný materiál:</t>
  </si>
  <si>
    <t>Pol24</t>
  </si>
  <si>
    <t>Kábel CYKY-J 5x25</t>
  </si>
  <si>
    <t>-2060594985</t>
  </si>
  <si>
    <t>Pol25</t>
  </si>
  <si>
    <t>Kábel CYKY-J 4x10</t>
  </si>
  <si>
    <t>656601464</t>
  </si>
  <si>
    <t>Pol26</t>
  </si>
  <si>
    <t>Kábel CYKY-J 3x2,5</t>
  </si>
  <si>
    <t>-545298844</t>
  </si>
  <si>
    <t>Pol27</t>
  </si>
  <si>
    <t>Kábel CYKY-J 3x1,5</t>
  </si>
  <si>
    <t>834571093</t>
  </si>
  <si>
    <t>Pol28</t>
  </si>
  <si>
    <t>Kábel CYKY-O 3x1,5</t>
  </si>
  <si>
    <t>-763998936</t>
  </si>
  <si>
    <t>Pol29</t>
  </si>
  <si>
    <t>Montáž káblov CYKY-J do pr.25</t>
  </si>
  <si>
    <t>1605681461</t>
  </si>
  <si>
    <t>Pol30</t>
  </si>
  <si>
    <t>Optický kábel s mechanickou ochranou</t>
  </si>
  <si>
    <t>-43079204</t>
  </si>
  <si>
    <t>Pol31</t>
  </si>
  <si>
    <t>Montáž optického kábla s mechanickou ochranou</t>
  </si>
  <si>
    <t>-511917616</t>
  </si>
  <si>
    <t>Pol32</t>
  </si>
  <si>
    <t>Rúrka FXP 20 vrátane príchytiek CL20</t>
  </si>
  <si>
    <t>1238963494</t>
  </si>
  <si>
    <t>Pol33</t>
  </si>
  <si>
    <t>Montáž rúrky FXP 20 vrátane príchytiek CL20</t>
  </si>
  <si>
    <t>2063260095</t>
  </si>
  <si>
    <t>Pol34</t>
  </si>
  <si>
    <t>Lankový resp. retiazkový nosný systém pre uchytenie svietidiel (možnosť použiť aj iný systém po dohode s investorom)</t>
  </si>
  <si>
    <t>-1155757225</t>
  </si>
  <si>
    <t>Pol35</t>
  </si>
  <si>
    <t>Montáž lankového resp. retiazkového nosného systému pre uchytenie svietidiel (možnosť použiť aj iný systém po dohode s investorom)</t>
  </si>
  <si>
    <t>-1570502446</t>
  </si>
  <si>
    <t>Pol36</t>
  </si>
  <si>
    <t>Vodič Cu 35mm (vrátane príslušenstva na pospájanie)</t>
  </si>
  <si>
    <t>860909177</t>
  </si>
  <si>
    <t>Pol37</t>
  </si>
  <si>
    <t>Vodič Cu 16mm (vrátane príslušenstva na pospájanie)</t>
  </si>
  <si>
    <t>1936948965</t>
  </si>
  <si>
    <t>Pol38</t>
  </si>
  <si>
    <t>Vodič Cu 6mm (vrátane príslušenstva na pospájanie)</t>
  </si>
  <si>
    <t>-2113240182</t>
  </si>
  <si>
    <t>Pol39</t>
  </si>
  <si>
    <t>Montáž vodičov Cu</t>
  </si>
  <si>
    <t>-1235112641</t>
  </si>
  <si>
    <t>Pol40</t>
  </si>
  <si>
    <t>Spínač jednopólový polozapustený 10A, 250V/AC, rad. 1, IP20, podla výberu investora</t>
  </si>
  <si>
    <t>235164554</t>
  </si>
  <si>
    <t>Pol41</t>
  </si>
  <si>
    <t>Spínač jednopólový polozapustený 10A, 250V/AC, rad. 1, IP44, podla výberu investora</t>
  </si>
  <si>
    <t>-80334572</t>
  </si>
  <si>
    <t>Pol42</t>
  </si>
  <si>
    <t>Spínač sériový polozapustený 10A, 250V/AC, rad. 5, IP20, podla výberu investora</t>
  </si>
  <si>
    <t>1081931503</t>
  </si>
  <si>
    <t>Pol43</t>
  </si>
  <si>
    <t>Spínač sériový polozapustený 10A, 250V/AC, rad. 5, IP44, podla výberu investora</t>
  </si>
  <si>
    <t>-1415057697</t>
  </si>
  <si>
    <t>Pol44</t>
  </si>
  <si>
    <t>Prepínač striedavý polozapustený 10A, 250V/AC, rad. 6, IP44, podla výberu investora</t>
  </si>
  <si>
    <t>1091741284</t>
  </si>
  <si>
    <t>Pol45</t>
  </si>
  <si>
    <t>Tlačidlový spínač polozapustený 10A, 250V/AC, IP20, podla výberu investora</t>
  </si>
  <si>
    <t>1304365314</t>
  </si>
  <si>
    <t>Pol46</t>
  </si>
  <si>
    <t>Montáž jednopólového spínača rad. 1,5,6,7, tlačidlového spínača</t>
  </si>
  <si>
    <t>-1304241755</t>
  </si>
  <si>
    <t>Pol47</t>
  </si>
  <si>
    <t>Zásuvka dvojnásobná polozapustená s clonkami 16A,230V/AC, IP20 podľa výberu investora</t>
  </si>
  <si>
    <t>-1751109173</t>
  </si>
  <si>
    <t>Pol48</t>
  </si>
  <si>
    <t>Montáž, Zásuvka dvojnásobná polozapustená s clonkami 16A,230V/AC, IP20 podľa výberu investora</t>
  </si>
  <si>
    <t>275590352</t>
  </si>
  <si>
    <t>Pol49</t>
  </si>
  <si>
    <t>4 x Zásuvka jednonásobná polozapustená s clonkami 16A,250V/AC, podľa výberu investora, umiestnenie v spoločnom štvorrámiku s prepäťovou ochranou</t>
  </si>
  <si>
    <t>443365751</t>
  </si>
  <si>
    <t>Pol50</t>
  </si>
  <si>
    <t>Montáž, 4 x Zásuvka jednonásobná polozapustená s clonkami 16A,250V/AC, podľa výberu investora, umiestnenie v spoločnom štvorrámiku s prepäťovou ochranou</t>
  </si>
  <si>
    <t>1974744284</t>
  </si>
  <si>
    <t>Pol51</t>
  </si>
  <si>
    <t>Svietidla Typ A1, LED stropné svietidlo 18W, 2000lm 4000K, IP20, referenčný typ: Siteco, 0LJ311715840 Ecopack LED 18W, IP20</t>
  </si>
  <si>
    <t>1643855621</t>
  </si>
  <si>
    <t>Pol52</t>
  </si>
  <si>
    <t>Svietidla Typ A2, LED stropné svietidlo 23W, 2500lm 4000K, IP20, referenčný typ: Siteco, 0LJ311719840 Ecopack LED 23W, IP20</t>
  </si>
  <si>
    <t>2078458792</t>
  </si>
  <si>
    <t>Pol53</t>
  </si>
  <si>
    <t>Svietidla Typ A3, LED stropné svietidlo 36W, 4000lm 4000K, IP20, referenčný typ: Siteco, 0LJ311730840 Ecopack LED 36W, IP20</t>
  </si>
  <si>
    <t>-1926787681</t>
  </si>
  <si>
    <t>Pol54</t>
  </si>
  <si>
    <t>Svietidla Typ A4, LED stropné svietidlo 46W, 5000lm 4000K, IP20, referenčný typ: Siteco, 0LJ311738840 Ecopack LED 46W, IP20</t>
  </si>
  <si>
    <t>723649076</t>
  </si>
  <si>
    <t>Pol55</t>
  </si>
  <si>
    <t>Svietidla Typ B1, LED stropné/nástenné svietidlo 14W, 1400lm 4000K, IP44, referenčný typ: Siteco, 5MD11CA1L41 Europlex 2 LED 14W, IP44</t>
  </si>
  <si>
    <t>-1015601060</t>
  </si>
  <si>
    <t>Pol56</t>
  </si>
  <si>
    <t>Svietidla Typ C1, LED stropné svietidlo 27W, 3800lm 4000K, IP65, referenčný typ: Siteco, 2LS71271V34B Compact Monsun LED 27W, IP65</t>
  </si>
  <si>
    <t>1461312373</t>
  </si>
  <si>
    <t>Pol57</t>
  </si>
  <si>
    <t>Svietidla Typ C2, LED stropné svietidlo 45,4W, 5900lm 4000K, IP65, referenčný typ: Siteco, 2LS71271V54B Compact Monsun LED 45,4W, IP65</t>
  </si>
  <si>
    <t>1497381808</t>
  </si>
  <si>
    <t>Pol58</t>
  </si>
  <si>
    <t>Svietidla Typ N, Nástenné núdzové svietidlo 1x8W, IP30, 230V/AC, s vlastným zdrojom, s 1hod. Autonómnosti</t>
  </si>
  <si>
    <t>-1082214877</t>
  </si>
  <si>
    <t>Pol59</t>
  </si>
  <si>
    <t>Montáž svietidla stropného, nástenného</t>
  </si>
  <si>
    <t>-1132572256</t>
  </si>
  <si>
    <t>Pol60</t>
  </si>
  <si>
    <t>Škatuľa prístrojová  pod povrchom</t>
  </si>
  <si>
    <t>877323396</t>
  </si>
  <si>
    <t>Pol61</t>
  </si>
  <si>
    <t>Montáž škatule prístrojovej  pod povrchom</t>
  </si>
  <si>
    <t>-507050363</t>
  </si>
  <si>
    <t>Pol62</t>
  </si>
  <si>
    <t>Škatuľa rozvodná  pod povrchom (vrátane svoriek)</t>
  </si>
  <si>
    <t>134576292</t>
  </si>
  <si>
    <t>Pol63</t>
  </si>
  <si>
    <t>Montáž škatule rozvodnej  pod povrchom (vrátane svoriek)</t>
  </si>
  <si>
    <t>-335401646</t>
  </si>
  <si>
    <t>Pol64</t>
  </si>
  <si>
    <t>Škatuľa rozvodná  na povrchu (vrátane svoriek)</t>
  </si>
  <si>
    <t>1787006238</t>
  </si>
  <si>
    <t>Pol65</t>
  </si>
  <si>
    <t>Montáž škatule rozvodnej  na povrchu (vrátane svoriek)</t>
  </si>
  <si>
    <t>-1097375234</t>
  </si>
  <si>
    <t>Pol66</t>
  </si>
  <si>
    <t>Sádra</t>
  </si>
  <si>
    <t>2137999568</t>
  </si>
  <si>
    <t>Pol67</t>
  </si>
  <si>
    <t>Zhotovenie upevňovacích bodov do pr.10</t>
  </si>
  <si>
    <t>-1602594715</t>
  </si>
  <si>
    <t>Pol68</t>
  </si>
  <si>
    <t>Ukončenie káblov do pr.25</t>
  </si>
  <si>
    <t>159536963</t>
  </si>
  <si>
    <t>Pol69</t>
  </si>
  <si>
    <t>Ukončenie vodičov do pr.25</t>
  </si>
  <si>
    <t>1859760744</t>
  </si>
  <si>
    <t>Pol70</t>
  </si>
  <si>
    <t>Ukončenie káblov do pr.10</t>
  </si>
  <si>
    <t>-674243890</t>
  </si>
  <si>
    <t>Pol71</t>
  </si>
  <si>
    <t>Ukončenie vodičov do pr10</t>
  </si>
  <si>
    <t>1263624202</t>
  </si>
  <si>
    <t>Pol72</t>
  </si>
  <si>
    <t>Ukončenie káblov do pr.2,5</t>
  </si>
  <si>
    <t>1505260021</t>
  </si>
  <si>
    <t>Pol73</t>
  </si>
  <si>
    <t>Ukončenie vodičov do pr.2,5</t>
  </si>
  <si>
    <t>-970561605</t>
  </si>
  <si>
    <t>Pol74</t>
  </si>
  <si>
    <t>Sekacie práce</t>
  </si>
  <si>
    <t>-900228961</t>
  </si>
  <si>
    <t>Pol75</t>
  </si>
  <si>
    <t>Hlavná uzemňovacia, ekvipotenciálná prípojnica dodávka časti 1.9</t>
  </si>
  <si>
    <t>1321613037</t>
  </si>
  <si>
    <t>Pol76</t>
  </si>
  <si>
    <t>Doplnenie snímačov EZS (el. zabezpečovací systém, 3ks) vrátane káblového prepojenia na existujúcu ústredňu EZS</t>
  </si>
  <si>
    <t>1024</t>
  </si>
  <si>
    <t>-440917419</t>
  </si>
  <si>
    <t>HZS</t>
  </si>
  <si>
    <t xml:space="preserve"> Hodinové zúčtovacie sadzby</t>
  </si>
  <si>
    <t>HZS-001</t>
  </si>
  <si>
    <t>Protokol o odbornej prehliadke a skúške</t>
  </si>
  <si>
    <t>262144</t>
  </si>
  <si>
    <t>-735470403</t>
  </si>
  <si>
    <t>HZS-002</t>
  </si>
  <si>
    <t>Dokumentácia skutočného vyhotovenia</t>
  </si>
  <si>
    <t>72815934</t>
  </si>
  <si>
    <t>HZS-002.1</t>
  </si>
  <si>
    <t>Demontáž starej elektroinštalácie (svietidlá, zásuvky, kábeláž) vrátane rozvádzačov</t>
  </si>
  <si>
    <t>-351551971</t>
  </si>
  <si>
    <t>003 - SO 02 Rekonštrukcia striech</t>
  </si>
  <si>
    <t xml:space="preserve">    712 -  Izolácie striech</t>
  </si>
  <si>
    <t xml:space="preserve">    713 - Izolácie tepelné</t>
  </si>
  <si>
    <t>311275701</t>
  </si>
  <si>
    <t>Murivo nosné (m3) z tvárnic PORFIX hr. 250 mm P400 HL, na MVC a lepidlo PORFIX (250x250x500)</t>
  </si>
  <si>
    <t>-1887162932</t>
  </si>
  <si>
    <t>622421131</t>
  </si>
  <si>
    <t>Vonkajšia omietka stien vápenná alebo vápennocementová hladká v stupni zložitosti I až II</t>
  </si>
  <si>
    <t>-1094360584</t>
  </si>
  <si>
    <t>622481119</t>
  </si>
  <si>
    <t>Potiahnutie vonkajších stien sklotextílnou mriežkou s celoplošným prilepením</t>
  </si>
  <si>
    <t>1239029616</t>
  </si>
  <si>
    <t>979011111</t>
  </si>
  <si>
    <t>Zvislá doprava sutiny a vybúraných hmôt za prvé podlažie nad alebo pod základným podlažím</t>
  </si>
  <si>
    <t>527692044</t>
  </si>
  <si>
    <t>1995475193</t>
  </si>
  <si>
    <t>-1885976436</t>
  </si>
  <si>
    <t>-1303200617</t>
  </si>
  <si>
    <t>1396548348</t>
  </si>
  <si>
    <t>-1947677967</t>
  </si>
  <si>
    <t>-167942820</t>
  </si>
  <si>
    <t>1621699734</t>
  </si>
  <si>
    <t>712</t>
  </si>
  <si>
    <t xml:space="preserve"> Izolácie striech</t>
  </si>
  <si>
    <t>712370070</t>
  </si>
  <si>
    <t>Zhotovenie povlakovej krytiny striech plochých do 10° PVC-P fóliou upevnenou prikotvením so zvarením spoju</t>
  </si>
  <si>
    <t>1812225681</t>
  </si>
  <si>
    <t>2832990650</t>
  </si>
  <si>
    <t>Kotviaca technika - vrut SK-RB Power</t>
  </si>
  <si>
    <t>1707858762</t>
  </si>
  <si>
    <t>2833000150</t>
  </si>
  <si>
    <t>FATRAFOL-S 810 hydroizolačná fólia hr.1,50 mm, š.1,3m šedá</t>
  </si>
  <si>
    <t>194274872</t>
  </si>
  <si>
    <t>712960009</t>
  </si>
  <si>
    <t>Demontáž strešnej vpuste a prestupov na streche</t>
  </si>
  <si>
    <t>-147117938</t>
  </si>
  <si>
    <t>712960010</t>
  </si>
  <si>
    <t>Osadenie hotovej strešnej vpuste na streche</t>
  </si>
  <si>
    <t>-697545938</t>
  </si>
  <si>
    <t>-1617466390</t>
  </si>
  <si>
    <t>6285210008</t>
  </si>
  <si>
    <t>Vpusť strešná DN150</t>
  </si>
  <si>
    <t>2064312607</t>
  </si>
  <si>
    <t>712973231</t>
  </si>
  <si>
    <t>Detaily k PVC-P fóliam zaizolovanie kruhového prestupu 51 – 100 mm - prestup PVC poplast. plech</t>
  </si>
  <si>
    <t>-969202114</t>
  </si>
  <si>
    <t>712973232</t>
  </si>
  <si>
    <t>Detaily k PVC-P fóliam zaizolovanie kruhového prestupu 101 – 250 mm - odvetrávací komínok DN110</t>
  </si>
  <si>
    <t>663684493</t>
  </si>
  <si>
    <t>712973330</t>
  </si>
  <si>
    <t>Povlaková krytina - detaily k EPDM fóliam osadenie hotovej strešnej vpuste</t>
  </si>
  <si>
    <t>647631720</t>
  </si>
  <si>
    <t>712973430</t>
  </si>
  <si>
    <t>Detaily k termoplastom všeobecne, kútový uholník z hrubopoplastovaného plechu RŠ 140 mm, ohyb 90-135°</t>
  </si>
  <si>
    <t>-1557628356</t>
  </si>
  <si>
    <t>2832990600</t>
  </si>
  <si>
    <t>Kotviaca technika - rozperný nit do betónu</t>
  </si>
  <si>
    <t>1890971489</t>
  </si>
  <si>
    <t>712973640</t>
  </si>
  <si>
    <t>Detaily k termoplastom všeobecne, nárožný uholník z hrubopoplast. plechu RŠ 140 mm, ohyb 90-135°</t>
  </si>
  <si>
    <t>-1780083151</t>
  </si>
  <si>
    <t>-1833262566</t>
  </si>
  <si>
    <t>712990040</t>
  </si>
  <si>
    <t xml:space="preserve">Položenie geotextílie vodorovne alebo zvislo na strechy ploché do 10° </t>
  </si>
  <si>
    <t>-1377201346</t>
  </si>
  <si>
    <t>6936651400</t>
  </si>
  <si>
    <t>Geotextília netkaná polypropylénová Tatratex PP 400</t>
  </si>
  <si>
    <t>430445613</t>
  </si>
  <si>
    <t>6936651000</t>
  </si>
  <si>
    <t>Geotextília netkaná polypropylénová Tatratex PP 200</t>
  </si>
  <si>
    <t>1835748658</t>
  </si>
  <si>
    <t>693110001200</t>
  </si>
  <si>
    <t>Geotextília polypropylénová Tatratex GTX N PP 300, netkaná</t>
  </si>
  <si>
    <t>2111910248</t>
  </si>
  <si>
    <t>712991010</t>
  </si>
  <si>
    <t>Montáž podkladnej konštrukcie z OSB dosiek na atike šírky 200 - 250 mm pod klampiarske konštrukcie</t>
  </si>
  <si>
    <t>63206155</t>
  </si>
  <si>
    <t>-687654746</t>
  </si>
  <si>
    <t>6072624400</t>
  </si>
  <si>
    <t>Doska drevoštiepková OSB 3 SE 2500x1250x18 mm</t>
  </si>
  <si>
    <t>-186629813</t>
  </si>
  <si>
    <t>998712201</t>
  </si>
  <si>
    <t>Presun hmôt pre izoláciu povlakovej krytiny v objektoch výšky do 6 m</t>
  </si>
  <si>
    <t>1846660543</t>
  </si>
  <si>
    <t>713</t>
  </si>
  <si>
    <t>Izolácie tepelné</t>
  </si>
  <si>
    <t>713141151</t>
  </si>
  <si>
    <t>Montáž tepelnej izolácie striech plochých do 10° minerálnou vlnou</t>
  </si>
  <si>
    <t>-1169004657</t>
  </si>
  <si>
    <t>631440027000</t>
  </si>
  <si>
    <t>Doska NOBASIL DDP-N (SPN) 160x1200x2000 mm, čadičová minerálna izolácia pre plochú strechu 40 kPa, KNAUF</t>
  </si>
  <si>
    <t>-1613084920</t>
  </si>
  <si>
    <t>764359232</t>
  </si>
  <si>
    <t>Kotlík štvorhranný z poplastovaného PZ plechu, pre pododkvapové žľaby rozmerov 300x300x400 mm</t>
  </si>
  <si>
    <t>-1718965377</t>
  </si>
  <si>
    <t>764410540</t>
  </si>
  <si>
    <t>Oplechovanie parapetov z poplastovaného plechu, vrátane rohov r.š. 330 mm</t>
  </si>
  <si>
    <t>-1216776941</t>
  </si>
  <si>
    <t>1737414785</t>
  </si>
  <si>
    <t>764410889</t>
  </si>
  <si>
    <t>Demontáž oplechovania striešky a nadstrešných komínkov,  -0,00287t</t>
  </si>
  <si>
    <t>1318783837</t>
  </si>
  <si>
    <t>764410899</t>
  </si>
  <si>
    <t>Demontáž oplechovania odvetrania laboratória a uknčovacích líšt,  -0,00312t</t>
  </si>
  <si>
    <t>2084776285</t>
  </si>
  <si>
    <t>764430500</t>
  </si>
  <si>
    <t>Oplechovanie muriva a atík z poplastovaného plechu, vrátane rohov r.š. 250 mm</t>
  </si>
  <si>
    <t>-737421831</t>
  </si>
  <si>
    <t>764430810</t>
  </si>
  <si>
    <t>Demontáž oplechovania múrov a nadmuroviek rš do 250 mm,  -0,00142t</t>
  </si>
  <si>
    <t>-631680807</t>
  </si>
  <si>
    <t>764451204</t>
  </si>
  <si>
    <t>Zvodové rúry z poplastovaného PZ plechu, štvorcové s dĺžkou strany 150 mm vrátane objímok</t>
  </si>
  <si>
    <t>-215922347</t>
  </si>
  <si>
    <t>764454299</t>
  </si>
  <si>
    <t>Demontáž zvodové rúry z pozinkovaného PZ plechu vrátane kotlíka, kruhové priemer 120 mm</t>
  </si>
  <si>
    <t>1523369479</t>
  </si>
  <si>
    <t>1107848924</t>
  </si>
  <si>
    <t>767995102</t>
  </si>
  <si>
    <t>Montáž ostatných atypických kovových stavebných doplnkových konštrukcií nad 5 do 10 kg</t>
  </si>
  <si>
    <t>1316852248</t>
  </si>
  <si>
    <t>5530100001</t>
  </si>
  <si>
    <t>Krycia mreža ventilátora s protidažďovými žalúziami, kovový rám, rozmer 500x500mm</t>
  </si>
  <si>
    <t>-1783279421</t>
  </si>
  <si>
    <t>2050502133</t>
  </si>
  <si>
    <t>004 - SO 02 Bleskozvod</t>
  </si>
  <si>
    <t xml:space="preserve">    D1 -  1. Montážný materiál</t>
  </si>
  <si>
    <t xml:space="preserve"> 1. Montážný materiál</t>
  </si>
  <si>
    <t>Vodič AlMgSi Ř8</t>
  </si>
  <si>
    <t>549851378</t>
  </si>
  <si>
    <t>Pol77</t>
  </si>
  <si>
    <t>-1786980549</t>
  </si>
  <si>
    <t>Pol78</t>
  </si>
  <si>
    <t>Svorka spojovacia SS</t>
  </si>
  <si>
    <t>1567097824</t>
  </si>
  <si>
    <t>Pol79</t>
  </si>
  <si>
    <t>-1757110576</t>
  </si>
  <si>
    <t>Pol80</t>
  </si>
  <si>
    <t>Svorka krížová SK</t>
  </si>
  <si>
    <t>786825961</t>
  </si>
  <si>
    <t>Pol81</t>
  </si>
  <si>
    <t>-687116003</t>
  </si>
  <si>
    <t>Pol82</t>
  </si>
  <si>
    <t>Podpera vedenia na plochú strechu PV21plast</t>
  </si>
  <si>
    <t>-755640146</t>
  </si>
  <si>
    <t>Pol83</t>
  </si>
  <si>
    <t>Antikorózny náter - asfalt</t>
  </si>
  <si>
    <t>-1363002274</t>
  </si>
  <si>
    <t>-1617282105</t>
  </si>
  <si>
    <t>736629281</t>
  </si>
  <si>
    <t>Demontáž zariadení</t>
  </si>
  <si>
    <t>1818708734</t>
  </si>
  <si>
    <t>005 - SO 01 Vzduchotechnika</t>
  </si>
  <si>
    <t>D1 -  Zariadenie č. 1 -  Vetranie hygienických priestorov</t>
  </si>
  <si>
    <t>D2 -  Zariadenie č. 2 -  Chladenie serverovne</t>
  </si>
  <si>
    <t>D3 -  Kruhové potrubie SPIRO s obojstranným pozinkovaním</t>
  </si>
  <si>
    <t>D4 -  Spolu cena bez DPH:</t>
  </si>
  <si>
    <t xml:space="preserve"> Zariadenie č. 1 -  Vetranie hygienických priestorov</t>
  </si>
  <si>
    <t>Pol84</t>
  </si>
  <si>
    <t>Ventilátor FLUX GBBT 250/100, s časovým dobehom, filtrom a spätnou klapkou, Qv=100 m3/h, 46W, 230V</t>
  </si>
  <si>
    <t>-460164299</t>
  </si>
  <si>
    <t>Pol85</t>
  </si>
  <si>
    <t>Ventilátor RM 125 N, + dobehový spínač DT3, Qv=300 m3/h, 60W, 230V</t>
  </si>
  <si>
    <t>1783643853</t>
  </si>
  <si>
    <t>Pol86</t>
  </si>
  <si>
    <t>Ventilátor SP 120/2, + dobehový spínač DT3, Qv=50 m3/h, 20W, 230V</t>
  </si>
  <si>
    <t>-1398252028</t>
  </si>
  <si>
    <t>Pol87</t>
  </si>
  <si>
    <t>Ventilátor FLUX GBBT 100, s časovým dobehom, filtrom a spätnou klapkou, Qv=50 m3/h, 30W, 230V</t>
  </si>
  <si>
    <t>894127370</t>
  </si>
  <si>
    <t>Pol88</t>
  </si>
  <si>
    <t>Pretlaková samočinná žalúzia PER 100 biela</t>
  </si>
  <si>
    <t>1998126567</t>
  </si>
  <si>
    <t>Pol89</t>
  </si>
  <si>
    <t>Pretlaková samočinná žalúzia PER 125 biela</t>
  </si>
  <si>
    <t>72497367</t>
  </si>
  <si>
    <t>Pol90</t>
  </si>
  <si>
    <t>Spätná klapka RSK 125</t>
  </si>
  <si>
    <t>-1193072672</t>
  </si>
  <si>
    <t>Pol91</t>
  </si>
  <si>
    <t>Spojovacia manžeta VBM 125</t>
  </si>
  <si>
    <t>-1867701111</t>
  </si>
  <si>
    <t>Pol92</t>
  </si>
  <si>
    <t>Tanierový ventil odvodný VEF 125</t>
  </si>
  <si>
    <t>551253532</t>
  </si>
  <si>
    <t>Pol93</t>
  </si>
  <si>
    <t>Hadica Aluflex d100</t>
  </si>
  <si>
    <t>bm</t>
  </si>
  <si>
    <t>-903140382</t>
  </si>
  <si>
    <t>Pol94</t>
  </si>
  <si>
    <t>Hadica Aluflex d125</t>
  </si>
  <si>
    <t>789349959</t>
  </si>
  <si>
    <t>Pol95</t>
  </si>
  <si>
    <t>Spätná klapka RSK 100</t>
  </si>
  <si>
    <t>494019010</t>
  </si>
  <si>
    <t>Pol96</t>
  </si>
  <si>
    <t>Spätná klapka RSK 160</t>
  </si>
  <si>
    <t>816170407</t>
  </si>
  <si>
    <t>Pol97</t>
  </si>
  <si>
    <t>Výfuková hlavica so sitom d 160</t>
  </si>
  <si>
    <t>1084780904</t>
  </si>
  <si>
    <t xml:space="preserve"> Zariadenie č. 2 -  Chladenie serverovne</t>
  </si>
  <si>
    <t>Pol98</t>
  </si>
  <si>
    <t>Klimatizačná jednotka SINCLAIR ASH-24BIF, Qch=6,5kW, 230V, 50Hz</t>
  </si>
  <si>
    <t>1494198339</t>
  </si>
  <si>
    <t>Pol99</t>
  </si>
  <si>
    <t>Kondenzačná jednotka SINCLAIR ASH-24BIF-v poz.č.2.1a</t>
  </si>
  <si>
    <t>-1726520878</t>
  </si>
  <si>
    <t>Pol100</t>
  </si>
  <si>
    <t>Nástenný ovládač SWC-02 s týždenným časovačom</t>
  </si>
  <si>
    <t>-1753056787</t>
  </si>
  <si>
    <t xml:space="preserve"> Kruhové potrubie SPIRO s obojstranným pozinkovaním</t>
  </si>
  <si>
    <t>Pol101</t>
  </si>
  <si>
    <t>do priemeru O160, tvarovky 50%</t>
  </si>
  <si>
    <t>1934995326</t>
  </si>
  <si>
    <t>Pol102</t>
  </si>
  <si>
    <t>Medené Cu potrubie d6 mm s tepelnou izoláciou</t>
  </si>
  <si>
    <t>1359388707</t>
  </si>
  <si>
    <t>Pol103</t>
  </si>
  <si>
    <t>Medené Cu potrubie d16 mm s tepelnou izoláciou</t>
  </si>
  <si>
    <t>-1856078702</t>
  </si>
  <si>
    <t>Pol104</t>
  </si>
  <si>
    <t>Plastový okrasný žľab 70x40</t>
  </si>
  <si>
    <t>-1199812171</t>
  </si>
  <si>
    <t>Pol105</t>
  </si>
  <si>
    <t>Konzola pod kondenzačnú jednotku typ B, nosnosť min. 53kg</t>
  </si>
  <si>
    <t>-1784334471</t>
  </si>
  <si>
    <t>Pol106</t>
  </si>
  <si>
    <t>Odvod kondenzátu</t>
  </si>
  <si>
    <t>363941873</t>
  </si>
  <si>
    <t>Pol107</t>
  </si>
  <si>
    <t>Tepelná izolácia kaučuková do exteriéru hr. 9 mm s reflexnou fóliou</t>
  </si>
  <si>
    <t>-1686882076</t>
  </si>
  <si>
    <t>Pol108</t>
  </si>
  <si>
    <t>Montážny, závesný a spojovací materiál</t>
  </si>
  <si>
    <t>932373828</t>
  </si>
  <si>
    <t>Pol109</t>
  </si>
  <si>
    <t>Montáž vzduchotechniky</t>
  </si>
  <si>
    <t>1314525041</t>
  </si>
  <si>
    <t>Pol110</t>
  </si>
  <si>
    <t>Montáž chladenia</t>
  </si>
  <si>
    <t>-219003008</t>
  </si>
  <si>
    <t>Pol111</t>
  </si>
  <si>
    <t>Lešenie ľahké hliníkové pojazdné</t>
  </si>
  <si>
    <t>1379362455</t>
  </si>
  <si>
    <t>Pol112</t>
  </si>
  <si>
    <t>Oživenie a komplexné skúšky</t>
  </si>
  <si>
    <t>-926486073</t>
  </si>
  <si>
    <t>Pol113</t>
  </si>
  <si>
    <t>Doprava</t>
  </si>
  <si>
    <t>-19187399</t>
  </si>
  <si>
    <t xml:space="preserve"> Spolu cena bez DPH: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</si>
</sst>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C6A5F6"/>
      </patternFill>
    </fill>
    <fill>
      <patternFill patternType="solid">
        <fgColor rgb="FFCCFFCC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9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2" fillId="0" borderId="14" xfId="0" applyNumberFormat="1" applyFont="1" applyBorder="1" applyAlignment="1" applyProtection="1">
      <alignment horizontal="right" vertical="center"/>
    </xf>
    <xf numFmtId="4" fontId="12" fillId="0" borderId="0" xfId="0" applyNumberFormat="1" applyFont="1" applyBorder="1" applyAlignment="1" applyProtection="1">
      <alignment horizontal="right"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4" xfId="0" applyNumberFormat="1" applyFont="1" applyBorder="1" applyAlignment="1" applyProtection="1">
      <alignment vertical="center"/>
    </xf>
    <xf numFmtId="4" fontId="26" fillId="0" borderId="0" xfId="0" applyNumberFormat="1" applyFont="1" applyBorder="1" applyAlignment="1" applyProtection="1">
      <alignment vertical="center"/>
    </xf>
    <xf numFmtId="166" fontId="26" fillId="0" borderId="0" xfId="0" applyNumberFormat="1" applyFont="1" applyBorder="1" applyAlignment="1" applyProtection="1">
      <alignment vertical="center"/>
    </xf>
    <xf numFmtId="4" fontId="26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0" fillId="0" borderId="0" xfId="0" applyProtection="1">
      <protection locked="0"/>
    </xf>
    <xf numFmtId="0" fontId="0" fillId="0" borderId="1" xfId="0" applyBorder="1"/>
    <xf numFmtId="0" fontId="0" fillId="0" borderId="2" xfId="0" applyBorder="1"/>
    <xf numFmtId="0" fontId="0" fillId="0" borderId="2" xfId="0" applyBorder="1" applyProtection="1">
      <protection locked="0"/>
    </xf>
    <xf numFmtId="0" fontId="10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5" fontId="2" fillId="0" borderId="0" xfId="0" applyNumberFormat="1" applyFont="1" applyAlignment="1" applyProtection="1">
      <alignment horizontal="left" vertical="center"/>
      <protection locked="0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0" fillId="0" borderId="12" xfId="0" applyFont="1" applyBorder="1" applyAlignment="1" applyProtection="1">
      <alignment vertical="center"/>
      <protection locked="0"/>
    </xf>
    <xf numFmtId="4" fontId="1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right" vertical="center"/>
      <protection locked="0"/>
    </xf>
    <xf numFmtId="0" fontId="18" fillId="0" borderId="0" xfId="0" applyFont="1" applyAlignment="1">
      <alignment horizontal="left"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0" fontId="0" fillId="4" borderId="7" xfId="0" applyFont="1" applyFill="1" applyBorder="1" applyAlignment="1" applyProtection="1">
      <alignment vertical="center"/>
      <protection locked="0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horizontal="right" vertical="center"/>
      <protection locked="0"/>
    </xf>
    <xf numFmtId="0" fontId="0" fillId="0" borderId="4" xfId="0" applyFont="1" applyBorder="1" applyAlignment="1">
      <alignment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  <protection locked="0"/>
    </xf>
    <xf numFmtId="0" fontId="19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4" fontId="21" fillId="0" borderId="0" xfId="0" applyNumberFormat="1" applyFont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  <protection locked="0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7" fontId="29" fillId="0" borderId="12" xfId="0" applyNumberFormat="1" applyFont="1" applyBorder="1" applyAlignment="1" applyProtection="1"/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167" fontId="30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7" fontId="8" fillId="0" borderId="0" xfId="0" applyNumberFormat="1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167" fontId="7" fillId="0" borderId="0" xfId="0" applyNumberFormat="1" applyFont="1" applyAlignment="1" applyProtection="1"/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167" fontId="19" fillId="2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7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31" fillId="0" borderId="22" xfId="0" applyFont="1" applyBorder="1" applyAlignment="1" applyProtection="1">
      <alignment horizontal="center" vertical="center"/>
    </xf>
    <xf numFmtId="49" fontId="31" fillId="0" borderId="22" xfId="0" applyNumberFormat="1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center" vertical="center" wrapText="1"/>
    </xf>
    <xf numFmtId="167" fontId="31" fillId="0" borderId="22" xfId="0" applyNumberFormat="1" applyFont="1" applyBorder="1" applyAlignment="1" applyProtection="1">
      <alignment vertical="center"/>
    </xf>
    <xf numFmtId="167" fontId="31" fillId="2" borderId="22" xfId="0" applyNumberFormat="1" applyFont="1" applyFill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vertical="center"/>
    </xf>
    <xf numFmtId="0" fontId="32" fillId="0" borderId="3" xfId="0" applyFont="1" applyBorder="1" applyAlignment="1">
      <alignment vertical="center"/>
    </xf>
    <xf numFmtId="0" fontId="31" fillId="2" borderId="14" xfId="0" applyFont="1" applyFill="1" applyBorder="1" applyAlignment="1" applyProtection="1">
      <alignment horizontal="left" vertical="center"/>
      <protection locked="0"/>
    </xf>
    <xf numFmtId="0" fontId="19" fillId="5" borderId="22" xfId="0" applyFont="1" applyFill="1" applyBorder="1" applyAlignment="1" applyProtection="1">
      <alignment horizontal="center" vertical="center"/>
    </xf>
    <xf numFmtId="0" fontId="19" fillId="6" borderId="22" xfId="0" applyFont="1" applyFill="1" applyBorder="1" applyAlignment="1" applyProtection="1">
      <alignment horizontal="center" vertical="center"/>
    </xf>
    <xf numFmtId="0" fontId="31" fillId="6" borderId="22" xfId="0" applyFont="1" applyFill="1" applyBorder="1" applyAlignment="1" applyProtection="1">
      <alignment horizontal="center" vertical="center"/>
    </xf>
    <xf numFmtId="0" fontId="31" fillId="5" borderId="22" xfId="0" applyFont="1" applyFill="1" applyBorder="1" applyAlignment="1" applyProtection="1">
      <alignment horizontal="center" vertical="center"/>
    </xf>
    <xf numFmtId="0" fontId="20" fillId="2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 applyProtection="1">
      <alignment horizontal="center" vertical="center"/>
    </xf>
    <xf numFmtId="167" fontId="20" fillId="0" borderId="20" xfId="0" applyNumberFormat="1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166" fontId="20" fillId="0" borderId="20" xfId="0" applyNumberFormat="1" applyFont="1" applyBorder="1" applyAlignment="1" applyProtection="1">
      <alignment vertical="center"/>
    </xf>
    <xf numFmtId="166" fontId="20" fillId="0" borderId="21" xfId="0" applyNumberFormat="1" applyFont="1" applyBorder="1" applyAlignment="1" applyProtection="1">
      <alignment vertical="center"/>
    </xf>
    <xf numFmtId="0" fontId="8" fillId="0" borderId="19" xfId="0" applyFont="1" applyBorder="1" applyAlignment="1" applyProtection="1"/>
    <xf numFmtId="0" fontId="8" fillId="0" borderId="20" xfId="0" applyFont="1" applyBorder="1" applyAlignment="1" applyProtection="1"/>
    <xf numFmtId="167" fontId="8" fillId="0" borderId="20" xfId="0" applyNumberFormat="1" applyFont="1" applyBorder="1" applyAlignment="1" applyProtection="1"/>
    <xf numFmtId="166" fontId="8" fillId="0" borderId="20" xfId="0" applyNumberFormat="1" applyFont="1" applyBorder="1" applyAlignment="1" applyProtection="1"/>
    <xf numFmtId="166" fontId="8" fillId="0" borderId="21" xfId="0" applyNumberFormat="1" applyFont="1" applyBorder="1" applyAlignment="1" applyProtection="1"/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8" xfId="0" applyFont="1" applyFill="1" applyBorder="1" applyAlignment="1" applyProtection="1">
      <alignment horizontal="left" vertical="center"/>
    </xf>
    <xf numFmtId="0" fontId="24" fillId="0" borderId="0" xfId="0" applyFont="1" applyAlignment="1" applyProtection="1">
      <alignment horizontal="left" vertical="center" wrapText="1"/>
    </xf>
    <xf numFmtId="4" fontId="25" fillId="0" borderId="0" xfId="0" applyNumberFormat="1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4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5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7" xfId="0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1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9" width="25.83203125" style="1" hidden="1" customWidth="1"/>
    <col min="50" max="51" width="21.6640625" style="1" hidden="1" customWidth="1"/>
    <col min="52" max="53" width="25" style="1" hidden="1" customWidth="1"/>
    <col min="54" max="54" width="21.6640625" style="1" hidden="1" customWidth="1"/>
    <col min="55" max="55" width="19.1640625" style="1" hidden="1" customWidth="1"/>
    <col min="56" max="56" width="25" style="1" hidden="1" customWidth="1"/>
    <col min="57" max="57" width="21.6640625" style="1" hidden="1" customWidth="1"/>
    <col min="58" max="58" width="19.1640625" style="1" hidden="1" customWidth="1"/>
    <col min="59" max="59" width="66.5" style="1" customWidth="1"/>
    <col min="71" max="91" width="9.33203125" style="1" hidden="1"/>
  </cols>
  <sheetData>
    <row r="1" spans="1:74" ht="11.25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5</v>
      </c>
      <c r="BV1" s="13" t="s">
        <v>6</v>
      </c>
    </row>
    <row r="2" spans="1:74" s="1" customFormat="1" ht="36.950000000000003" customHeight="1">
      <c r="AR2" s="285"/>
      <c r="AS2" s="285"/>
      <c r="AT2" s="285"/>
      <c r="AU2" s="285"/>
      <c r="AV2" s="285"/>
      <c r="AW2" s="285"/>
      <c r="AX2" s="285"/>
      <c r="AY2" s="285"/>
      <c r="AZ2" s="285"/>
      <c r="BA2" s="285"/>
      <c r="BB2" s="285"/>
      <c r="BC2" s="285"/>
      <c r="BD2" s="285"/>
      <c r="BE2" s="285"/>
      <c r="BF2" s="285"/>
      <c r="BG2" s="285"/>
      <c r="BS2" s="14" t="s">
        <v>7</v>
      </c>
      <c r="BT2" s="14" t="s">
        <v>8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7</v>
      </c>
      <c r="BT3" s="14" t="s">
        <v>8</v>
      </c>
    </row>
    <row r="4" spans="1:74" s="1" customFormat="1" ht="24.95" customHeight="1">
      <c r="B4" s="18"/>
      <c r="C4" s="19"/>
      <c r="D4" s="20" t="s">
        <v>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10</v>
      </c>
      <c r="BG4" s="22" t="s">
        <v>11</v>
      </c>
      <c r="BS4" s="14" t="s">
        <v>7</v>
      </c>
    </row>
    <row r="5" spans="1:74" s="1" customFormat="1" ht="12" customHeight="1">
      <c r="B5" s="18"/>
      <c r="C5" s="19"/>
      <c r="D5" s="23" t="s">
        <v>12</v>
      </c>
      <c r="E5" s="19"/>
      <c r="F5" s="19"/>
      <c r="G5" s="19"/>
      <c r="H5" s="19"/>
      <c r="I5" s="19"/>
      <c r="J5" s="19"/>
      <c r="K5" s="269" t="s">
        <v>13</v>
      </c>
      <c r="L5" s="270"/>
      <c r="M5" s="270"/>
      <c r="N5" s="270"/>
      <c r="O5" s="270"/>
      <c r="P5" s="270"/>
      <c r="Q5" s="270"/>
      <c r="R5" s="270"/>
      <c r="S5" s="270"/>
      <c r="T5" s="270"/>
      <c r="U5" s="270"/>
      <c r="V5" s="270"/>
      <c r="W5" s="270"/>
      <c r="X5" s="270"/>
      <c r="Y5" s="270"/>
      <c r="Z5" s="270"/>
      <c r="AA5" s="270"/>
      <c r="AB5" s="270"/>
      <c r="AC5" s="270"/>
      <c r="AD5" s="270"/>
      <c r="AE5" s="270"/>
      <c r="AF5" s="270"/>
      <c r="AG5" s="270"/>
      <c r="AH5" s="270"/>
      <c r="AI5" s="270"/>
      <c r="AJ5" s="270"/>
      <c r="AK5" s="270"/>
      <c r="AL5" s="270"/>
      <c r="AM5" s="270"/>
      <c r="AN5" s="270"/>
      <c r="AO5" s="270"/>
      <c r="AP5" s="19"/>
      <c r="AQ5" s="19"/>
      <c r="AR5" s="17"/>
      <c r="BG5" s="266" t="s">
        <v>14</v>
      </c>
      <c r="BS5" s="14" t="s">
        <v>7</v>
      </c>
    </row>
    <row r="6" spans="1:74" s="1" customFormat="1" ht="36.950000000000003" customHeight="1">
      <c r="B6" s="18"/>
      <c r="C6" s="19"/>
      <c r="D6" s="25" t="s">
        <v>15</v>
      </c>
      <c r="E6" s="19"/>
      <c r="F6" s="19"/>
      <c r="G6" s="19"/>
      <c r="H6" s="19"/>
      <c r="I6" s="19"/>
      <c r="J6" s="19"/>
      <c r="K6" s="271" t="s">
        <v>16</v>
      </c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0"/>
      <c r="AG6" s="270"/>
      <c r="AH6" s="270"/>
      <c r="AI6" s="270"/>
      <c r="AJ6" s="270"/>
      <c r="AK6" s="270"/>
      <c r="AL6" s="270"/>
      <c r="AM6" s="270"/>
      <c r="AN6" s="270"/>
      <c r="AO6" s="270"/>
      <c r="AP6" s="19"/>
      <c r="AQ6" s="19"/>
      <c r="AR6" s="17"/>
      <c r="BG6" s="267"/>
      <c r="BS6" s="14" t="s">
        <v>7</v>
      </c>
    </row>
    <row r="7" spans="1:74" s="1" customFormat="1" ht="12" customHeight="1">
      <c r="B7" s="18"/>
      <c r="C7" s="19"/>
      <c r="D7" s="26" t="s">
        <v>17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6" t="s">
        <v>18</v>
      </c>
      <c r="AL7" s="19"/>
      <c r="AM7" s="19"/>
      <c r="AN7" s="24" t="s">
        <v>1</v>
      </c>
      <c r="AO7" s="19"/>
      <c r="AP7" s="19"/>
      <c r="AQ7" s="19"/>
      <c r="AR7" s="17"/>
      <c r="BG7" s="267"/>
      <c r="BS7" s="14" t="s">
        <v>7</v>
      </c>
    </row>
    <row r="8" spans="1:74" s="1" customFormat="1" ht="12" customHeight="1">
      <c r="B8" s="18"/>
      <c r="C8" s="19"/>
      <c r="D8" s="26" t="s">
        <v>19</v>
      </c>
      <c r="E8" s="19"/>
      <c r="F8" s="19"/>
      <c r="G8" s="19"/>
      <c r="H8" s="19"/>
      <c r="I8" s="19"/>
      <c r="J8" s="19"/>
      <c r="K8" s="24" t="s">
        <v>20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6" t="s">
        <v>21</v>
      </c>
      <c r="AL8" s="19"/>
      <c r="AM8" s="19"/>
      <c r="AN8" s="27" t="s">
        <v>22</v>
      </c>
      <c r="AO8" s="19"/>
      <c r="AP8" s="19"/>
      <c r="AQ8" s="19"/>
      <c r="AR8" s="17"/>
      <c r="BG8" s="267"/>
      <c r="BS8" s="14" t="s">
        <v>7</v>
      </c>
    </row>
    <row r="9" spans="1:74" s="1" customFormat="1" ht="14.45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G9" s="267"/>
      <c r="BS9" s="14" t="s">
        <v>7</v>
      </c>
    </row>
    <row r="10" spans="1:74" s="1" customFormat="1" ht="12" customHeight="1">
      <c r="B10" s="18"/>
      <c r="C10" s="19"/>
      <c r="D10" s="26" t="s">
        <v>23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6" t="s">
        <v>24</v>
      </c>
      <c r="AL10" s="19"/>
      <c r="AM10" s="19"/>
      <c r="AN10" s="24" t="s">
        <v>1</v>
      </c>
      <c r="AO10" s="19"/>
      <c r="AP10" s="19"/>
      <c r="AQ10" s="19"/>
      <c r="AR10" s="17"/>
      <c r="BG10" s="267"/>
      <c r="BS10" s="14" t="s">
        <v>7</v>
      </c>
    </row>
    <row r="11" spans="1:74" s="1" customFormat="1" ht="18.399999999999999" customHeight="1">
      <c r="B11" s="18"/>
      <c r="C11" s="19"/>
      <c r="D11" s="19"/>
      <c r="E11" s="24" t="s">
        <v>25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6" t="s">
        <v>26</v>
      </c>
      <c r="AL11" s="19"/>
      <c r="AM11" s="19"/>
      <c r="AN11" s="24" t="s">
        <v>1</v>
      </c>
      <c r="AO11" s="19"/>
      <c r="AP11" s="19"/>
      <c r="AQ11" s="19"/>
      <c r="AR11" s="17"/>
      <c r="BG11" s="267"/>
      <c r="BS11" s="14" t="s">
        <v>7</v>
      </c>
    </row>
    <row r="12" spans="1:74" s="1" customFormat="1" ht="6.95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G12" s="267"/>
      <c r="BS12" s="14" t="s">
        <v>7</v>
      </c>
    </row>
    <row r="13" spans="1:74" s="1" customFormat="1" ht="12" customHeight="1">
      <c r="B13" s="18"/>
      <c r="C13" s="19"/>
      <c r="D13" s="26" t="s">
        <v>27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6" t="s">
        <v>24</v>
      </c>
      <c r="AL13" s="19"/>
      <c r="AM13" s="19"/>
      <c r="AN13" s="28" t="s">
        <v>28</v>
      </c>
      <c r="AO13" s="19"/>
      <c r="AP13" s="19"/>
      <c r="AQ13" s="19"/>
      <c r="AR13" s="17"/>
      <c r="BG13" s="267"/>
      <c r="BS13" s="14" t="s">
        <v>7</v>
      </c>
    </row>
    <row r="14" spans="1:74" ht="12.75">
      <c r="B14" s="18"/>
      <c r="C14" s="19"/>
      <c r="D14" s="19"/>
      <c r="E14" s="272" t="s">
        <v>28</v>
      </c>
      <c r="F14" s="273"/>
      <c r="G14" s="273"/>
      <c r="H14" s="273"/>
      <c r="I14" s="273"/>
      <c r="J14" s="273"/>
      <c r="K14" s="273"/>
      <c r="L14" s="273"/>
      <c r="M14" s="273"/>
      <c r="N14" s="273"/>
      <c r="O14" s="273"/>
      <c r="P14" s="273"/>
      <c r="Q14" s="273"/>
      <c r="R14" s="273"/>
      <c r="S14" s="273"/>
      <c r="T14" s="273"/>
      <c r="U14" s="273"/>
      <c r="V14" s="273"/>
      <c r="W14" s="273"/>
      <c r="X14" s="273"/>
      <c r="Y14" s="273"/>
      <c r="Z14" s="273"/>
      <c r="AA14" s="273"/>
      <c r="AB14" s="273"/>
      <c r="AC14" s="273"/>
      <c r="AD14" s="273"/>
      <c r="AE14" s="273"/>
      <c r="AF14" s="273"/>
      <c r="AG14" s="273"/>
      <c r="AH14" s="273"/>
      <c r="AI14" s="273"/>
      <c r="AJ14" s="273"/>
      <c r="AK14" s="26" t="s">
        <v>26</v>
      </c>
      <c r="AL14" s="19"/>
      <c r="AM14" s="19"/>
      <c r="AN14" s="28" t="s">
        <v>28</v>
      </c>
      <c r="AO14" s="19"/>
      <c r="AP14" s="19"/>
      <c r="AQ14" s="19"/>
      <c r="AR14" s="17"/>
      <c r="BG14" s="267"/>
      <c r="BS14" s="14" t="s">
        <v>7</v>
      </c>
    </row>
    <row r="15" spans="1:74" s="1" customFormat="1" ht="6.95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G15" s="267"/>
      <c r="BS15" s="14" t="s">
        <v>4</v>
      </c>
    </row>
    <row r="16" spans="1:74" s="1" customFormat="1" ht="12" customHeight="1">
      <c r="B16" s="18"/>
      <c r="C16" s="19"/>
      <c r="D16" s="26" t="s">
        <v>29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6" t="s">
        <v>24</v>
      </c>
      <c r="AL16" s="19"/>
      <c r="AM16" s="19"/>
      <c r="AN16" s="24" t="s">
        <v>30</v>
      </c>
      <c r="AO16" s="19"/>
      <c r="AP16" s="19"/>
      <c r="AQ16" s="19"/>
      <c r="AR16" s="17"/>
      <c r="BG16" s="267"/>
      <c r="BS16" s="14" t="s">
        <v>4</v>
      </c>
    </row>
    <row r="17" spans="1:71" s="1" customFormat="1" ht="18.399999999999999" customHeight="1">
      <c r="B17" s="18"/>
      <c r="C17" s="19"/>
      <c r="D17" s="19"/>
      <c r="E17" s="24" t="s">
        <v>31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6" t="s">
        <v>26</v>
      </c>
      <c r="AL17" s="19"/>
      <c r="AM17" s="19"/>
      <c r="AN17" s="24" t="s">
        <v>32</v>
      </c>
      <c r="AO17" s="19"/>
      <c r="AP17" s="19"/>
      <c r="AQ17" s="19"/>
      <c r="AR17" s="17"/>
      <c r="BG17" s="267"/>
      <c r="BS17" s="14" t="s">
        <v>5</v>
      </c>
    </row>
    <row r="18" spans="1:71" s="1" customFormat="1" ht="6.95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G18" s="267"/>
      <c r="BS18" s="14" t="s">
        <v>33</v>
      </c>
    </row>
    <row r="19" spans="1:71" s="1" customFormat="1" ht="12" customHeight="1">
      <c r="B19" s="18"/>
      <c r="C19" s="19"/>
      <c r="D19" s="26" t="s">
        <v>34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6" t="s">
        <v>24</v>
      </c>
      <c r="AL19" s="19"/>
      <c r="AM19" s="19"/>
      <c r="AN19" s="24" t="s">
        <v>1</v>
      </c>
      <c r="AO19" s="19"/>
      <c r="AP19" s="19"/>
      <c r="AQ19" s="19"/>
      <c r="AR19" s="17"/>
      <c r="BG19" s="267"/>
      <c r="BS19" s="14" t="s">
        <v>33</v>
      </c>
    </row>
    <row r="20" spans="1:71" s="1" customFormat="1" ht="18.399999999999999" customHeight="1">
      <c r="B20" s="18"/>
      <c r="C20" s="19"/>
      <c r="D20" s="19"/>
      <c r="E20" s="24" t="s">
        <v>35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6" t="s">
        <v>26</v>
      </c>
      <c r="AL20" s="19"/>
      <c r="AM20" s="19"/>
      <c r="AN20" s="24" t="s">
        <v>1</v>
      </c>
      <c r="AO20" s="19"/>
      <c r="AP20" s="19"/>
      <c r="AQ20" s="19"/>
      <c r="AR20" s="17"/>
      <c r="BG20" s="267"/>
      <c r="BS20" s="14" t="s">
        <v>5</v>
      </c>
    </row>
    <row r="21" spans="1:71" s="1" customFormat="1" ht="6.95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G21" s="267"/>
    </row>
    <row r="22" spans="1:71" s="1" customFormat="1" ht="12" customHeight="1">
      <c r="B22" s="18"/>
      <c r="C22" s="19"/>
      <c r="D22" s="26" t="s">
        <v>36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G22" s="267"/>
    </row>
    <row r="23" spans="1:71" s="1" customFormat="1" ht="16.5" customHeight="1">
      <c r="B23" s="18"/>
      <c r="C23" s="19"/>
      <c r="D23" s="19"/>
      <c r="E23" s="274" t="s">
        <v>1</v>
      </c>
      <c r="F23" s="274"/>
      <c r="G23" s="274"/>
      <c r="H23" s="274"/>
      <c r="I23" s="274"/>
      <c r="J23" s="274"/>
      <c r="K23" s="274"/>
      <c r="L23" s="274"/>
      <c r="M23" s="274"/>
      <c r="N23" s="274"/>
      <c r="O23" s="274"/>
      <c r="P23" s="274"/>
      <c r="Q23" s="274"/>
      <c r="R23" s="274"/>
      <c r="S23" s="274"/>
      <c r="T23" s="274"/>
      <c r="U23" s="274"/>
      <c r="V23" s="274"/>
      <c r="W23" s="274"/>
      <c r="X23" s="274"/>
      <c r="Y23" s="274"/>
      <c r="Z23" s="274"/>
      <c r="AA23" s="274"/>
      <c r="AB23" s="274"/>
      <c r="AC23" s="274"/>
      <c r="AD23" s="274"/>
      <c r="AE23" s="274"/>
      <c r="AF23" s="274"/>
      <c r="AG23" s="274"/>
      <c r="AH23" s="274"/>
      <c r="AI23" s="274"/>
      <c r="AJ23" s="274"/>
      <c r="AK23" s="274"/>
      <c r="AL23" s="274"/>
      <c r="AM23" s="274"/>
      <c r="AN23" s="274"/>
      <c r="AO23" s="19"/>
      <c r="AP23" s="19"/>
      <c r="AQ23" s="19"/>
      <c r="AR23" s="17"/>
      <c r="BG23" s="267"/>
    </row>
    <row r="24" spans="1:71" s="1" customFormat="1" ht="6.95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G24" s="267"/>
    </row>
    <row r="25" spans="1:71" s="1" customFormat="1" ht="6.95" customHeight="1">
      <c r="B25" s="18"/>
      <c r="C25" s="1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19"/>
      <c r="AQ25" s="19"/>
      <c r="AR25" s="17"/>
      <c r="BG25" s="267"/>
    </row>
    <row r="26" spans="1:71" s="2" customFormat="1" ht="25.9" customHeight="1">
      <c r="A26" s="30"/>
      <c r="B26" s="31"/>
      <c r="C26" s="32"/>
      <c r="D26" s="33" t="s">
        <v>37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75">
        <f>ROUND(AG94,2)</f>
        <v>0</v>
      </c>
      <c r="AL26" s="276"/>
      <c r="AM26" s="276"/>
      <c r="AN26" s="276"/>
      <c r="AO26" s="276"/>
      <c r="AP26" s="32"/>
      <c r="AQ26" s="32"/>
      <c r="AR26" s="35"/>
      <c r="BG26" s="267"/>
    </row>
    <row r="27" spans="1:71" s="2" customFormat="1" ht="6.95" customHeight="1">
      <c r="A27" s="30"/>
      <c r="B27" s="31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5"/>
      <c r="BG27" s="267"/>
    </row>
    <row r="28" spans="1:71" s="2" customFormat="1" ht="12.75">
      <c r="A28" s="30"/>
      <c r="B28" s="31"/>
      <c r="C28" s="32"/>
      <c r="D28" s="32"/>
      <c r="E28" s="32"/>
      <c r="F28" s="32"/>
      <c r="G28" s="32"/>
      <c r="H28" s="32"/>
      <c r="I28" s="32"/>
      <c r="J28" s="32"/>
      <c r="K28" s="32"/>
      <c r="L28" s="277" t="s">
        <v>38</v>
      </c>
      <c r="M28" s="277"/>
      <c r="N28" s="277"/>
      <c r="O28" s="277"/>
      <c r="P28" s="277"/>
      <c r="Q28" s="32"/>
      <c r="R28" s="32"/>
      <c r="S28" s="32"/>
      <c r="T28" s="32"/>
      <c r="U28" s="32"/>
      <c r="V28" s="32"/>
      <c r="W28" s="277" t="s">
        <v>39</v>
      </c>
      <c r="X28" s="277"/>
      <c r="Y28" s="277"/>
      <c r="Z28" s="277"/>
      <c r="AA28" s="277"/>
      <c r="AB28" s="277"/>
      <c r="AC28" s="277"/>
      <c r="AD28" s="277"/>
      <c r="AE28" s="277"/>
      <c r="AF28" s="32"/>
      <c r="AG28" s="32"/>
      <c r="AH28" s="32"/>
      <c r="AI28" s="32"/>
      <c r="AJ28" s="32"/>
      <c r="AK28" s="277" t="s">
        <v>40</v>
      </c>
      <c r="AL28" s="277"/>
      <c r="AM28" s="277"/>
      <c r="AN28" s="277"/>
      <c r="AO28" s="277"/>
      <c r="AP28" s="32"/>
      <c r="AQ28" s="32"/>
      <c r="AR28" s="35"/>
      <c r="BG28" s="267"/>
    </row>
    <row r="29" spans="1:71" s="3" customFormat="1" ht="14.45" customHeight="1">
      <c r="B29" s="36"/>
      <c r="C29" s="37"/>
      <c r="D29" s="26" t="s">
        <v>41</v>
      </c>
      <c r="E29" s="37"/>
      <c r="F29" s="26" t="s">
        <v>42</v>
      </c>
      <c r="G29" s="37"/>
      <c r="H29" s="37"/>
      <c r="I29" s="37"/>
      <c r="J29" s="37"/>
      <c r="K29" s="37"/>
      <c r="L29" s="280">
        <v>0.2</v>
      </c>
      <c r="M29" s="279"/>
      <c r="N29" s="279"/>
      <c r="O29" s="279"/>
      <c r="P29" s="279"/>
      <c r="Q29" s="37"/>
      <c r="R29" s="37"/>
      <c r="S29" s="37"/>
      <c r="T29" s="37"/>
      <c r="U29" s="37"/>
      <c r="V29" s="37"/>
      <c r="W29" s="278">
        <f>ROUND(BB94, 2)</f>
        <v>0</v>
      </c>
      <c r="X29" s="279"/>
      <c r="Y29" s="279"/>
      <c r="Z29" s="279"/>
      <c r="AA29" s="279"/>
      <c r="AB29" s="279"/>
      <c r="AC29" s="279"/>
      <c r="AD29" s="279"/>
      <c r="AE29" s="279"/>
      <c r="AF29" s="37"/>
      <c r="AG29" s="37"/>
      <c r="AH29" s="37"/>
      <c r="AI29" s="37"/>
      <c r="AJ29" s="37"/>
      <c r="AK29" s="278">
        <f>ROUND(AX94, 2)</f>
        <v>0</v>
      </c>
      <c r="AL29" s="279"/>
      <c r="AM29" s="279"/>
      <c r="AN29" s="279"/>
      <c r="AO29" s="279"/>
      <c r="AP29" s="37"/>
      <c r="AQ29" s="37"/>
      <c r="AR29" s="38"/>
      <c r="BG29" s="268"/>
    </row>
    <row r="30" spans="1:71" s="3" customFormat="1" ht="14.45" customHeight="1">
      <c r="B30" s="36"/>
      <c r="C30" s="37"/>
      <c r="D30" s="37"/>
      <c r="E30" s="37"/>
      <c r="F30" s="26" t="s">
        <v>43</v>
      </c>
      <c r="G30" s="37"/>
      <c r="H30" s="37"/>
      <c r="I30" s="37"/>
      <c r="J30" s="37"/>
      <c r="K30" s="37"/>
      <c r="L30" s="280">
        <v>0.2</v>
      </c>
      <c r="M30" s="279"/>
      <c r="N30" s="279"/>
      <c r="O30" s="279"/>
      <c r="P30" s="279"/>
      <c r="Q30" s="37"/>
      <c r="R30" s="37"/>
      <c r="S30" s="37"/>
      <c r="T30" s="37"/>
      <c r="U30" s="37"/>
      <c r="V30" s="37"/>
      <c r="W30" s="278">
        <f>ROUND(BC94, 2)</f>
        <v>0</v>
      </c>
      <c r="X30" s="279"/>
      <c r="Y30" s="279"/>
      <c r="Z30" s="279"/>
      <c r="AA30" s="279"/>
      <c r="AB30" s="279"/>
      <c r="AC30" s="279"/>
      <c r="AD30" s="279"/>
      <c r="AE30" s="279"/>
      <c r="AF30" s="37"/>
      <c r="AG30" s="37"/>
      <c r="AH30" s="37"/>
      <c r="AI30" s="37"/>
      <c r="AJ30" s="37"/>
      <c r="AK30" s="278">
        <f>ROUND(AY94, 2)</f>
        <v>0</v>
      </c>
      <c r="AL30" s="279"/>
      <c r="AM30" s="279"/>
      <c r="AN30" s="279"/>
      <c r="AO30" s="279"/>
      <c r="AP30" s="37"/>
      <c r="AQ30" s="37"/>
      <c r="AR30" s="38"/>
      <c r="BG30" s="268"/>
    </row>
    <row r="31" spans="1:71" s="3" customFormat="1" ht="14.45" hidden="1" customHeight="1">
      <c r="B31" s="36"/>
      <c r="C31" s="37"/>
      <c r="D31" s="37"/>
      <c r="E31" s="37"/>
      <c r="F31" s="26" t="s">
        <v>44</v>
      </c>
      <c r="G31" s="37"/>
      <c r="H31" s="37"/>
      <c r="I31" s="37"/>
      <c r="J31" s="37"/>
      <c r="K31" s="37"/>
      <c r="L31" s="280">
        <v>0.2</v>
      </c>
      <c r="M31" s="279"/>
      <c r="N31" s="279"/>
      <c r="O31" s="279"/>
      <c r="P31" s="279"/>
      <c r="Q31" s="37"/>
      <c r="R31" s="37"/>
      <c r="S31" s="37"/>
      <c r="T31" s="37"/>
      <c r="U31" s="37"/>
      <c r="V31" s="37"/>
      <c r="W31" s="278">
        <f>ROUND(BD94, 2)</f>
        <v>0</v>
      </c>
      <c r="X31" s="279"/>
      <c r="Y31" s="279"/>
      <c r="Z31" s="279"/>
      <c r="AA31" s="279"/>
      <c r="AB31" s="279"/>
      <c r="AC31" s="279"/>
      <c r="AD31" s="279"/>
      <c r="AE31" s="279"/>
      <c r="AF31" s="37"/>
      <c r="AG31" s="37"/>
      <c r="AH31" s="37"/>
      <c r="AI31" s="37"/>
      <c r="AJ31" s="37"/>
      <c r="AK31" s="278">
        <v>0</v>
      </c>
      <c r="AL31" s="279"/>
      <c r="AM31" s="279"/>
      <c r="AN31" s="279"/>
      <c r="AO31" s="279"/>
      <c r="AP31" s="37"/>
      <c r="AQ31" s="37"/>
      <c r="AR31" s="38"/>
      <c r="BG31" s="268"/>
    </row>
    <row r="32" spans="1:71" s="3" customFormat="1" ht="14.45" hidden="1" customHeight="1">
      <c r="B32" s="36"/>
      <c r="C32" s="37"/>
      <c r="D32" s="37"/>
      <c r="E32" s="37"/>
      <c r="F32" s="26" t="s">
        <v>45</v>
      </c>
      <c r="G32" s="37"/>
      <c r="H32" s="37"/>
      <c r="I32" s="37"/>
      <c r="J32" s="37"/>
      <c r="K32" s="37"/>
      <c r="L32" s="280">
        <v>0.2</v>
      </c>
      <c r="M32" s="279"/>
      <c r="N32" s="279"/>
      <c r="O32" s="279"/>
      <c r="P32" s="279"/>
      <c r="Q32" s="37"/>
      <c r="R32" s="37"/>
      <c r="S32" s="37"/>
      <c r="T32" s="37"/>
      <c r="U32" s="37"/>
      <c r="V32" s="37"/>
      <c r="W32" s="278">
        <f>ROUND(BE94, 2)</f>
        <v>0</v>
      </c>
      <c r="X32" s="279"/>
      <c r="Y32" s="279"/>
      <c r="Z32" s="279"/>
      <c r="AA32" s="279"/>
      <c r="AB32" s="279"/>
      <c r="AC32" s="279"/>
      <c r="AD32" s="279"/>
      <c r="AE32" s="279"/>
      <c r="AF32" s="37"/>
      <c r="AG32" s="37"/>
      <c r="AH32" s="37"/>
      <c r="AI32" s="37"/>
      <c r="AJ32" s="37"/>
      <c r="AK32" s="278">
        <v>0</v>
      </c>
      <c r="AL32" s="279"/>
      <c r="AM32" s="279"/>
      <c r="AN32" s="279"/>
      <c r="AO32" s="279"/>
      <c r="AP32" s="37"/>
      <c r="AQ32" s="37"/>
      <c r="AR32" s="38"/>
      <c r="BG32" s="268"/>
    </row>
    <row r="33" spans="1:59" s="3" customFormat="1" ht="14.45" hidden="1" customHeight="1">
      <c r="B33" s="36"/>
      <c r="C33" s="37"/>
      <c r="D33" s="37"/>
      <c r="E33" s="37"/>
      <c r="F33" s="26" t="s">
        <v>46</v>
      </c>
      <c r="G33" s="37"/>
      <c r="H33" s="37"/>
      <c r="I33" s="37"/>
      <c r="J33" s="37"/>
      <c r="K33" s="37"/>
      <c r="L33" s="280">
        <v>0</v>
      </c>
      <c r="M33" s="279"/>
      <c r="N33" s="279"/>
      <c r="O33" s="279"/>
      <c r="P33" s="279"/>
      <c r="Q33" s="37"/>
      <c r="R33" s="37"/>
      <c r="S33" s="37"/>
      <c r="T33" s="37"/>
      <c r="U33" s="37"/>
      <c r="V33" s="37"/>
      <c r="W33" s="278">
        <f>ROUND(BF94, 2)</f>
        <v>0</v>
      </c>
      <c r="X33" s="279"/>
      <c r="Y33" s="279"/>
      <c r="Z33" s="279"/>
      <c r="AA33" s="279"/>
      <c r="AB33" s="279"/>
      <c r="AC33" s="279"/>
      <c r="AD33" s="279"/>
      <c r="AE33" s="279"/>
      <c r="AF33" s="37"/>
      <c r="AG33" s="37"/>
      <c r="AH33" s="37"/>
      <c r="AI33" s="37"/>
      <c r="AJ33" s="37"/>
      <c r="AK33" s="278">
        <v>0</v>
      </c>
      <c r="AL33" s="279"/>
      <c r="AM33" s="279"/>
      <c r="AN33" s="279"/>
      <c r="AO33" s="279"/>
      <c r="AP33" s="37"/>
      <c r="AQ33" s="37"/>
      <c r="AR33" s="38"/>
      <c r="BG33" s="268"/>
    </row>
    <row r="34" spans="1:59" s="2" customFormat="1" ht="6.95" customHeight="1">
      <c r="A34" s="30"/>
      <c r="B34" s="31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5"/>
      <c r="BG34" s="267"/>
    </row>
    <row r="35" spans="1:59" s="2" customFormat="1" ht="25.9" customHeight="1">
      <c r="A35" s="30"/>
      <c r="B35" s="31"/>
      <c r="C35" s="39"/>
      <c r="D35" s="40" t="s">
        <v>47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 t="s">
        <v>48</v>
      </c>
      <c r="U35" s="41"/>
      <c r="V35" s="41"/>
      <c r="W35" s="41"/>
      <c r="X35" s="284" t="s">
        <v>49</v>
      </c>
      <c r="Y35" s="282"/>
      <c r="Z35" s="282"/>
      <c r="AA35" s="282"/>
      <c r="AB35" s="282"/>
      <c r="AC35" s="41"/>
      <c r="AD35" s="41"/>
      <c r="AE35" s="41"/>
      <c r="AF35" s="41"/>
      <c r="AG35" s="41"/>
      <c r="AH35" s="41"/>
      <c r="AI35" s="41"/>
      <c r="AJ35" s="41"/>
      <c r="AK35" s="281">
        <f>SUM(AK26:AK33)</f>
        <v>0</v>
      </c>
      <c r="AL35" s="282"/>
      <c r="AM35" s="282"/>
      <c r="AN35" s="282"/>
      <c r="AO35" s="283"/>
      <c r="AP35" s="39"/>
      <c r="AQ35" s="39"/>
      <c r="AR35" s="35"/>
      <c r="BG35" s="30"/>
    </row>
    <row r="36" spans="1:59" s="2" customFormat="1" ht="6.95" customHeight="1">
      <c r="A36" s="30"/>
      <c r="B36" s="31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5"/>
      <c r="BG36" s="30"/>
    </row>
    <row r="37" spans="1:59" s="2" customFormat="1" ht="14.45" customHeight="1">
      <c r="A37" s="30"/>
      <c r="B37" s="31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5"/>
      <c r="BG37" s="30"/>
    </row>
    <row r="38" spans="1:59" s="1" customFormat="1" ht="14.45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pans="1:59" s="1" customFormat="1" ht="14.45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pans="1:59" s="1" customFormat="1" ht="14.45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pans="1:59" s="1" customFormat="1" ht="14.45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pans="1:59" s="1" customFormat="1" ht="14.45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pans="1:59" s="1" customFormat="1" ht="14.45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pans="1:59" s="1" customFormat="1" ht="14.45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pans="1:59" s="1" customFormat="1" ht="14.45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pans="1:59" s="1" customFormat="1" ht="14.45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pans="1:59" s="1" customFormat="1" ht="14.45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pans="1:59" s="1" customFormat="1" ht="14.45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pans="1:59" s="2" customFormat="1" ht="14.45" customHeight="1">
      <c r="B49" s="43"/>
      <c r="C49" s="44"/>
      <c r="D49" s="45" t="s">
        <v>50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5" t="s">
        <v>51</v>
      </c>
      <c r="AI49" s="46"/>
      <c r="AJ49" s="46"/>
      <c r="AK49" s="46"/>
      <c r="AL49" s="46"/>
      <c r="AM49" s="46"/>
      <c r="AN49" s="46"/>
      <c r="AO49" s="46"/>
      <c r="AP49" s="44"/>
      <c r="AQ49" s="44"/>
      <c r="AR49" s="47"/>
    </row>
    <row r="50" spans="1:59" ht="11.25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 spans="1:59" ht="11.25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 spans="1:59" ht="11.25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 spans="1:59" ht="11.25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 spans="1:59" ht="11.25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 spans="1:59" ht="11.2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 spans="1:59" ht="11.25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 spans="1:59" ht="11.25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 spans="1:59" ht="11.25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 spans="1:59" ht="11.25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pans="1:59" s="2" customFormat="1" ht="12.75">
      <c r="A60" s="30"/>
      <c r="B60" s="31"/>
      <c r="C60" s="32"/>
      <c r="D60" s="48" t="s">
        <v>52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8" t="s">
        <v>53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8" t="s">
        <v>52</v>
      </c>
      <c r="AI60" s="34"/>
      <c r="AJ60" s="34"/>
      <c r="AK60" s="34"/>
      <c r="AL60" s="34"/>
      <c r="AM60" s="48" t="s">
        <v>53</v>
      </c>
      <c r="AN60" s="34"/>
      <c r="AO60" s="34"/>
      <c r="AP60" s="32"/>
      <c r="AQ60" s="32"/>
      <c r="AR60" s="35"/>
      <c r="BG60" s="30"/>
    </row>
    <row r="61" spans="1:59" ht="11.25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 spans="1:59" ht="11.25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 spans="1:59" ht="11.25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pans="1:59" s="2" customFormat="1" ht="12.75">
      <c r="A64" s="30"/>
      <c r="B64" s="31"/>
      <c r="C64" s="32"/>
      <c r="D64" s="45" t="s">
        <v>54</v>
      </c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5" t="s">
        <v>55</v>
      </c>
      <c r="AI64" s="49"/>
      <c r="AJ64" s="49"/>
      <c r="AK64" s="49"/>
      <c r="AL64" s="49"/>
      <c r="AM64" s="49"/>
      <c r="AN64" s="49"/>
      <c r="AO64" s="49"/>
      <c r="AP64" s="32"/>
      <c r="AQ64" s="32"/>
      <c r="AR64" s="35"/>
      <c r="BG64" s="30"/>
    </row>
    <row r="65" spans="1:59" ht="11.2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 spans="1:59" ht="11.25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 spans="1:59" ht="11.25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 spans="1:59" ht="11.25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 spans="1:59" ht="11.25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 spans="1:59" ht="11.25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 spans="1:59" ht="11.25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 spans="1:59" ht="11.25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 spans="1:59" ht="11.25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 spans="1:59" ht="11.25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pans="1:59" s="2" customFormat="1" ht="12.75">
      <c r="A75" s="30"/>
      <c r="B75" s="31"/>
      <c r="C75" s="32"/>
      <c r="D75" s="48" t="s">
        <v>52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8" t="s">
        <v>53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8" t="s">
        <v>52</v>
      </c>
      <c r="AI75" s="34"/>
      <c r="AJ75" s="34"/>
      <c r="AK75" s="34"/>
      <c r="AL75" s="34"/>
      <c r="AM75" s="48" t="s">
        <v>53</v>
      </c>
      <c r="AN75" s="34"/>
      <c r="AO75" s="34"/>
      <c r="AP75" s="32"/>
      <c r="AQ75" s="32"/>
      <c r="AR75" s="35"/>
      <c r="BG75" s="30"/>
    </row>
    <row r="76" spans="1:59" s="2" customFormat="1" ht="11.25">
      <c r="A76" s="30"/>
      <c r="B76" s="31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5"/>
      <c r="BG76" s="30"/>
    </row>
    <row r="77" spans="1:59" s="2" customFormat="1" ht="6.95" customHeight="1">
      <c r="A77" s="30"/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35"/>
      <c r="BG77" s="30"/>
    </row>
    <row r="81" spans="1:91" s="2" customFormat="1" ht="6.95" customHeight="1">
      <c r="A81" s="30"/>
      <c r="B81" s="52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53"/>
      <c r="AP81" s="53"/>
      <c r="AQ81" s="53"/>
      <c r="AR81" s="35"/>
      <c r="BG81" s="30"/>
    </row>
    <row r="82" spans="1:91" s="2" customFormat="1" ht="24.95" customHeight="1">
      <c r="A82" s="30"/>
      <c r="B82" s="31"/>
      <c r="C82" s="20" t="s">
        <v>56</v>
      </c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5"/>
      <c r="BG82" s="30"/>
    </row>
    <row r="83" spans="1:91" s="2" customFormat="1" ht="6.95" customHeight="1">
      <c r="A83" s="30"/>
      <c r="B83" s="31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5"/>
      <c r="BG83" s="30"/>
    </row>
    <row r="84" spans="1:91" s="4" customFormat="1" ht="12" customHeight="1">
      <c r="B84" s="54"/>
      <c r="C84" s="26" t="s">
        <v>12</v>
      </c>
      <c r="D84" s="55"/>
      <c r="E84" s="55"/>
      <c r="F84" s="55"/>
      <c r="G84" s="55"/>
      <c r="H84" s="55"/>
      <c r="I84" s="55"/>
      <c r="J84" s="55"/>
      <c r="K84" s="55"/>
      <c r="L84" s="55" t="str">
        <f>K5</f>
        <v>659</v>
      </c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G84" s="55"/>
      <c r="AH84" s="55"/>
      <c r="AI84" s="55"/>
      <c r="AJ84" s="55"/>
      <c r="AK84" s="55"/>
      <c r="AL84" s="55"/>
      <c r="AM84" s="55"/>
      <c r="AN84" s="55"/>
      <c r="AO84" s="55"/>
      <c r="AP84" s="55"/>
      <c r="AQ84" s="55"/>
      <c r="AR84" s="56"/>
    </row>
    <row r="85" spans="1:91" s="5" customFormat="1" ht="36.950000000000003" customHeight="1">
      <c r="B85" s="57"/>
      <c r="C85" s="58" t="s">
        <v>15</v>
      </c>
      <c r="D85" s="59"/>
      <c r="E85" s="59"/>
      <c r="F85" s="59"/>
      <c r="G85" s="59"/>
      <c r="H85" s="59"/>
      <c r="I85" s="59"/>
      <c r="J85" s="59"/>
      <c r="K85" s="59"/>
      <c r="L85" s="245" t="str">
        <f>K6</f>
        <v>Zlepšenie vybavenia techn. učební a zvýšenie technickej gramotnosti v centre odborného výcviku SPŠ NMnV</v>
      </c>
      <c r="M85" s="246"/>
      <c r="N85" s="246"/>
      <c r="O85" s="246"/>
      <c r="P85" s="246"/>
      <c r="Q85" s="246"/>
      <c r="R85" s="246"/>
      <c r="S85" s="246"/>
      <c r="T85" s="246"/>
      <c r="U85" s="246"/>
      <c r="V85" s="246"/>
      <c r="W85" s="246"/>
      <c r="X85" s="246"/>
      <c r="Y85" s="246"/>
      <c r="Z85" s="246"/>
      <c r="AA85" s="246"/>
      <c r="AB85" s="246"/>
      <c r="AC85" s="246"/>
      <c r="AD85" s="246"/>
      <c r="AE85" s="246"/>
      <c r="AF85" s="246"/>
      <c r="AG85" s="246"/>
      <c r="AH85" s="246"/>
      <c r="AI85" s="246"/>
      <c r="AJ85" s="246"/>
      <c r="AK85" s="246"/>
      <c r="AL85" s="246"/>
      <c r="AM85" s="246"/>
      <c r="AN85" s="246"/>
      <c r="AO85" s="246"/>
      <c r="AP85" s="59"/>
      <c r="AQ85" s="59"/>
      <c r="AR85" s="60"/>
    </row>
    <row r="86" spans="1:91" s="2" customFormat="1" ht="6.95" customHeight="1">
      <c r="A86" s="30"/>
      <c r="B86" s="31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5"/>
      <c r="BG86" s="30"/>
    </row>
    <row r="87" spans="1:91" s="2" customFormat="1" ht="12" customHeight="1">
      <c r="A87" s="30"/>
      <c r="B87" s="31"/>
      <c r="C87" s="26" t="s">
        <v>19</v>
      </c>
      <c r="D87" s="32"/>
      <c r="E87" s="32"/>
      <c r="F87" s="32"/>
      <c r="G87" s="32"/>
      <c r="H87" s="32"/>
      <c r="I87" s="32"/>
      <c r="J87" s="32"/>
      <c r="K87" s="32"/>
      <c r="L87" s="61" t="str">
        <f>IF(K8="","",K8)</f>
        <v>Nové mesto nad Váhom</v>
      </c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26" t="s">
        <v>21</v>
      </c>
      <c r="AJ87" s="32"/>
      <c r="AK87" s="32"/>
      <c r="AL87" s="32"/>
      <c r="AM87" s="247" t="str">
        <f>IF(AN8= "","",AN8)</f>
        <v>22.6.2017</v>
      </c>
      <c r="AN87" s="247"/>
      <c r="AO87" s="32"/>
      <c r="AP87" s="32"/>
      <c r="AQ87" s="32"/>
      <c r="AR87" s="35"/>
      <c r="BG87" s="30"/>
    </row>
    <row r="88" spans="1:91" s="2" customFormat="1" ht="6.95" customHeight="1">
      <c r="A88" s="30"/>
      <c r="B88" s="31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5"/>
      <c r="BG88" s="30"/>
    </row>
    <row r="89" spans="1:91" s="2" customFormat="1" ht="15.2" customHeight="1">
      <c r="A89" s="30"/>
      <c r="B89" s="31"/>
      <c r="C89" s="26" t="s">
        <v>23</v>
      </c>
      <c r="D89" s="32"/>
      <c r="E89" s="32"/>
      <c r="F89" s="32"/>
      <c r="G89" s="32"/>
      <c r="H89" s="32"/>
      <c r="I89" s="32"/>
      <c r="J89" s="32"/>
      <c r="K89" s="32"/>
      <c r="L89" s="55" t="str">
        <f>IF(E11= "","",E11)</f>
        <v xml:space="preserve"> </v>
      </c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26" t="s">
        <v>29</v>
      </c>
      <c r="AJ89" s="32"/>
      <c r="AK89" s="32"/>
      <c r="AL89" s="32"/>
      <c r="AM89" s="248" t="str">
        <f>IF(E17="","",E17)</f>
        <v>3D PARTNERS, s.r.o.</v>
      </c>
      <c r="AN89" s="249"/>
      <c r="AO89" s="249"/>
      <c r="AP89" s="249"/>
      <c r="AQ89" s="32"/>
      <c r="AR89" s="35"/>
      <c r="AS89" s="250" t="s">
        <v>57</v>
      </c>
      <c r="AT89" s="251"/>
      <c r="AU89" s="62"/>
      <c r="AV89" s="62"/>
      <c r="AW89" s="62"/>
      <c r="AX89" s="62"/>
      <c r="AY89" s="62"/>
      <c r="AZ89" s="62"/>
      <c r="BA89" s="62"/>
      <c r="BB89" s="62"/>
      <c r="BC89" s="62"/>
      <c r="BD89" s="62"/>
      <c r="BE89" s="62"/>
      <c r="BF89" s="63"/>
      <c r="BG89" s="30"/>
    </row>
    <row r="90" spans="1:91" s="2" customFormat="1" ht="15.2" customHeight="1">
      <c r="A90" s="30"/>
      <c r="B90" s="31"/>
      <c r="C90" s="26" t="s">
        <v>27</v>
      </c>
      <c r="D90" s="32"/>
      <c r="E90" s="32"/>
      <c r="F90" s="32"/>
      <c r="G90" s="32"/>
      <c r="H90" s="32"/>
      <c r="I90" s="32"/>
      <c r="J90" s="32"/>
      <c r="K90" s="32"/>
      <c r="L90" s="55" t="str">
        <f>IF(E14= "Vyplň údaj","",E14)</f>
        <v/>
      </c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26" t="s">
        <v>34</v>
      </c>
      <c r="AJ90" s="32"/>
      <c r="AK90" s="32"/>
      <c r="AL90" s="32"/>
      <c r="AM90" s="248" t="str">
        <f>IF(E20="","",E20)</f>
        <v>Ing. Martin TOMÁŠ</v>
      </c>
      <c r="AN90" s="249"/>
      <c r="AO90" s="249"/>
      <c r="AP90" s="249"/>
      <c r="AQ90" s="32"/>
      <c r="AR90" s="35"/>
      <c r="AS90" s="252"/>
      <c r="AT90" s="253"/>
      <c r="AU90" s="64"/>
      <c r="AV90" s="64"/>
      <c r="AW90" s="64"/>
      <c r="AX90" s="64"/>
      <c r="AY90" s="64"/>
      <c r="AZ90" s="64"/>
      <c r="BA90" s="64"/>
      <c r="BB90" s="64"/>
      <c r="BC90" s="64"/>
      <c r="BD90" s="64"/>
      <c r="BE90" s="64"/>
      <c r="BF90" s="65"/>
      <c r="BG90" s="30"/>
    </row>
    <row r="91" spans="1:91" s="2" customFormat="1" ht="10.9" customHeight="1">
      <c r="A91" s="30"/>
      <c r="B91" s="31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5"/>
      <c r="AS91" s="254"/>
      <c r="AT91" s="255"/>
      <c r="AU91" s="66"/>
      <c r="AV91" s="66"/>
      <c r="AW91" s="66"/>
      <c r="AX91" s="66"/>
      <c r="AY91" s="66"/>
      <c r="AZ91" s="66"/>
      <c r="BA91" s="66"/>
      <c r="BB91" s="66"/>
      <c r="BC91" s="66"/>
      <c r="BD91" s="66"/>
      <c r="BE91" s="66"/>
      <c r="BF91" s="67"/>
      <c r="BG91" s="30"/>
    </row>
    <row r="92" spans="1:91" s="2" customFormat="1" ht="29.25" customHeight="1">
      <c r="A92" s="30"/>
      <c r="B92" s="31"/>
      <c r="C92" s="256" t="s">
        <v>58</v>
      </c>
      <c r="D92" s="257"/>
      <c r="E92" s="257"/>
      <c r="F92" s="257"/>
      <c r="G92" s="257"/>
      <c r="H92" s="68"/>
      <c r="I92" s="259" t="s">
        <v>59</v>
      </c>
      <c r="J92" s="257"/>
      <c r="K92" s="257"/>
      <c r="L92" s="257"/>
      <c r="M92" s="257"/>
      <c r="N92" s="257"/>
      <c r="O92" s="257"/>
      <c r="P92" s="257"/>
      <c r="Q92" s="257"/>
      <c r="R92" s="257"/>
      <c r="S92" s="257"/>
      <c r="T92" s="257"/>
      <c r="U92" s="257"/>
      <c r="V92" s="257"/>
      <c r="W92" s="257"/>
      <c r="X92" s="257"/>
      <c r="Y92" s="257"/>
      <c r="Z92" s="257"/>
      <c r="AA92" s="257"/>
      <c r="AB92" s="257"/>
      <c r="AC92" s="257"/>
      <c r="AD92" s="257"/>
      <c r="AE92" s="257"/>
      <c r="AF92" s="257"/>
      <c r="AG92" s="258" t="s">
        <v>60</v>
      </c>
      <c r="AH92" s="257"/>
      <c r="AI92" s="257"/>
      <c r="AJ92" s="257"/>
      <c r="AK92" s="257"/>
      <c r="AL92" s="257"/>
      <c r="AM92" s="257"/>
      <c r="AN92" s="259" t="s">
        <v>61</v>
      </c>
      <c r="AO92" s="257"/>
      <c r="AP92" s="260"/>
      <c r="AQ92" s="69" t="s">
        <v>62</v>
      </c>
      <c r="AR92" s="35"/>
      <c r="AS92" s="70" t="s">
        <v>63</v>
      </c>
      <c r="AT92" s="71" t="s">
        <v>64</v>
      </c>
      <c r="AU92" s="71" t="s">
        <v>65</v>
      </c>
      <c r="AV92" s="71" t="s">
        <v>66</v>
      </c>
      <c r="AW92" s="71" t="s">
        <v>67</v>
      </c>
      <c r="AX92" s="71" t="s">
        <v>68</v>
      </c>
      <c r="AY92" s="71" t="s">
        <v>69</v>
      </c>
      <c r="AZ92" s="71" t="s">
        <v>70</v>
      </c>
      <c r="BA92" s="71" t="s">
        <v>71</v>
      </c>
      <c r="BB92" s="71" t="s">
        <v>72</v>
      </c>
      <c r="BC92" s="71" t="s">
        <v>73</v>
      </c>
      <c r="BD92" s="71" t="s">
        <v>74</v>
      </c>
      <c r="BE92" s="71" t="s">
        <v>75</v>
      </c>
      <c r="BF92" s="72" t="s">
        <v>76</v>
      </c>
      <c r="BG92" s="30"/>
    </row>
    <row r="93" spans="1:91" s="2" customFormat="1" ht="10.9" customHeight="1">
      <c r="A93" s="30"/>
      <c r="B93" s="31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5"/>
      <c r="AS93" s="73"/>
      <c r="AT93" s="74"/>
      <c r="AU93" s="74"/>
      <c r="AV93" s="74"/>
      <c r="AW93" s="74"/>
      <c r="AX93" s="74"/>
      <c r="AY93" s="74"/>
      <c r="AZ93" s="74"/>
      <c r="BA93" s="74"/>
      <c r="BB93" s="74"/>
      <c r="BC93" s="74"/>
      <c r="BD93" s="74"/>
      <c r="BE93" s="74"/>
      <c r="BF93" s="75"/>
      <c r="BG93" s="30"/>
    </row>
    <row r="94" spans="1:91" s="6" customFormat="1" ht="32.450000000000003" customHeight="1">
      <c r="B94" s="76"/>
      <c r="C94" s="77" t="s">
        <v>77</v>
      </c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264">
        <f>ROUND(SUM(AG95:AG99),2)</f>
        <v>0</v>
      </c>
      <c r="AH94" s="264"/>
      <c r="AI94" s="264"/>
      <c r="AJ94" s="264"/>
      <c r="AK94" s="264"/>
      <c r="AL94" s="264"/>
      <c r="AM94" s="264"/>
      <c r="AN94" s="265">
        <f t="shared" ref="AN94:AN99" si="0">SUM(AG94,AV94)</f>
        <v>0</v>
      </c>
      <c r="AO94" s="265"/>
      <c r="AP94" s="265"/>
      <c r="AQ94" s="80" t="s">
        <v>1</v>
      </c>
      <c r="AR94" s="81"/>
      <c r="AS94" s="82">
        <f>ROUND(SUM(AS95:AS99),2)</f>
        <v>0</v>
      </c>
      <c r="AT94" s="83">
        <f>ROUND(SUM(AT95:AT99),2)</f>
        <v>0</v>
      </c>
      <c r="AU94" s="84">
        <f>ROUND(SUM(AU95:AU99),2)</f>
        <v>0</v>
      </c>
      <c r="AV94" s="84">
        <f t="shared" ref="AV94:AV99" si="1">ROUND(SUM(AX94:AY94),2)</f>
        <v>0</v>
      </c>
      <c r="AW94" s="85">
        <f>ROUND(SUM(AW95:AW99),5)</f>
        <v>0</v>
      </c>
      <c r="AX94" s="84">
        <f>ROUND(BB94*L29,2)</f>
        <v>0</v>
      </c>
      <c r="AY94" s="84">
        <f>ROUND(BC94*L30,2)</f>
        <v>0</v>
      </c>
      <c r="AZ94" s="84">
        <f>ROUND(BD94*L29,2)</f>
        <v>0</v>
      </c>
      <c r="BA94" s="84">
        <f>ROUND(BE94*L30,2)</f>
        <v>0</v>
      </c>
      <c r="BB94" s="84">
        <f>ROUND(SUM(BB95:BB99),2)</f>
        <v>0</v>
      </c>
      <c r="BC94" s="84">
        <f>ROUND(SUM(BC95:BC99),2)</f>
        <v>0</v>
      </c>
      <c r="BD94" s="84">
        <f>ROUND(SUM(BD95:BD99),2)</f>
        <v>0</v>
      </c>
      <c r="BE94" s="84">
        <f>ROUND(SUM(BE95:BE99),2)</f>
        <v>0</v>
      </c>
      <c r="BF94" s="86">
        <f>ROUND(SUM(BF95:BF99),2)</f>
        <v>0</v>
      </c>
      <c r="BS94" s="87" t="s">
        <v>78</v>
      </c>
      <c r="BT94" s="87" t="s">
        <v>79</v>
      </c>
      <c r="BU94" s="88" t="s">
        <v>80</v>
      </c>
      <c r="BV94" s="87" t="s">
        <v>81</v>
      </c>
      <c r="BW94" s="87" t="s">
        <v>6</v>
      </c>
      <c r="BX94" s="87" t="s">
        <v>82</v>
      </c>
      <c r="CL94" s="87" t="s">
        <v>1</v>
      </c>
    </row>
    <row r="95" spans="1:91" s="7" customFormat="1" ht="16.5" customHeight="1">
      <c r="A95" s="89" t="s">
        <v>83</v>
      </c>
      <c r="B95" s="90"/>
      <c r="C95" s="91"/>
      <c r="D95" s="261" t="s">
        <v>84</v>
      </c>
      <c r="E95" s="261"/>
      <c r="F95" s="261"/>
      <c r="G95" s="261"/>
      <c r="H95" s="261"/>
      <c r="I95" s="92"/>
      <c r="J95" s="261" t="s">
        <v>85</v>
      </c>
      <c r="K95" s="261"/>
      <c r="L95" s="261"/>
      <c r="M95" s="261"/>
      <c r="N95" s="261"/>
      <c r="O95" s="261"/>
      <c r="P95" s="261"/>
      <c r="Q95" s="261"/>
      <c r="R95" s="261"/>
      <c r="S95" s="261"/>
      <c r="T95" s="261"/>
      <c r="U95" s="261"/>
      <c r="V95" s="261"/>
      <c r="W95" s="261"/>
      <c r="X95" s="261"/>
      <c r="Y95" s="261"/>
      <c r="Z95" s="261"/>
      <c r="AA95" s="261"/>
      <c r="AB95" s="261"/>
      <c r="AC95" s="261"/>
      <c r="AD95" s="261"/>
      <c r="AE95" s="261"/>
      <c r="AF95" s="261"/>
      <c r="AG95" s="262">
        <f>'001 - SO 01 Rekonštrukcia...'!K32</f>
        <v>0</v>
      </c>
      <c r="AH95" s="263"/>
      <c r="AI95" s="263"/>
      <c r="AJ95" s="263"/>
      <c r="AK95" s="263"/>
      <c r="AL95" s="263"/>
      <c r="AM95" s="263"/>
      <c r="AN95" s="262">
        <f t="shared" si="0"/>
        <v>0</v>
      </c>
      <c r="AO95" s="263"/>
      <c r="AP95" s="263"/>
      <c r="AQ95" s="93" t="s">
        <v>86</v>
      </c>
      <c r="AR95" s="94"/>
      <c r="AS95" s="95">
        <f>'001 - SO 01 Rekonštrukcia...'!K30</f>
        <v>0</v>
      </c>
      <c r="AT95" s="96">
        <f>'001 - SO 01 Rekonštrukcia...'!K31</f>
        <v>0</v>
      </c>
      <c r="AU95" s="96">
        <v>0</v>
      </c>
      <c r="AV95" s="96">
        <f t="shared" si="1"/>
        <v>0</v>
      </c>
      <c r="AW95" s="97">
        <f>'001 - SO 01 Rekonštrukcia...'!T137</f>
        <v>0</v>
      </c>
      <c r="AX95" s="96">
        <f>'001 - SO 01 Rekonštrukcia...'!K35</f>
        <v>0</v>
      </c>
      <c r="AY95" s="96">
        <f>'001 - SO 01 Rekonštrukcia...'!K36</f>
        <v>0</v>
      </c>
      <c r="AZ95" s="96">
        <f>'001 - SO 01 Rekonštrukcia...'!K37</f>
        <v>0</v>
      </c>
      <c r="BA95" s="96">
        <f>'001 - SO 01 Rekonštrukcia...'!K38</f>
        <v>0</v>
      </c>
      <c r="BB95" s="96">
        <f>'001 - SO 01 Rekonštrukcia...'!F35</f>
        <v>0</v>
      </c>
      <c r="BC95" s="96">
        <f>'001 - SO 01 Rekonštrukcia...'!F36</f>
        <v>0</v>
      </c>
      <c r="BD95" s="96">
        <f>'001 - SO 01 Rekonštrukcia...'!F37</f>
        <v>0</v>
      </c>
      <c r="BE95" s="96">
        <f>'001 - SO 01 Rekonštrukcia...'!F38</f>
        <v>0</v>
      </c>
      <c r="BF95" s="98">
        <f>'001 - SO 01 Rekonštrukcia...'!F39</f>
        <v>0</v>
      </c>
      <c r="BT95" s="99" t="s">
        <v>87</v>
      </c>
      <c r="BV95" s="99" t="s">
        <v>81</v>
      </c>
      <c r="BW95" s="99" t="s">
        <v>88</v>
      </c>
      <c r="BX95" s="99" t="s">
        <v>6</v>
      </c>
      <c r="CL95" s="99" t="s">
        <v>1</v>
      </c>
      <c r="CM95" s="99" t="s">
        <v>79</v>
      </c>
    </row>
    <row r="96" spans="1:91" s="7" customFormat="1" ht="24.75" customHeight="1">
      <c r="A96" s="89" t="s">
        <v>83</v>
      </c>
      <c r="B96" s="90"/>
      <c r="C96" s="91"/>
      <c r="D96" s="261" t="s">
        <v>89</v>
      </c>
      <c r="E96" s="261"/>
      <c r="F96" s="261"/>
      <c r="G96" s="261"/>
      <c r="H96" s="261"/>
      <c r="I96" s="92"/>
      <c r="J96" s="261" t="s">
        <v>90</v>
      </c>
      <c r="K96" s="261"/>
      <c r="L96" s="261"/>
      <c r="M96" s="261"/>
      <c r="N96" s="261"/>
      <c r="O96" s="261"/>
      <c r="P96" s="261"/>
      <c r="Q96" s="261"/>
      <c r="R96" s="261"/>
      <c r="S96" s="261"/>
      <c r="T96" s="261"/>
      <c r="U96" s="261"/>
      <c r="V96" s="261"/>
      <c r="W96" s="261"/>
      <c r="X96" s="261"/>
      <c r="Y96" s="261"/>
      <c r="Z96" s="261"/>
      <c r="AA96" s="261"/>
      <c r="AB96" s="261"/>
      <c r="AC96" s="261"/>
      <c r="AD96" s="261"/>
      <c r="AE96" s="261"/>
      <c r="AF96" s="261"/>
      <c r="AG96" s="262">
        <f>'002 - SO 01 Umelé osvetle...'!K32</f>
        <v>0</v>
      </c>
      <c r="AH96" s="263"/>
      <c r="AI96" s="263"/>
      <c r="AJ96" s="263"/>
      <c r="AK96" s="263"/>
      <c r="AL96" s="263"/>
      <c r="AM96" s="263"/>
      <c r="AN96" s="262">
        <f t="shared" si="0"/>
        <v>0</v>
      </c>
      <c r="AO96" s="263"/>
      <c r="AP96" s="263"/>
      <c r="AQ96" s="93" t="s">
        <v>86</v>
      </c>
      <c r="AR96" s="94"/>
      <c r="AS96" s="95">
        <f>'002 - SO 01 Umelé osvetle...'!K30</f>
        <v>0</v>
      </c>
      <c r="AT96" s="96">
        <f>'002 - SO 01 Umelé osvetle...'!K31</f>
        <v>0</v>
      </c>
      <c r="AU96" s="96">
        <v>0</v>
      </c>
      <c r="AV96" s="96">
        <f t="shared" si="1"/>
        <v>0</v>
      </c>
      <c r="AW96" s="97">
        <f>'002 - SO 01 Umelé osvetle...'!T127</f>
        <v>0</v>
      </c>
      <c r="AX96" s="96">
        <f>'002 - SO 01 Umelé osvetle...'!K35</f>
        <v>0</v>
      </c>
      <c r="AY96" s="96">
        <f>'002 - SO 01 Umelé osvetle...'!K36</f>
        <v>0</v>
      </c>
      <c r="AZ96" s="96">
        <f>'002 - SO 01 Umelé osvetle...'!K37</f>
        <v>0</v>
      </c>
      <c r="BA96" s="96">
        <f>'002 - SO 01 Umelé osvetle...'!K38</f>
        <v>0</v>
      </c>
      <c r="BB96" s="96">
        <f>'002 - SO 01 Umelé osvetle...'!F35</f>
        <v>0</v>
      </c>
      <c r="BC96" s="96">
        <f>'002 - SO 01 Umelé osvetle...'!F36</f>
        <v>0</v>
      </c>
      <c r="BD96" s="96">
        <f>'002 - SO 01 Umelé osvetle...'!F37</f>
        <v>0</v>
      </c>
      <c r="BE96" s="96">
        <f>'002 - SO 01 Umelé osvetle...'!F38</f>
        <v>0</v>
      </c>
      <c r="BF96" s="98">
        <f>'002 - SO 01 Umelé osvetle...'!F39</f>
        <v>0</v>
      </c>
      <c r="BT96" s="99" t="s">
        <v>87</v>
      </c>
      <c r="BV96" s="99" t="s">
        <v>81</v>
      </c>
      <c r="BW96" s="99" t="s">
        <v>91</v>
      </c>
      <c r="BX96" s="99" t="s">
        <v>6</v>
      </c>
      <c r="CL96" s="99" t="s">
        <v>1</v>
      </c>
      <c r="CM96" s="99" t="s">
        <v>79</v>
      </c>
    </row>
    <row r="97" spans="1:91" s="7" customFormat="1" ht="16.5" customHeight="1">
      <c r="A97" s="89" t="s">
        <v>83</v>
      </c>
      <c r="B97" s="90"/>
      <c r="C97" s="91"/>
      <c r="D97" s="261" t="s">
        <v>92</v>
      </c>
      <c r="E97" s="261"/>
      <c r="F97" s="261"/>
      <c r="G97" s="261"/>
      <c r="H97" s="261"/>
      <c r="I97" s="92"/>
      <c r="J97" s="261" t="s">
        <v>93</v>
      </c>
      <c r="K97" s="261"/>
      <c r="L97" s="261"/>
      <c r="M97" s="261"/>
      <c r="N97" s="261"/>
      <c r="O97" s="261"/>
      <c r="P97" s="261"/>
      <c r="Q97" s="261"/>
      <c r="R97" s="261"/>
      <c r="S97" s="261"/>
      <c r="T97" s="261"/>
      <c r="U97" s="261"/>
      <c r="V97" s="261"/>
      <c r="W97" s="261"/>
      <c r="X97" s="261"/>
      <c r="Y97" s="261"/>
      <c r="Z97" s="261"/>
      <c r="AA97" s="261"/>
      <c r="AB97" s="261"/>
      <c r="AC97" s="261"/>
      <c r="AD97" s="261"/>
      <c r="AE97" s="261"/>
      <c r="AF97" s="261"/>
      <c r="AG97" s="262">
        <f>'003 - SO 02 Rekonštrukcia...'!K32</f>
        <v>0</v>
      </c>
      <c r="AH97" s="263"/>
      <c r="AI97" s="263"/>
      <c r="AJ97" s="263"/>
      <c r="AK97" s="263"/>
      <c r="AL97" s="263"/>
      <c r="AM97" s="263"/>
      <c r="AN97" s="262">
        <f t="shared" si="0"/>
        <v>0</v>
      </c>
      <c r="AO97" s="263"/>
      <c r="AP97" s="263"/>
      <c r="AQ97" s="93" t="s">
        <v>86</v>
      </c>
      <c r="AR97" s="94"/>
      <c r="AS97" s="95">
        <f>'003 - SO 02 Rekonštrukcia...'!K30</f>
        <v>0</v>
      </c>
      <c r="AT97" s="96">
        <f>'003 - SO 02 Rekonštrukcia...'!K31</f>
        <v>0</v>
      </c>
      <c r="AU97" s="96">
        <v>0</v>
      </c>
      <c r="AV97" s="96">
        <f t="shared" si="1"/>
        <v>0</v>
      </c>
      <c r="AW97" s="97">
        <f>'003 - SO 02 Rekonštrukcia...'!T126</f>
        <v>0</v>
      </c>
      <c r="AX97" s="96">
        <f>'003 - SO 02 Rekonštrukcia...'!K35</f>
        <v>0</v>
      </c>
      <c r="AY97" s="96">
        <f>'003 - SO 02 Rekonštrukcia...'!K36</f>
        <v>0</v>
      </c>
      <c r="AZ97" s="96">
        <f>'003 - SO 02 Rekonštrukcia...'!K37</f>
        <v>0</v>
      </c>
      <c r="BA97" s="96">
        <f>'003 - SO 02 Rekonštrukcia...'!K38</f>
        <v>0</v>
      </c>
      <c r="BB97" s="96">
        <f>'003 - SO 02 Rekonštrukcia...'!F35</f>
        <v>0</v>
      </c>
      <c r="BC97" s="96">
        <f>'003 - SO 02 Rekonštrukcia...'!F36</f>
        <v>0</v>
      </c>
      <c r="BD97" s="96">
        <f>'003 - SO 02 Rekonštrukcia...'!F37</f>
        <v>0</v>
      </c>
      <c r="BE97" s="96">
        <f>'003 - SO 02 Rekonštrukcia...'!F38</f>
        <v>0</v>
      </c>
      <c r="BF97" s="98">
        <f>'003 - SO 02 Rekonštrukcia...'!F39</f>
        <v>0</v>
      </c>
      <c r="BT97" s="99" t="s">
        <v>87</v>
      </c>
      <c r="BV97" s="99" t="s">
        <v>81</v>
      </c>
      <c r="BW97" s="99" t="s">
        <v>94</v>
      </c>
      <c r="BX97" s="99" t="s">
        <v>6</v>
      </c>
      <c r="CL97" s="99" t="s">
        <v>1</v>
      </c>
      <c r="CM97" s="99" t="s">
        <v>79</v>
      </c>
    </row>
    <row r="98" spans="1:91" s="7" customFormat="1" ht="16.5" customHeight="1">
      <c r="A98" s="89" t="s">
        <v>83</v>
      </c>
      <c r="B98" s="90"/>
      <c r="C98" s="91"/>
      <c r="D98" s="261" t="s">
        <v>95</v>
      </c>
      <c r="E98" s="261"/>
      <c r="F98" s="261"/>
      <c r="G98" s="261"/>
      <c r="H98" s="261"/>
      <c r="I98" s="92"/>
      <c r="J98" s="261" t="s">
        <v>96</v>
      </c>
      <c r="K98" s="261"/>
      <c r="L98" s="261"/>
      <c r="M98" s="261"/>
      <c r="N98" s="261"/>
      <c r="O98" s="261"/>
      <c r="P98" s="261"/>
      <c r="Q98" s="261"/>
      <c r="R98" s="261"/>
      <c r="S98" s="261"/>
      <c r="T98" s="261"/>
      <c r="U98" s="261"/>
      <c r="V98" s="261"/>
      <c r="W98" s="261"/>
      <c r="X98" s="261"/>
      <c r="Y98" s="261"/>
      <c r="Z98" s="261"/>
      <c r="AA98" s="261"/>
      <c r="AB98" s="261"/>
      <c r="AC98" s="261"/>
      <c r="AD98" s="261"/>
      <c r="AE98" s="261"/>
      <c r="AF98" s="261"/>
      <c r="AG98" s="262">
        <f>'004 - SO 02 Bleskozvod'!K32</f>
        <v>0</v>
      </c>
      <c r="AH98" s="263"/>
      <c r="AI98" s="263"/>
      <c r="AJ98" s="263"/>
      <c r="AK98" s="263"/>
      <c r="AL98" s="263"/>
      <c r="AM98" s="263"/>
      <c r="AN98" s="262">
        <f t="shared" si="0"/>
        <v>0</v>
      </c>
      <c r="AO98" s="263"/>
      <c r="AP98" s="263"/>
      <c r="AQ98" s="93" t="s">
        <v>86</v>
      </c>
      <c r="AR98" s="94"/>
      <c r="AS98" s="95">
        <f>'004 - SO 02 Bleskozvod'!K30</f>
        <v>0</v>
      </c>
      <c r="AT98" s="96">
        <f>'004 - SO 02 Bleskozvod'!K31</f>
        <v>0</v>
      </c>
      <c r="AU98" s="96">
        <v>0</v>
      </c>
      <c r="AV98" s="96">
        <f t="shared" si="1"/>
        <v>0</v>
      </c>
      <c r="AW98" s="97">
        <f>'004 - SO 02 Bleskozvod'!T119</f>
        <v>0</v>
      </c>
      <c r="AX98" s="96">
        <f>'004 - SO 02 Bleskozvod'!K35</f>
        <v>0</v>
      </c>
      <c r="AY98" s="96">
        <f>'004 - SO 02 Bleskozvod'!K36</f>
        <v>0</v>
      </c>
      <c r="AZ98" s="96">
        <f>'004 - SO 02 Bleskozvod'!K37</f>
        <v>0</v>
      </c>
      <c r="BA98" s="96">
        <f>'004 - SO 02 Bleskozvod'!K38</f>
        <v>0</v>
      </c>
      <c r="BB98" s="96">
        <f>'004 - SO 02 Bleskozvod'!F35</f>
        <v>0</v>
      </c>
      <c r="BC98" s="96">
        <f>'004 - SO 02 Bleskozvod'!F36</f>
        <v>0</v>
      </c>
      <c r="BD98" s="96">
        <f>'004 - SO 02 Bleskozvod'!F37</f>
        <v>0</v>
      </c>
      <c r="BE98" s="96">
        <f>'004 - SO 02 Bleskozvod'!F38</f>
        <v>0</v>
      </c>
      <c r="BF98" s="98">
        <f>'004 - SO 02 Bleskozvod'!F39</f>
        <v>0</v>
      </c>
      <c r="BT98" s="99" t="s">
        <v>87</v>
      </c>
      <c r="BV98" s="99" t="s">
        <v>81</v>
      </c>
      <c r="BW98" s="99" t="s">
        <v>97</v>
      </c>
      <c r="BX98" s="99" t="s">
        <v>6</v>
      </c>
      <c r="CL98" s="99" t="s">
        <v>1</v>
      </c>
      <c r="CM98" s="99" t="s">
        <v>79</v>
      </c>
    </row>
    <row r="99" spans="1:91" s="7" customFormat="1" ht="16.5" customHeight="1">
      <c r="A99" s="89" t="s">
        <v>83</v>
      </c>
      <c r="B99" s="90"/>
      <c r="C99" s="91"/>
      <c r="D99" s="261" t="s">
        <v>98</v>
      </c>
      <c r="E99" s="261"/>
      <c r="F99" s="261"/>
      <c r="G99" s="261"/>
      <c r="H99" s="261"/>
      <c r="I99" s="92"/>
      <c r="J99" s="261" t="s">
        <v>99</v>
      </c>
      <c r="K99" s="261"/>
      <c r="L99" s="261"/>
      <c r="M99" s="261"/>
      <c r="N99" s="261"/>
      <c r="O99" s="261"/>
      <c r="P99" s="261"/>
      <c r="Q99" s="261"/>
      <c r="R99" s="261"/>
      <c r="S99" s="261"/>
      <c r="T99" s="261"/>
      <c r="U99" s="261"/>
      <c r="V99" s="261"/>
      <c r="W99" s="261"/>
      <c r="X99" s="261"/>
      <c r="Y99" s="261"/>
      <c r="Z99" s="261"/>
      <c r="AA99" s="261"/>
      <c r="AB99" s="261"/>
      <c r="AC99" s="261"/>
      <c r="AD99" s="261"/>
      <c r="AE99" s="261"/>
      <c r="AF99" s="261"/>
      <c r="AG99" s="262">
        <f>'005 - SO 01 Vzduchotechnika'!K32</f>
        <v>0</v>
      </c>
      <c r="AH99" s="263"/>
      <c r="AI99" s="263"/>
      <c r="AJ99" s="263"/>
      <c r="AK99" s="263"/>
      <c r="AL99" s="263"/>
      <c r="AM99" s="263"/>
      <c r="AN99" s="262">
        <f t="shared" si="0"/>
        <v>0</v>
      </c>
      <c r="AO99" s="263"/>
      <c r="AP99" s="263"/>
      <c r="AQ99" s="93" t="s">
        <v>86</v>
      </c>
      <c r="AR99" s="94"/>
      <c r="AS99" s="100">
        <f>'005 - SO 01 Vzduchotechnika'!K30</f>
        <v>0</v>
      </c>
      <c r="AT99" s="101">
        <f>'005 - SO 01 Vzduchotechnika'!K31</f>
        <v>0</v>
      </c>
      <c r="AU99" s="101">
        <v>0</v>
      </c>
      <c r="AV99" s="101">
        <f t="shared" si="1"/>
        <v>0</v>
      </c>
      <c r="AW99" s="102">
        <f>'005 - SO 01 Vzduchotechnika'!T120</f>
        <v>0</v>
      </c>
      <c r="AX99" s="101">
        <f>'005 - SO 01 Vzduchotechnika'!K35</f>
        <v>0</v>
      </c>
      <c r="AY99" s="101">
        <f>'005 - SO 01 Vzduchotechnika'!K36</f>
        <v>0</v>
      </c>
      <c r="AZ99" s="101">
        <f>'005 - SO 01 Vzduchotechnika'!K37</f>
        <v>0</v>
      </c>
      <c r="BA99" s="101">
        <f>'005 - SO 01 Vzduchotechnika'!K38</f>
        <v>0</v>
      </c>
      <c r="BB99" s="101">
        <f>'005 - SO 01 Vzduchotechnika'!F35</f>
        <v>0</v>
      </c>
      <c r="BC99" s="101">
        <f>'005 - SO 01 Vzduchotechnika'!F36</f>
        <v>0</v>
      </c>
      <c r="BD99" s="101">
        <f>'005 - SO 01 Vzduchotechnika'!F37</f>
        <v>0</v>
      </c>
      <c r="BE99" s="101">
        <f>'005 - SO 01 Vzduchotechnika'!F38</f>
        <v>0</v>
      </c>
      <c r="BF99" s="103">
        <f>'005 - SO 01 Vzduchotechnika'!F39</f>
        <v>0</v>
      </c>
      <c r="BT99" s="99" t="s">
        <v>87</v>
      </c>
      <c r="BV99" s="99" t="s">
        <v>81</v>
      </c>
      <c r="BW99" s="99" t="s">
        <v>100</v>
      </c>
      <c r="BX99" s="99" t="s">
        <v>6</v>
      </c>
      <c r="CL99" s="99" t="s">
        <v>1</v>
      </c>
      <c r="CM99" s="99" t="s">
        <v>79</v>
      </c>
    </row>
    <row r="100" spans="1:91" s="2" customFormat="1" ht="30" customHeight="1">
      <c r="A100" s="30"/>
      <c r="B100" s="31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5"/>
      <c r="AS100" s="30"/>
      <c r="AT100" s="30"/>
      <c r="AU100" s="30"/>
      <c r="AV100" s="30"/>
      <c r="AW100" s="30"/>
      <c r="AX100" s="30"/>
      <c r="AY100" s="30"/>
      <c r="AZ100" s="30"/>
      <c r="BA100" s="30"/>
      <c r="BB100" s="30"/>
      <c r="BC100" s="30"/>
      <c r="BD100" s="30"/>
      <c r="BE100" s="30"/>
      <c r="BF100" s="30"/>
      <c r="BG100" s="30"/>
    </row>
    <row r="101" spans="1:91" s="2" customFormat="1" ht="6.95" customHeight="1">
      <c r="A101" s="30"/>
      <c r="B101" s="50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  <c r="AA101" s="51"/>
      <c r="AB101" s="51"/>
      <c r="AC101" s="51"/>
      <c r="AD101" s="51"/>
      <c r="AE101" s="51"/>
      <c r="AF101" s="51"/>
      <c r="AG101" s="51"/>
      <c r="AH101" s="51"/>
      <c r="AI101" s="51"/>
      <c r="AJ101" s="51"/>
      <c r="AK101" s="51"/>
      <c r="AL101" s="51"/>
      <c r="AM101" s="51"/>
      <c r="AN101" s="51"/>
      <c r="AO101" s="51"/>
      <c r="AP101" s="51"/>
      <c r="AQ101" s="51"/>
      <c r="AR101" s="35"/>
      <c r="AS101" s="30"/>
      <c r="AT101" s="30"/>
      <c r="AU101" s="30"/>
      <c r="AV101" s="30"/>
      <c r="AW101" s="30"/>
      <c r="AX101" s="30"/>
      <c r="AY101" s="30"/>
      <c r="AZ101" s="30"/>
      <c r="BA101" s="30"/>
      <c r="BB101" s="30"/>
      <c r="BC101" s="30"/>
      <c r="BD101" s="30"/>
      <c r="BE101" s="30"/>
      <c r="BF101" s="30"/>
      <c r="BG101" s="30"/>
    </row>
  </sheetData>
  <sheetProtection algorithmName="SHA-512" hashValue="IVy6VEeD1hDwedT93ma1sCpXhGB2tWzCb31Oafjqe3aBUqHHV9EfbdeydDn3JTDGMqfWzSmxIMgrxb8HhsVoxQ==" saltValue="nTaLeSkyDDBbNhyvfPoRpy9PBeB+RGF63IE0Q/oXss5fPCGzRgznY8iPm+2QH1SfCTCStH2sVzl3QkJJaHzDRw==" spinCount="100000" sheet="1" objects="1" scenarios="1" formatColumns="0" formatRows="0"/>
  <mergeCells count="58">
    <mergeCell ref="AR2:BG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G5:BG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AG94:AM94"/>
    <mergeCell ref="AN94:AP94"/>
    <mergeCell ref="L85:AO85"/>
    <mergeCell ref="AM87:AN87"/>
    <mergeCell ref="AM89:AP89"/>
    <mergeCell ref="AS89:AT91"/>
    <mergeCell ref="AM90:AP90"/>
  </mergeCells>
  <hyperlinks>
    <hyperlink ref="A95" location="'001 - SO 01 Rekonštrukcia...'!C2" display="/"/>
    <hyperlink ref="A96" location="'002 - SO 01 Umelé osvetle...'!C2" display="/"/>
    <hyperlink ref="A97" location="'003 - SO 02 Rekonštrukcia...'!C2" display="/"/>
    <hyperlink ref="A98" location="'004 - SO 02 Bleskozvod'!C2" display="/"/>
    <hyperlink ref="A99" location="'005 - SO 01 Vzduchotechnika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63"/>
  <sheetViews>
    <sheetView showGridLines="0" tabSelected="1" topLeftCell="A115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04" customWidth="1"/>
    <col min="11" max="11" width="20.1640625" style="1" customWidth="1"/>
    <col min="12" max="12" width="15.5" style="1" hidden="1" customWidth="1"/>
    <col min="13" max="13" width="9.33203125" style="1" customWidth="1"/>
    <col min="14" max="14" width="10.83203125" style="1" hidden="1" customWidth="1"/>
    <col min="15" max="15" width="9.33203125" style="1" hidden="1"/>
    <col min="16" max="24" width="14.1640625" style="1" hidden="1" customWidth="1"/>
    <col min="25" max="25" width="12.33203125" style="1" hidden="1" customWidth="1"/>
    <col min="26" max="26" width="16.33203125" style="1" customWidth="1"/>
    <col min="27" max="27" width="12.33203125" style="1" customWidth="1"/>
    <col min="28" max="28" width="1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04"/>
      <c r="J2" s="104"/>
      <c r="M2" s="285"/>
      <c r="N2" s="285"/>
      <c r="O2" s="285"/>
      <c r="P2" s="285"/>
      <c r="Q2" s="285"/>
      <c r="R2" s="285"/>
      <c r="S2" s="285"/>
      <c r="T2" s="285"/>
      <c r="U2" s="285"/>
      <c r="V2" s="285"/>
      <c r="W2" s="285"/>
      <c r="X2" s="285"/>
      <c r="Y2" s="285"/>
      <c r="Z2" s="285"/>
      <c r="AT2" s="14" t="s">
        <v>88</v>
      </c>
    </row>
    <row r="3" spans="1:46" s="1" customFormat="1" ht="6.95" customHeight="1">
      <c r="B3" s="105"/>
      <c r="C3" s="106"/>
      <c r="D3" s="106"/>
      <c r="E3" s="106"/>
      <c r="F3" s="106"/>
      <c r="G3" s="106"/>
      <c r="H3" s="106"/>
      <c r="I3" s="107"/>
      <c r="J3" s="107"/>
      <c r="K3" s="106"/>
      <c r="L3" s="106"/>
      <c r="M3" s="17"/>
      <c r="AT3" s="14" t="s">
        <v>79</v>
      </c>
    </row>
    <row r="4" spans="1:46" s="1" customFormat="1" ht="24.95" customHeight="1">
      <c r="B4" s="17"/>
      <c r="D4" s="108" t="s">
        <v>101</v>
      </c>
      <c r="I4" s="104"/>
      <c r="J4" s="104"/>
      <c r="M4" s="17"/>
      <c r="N4" s="109" t="s">
        <v>10</v>
      </c>
      <c r="AT4" s="14" t="s">
        <v>4</v>
      </c>
    </row>
    <row r="5" spans="1:46" s="1" customFormat="1" ht="6.95" customHeight="1">
      <c r="B5" s="17"/>
      <c r="I5" s="104"/>
      <c r="J5" s="104"/>
      <c r="M5" s="17"/>
    </row>
    <row r="6" spans="1:46" s="1" customFormat="1" ht="12" customHeight="1">
      <c r="B6" s="17"/>
      <c r="D6" s="110" t="s">
        <v>15</v>
      </c>
      <c r="I6" s="104"/>
      <c r="J6" s="104"/>
      <c r="M6" s="17"/>
    </row>
    <row r="7" spans="1:46" s="1" customFormat="1" ht="23.25" customHeight="1">
      <c r="B7" s="17"/>
      <c r="E7" s="286" t="str">
        <f>'Rekapitulácia stavby'!K6</f>
        <v>Zlepšenie vybavenia techn. učební a zvýšenie technickej gramotnosti v centre odborného výcviku SPŠ NMnV</v>
      </c>
      <c r="F7" s="287"/>
      <c r="G7" s="287"/>
      <c r="H7" s="287"/>
      <c r="I7" s="104"/>
      <c r="J7" s="104"/>
      <c r="M7" s="17"/>
    </row>
    <row r="8" spans="1:46" s="2" customFormat="1" ht="12" customHeight="1">
      <c r="A8" s="30"/>
      <c r="B8" s="35"/>
      <c r="C8" s="30"/>
      <c r="D8" s="110" t="s">
        <v>102</v>
      </c>
      <c r="E8" s="30"/>
      <c r="F8" s="30"/>
      <c r="G8" s="30"/>
      <c r="H8" s="30"/>
      <c r="I8" s="111"/>
      <c r="J8" s="111"/>
      <c r="K8" s="30"/>
      <c r="L8" s="30"/>
      <c r="M8" s="47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46" s="2" customFormat="1" ht="16.5" customHeight="1">
      <c r="A9" s="30"/>
      <c r="B9" s="35"/>
      <c r="C9" s="30"/>
      <c r="D9" s="30"/>
      <c r="E9" s="288" t="s">
        <v>103</v>
      </c>
      <c r="F9" s="289"/>
      <c r="G9" s="289"/>
      <c r="H9" s="289"/>
      <c r="I9" s="111"/>
      <c r="J9" s="111"/>
      <c r="K9" s="30"/>
      <c r="L9" s="30"/>
      <c r="M9" s="47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ht="11.25">
      <c r="A10" s="30"/>
      <c r="B10" s="35"/>
      <c r="C10" s="30"/>
      <c r="D10" s="30"/>
      <c r="E10" s="30"/>
      <c r="F10" s="30"/>
      <c r="G10" s="30"/>
      <c r="H10" s="30"/>
      <c r="I10" s="111"/>
      <c r="J10" s="111"/>
      <c r="K10" s="30"/>
      <c r="L10" s="30"/>
      <c r="M10" s="47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2" customHeight="1">
      <c r="A11" s="30"/>
      <c r="B11" s="35"/>
      <c r="C11" s="30"/>
      <c r="D11" s="110" t="s">
        <v>17</v>
      </c>
      <c r="E11" s="30"/>
      <c r="F11" s="112" t="s">
        <v>1</v>
      </c>
      <c r="G11" s="30"/>
      <c r="H11" s="30"/>
      <c r="I11" s="113" t="s">
        <v>18</v>
      </c>
      <c r="J11" s="114" t="s">
        <v>1</v>
      </c>
      <c r="K11" s="30"/>
      <c r="L11" s="30"/>
      <c r="M11" s="47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customHeight="1">
      <c r="A12" s="30"/>
      <c r="B12" s="35"/>
      <c r="C12" s="30"/>
      <c r="D12" s="110" t="s">
        <v>19</v>
      </c>
      <c r="E12" s="30"/>
      <c r="F12" s="112" t="s">
        <v>104</v>
      </c>
      <c r="G12" s="30"/>
      <c r="H12" s="30"/>
      <c r="I12" s="113" t="s">
        <v>21</v>
      </c>
      <c r="J12" s="115" t="str">
        <f>'Rekapitulácia stavby'!AN8</f>
        <v>22.6.2017</v>
      </c>
      <c r="K12" s="30"/>
      <c r="L12" s="30"/>
      <c r="M12" s="47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0.9" customHeight="1">
      <c r="A13" s="30"/>
      <c r="B13" s="35"/>
      <c r="C13" s="30"/>
      <c r="D13" s="30"/>
      <c r="E13" s="30"/>
      <c r="F13" s="30"/>
      <c r="G13" s="30"/>
      <c r="H13" s="30"/>
      <c r="I13" s="111"/>
      <c r="J13" s="111"/>
      <c r="K13" s="30"/>
      <c r="L13" s="30"/>
      <c r="M13" s="47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customHeight="1">
      <c r="A14" s="30"/>
      <c r="B14" s="35"/>
      <c r="C14" s="30"/>
      <c r="D14" s="110" t="s">
        <v>23</v>
      </c>
      <c r="E14" s="30"/>
      <c r="F14" s="30"/>
      <c r="G14" s="30"/>
      <c r="H14" s="30"/>
      <c r="I14" s="113" t="s">
        <v>24</v>
      </c>
      <c r="J14" s="114" t="s">
        <v>1</v>
      </c>
      <c r="K14" s="30"/>
      <c r="L14" s="30"/>
      <c r="M14" s="47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8" customHeight="1">
      <c r="A15" s="30"/>
      <c r="B15" s="35"/>
      <c r="C15" s="30"/>
      <c r="D15" s="30"/>
      <c r="E15" s="112" t="s">
        <v>25</v>
      </c>
      <c r="F15" s="30"/>
      <c r="G15" s="30"/>
      <c r="H15" s="30"/>
      <c r="I15" s="113" t="s">
        <v>26</v>
      </c>
      <c r="J15" s="114" t="s">
        <v>1</v>
      </c>
      <c r="K15" s="30"/>
      <c r="L15" s="30"/>
      <c r="M15" s="47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6.95" customHeight="1">
      <c r="A16" s="30"/>
      <c r="B16" s="35"/>
      <c r="C16" s="30"/>
      <c r="D16" s="30"/>
      <c r="E16" s="30"/>
      <c r="F16" s="30"/>
      <c r="G16" s="30"/>
      <c r="H16" s="30"/>
      <c r="I16" s="111"/>
      <c r="J16" s="111"/>
      <c r="K16" s="30"/>
      <c r="L16" s="30"/>
      <c r="M16" s="47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2" customHeight="1">
      <c r="A17" s="30"/>
      <c r="B17" s="35"/>
      <c r="C17" s="30"/>
      <c r="D17" s="110" t="s">
        <v>27</v>
      </c>
      <c r="E17" s="30"/>
      <c r="F17" s="30"/>
      <c r="G17" s="30"/>
      <c r="H17" s="30"/>
      <c r="I17" s="113" t="s">
        <v>24</v>
      </c>
      <c r="J17" s="27" t="str">
        <f>'Rekapitulácia stavby'!AN13</f>
        <v>Vyplň údaj</v>
      </c>
      <c r="K17" s="30"/>
      <c r="L17" s="30"/>
      <c r="M17" s="47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8" customHeight="1">
      <c r="A18" s="30"/>
      <c r="B18" s="35"/>
      <c r="C18" s="30"/>
      <c r="D18" s="30"/>
      <c r="E18" s="290" t="str">
        <f>'Rekapitulácia stavby'!E14</f>
        <v>Vyplň údaj</v>
      </c>
      <c r="F18" s="291"/>
      <c r="G18" s="291"/>
      <c r="H18" s="291"/>
      <c r="I18" s="113" t="s">
        <v>26</v>
      </c>
      <c r="J18" s="27" t="str">
        <f>'Rekapitulácia stavby'!AN14</f>
        <v>Vyplň údaj</v>
      </c>
      <c r="K18" s="30"/>
      <c r="L18" s="30"/>
      <c r="M18" s="47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6.95" customHeight="1">
      <c r="A19" s="30"/>
      <c r="B19" s="35"/>
      <c r="C19" s="30"/>
      <c r="D19" s="30"/>
      <c r="E19" s="30"/>
      <c r="F19" s="30"/>
      <c r="G19" s="30"/>
      <c r="H19" s="30"/>
      <c r="I19" s="111"/>
      <c r="J19" s="111"/>
      <c r="K19" s="30"/>
      <c r="L19" s="30"/>
      <c r="M19" s="47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2" customHeight="1">
      <c r="A20" s="30"/>
      <c r="B20" s="35"/>
      <c r="C20" s="30"/>
      <c r="D20" s="110" t="s">
        <v>29</v>
      </c>
      <c r="E20" s="30"/>
      <c r="F20" s="30"/>
      <c r="G20" s="30"/>
      <c r="H20" s="30"/>
      <c r="I20" s="113" t="s">
        <v>24</v>
      </c>
      <c r="J20" s="114" t="s">
        <v>30</v>
      </c>
      <c r="K20" s="30"/>
      <c r="L20" s="30"/>
      <c r="M20" s="47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8" customHeight="1">
      <c r="A21" s="30"/>
      <c r="B21" s="35"/>
      <c r="C21" s="30"/>
      <c r="D21" s="30"/>
      <c r="E21" s="112" t="s">
        <v>31</v>
      </c>
      <c r="F21" s="30"/>
      <c r="G21" s="30"/>
      <c r="H21" s="30"/>
      <c r="I21" s="113" t="s">
        <v>26</v>
      </c>
      <c r="J21" s="114" t="s">
        <v>32</v>
      </c>
      <c r="K21" s="30"/>
      <c r="L21" s="30"/>
      <c r="M21" s="47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6.95" customHeight="1">
      <c r="A22" s="30"/>
      <c r="B22" s="35"/>
      <c r="C22" s="30"/>
      <c r="D22" s="30"/>
      <c r="E22" s="30"/>
      <c r="F22" s="30"/>
      <c r="G22" s="30"/>
      <c r="H22" s="30"/>
      <c r="I22" s="111"/>
      <c r="J22" s="111"/>
      <c r="K22" s="30"/>
      <c r="L22" s="30"/>
      <c r="M22" s="47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2" customHeight="1">
      <c r="A23" s="30"/>
      <c r="B23" s="35"/>
      <c r="C23" s="30"/>
      <c r="D23" s="110" t="s">
        <v>34</v>
      </c>
      <c r="E23" s="30"/>
      <c r="F23" s="30"/>
      <c r="G23" s="30"/>
      <c r="H23" s="30"/>
      <c r="I23" s="113" t="s">
        <v>24</v>
      </c>
      <c r="J23" s="114" t="s">
        <v>1</v>
      </c>
      <c r="K23" s="30"/>
      <c r="L23" s="30"/>
      <c r="M23" s="47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8" customHeight="1">
      <c r="A24" s="30"/>
      <c r="B24" s="35"/>
      <c r="C24" s="30"/>
      <c r="D24" s="30"/>
      <c r="E24" s="112" t="s">
        <v>35</v>
      </c>
      <c r="F24" s="30"/>
      <c r="G24" s="30"/>
      <c r="H24" s="30"/>
      <c r="I24" s="113" t="s">
        <v>26</v>
      </c>
      <c r="J24" s="114" t="s">
        <v>1</v>
      </c>
      <c r="K24" s="30"/>
      <c r="L24" s="30"/>
      <c r="M24" s="47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6.95" customHeight="1">
      <c r="A25" s="30"/>
      <c r="B25" s="35"/>
      <c r="C25" s="30"/>
      <c r="D25" s="30"/>
      <c r="E25" s="30"/>
      <c r="F25" s="30"/>
      <c r="G25" s="30"/>
      <c r="H25" s="30"/>
      <c r="I25" s="111"/>
      <c r="J25" s="111"/>
      <c r="K25" s="30"/>
      <c r="L25" s="30"/>
      <c r="M25" s="47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2" customHeight="1">
      <c r="A26" s="30"/>
      <c r="B26" s="35"/>
      <c r="C26" s="30"/>
      <c r="D26" s="110" t="s">
        <v>36</v>
      </c>
      <c r="E26" s="30"/>
      <c r="F26" s="30"/>
      <c r="G26" s="30"/>
      <c r="H26" s="30"/>
      <c r="I26" s="111"/>
      <c r="J26" s="111"/>
      <c r="K26" s="30"/>
      <c r="L26" s="30"/>
      <c r="M26" s="47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8" customFormat="1" ht="16.5" customHeight="1">
      <c r="A27" s="116"/>
      <c r="B27" s="117"/>
      <c r="C27" s="116"/>
      <c r="D27" s="116"/>
      <c r="E27" s="292" t="s">
        <v>1</v>
      </c>
      <c r="F27" s="292"/>
      <c r="G27" s="292"/>
      <c r="H27" s="292"/>
      <c r="I27" s="118"/>
      <c r="J27" s="118"/>
      <c r="K27" s="116"/>
      <c r="L27" s="116"/>
      <c r="M27" s="119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5" customHeight="1">
      <c r="A28" s="30"/>
      <c r="B28" s="35"/>
      <c r="C28" s="30"/>
      <c r="D28" s="30"/>
      <c r="E28" s="30"/>
      <c r="F28" s="30"/>
      <c r="G28" s="30"/>
      <c r="H28" s="30"/>
      <c r="I28" s="111"/>
      <c r="J28" s="111"/>
      <c r="K28" s="30"/>
      <c r="L28" s="30"/>
      <c r="M28" s="47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5" customHeight="1">
      <c r="A29" s="30"/>
      <c r="B29" s="35"/>
      <c r="C29" s="30"/>
      <c r="D29" s="120"/>
      <c r="E29" s="120"/>
      <c r="F29" s="120"/>
      <c r="G29" s="120"/>
      <c r="H29" s="120"/>
      <c r="I29" s="121"/>
      <c r="J29" s="121"/>
      <c r="K29" s="120"/>
      <c r="L29" s="120"/>
      <c r="M29" s="47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12.75">
      <c r="A30" s="30"/>
      <c r="B30" s="35"/>
      <c r="C30" s="30"/>
      <c r="D30" s="30"/>
      <c r="E30" s="110" t="s">
        <v>105</v>
      </c>
      <c r="F30" s="30"/>
      <c r="G30" s="30"/>
      <c r="H30" s="30"/>
      <c r="I30" s="111"/>
      <c r="J30" s="111"/>
      <c r="K30" s="122">
        <f>I96</f>
        <v>0</v>
      </c>
      <c r="L30" s="30"/>
      <c r="M30" s="47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12.75">
      <c r="A31" s="30"/>
      <c r="B31" s="35"/>
      <c r="C31" s="30"/>
      <c r="D31" s="30"/>
      <c r="E31" s="110" t="s">
        <v>106</v>
      </c>
      <c r="F31" s="30"/>
      <c r="G31" s="30"/>
      <c r="H31" s="30"/>
      <c r="I31" s="111"/>
      <c r="J31" s="111"/>
      <c r="K31" s="122">
        <f>J96</f>
        <v>0</v>
      </c>
      <c r="L31" s="30"/>
      <c r="M31" s="47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25.35" customHeight="1">
      <c r="A32" s="30"/>
      <c r="B32" s="35"/>
      <c r="C32" s="30"/>
      <c r="D32" s="123" t="s">
        <v>37</v>
      </c>
      <c r="E32" s="30"/>
      <c r="F32" s="30"/>
      <c r="G32" s="30"/>
      <c r="H32" s="30"/>
      <c r="I32" s="111"/>
      <c r="J32" s="111"/>
      <c r="K32" s="124">
        <f>ROUND(K137, 2)</f>
        <v>0</v>
      </c>
      <c r="L32" s="30"/>
      <c r="M32" s="47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6.95" customHeight="1">
      <c r="A33" s="30"/>
      <c r="B33" s="35"/>
      <c r="C33" s="30"/>
      <c r="D33" s="120"/>
      <c r="E33" s="120"/>
      <c r="F33" s="120"/>
      <c r="G33" s="120"/>
      <c r="H33" s="120"/>
      <c r="I33" s="121"/>
      <c r="J33" s="121"/>
      <c r="K33" s="120"/>
      <c r="L33" s="120"/>
      <c r="M33" s="47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customHeight="1">
      <c r="A34" s="30"/>
      <c r="B34" s="35"/>
      <c r="C34" s="30"/>
      <c r="D34" s="30"/>
      <c r="E34" s="30"/>
      <c r="F34" s="125" t="s">
        <v>39</v>
      </c>
      <c r="G34" s="30"/>
      <c r="H34" s="30"/>
      <c r="I34" s="126" t="s">
        <v>38</v>
      </c>
      <c r="J34" s="111"/>
      <c r="K34" s="125" t="s">
        <v>40</v>
      </c>
      <c r="L34" s="30"/>
      <c r="M34" s="47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customHeight="1">
      <c r="A35" s="30"/>
      <c r="B35" s="35"/>
      <c r="C35" s="30"/>
      <c r="D35" s="127" t="s">
        <v>41</v>
      </c>
      <c r="E35" s="110" t="s">
        <v>42</v>
      </c>
      <c r="F35" s="122">
        <f>ROUND((SUM(BE137:BE362)),  2)</f>
        <v>0</v>
      </c>
      <c r="G35" s="30"/>
      <c r="H35" s="30"/>
      <c r="I35" s="128">
        <v>0.2</v>
      </c>
      <c r="J35" s="111"/>
      <c r="K35" s="122">
        <f>ROUND(((SUM(BE137:BE362))*I35),  2)</f>
        <v>0</v>
      </c>
      <c r="L35" s="30"/>
      <c r="M35" s="47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5" customHeight="1">
      <c r="A36" s="30"/>
      <c r="B36" s="35"/>
      <c r="C36" s="30"/>
      <c r="D36" s="30"/>
      <c r="E36" s="110" t="s">
        <v>43</v>
      </c>
      <c r="F36" s="122">
        <f>ROUND((SUM(BF137:BF362)),  2)</f>
        <v>0</v>
      </c>
      <c r="G36" s="30"/>
      <c r="H36" s="30"/>
      <c r="I36" s="128">
        <v>0.2</v>
      </c>
      <c r="J36" s="111"/>
      <c r="K36" s="122">
        <f>ROUND(((SUM(BF137:BF362))*I36),  2)</f>
        <v>0</v>
      </c>
      <c r="L36" s="30"/>
      <c r="M36" s="47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5" hidden="1" customHeight="1">
      <c r="A37" s="30"/>
      <c r="B37" s="35"/>
      <c r="C37" s="30"/>
      <c r="D37" s="30"/>
      <c r="E37" s="110" t="s">
        <v>44</v>
      </c>
      <c r="F37" s="122">
        <f>ROUND((SUM(BG137:BG362)),  2)</f>
        <v>0</v>
      </c>
      <c r="G37" s="30"/>
      <c r="H37" s="30"/>
      <c r="I37" s="128">
        <v>0.2</v>
      </c>
      <c r="J37" s="111"/>
      <c r="K37" s="122">
        <f>0</f>
        <v>0</v>
      </c>
      <c r="L37" s="30"/>
      <c r="M37" s="47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14.45" hidden="1" customHeight="1">
      <c r="A38" s="30"/>
      <c r="B38" s="35"/>
      <c r="C38" s="30"/>
      <c r="D38" s="30"/>
      <c r="E38" s="110" t="s">
        <v>45</v>
      </c>
      <c r="F38" s="122">
        <f>ROUND((SUM(BH137:BH362)),  2)</f>
        <v>0</v>
      </c>
      <c r="G38" s="30"/>
      <c r="H38" s="30"/>
      <c r="I38" s="128">
        <v>0.2</v>
      </c>
      <c r="J38" s="111"/>
      <c r="K38" s="122">
        <f>0</f>
        <v>0</v>
      </c>
      <c r="L38" s="30"/>
      <c r="M38" s="47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14.45" hidden="1" customHeight="1">
      <c r="A39" s="30"/>
      <c r="B39" s="35"/>
      <c r="C39" s="30"/>
      <c r="D39" s="30"/>
      <c r="E39" s="110" t="s">
        <v>46</v>
      </c>
      <c r="F39" s="122">
        <f>ROUND((SUM(BI137:BI362)),  2)</f>
        <v>0</v>
      </c>
      <c r="G39" s="30"/>
      <c r="H39" s="30"/>
      <c r="I39" s="128">
        <v>0</v>
      </c>
      <c r="J39" s="111"/>
      <c r="K39" s="122">
        <f>0</f>
        <v>0</v>
      </c>
      <c r="L39" s="30"/>
      <c r="M39" s="47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6.95" customHeight="1">
      <c r="A40" s="30"/>
      <c r="B40" s="35"/>
      <c r="C40" s="30"/>
      <c r="D40" s="30"/>
      <c r="E40" s="30"/>
      <c r="F40" s="30"/>
      <c r="G40" s="30"/>
      <c r="H40" s="30"/>
      <c r="I40" s="111"/>
      <c r="J40" s="111"/>
      <c r="K40" s="30"/>
      <c r="L40" s="30"/>
      <c r="M40" s="47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2" customFormat="1" ht="25.35" customHeight="1">
      <c r="A41" s="30"/>
      <c r="B41" s="35"/>
      <c r="C41" s="129"/>
      <c r="D41" s="130" t="s">
        <v>47</v>
      </c>
      <c r="E41" s="131"/>
      <c r="F41" s="131"/>
      <c r="G41" s="132" t="s">
        <v>48</v>
      </c>
      <c r="H41" s="133" t="s">
        <v>49</v>
      </c>
      <c r="I41" s="134"/>
      <c r="J41" s="134"/>
      <c r="K41" s="135">
        <f>SUM(K32:K39)</f>
        <v>0</v>
      </c>
      <c r="L41" s="136"/>
      <c r="M41" s="47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</row>
    <row r="42" spans="1:31" s="2" customFormat="1" ht="14.45" customHeight="1">
      <c r="A42" s="30"/>
      <c r="B42" s="35"/>
      <c r="C42" s="30"/>
      <c r="D42" s="30"/>
      <c r="E42" s="30"/>
      <c r="F42" s="30"/>
      <c r="G42" s="30"/>
      <c r="H42" s="30"/>
      <c r="I42" s="111"/>
      <c r="J42" s="111"/>
      <c r="K42" s="30"/>
      <c r="L42" s="30"/>
      <c r="M42" s="47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</row>
    <row r="43" spans="1:31" s="1" customFormat="1" ht="14.45" customHeight="1">
      <c r="B43" s="17"/>
      <c r="I43" s="104"/>
      <c r="J43" s="104"/>
      <c r="M43" s="17"/>
    </row>
    <row r="44" spans="1:31" s="1" customFormat="1" ht="14.45" customHeight="1">
      <c r="B44" s="17"/>
      <c r="I44" s="104"/>
      <c r="J44" s="104"/>
      <c r="M44" s="17"/>
    </row>
    <row r="45" spans="1:31" s="1" customFormat="1" ht="14.45" customHeight="1">
      <c r="B45" s="17"/>
      <c r="I45" s="104"/>
      <c r="J45" s="104"/>
      <c r="M45" s="17"/>
    </row>
    <row r="46" spans="1:31" s="1" customFormat="1" ht="14.45" customHeight="1">
      <c r="B46" s="17"/>
      <c r="I46" s="104"/>
      <c r="J46" s="104"/>
      <c r="M46" s="17"/>
    </row>
    <row r="47" spans="1:31" s="1" customFormat="1" ht="14.45" customHeight="1">
      <c r="B47" s="17"/>
      <c r="I47" s="104"/>
      <c r="J47" s="104"/>
      <c r="M47" s="17"/>
    </row>
    <row r="48" spans="1:31" s="1" customFormat="1" ht="14.45" customHeight="1">
      <c r="B48" s="17"/>
      <c r="I48" s="104"/>
      <c r="J48" s="104"/>
      <c r="M48" s="17"/>
    </row>
    <row r="49" spans="1:31" s="1" customFormat="1" ht="14.45" customHeight="1">
      <c r="B49" s="17"/>
      <c r="I49" s="104"/>
      <c r="J49" s="104"/>
      <c r="M49" s="17"/>
    </row>
    <row r="50" spans="1:31" s="2" customFormat="1" ht="14.45" customHeight="1">
      <c r="B50" s="47"/>
      <c r="D50" s="137" t="s">
        <v>50</v>
      </c>
      <c r="E50" s="138"/>
      <c r="F50" s="138"/>
      <c r="G50" s="137" t="s">
        <v>51</v>
      </c>
      <c r="H50" s="138"/>
      <c r="I50" s="139"/>
      <c r="J50" s="139"/>
      <c r="K50" s="138"/>
      <c r="L50" s="138"/>
      <c r="M50" s="47"/>
    </row>
    <row r="51" spans="1:31" ht="11.25">
      <c r="B51" s="17"/>
      <c r="M51" s="17"/>
    </row>
    <row r="52" spans="1:31" ht="11.25">
      <c r="B52" s="17"/>
      <c r="M52" s="17"/>
    </row>
    <row r="53" spans="1:31" ht="11.25">
      <c r="B53" s="17"/>
      <c r="M53" s="17"/>
    </row>
    <row r="54" spans="1:31" ht="11.25">
      <c r="B54" s="17"/>
      <c r="M54" s="17"/>
    </row>
    <row r="55" spans="1:31" ht="11.25">
      <c r="B55" s="17"/>
      <c r="M55" s="17"/>
    </row>
    <row r="56" spans="1:31" ht="11.25">
      <c r="B56" s="17"/>
      <c r="M56" s="17"/>
    </row>
    <row r="57" spans="1:31" ht="11.25">
      <c r="B57" s="17"/>
      <c r="M57" s="17"/>
    </row>
    <row r="58" spans="1:31" ht="11.25">
      <c r="B58" s="17"/>
      <c r="M58" s="17"/>
    </row>
    <row r="59" spans="1:31" ht="11.25">
      <c r="B59" s="17"/>
      <c r="M59" s="17"/>
    </row>
    <row r="60" spans="1:31" ht="11.25">
      <c r="B60" s="17"/>
      <c r="M60" s="17"/>
    </row>
    <row r="61" spans="1:31" s="2" customFormat="1" ht="12.75">
      <c r="A61" s="30"/>
      <c r="B61" s="35"/>
      <c r="C61" s="30"/>
      <c r="D61" s="140" t="s">
        <v>52</v>
      </c>
      <c r="E61" s="141"/>
      <c r="F61" s="142" t="s">
        <v>53</v>
      </c>
      <c r="G61" s="140" t="s">
        <v>52</v>
      </c>
      <c r="H61" s="141"/>
      <c r="I61" s="143"/>
      <c r="J61" s="144" t="s">
        <v>53</v>
      </c>
      <c r="K61" s="141"/>
      <c r="L61" s="141"/>
      <c r="M61" s="47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ht="11.25">
      <c r="B62" s="17"/>
      <c r="M62" s="17"/>
    </row>
    <row r="63" spans="1:31" ht="11.25">
      <c r="B63" s="17"/>
      <c r="M63" s="17"/>
    </row>
    <row r="64" spans="1:31" ht="11.25">
      <c r="B64" s="17"/>
      <c r="M64" s="17"/>
    </row>
    <row r="65" spans="1:31" s="2" customFormat="1" ht="12.75">
      <c r="A65" s="30"/>
      <c r="B65" s="35"/>
      <c r="C65" s="30"/>
      <c r="D65" s="137" t="s">
        <v>54</v>
      </c>
      <c r="E65" s="145"/>
      <c r="F65" s="145"/>
      <c r="G65" s="137" t="s">
        <v>55</v>
      </c>
      <c r="H65" s="145"/>
      <c r="I65" s="146"/>
      <c r="J65" s="146"/>
      <c r="K65" s="145"/>
      <c r="L65" s="145"/>
      <c r="M65" s="47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ht="11.25">
      <c r="B66" s="17"/>
      <c r="M66" s="17"/>
    </row>
    <row r="67" spans="1:31" ht="11.25">
      <c r="B67" s="17"/>
      <c r="M67" s="17"/>
    </row>
    <row r="68" spans="1:31" ht="11.25">
      <c r="B68" s="17"/>
      <c r="M68" s="17"/>
    </row>
    <row r="69" spans="1:31" ht="11.25">
      <c r="B69" s="17"/>
      <c r="M69" s="17"/>
    </row>
    <row r="70" spans="1:31" ht="11.25">
      <c r="B70" s="17"/>
      <c r="M70" s="17"/>
    </row>
    <row r="71" spans="1:31" ht="11.25">
      <c r="B71" s="17"/>
      <c r="M71" s="17"/>
    </row>
    <row r="72" spans="1:31" ht="11.25">
      <c r="B72" s="17"/>
      <c r="M72" s="17"/>
    </row>
    <row r="73" spans="1:31" ht="11.25">
      <c r="B73" s="17"/>
      <c r="M73" s="17"/>
    </row>
    <row r="74" spans="1:31" ht="11.25">
      <c r="B74" s="17"/>
      <c r="M74" s="17"/>
    </row>
    <row r="75" spans="1:31" ht="11.25">
      <c r="B75" s="17"/>
      <c r="M75" s="17"/>
    </row>
    <row r="76" spans="1:31" s="2" customFormat="1" ht="12.75">
      <c r="A76" s="30"/>
      <c r="B76" s="35"/>
      <c r="C76" s="30"/>
      <c r="D76" s="140" t="s">
        <v>52</v>
      </c>
      <c r="E76" s="141"/>
      <c r="F76" s="142" t="s">
        <v>53</v>
      </c>
      <c r="G76" s="140" t="s">
        <v>52</v>
      </c>
      <c r="H76" s="141"/>
      <c r="I76" s="143"/>
      <c r="J76" s="144" t="s">
        <v>53</v>
      </c>
      <c r="K76" s="141"/>
      <c r="L76" s="141"/>
      <c r="M76" s="47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5" customHeight="1">
      <c r="A77" s="30"/>
      <c r="B77" s="147"/>
      <c r="C77" s="148"/>
      <c r="D77" s="148"/>
      <c r="E77" s="148"/>
      <c r="F77" s="148"/>
      <c r="G77" s="148"/>
      <c r="H77" s="148"/>
      <c r="I77" s="149"/>
      <c r="J77" s="149"/>
      <c r="K77" s="148"/>
      <c r="L77" s="148"/>
      <c r="M77" s="47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81" spans="1:47" s="2" customFormat="1" ht="6.95" customHeight="1">
      <c r="A81" s="30"/>
      <c r="B81" s="150"/>
      <c r="C81" s="151"/>
      <c r="D81" s="151"/>
      <c r="E81" s="151"/>
      <c r="F81" s="151"/>
      <c r="G81" s="151"/>
      <c r="H81" s="151"/>
      <c r="I81" s="152"/>
      <c r="J81" s="152"/>
      <c r="K81" s="151"/>
      <c r="L81" s="151"/>
      <c r="M81" s="47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47" s="2" customFormat="1" ht="24.95" customHeight="1">
      <c r="A82" s="30"/>
      <c r="B82" s="31"/>
      <c r="C82" s="20" t="s">
        <v>107</v>
      </c>
      <c r="D82" s="32"/>
      <c r="E82" s="32"/>
      <c r="F82" s="32"/>
      <c r="G82" s="32"/>
      <c r="H82" s="32"/>
      <c r="I82" s="111"/>
      <c r="J82" s="111"/>
      <c r="K82" s="32"/>
      <c r="L82" s="32"/>
      <c r="M82" s="47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47" s="2" customFormat="1" ht="6.95" customHeight="1">
      <c r="A83" s="30"/>
      <c r="B83" s="31"/>
      <c r="C83" s="32"/>
      <c r="D83" s="32"/>
      <c r="E83" s="32"/>
      <c r="F83" s="32"/>
      <c r="G83" s="32"/>
      <c r="H83" s="32"/>
      <c r="I83" s="111"/>
      <c r="J83" s="111"/>
      <c r="K83" s="32"/>
      <c r="L83" s="32"/>
      <c r="M83" s="47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47" s="2" customFormat="1" ht="12" customHeight="1">
      <c r="A84" s="30"/>
      <c r="B84" s="31"/>
      <c r="C84" s="26" t="s">
        <v>15</v>
      </c>
      <c r="D84" s="32"/>
      <c r="E84" s="32"/>
      <c r="F84" s="32"/>
      <c r="G84" s="32"/>
      <c r="H84" s="32"/>
      <c r="I84" s="111"/>
      <c r="J84" s="111"/>
      <c r="K84" s="32"/>
      <c r="L84" s="32"/>
      <c r="M84" s="47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47" s="2" customFormat="1" ht="23.25" customHeight="1">
      <c r="A85" s="30"/>
      <c r="B85" s="31"/>
      <c r="C85" s="32"/>
      <c r="D85" s="32"/>
      <c r="E85" s="293" t="str">
        <f>E7</f>
        <v>Zlepšenie vybavenia techn. učební a zvýšenie technickej gramotnosti v centre odborného výcviku SPŠ NMnV</v>
      </c>
      <c r="F85" s="294"/>
      <c r="G85" s="294"/>
      <c r="H85" s="294"/>
      <c r="I85" s="111"/>
      <c r="J85" s="111"/>
      <c r="K85" s="32"/>
      <c r="L85" s="32"/>
      <c r="M85" s="47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47" s="2" customFormat="1" ht="12" customHeight="1">
      <c r="A86" s="30"/>
      <c r="B86" s="31"/>
      <c r="C86" s="26" t="s">
        <v>102</v>
      </c>
      <c r="D86" s="32"/>
      <c r="E86" s="32"/>
      <c r="F86" s="32"/>
      <c r="G86" s="32"/>
      <c r="H86" s="32"/>
      <c r="I86" s="111"/>
      <c r="J86" s="111"/>
      <c r="K86" s="32"/>
      <c r="L86" s="32"/>
      <c r="M86" s="47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47" s="2" customFormat="1" ht="16.5" customHeight="1">
      <c r="A87" s="30"/>
      <c r="B87" s="31"/>
      <c r="C87" s="32"/>
      <c r="D87" s="32"/>
      <c r="E87" s="245" t="str">
        <f>E9</f>
        <v>001 - SO 01 Rekonštrukcia interiéru</v>
      </c>
      <c r="F87" s="295"/>
      <c r="G87" s="295"/>
      <c r="H87" s="295"/>
      <c r="I87" s="111"/>
      <c r="J87" s="111"/>
      <c r="K87" s="32"/>
      <c r="L87" s="32"/>
      <c r="M87" s="47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47" s="2" customFormat="1" ht="6.95" customHeight="1">
      <c r="A88" s="30"/>
      <c r="B88" s="31"/>
      <c r="C88" s="32"/>
      <c r="D88" s="32"/>
      <c r="E88" s="32"/>
      <c r="F88" s="32"/>
      <c r="G88" s="32"/>
      <c r="H88" s="32"/>
      <c r="I88" s="111"/>
      <c r="J88" s="111"/>
      <c r="K88" s="32"/>
      <c r="L88" s="32"/>
      <c r="M88" s="47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47" s="2" customFormat="1" ht="12" customHeight="1">
      <c r="A89" s="30"/>
      <c r="B89" s="31"/>
      <c r="C89" s="26" t="s">
        <v>19</v>
      </c>
      <c r="D89" s="32"/>
      <c r="E89" s="32"/>
      <c r="F89" s="24" t="str">
        <f>F12</f>
        <v>Nové Mesto nad Váhom</v>
      </c>
      <c r="G89" s="32"/>
      <c r="H89" s="32"/>
      <c r="I89" s="113" t="s">
        <v>21</v>
      </c>
      <c r="J89" s="115" t="str">
        <f>IF(J12="","",J12)</f>
        <v>22.6.2017</v>
      </c>
      <c r="K89" s="32"/>
      <c r="L89" s="32"/>
      <c r="M89" s="47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47" s="2" customFormat="1" ht="6.95" customHeight="1">
      <c r="A90" s="30"/>
      <c r="B90" s="31"/>
      <c r="C90" s="32"/>
      <c r="D90" s="32"/>
      <c r="E90" s="32"/>
      <c r="F90" s="32"/>
      <c r="G90" s="32"/>
      <c r="H90" s="32"/>
      <c r="I90" s="111"/>
      <c r="J90" s="111"/>
      <c r="K90" s="32"/>
      <c r="L90" s="32"/>
      <c r="M90" s="47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47" s="2" customFormat="1" ht="25.7" customHeight="1">
      <c r="A91" s="30"/>
      <c r="B91" s="31"/>
      <c r="C91" s="26" t="s">
        <v>23</v>
      </c>
      <c r="D91" s="32"/>
      <c r="E91" s="32"/>
      <c r="F91" s="24" t="str">
        <f>E15</f>
        <v xml:space="preserve"> </v>
      </c>
      <c r="G91" s="32"/>
      <c r="H91" s="32"/>
      <c r="I91" s="113" t="s">
        <v>29</v>
      </c>
      <c r="J91" s="153" t="str">
        <f>E21</f>
        <v>3D PARTNERS, s.r.o.</v>
      </c>
      <c r="K91" s="32"/>
      <c r="L91" s="32"/>
      <c r="M91" s="47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47" s="2" customFormat="1" ht="15.2" customHeight="1">
      <c r="A92" s="30"/>
      <c r="B92" s="31"/>
      <c r="C92" s="26" t="s">
        <v>27</v>
      </c>
      <c r="D92" s="32"/>
      <c r="E92" s="32"/>
      <c r="F92" s="24" t="str">
        <f>IF(E18="","",E18)</f>
        <v>Vyplň údaj</v>
      </c>
      <c r="G92" s="32"/>
      <c r="H92" s="32"/>
      <c r="I92" s="113" t="s">
        <v>34</v>
      </c>
      <c r="J92" s="153" t="str">
        <f>E24</f>
        <v>Ing. Martin TOMÁŠ</v>
      </c>
      <c r="K92" s="32"/>
      <c r="L92" s="32"/>
      <c r="M92" s="47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47" s="2" customFormat="1" ht="10.35" customHeight="1">
      <c r="A93" s="30"/>
      <c r="B93" s="31"/>
      <c r="C93" s="32"/>
      <c r="D93" s="32"/>
      <c r="E93" s="32"/>
      <c r="F93" s="32"/>
      <c r="G93" s="32"/>
      <c r="H93" s="32"/>
      <c r="I93" s="111"/>
      <c r="J93" s="111"/>
      <c r="K93" s="32"/>
      <c r="L93" s="32"/>
      <c r="M93" s="47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47" s="2" customFormat="1" ht="29.25" customHeight="1">
      <c r="A94" s="30"/>
      <c r="B94" s="31"/>
      <c r="C94" s="154" t="s">
        <v>108</v>
      </c>
      <c r="D94" s="155"/>
      <c r="E94" s="155"/>
      <c r="F94" s="155"/>
      <c r="G94" s="155"/>
      <c r="H94" s="155"/>
      <c r="I94" s="156" t="s">
        <v>109</v>
      </c>
      <c r="J94" s="156" t="s">
        <v>110</v>
      </c>
      <c r="K94" s="157" t="s">
        <v>111</v>
      </c>
      <c r="L94" s="155"/>
      <c r="M94" s="47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47" s="2" customFormat="1" ht="10.35" customHeight="1">
      <c r="A95" s="30"/>
      <c r="B95" s="31"/>
      <c r="C95" s="32"/>
      <c r="D95" s="32"/>
      <c r="E95" s="32"/>
      <c r="F95" s="32"/>
      <c r="G95" s="32"/>
      <c r="H95" s="32"/>
      <c r="I95" s="111"/>
      <c r="J95" s="111"/>
      <c r="K95" s="32"/>
      <c r="L95" s="32"/>
      <c r="M95" s="47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47" s="2" customFormat="1" ht="22.9" customHeight="1">
      <c r="A96" s="30"/>
      <c r="B96" s="31"/>
      <c r="C96" s="158" t="s">
        <v>112</v>
      </c>
      <c r="D96" s="32"/>
      <c r="E96" s="32"/>
      <c r="F96" s="32"/>
      <c r="G96" s="32"/>
      <c r="H96" s="32"/>
      <c r="I96" s="159">
        <f t="shared" ref="I96:J98" si="0">Q137</f>
        <v>0</v>
      </c>
      <c r="J96" s="159">
        <f t="shared" si="0"/>
        <v>0</v>
      </c>
      <c r="K96" s="79">
        <f>K137</f>
        <v>0</v>
      </c>
      <c r="L96" s="32"/>
      <c r="M96" s="47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U96" s="14" t="s">
        <v>113</v>
      </c>
    </row>
    <row r="97" spans="2:13" s="9" customFormat="1" ht="24.95" customHeight="1">
      <c r="B97" s="160"/>
      <c r="C97" s="161"/>
      <c r="D97" s="162" t="s">
        <v>114</v>
      </c>
      <c r="E97" s="163"/>
      <c r="F97" s="163"/>
      <c r="G97" s="163"/>
      <c r="H97" s="163"/>
      <c r="I97" s="164">
        <f t="shared" si="0"/>
        <v>0</v>
      </c>
      <c r="J97" s="164">
        <f t="shared" si="0"/>
        <v>0</v>
      </c>
      <c r="K97" s="165">
        <f>K138</f>
        <v>0</v>
      </c>
      <c r="L97" s="161"/>
      <c r="M97" s="166"/>
    </row>
    <row r="98" spans="2:13" s="10" customFormat="1" ht="19.899999999999999" customHeight="1">
      <c r="B98" s="167"/>
      <c r="C98" s="168"/>
      <c r="D98" s="169" t="s">
        <v>115</v>
      </c>
      <c r="E98" s="170"/>
      <c r="F98" s="170"/>
      <c r="G98" s="170"/>
      <c r="H98" s="170"/>
      <c r="I98" s="171">
        <f t="shared" si="0"/>
        <v>0</v>
      </c>
      <c r="J98" s="171">
        <f t="shared" si="0"/>
        <v>0</v>
      </c>
      <c r="K98" s="172">
        <f>K139</f>
        <v>0</v>
      </c>
      <c r="L98" s="168"/>
      <c r="M98" s="173"/>
    </row>
    <row r="99" spans="2:13" s="10" customFormat="1" ht="19.899999999999999" customHeight="1">
      <c r="B99" s="167"/>
      <c r="C99" s="168"/>
      <c r="D99" s="169" t="s">
        <v>116</v>
      </c>
      <c r="E99" s="170"/>
      <c r="F99" s="170"/>
      <c r="G99" s="170"/>
      <c r="H99" s="170"/>
      <c r="I99" s="171">
        <f>Q144</f>
        <v>0</v>
      </c>
      <c r="J99" s="171">
        <f>R144</f>
        <v>0</v>
      </c>
      <c r="K99" s="172">
        <f>K144</f>
        <v>0</v>
      </c>
      <c r="L99" s="168"/>
      <c r="M99" s="173"/>
    </row>
    <row r="100" spans="2:13" s="10" customFormat="1" ht="19.899999999999999" customHeight="1">
      <c r="B100" s="167"/>
      <c r="C100" s="168"/>
      <c r="D100" s="169" t="s">
        <v>117</v>
      </c>
      <c r="E100" s="170"/>
      <c r="F100" s="170"/>
      <c r="G100" s="170"/>
      <c r="H100" s="170"/>
      <c r="I100" s="171">
        <f>Q161</f>
        <v>0</v>
      </c>
      <c r="J100" s="171">
        <f>R161</f>
        <v>0</v>
      </c>
      <c r="K100" s="172">
        <f>K161</f>
        <v>0</v>
      </c>
      <c r="L100" s="168"/>
      <c r="M100" s="173"/>
    </row>
    <row r="101" spans="2:13" s="10" customFormat="1" ht="19.899999999999999" customHeight="1">
      <c r="B101" s="167"/>
      <c r="C101" s="168"/>
      <c r="D101" s="169" t="s">
        <v>118</v>
      </c>
      <c r="E101" s="170"/>
      <c r="F101" s="170"/>
      <c r="G101" s="170"/>
      <c r="H101" s="170"/>
      <c r="I101" s="171">
        <f>Q190</f>
        <v>0</v>
      </c>
      <c r="J101" s="171">
        <f>R190</f>
        <v>0</v>
      </c>
      <c r="K101" s="172">
        <f>K190</f>
        <v>0</v>
      </c>
      <c r="L101" s="168"/>
      <c r="M101" s="173"/>
    </row>
    <row r="102" spans="2:13" s="9" customFormat="1" ht="24.95" customHeight="1">
      <c r="B102" s="160"/>
      <c r="C102" s="161"/>
      <c r="D102" s="162" t="s">
        <v>119</v>
      </c>
      <c r="E102" s="163"/>
      <c r="F102" s="163"/>
      <c r="G102" s="163"/>
      <c r="H102" s="163"/>
      <c r="I102" s="164">
        <f>Q192</f>
        <v>0</v>
      </c>
      <c r="J102" s="164">
        <f>R192</f>
        <v>0</v>
      </c>
      <c r="K102" s="165">
        <f>K192</f>
        <v>0</v>
      </c>
      <c r="L102" s="161"/>
      <c r="M102" s="166"/>
    </row>
    <row r="103" spans="2:13" s="10" customFormat="1" ht="19.899999999999999" customHeight="1">
      <c r="B103" s="167"/>
      <c r="C103" s="168"/>
      <c r="D103" s="169" t="s">
        <v>120</v>
      </c>
      <c r="E103" s="170"/>
      <c r="F103" s="170"/>
      <c r="G103" s="170"/>
      <c r="H103" s="170"/>
      <c r="I103" s="171">
        <f>Q193</f>
        <v>0</v>
      </c>
      <c r="J103" s="171">
        <f>R193</f>
        <v>0</v>
      </c>
      <c r="K103" s="172">
        <f>K193</f>
        <v>0</v>
      </c>
      <c r="L103" s="168"/>
      <c r="M103" s="173"/>
    </row>
    <row r="104" spans="2:13" s="10" customFormat="1" ht="19.899999999999999" customHeight="1">
      <c r="B104" s="167"/>
      <c r="C104" s="168"/>
      <c r="D104" s="169" t="s">
        <v>121</v>
      </c>
      <c r="E104" s="170"/>
      <c r="F104" s="170"/>
      <c r="G104" s="170"/>
      <c r="H104" s="170"/>
      <c r="I104" s="171">
        <f>Q201</f>
        <v>0</v>
      </c>
      <c r="J104" s="171">
        <f>R201</f>
        <v>0</v>
      </c>
      <c r="K104" s="172">
        <f>K201</f>
        <v>0</v>
      </c>
      <c r="L104" s="168"/>
      <c r="M104" s="173"/>
    </row>
    <row r="105" spans="2:13" s="10" customFormat="1" ht="19.899999999999999" customHeight="1">
      <c r="B105" s="167"/>
      <c r="C105" s="168"/>
      <c r="D105" s="169" t="s">
        <v>122</v>
      </c>
      <c r="E105" s="170"/>
      <c r="F105" s="170"/>
      <c r="G105" s="170"/>
      <c r="H105" s="170"/>
      <c r="I105" s="171">
        <f>Q207</f>
        <v>0</v>
      </c>
      <c r="J105" s="171">
        <f>R207</f>
        <v>0</v>
      </c>
      <c r="K105" s="172">
        <f>K207</f>
        <v>0</v>
      </c>
      <c r="L105" s="168"/>
      <c r="M105" s="173"/>
    </row>
    <row r="106" spans="2:13" s="10" customFormat="1" ht="19.899999999999999" customHeight="1">
      <c r="B106" s="167"/>
      <c r="C106" s="168"/>
      <c r="D106" s="169" t="s">
        <v>123</v>
      </c>
      <c r="E106" s="170"/>
      <c r="F106" s="170"/>
      <c r="G106" s="170"/>
      <c r="H106" s="170"/>
      <c r="I106" s="171">
        <f>Q211</f>
        <v>0</v>
      </c>
      <c r="J106" s="171">
        <f>R211</f>
        <v>0</v>
      </c>
      <c r="K106" s="172">
        <f>K211</f>
        <v>0</v>
      </c>
      <c r="L106" s="168"/>
      <c r="M106" s="173"/>
    </row>
    <row r="107" spans="2:13" s="10" customFormat="1" ht="19.899999999999999" customHeight="1">
      <c r="B107" s="167"/>
      <c r="C107" s="168"/>
      <c r="D107" s="169" t="s">
        <v>124</v>
      </c>
      <c r="E107" s="170"/>
      <c r="F107" s="170"/>
      <c r="G107" s="170"/>
      <c r="H107" s="170"/>
      <c r="I107" s="171">
        <f>Q253</f>
        <v>0</v>
      </c>
      <c r="J107" s="171">
        <f>R253</f>
        <v>0</v>
      </c>
      <c r="K107" s="172">
        <f>K253</f>
        <v>0</v>
      </c>
      <c r="L107" s="168"/>
      <c r="M107" s="173"/>
    </row>
    <row r="108" spans="2:13" s="10" customFormat="1" ht="19.899999999999999" customHeight="1">
      <c r="B108" s="167"/>
      <c r="C108" s="168"/>
      <c r="D108" s="169" t="s">
        <v>125</v>
      </c>
      <c r="E108" s="170"/>
      <c r="F108" s="170"/>
      <c r="G108" s="170"/>
      <c r="H108" s="170"/>
      <c r="I108" s="171">
        <f>Q261</f>
        <v>0</v>
      </c>
      <c r="J108" s="171">
        <f>R261</f>
        <v>0</v>
      </c>
      <c r="K108" s="172">
        <f>K261</f>
        <v>0</v>
      </c>
      <c r="L108" s="168"/>
      <c r="M108" s="173"/>
    </row>
    <row r="109" spans="2:13" s="10" customFormat="1" ht="19.899999999999999" customHeight="1">
      <c r="B109" s="167"/>
      <c r="C109" s="168"/>
      <c r="D109" s="169" t="s">
        <v>126</v>
      </c>
      <c r="E109" s="170"/>
      <c r="F109" s="170"/>
      <c r="G109" s="170"/>
      <c r="H109" s="170"/>
      <c r="I109" s="171">
        <f>Q265</f>
        <v>0</v>
      </c>
      <c r="J109" s="171">
        <f>R265</f>
        <v>0</v>
      </c>
      <c r="K109" s="172">
        <f>K265</f>
        <v>0</v>
      </c>
      <c r="L109" s="168"/>
      <c r="M109" s="173"/>
    </row>
    <row r="110" spans="2:13" s="10" customFormat="1" ht="19.899999999999999" customHeight="1">
      <c r="B110" s="167"/>
      <c r="C110" s="168"/>
      <c r="D110" s="169" t="s">
        <v>127</v>
      </c>
      <c r="E110" s="170"/>
      <c r="F110" s="170"/>
      <c r="G110" s="170"/>
      <c r="H110" s="170"/>
      <c r="I110" s="171">
        <f>Q269</f>
        <v>0</v>
      </c>
      <c r="J110" s="171">
        <f>R269</f>
        <v>0</v>
      </c>
      <c r="K110" s="172">
        <f>K269</f>
        <v>0</v>
      </c>
      <c r="L110" s="168"/>
      <c r="M110" s="173"/>
    </row>
    <row r="111" spans="2:13" s="10" customFormat="1" ht="19.899999999999999" customHeight="1">
      <c r="B111" s="167"/>
      <c r="C111" s="168"/>
      <c r="D111" s="169" t="s">
        <v>128</v>
      </c>
      <c r="E111" s="170"/>
      <c r="F111" s="170"/>
      <c r="G111" s="170"/>
      <c r="H111" s="170"/>
      <c r="I111" s="171">
        <f>Q301</f>
        <v>0</v>
      </c>
      <c r="J111" s="171">
        <f>R301</f>
        <v>0</v>
      </c>
      <c r="K111" s="172">
        <f>K301</f>
        <v>0</v>
      </c>
      <c r="L111" s="168"/>
      <c r="M111" s="173"/>
    </row>
    <row r="112" spans="2:13" s="10" customFormat="1" ht="19.899999999999999" customHeight="1">
      <c r="B112" s="167"/>
      <c r="C112" s="168"/>
      <c r="D112" s="169" t="s">
        <v>129</v>
      </c>
      <c r="E112" s="170"/>
      <c r="F112" s="170"/>
      <c r="G112" s="170"/>
      <c r="H112" s="170"/>
      <c r="I112" s="171">
        <f>Q317</f>
        <v>0</v>
      </c>
      <c r="J112" s="171">
        <f>R317</f>
        <v>0</v>
      </c>
      <c r="K112" s="172">
        <f>K317</f>
        <v>0</v>
      </c>
      <c r="L112" s="168"/>
      <c r="M112" s="173"/>
    </row>
    <row r="113" spans="1:31" s="10" customFormat="1" ht="19.899999999999999" customHeight="1">
      <c r="B113" s="167"/>
      <c r="C113" s="168"/>
      <c r="D113" s="169" t="s">
        <v>130</v>
      </c>
      <c r="E113" s="170"/>
      <c r="F113" s="170"/>
      <c r="G113" s="170"/>
      <c r="H113" s="170"/>
      <c r="I113" s="171">
        <f>Q325</f>
        <v>0</v>
      </c>
      <c r="J113" s="171">
        <f>R325</f>
        <v>0</v>
      </c>
      <c r="K113" s="172">
        <f>K325</f>
        <v>0</v>
      </c>
      <c r="L113" s="168"/>
      <c r="M113" s="173"/>
    </row>
    <row r="114" spans="1:31" s="10" customFormat="1" ht="19.899999999999999" customHeight="1">
      <c r="B114" s="167"/>
      <c r="C114" s="168"/>
      <c r="D114" s="169" t="s">
        <v>131</v>
      </c>
      <c r="E114" s="170"/>
      <c r="F114" s="170"/>
      <c r="G114" s="170"/>
      <c r="H114" s="170"/>
      <c r="I114" s="171">
        <f>Q335</f>
        <v>0</v>
      </c>
      <c r="J114" s="171">
        <f>R335</f>
        <v>0</v>
      </c>
      <c r="K114" s="172">
        <f>K335</f>
        <v>0</v>
      </c>
      <c r="L114" s="168"/>
      <c r="M114" s="173"/>
    </row>
    <row r="115" spans="1:31" s="10" customFormat="1" ht="19.899999999999999" customHeight="1">
      <c r="B115" s="167"/>
      <c r="C115" s="168"/>
      <c r="D115" s="169" t="s">
        <v>132</v>
      </c>
      <c r="E115" s="170"/>
      <c r="F115" s="170"/>
      <c r="G115" s="170"/>
      <c r="H115" s="170"/>
      <c r="I115" s="171">
        <f>Q344</f>
        <v>0</v>
      </c>
      <c r="J115" s="171">
        <f>R344</f>
        <v>0</v>
      </c>
      <c r="K115" s="172">
        <f>K344</f>
        <v>0</v>
      </c>
      <c r="L115" s="168"/>
      <c r="M115" s="173"/>
    </row>
    <row r="116" spans="1:31" s="10" customFormat="1" ht="19.899999999999999" customHeight="1">
      <c r="B116" s="167"/>
      <c r="C116" s="168"/>
      <c r="D116" s="169" t="s">
        <v>133</v>
      </c>
      <c r="E116" s="170"/>
      <c r="F116" s="170"/>
      <c r="G116" s="170"/>
      <c r="H116" s="170"/>
      <c r="I116" s="171">
        <f>Q348</f>
        <v>0</v>
      </c>
      <c r="J116" s="171">
        <f>R348</f>
        <v>0</v>
      </c>
      <c r="K116" s="172">
        <f>K348</f>
        <v>0</v>
      </c>
      <c r="L116" s="168"/>
      <c r="M116" s="173"/>
    </row>
    <row r="117" spans="1:31" s="10" customFormat="1" ht="19.899999999999999" customHeight="1">
      <c r="B117" s="167"/>
      <c r="C117" s="168"/>
      <c r="D117" s="169" t="s">
        <v>134</v>
      </c>
      <c r="E117" s="170"/>
      <c r="F117" s="170"/>
      <c r="G117" s="170"/>
      <c r="H117" s="170"/>
      <c r="I117" s="171">
        <f>Q360</f>
        <v>0</v>
      </c>
      <c r="J117" s="171">
        <f>R360</f>
        <v>0</v>
      </c>
      <c r="K117" s="172">
        <f>K360</f>
        <v>0</v>
      </c>
      <c r="L117" s="168"/>
      <c r="M117" s="173"/>
    </row>
    <row r="118" spans="1:31" s="2" customFormat="1" ht="21.75" customHeight="1">
      <c r="A118" s="30"/>
      <c r="B118" s="31"/>
      <c r="C118" s="32"/>
      <c r="D118" s="32"/>
      <c r="E118" s="32"/>
      <c r="F118" s="32"/>
      <c r="G118" s="32"/>
      <c r="H118" s="32"/>
      <c r="I118" s="111"/>
      <c r="J118" s="111"/>
      <c r="K118" s="32"/>
      <c r="L118" s="32"/>
      <c r="M118" s="47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</row>
    <row r="119" spans="1:31" s="2" customFormat="1" ht="6.95" customHeight="1">
      <c r="A119" s="30"/>
      <c r="B119" s="50"/>
      <c r="C119" s="51"/>
      <c r="D119" s="51"/>
      <c r="E119" s="51"/>
      <c r="F119" s="51"/>
      <c r="G119" s="51"/>
      <c r="H119" s="51"/>
      <c r="I119" s="149"/>
      <c r="J119" s="149"/>
      <c r="K119" s="51"/>
      <c r="L119" s="51"/>
      <c r="M119" s="47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</row>
    <row r="123" spans="1:31" s="2" customFormat="1" ht="6.95" customHeight="1">
      <c r="A123" s="30"/>
      <c r="B123" s="52"/>
      <c r="C123" s="53"/>
      <c r="D123" s="53"/>
      <c r="E123" s="53"/>
      <c r="F123" s="53"/>
      <c r="G123" s="53"/>
      <c r="H123" s="53"/>
      <c r="I123" s="152"/>
      <c r="J123" s="152"/>
      <c r="K123" s="53"/>
      <c r="L123" s="53"/>
      <c r="M123" s="47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</row>
    <row r="124" spans="1:31" s="2" customFormat="1" ht="24.95" customHeight="1">
      <c r="A124" s="30"/>
      <c r="B124" s="31"/>
      <c r="C124" s="20" t="s">
        <v>135</v>
      </c>
      <c r="D124" s="32"/>
      <c r="E124" s="32"/>
      <c r="F124" s="32"/>
      <c r="G124" s="32"/>
      <c r="H124" s="32"/>
      <c r="I124" s="111"/>
      <c r="J124" s="111"/>
      <c r="K124" s="32"/>
      <c r="L124" s="32"/>
      <c r="M124" s="47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</row>
    <row r="125" spans="1:31" s="2" customFormat="1" ht="6.95" customHeight="1">
      <c r="A125" s="30"/>
      <c r="B125" s="31"/>
      <c r="C125" s="32"/>
      <c r="D125" s="32"/>
      <c r="E125" s="32"/>
      <c r="F125" s="32"/>
      <c r="G125" s="32"/>
      <c r="H125" s="32"/>
      <c r="I125" s="111"/>
      <c r="J125" s="111"/>
      <c r="K125" s="32"/>
      <c r="L125" s="32"/>
      <c r="M125" s="47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</row>
    <row r="126" spans="1:31" s="2" customFormat="1" ht="12" customHeight="1">
      <c r="A126" s="30"/>
      <c r="B126" s="31"/>
      <c r="C126" s="26" t="s">
        <v>15</v>
      </c>
      <c r="D126" s="32"/>
      <c r="E126" s="32"/>
      <c r="F126" s="32"/>
      <c r="G126" s="32"/>
      <c r="H126" s="32"/>
      <c r="I126" s="111"/>
      <c r="J126" s="111"/>
      <c r="K126" s="32"/>
      <c r="L126" s="32"/>
      <c r="M126" s="47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</row>
    <row r="127" spans="1:31" s="2" customFormat="1" ht="23.25" customHeight="1">
      <c r="A127" s="30"/>
      <c r="B127" s="31"/>
      <c r="C127" s="32"/>
      <c r="D127" s="32"/>
      <c r="E127" s="293" t="str">
        <f>E7</f>
        <v>Zlepšenie vybavenia techn. učební a zvýšenie technickej gramotnosti v centre odborného výcviku SPŠ NMnV</v>
      </c>
      <c r="F127" s="294"/>
      <c r="G127" s="294"/>
      <c r="H127" s="294"/>
      <c r="I127" s="111"/>
      <c r="J127" s="111"/>
      <c r="K127" s="32"/>
      <c r="L127" s="32"/>
      <c r="M127" s="47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</row>
    <row r="128" spans="1:31" s="2" customFormat="1" ht="12" customHeight="1">
      <c r="A128" s="30"/>
      <c r="B128" s="31"/>
      <c r="C128" s="26" t="s">
        <v>102</v>
      </c>
      <c r="D128" s="32"/>
      <c r="E128" s="32"/>
      <c r="F128" s="32"/>
      <c r="G128" s="32"/>
      <c r="H128" s="32"/>
      <c r="I128" s="111"/>
      <c r="J128" s="111"/>
      <c r="K128" s="32"/>
      <c r="L128" s="32"/>
      <c r="M128" s="47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</row>
    <row r="129" spans="1:65" s="2" customFormat="1" ht="16.5" customHeight="1">
      <c r="A129" s="30"/>
      <c r="B129" s="31"/>
      <c r="C129" s="32"/>
      <c r="D129" s="32"/>
      <c r="E129" s="245" t="str">
        <f>E9</f>
        <v>001 - SO 01 Rekonštrukcia interiéru</v>
      </c>
      <c r="F129" s="295"/>
      <c r="G129" s="295"/>
      <c r="H129" s="295"/>
      <c r="I129" s="111"/>
      <c r="J129" s="111"/>
      <c r="K129" s="32"/>
      <c r="L129" s="32"/>
      <c r="M129" s="47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</row>
    <row r="130" spans="1:65" s="2" customFormat="1" ht="6.95" customHeight="1">
      <c r="A130" s="30"/>
      <c r="B130" s="31"/>
      <c r="C130" s="32"/>
      <c r="D130" s="32"/>
      <c r="E130" s="32"/>
      <c r="F130" s="32"/>
      <c r="G130" s="32"/>
      <c r="H130" s="32"/>
      <c r="I130" s="111"/>
      <c r="J130" s="111"/>
      <c r="K130" s="32"/>
      <c r="L130" s="32"/>
      <c r="M130" s="47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</row>
    <row r="131" spans="1:65" s="2" customFormat="1" ht="12" customHeight="1">
      <c r="A131" s="30"/>
      <c r="B131" s="31"/>
      <c r="C131" s="26" t="s">
        <v>19</v>
      </c>
      <c r="D131" s="32"/>
      <c r="E131" s="32"/>
      <c r="F131" s="24" t="str">
        <f>F12</f>
        <v>Nové Mesto nad Váhom</v>
      </c>
      <c r="G131" s="32"/>
      <c r="H131" s="32"/>
      <c r="I131" s="113" t="s">
        <v>21</v>
      </c>
      <c r="J131" s="115" t="str">
        <f>IF(J12="","",J12)</f>
        <v>22.6.2017</v>
      </c>
      <c r="K131" s="32"/>
      <c r="L131" s="32"/>
      <c r="M131" s="47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</row>
    <row r="132" spans="1:65" s="2" customFormat="1" ht="6.95" customHeight="1">
      <c r="A132" s="30"/>
      <c r="B132" s="31"/>
      <c r="C132" s="32"/>
      <c r="D132" s="32"/>
      <c r="E132" s="32"/>
      <c r="F132" s="32"/>
      <c r="G132" s="32"/>
      <c r="H132" s="32"/>
      <c r="I132" s="111"/>
      <c r="J132" s="111"/>
      <c r="K132" s="32"/>
      <c r="L132" s="32"/>
      <c r="M132" s="47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</row>
    <row r="133" spans="1:65" s="2" customFormat="1" ht="25.7" customHeight="1">
      <c r="A133" s="30"/>
      <c r="B133" s="31"/>
      <c r="C133" s="26" t="s">
        <v>23</v>
      </c>
      <c r="D133" s="32"/>
      <c r="E133" s="32"/>
      <c r="F133" s="24" t="str">
        <f>E15</f>
        <v xml:space="preserve"> </v>
      </c>
      <c r="G133" s="32"/>
      <c r="H133" s="32"/>
      <c r="I133" s="113" t="s">
        <v>29</v>
      </c>
      <c r="J133" s="153" t="str">
        <f>E21</f>
        <v>3D PARTNERS, s.r.o.</v>
      </c>
      <c r="K133" s="32"/>
      <c r="L133" s="32"/>
      <c r="M133" s="47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</row>
    <row r="134" spans="1:65" s="2" customFormat="1" ht="15.2" customHeight="1">
      <c r="A134" s="30"/>
      <c r="B134" s="31"/>
      <c r="C134" s="26" t="s">
        <v>27</v>
      </c>
      <c r="D134" s="32"/>
      <c r="E134" s="32"/>
      <c r="F134" s="24" t="str">
        <f>IF(E18="","",E18)</f>
        <v>Vyplň údaj</v>
      </c>
      <c r="G134" s="32"/>
      <c r="H134" s="32"/>
      <c r="I134" s="113" t="s">
        <v>34</v>
      </c>
      <c r="J134" s="153" t="str">
        <f>E24</f>
        <v>Ing. Martin TOMÁŠ</v>
      </c>
      <c r="K134" s="32"/>
      <c r="L134" s="32"/>
      <c r="M134" s="47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</row>
    <row r="135" spans="1:65" s="2" customFormat="1" ht="10.35" customHeight="1">
      <c r="A135" s="30"/>
      <c r="B135" s="31"/>
      <c r="C135" s="32"/>
      <c r="D135" s="32"/>
      <c r="E135" s="32"/>
      <c r="F135" s="32"/>
      <c r="G135" s="32"/>
      <c r="H135" s="32"/>
      <c r="I135" s="111"/>
      <c r="J135" s="111"/>
      <c r="K135" s="32"/>
      <c r="L135" s="32"/>
      <c r="M135" s="47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</row>
    <row r="136" spans="1:65" s="11" customFormat="1" ht="29.25" customHeight="1">
      <c r="A136" s="174"/>
      <c r="B136" s="175"/>
      <c r="C136" s="176" t="s">
        <v>136</v>
      </c>
      <c r="D136" s="177" t="s">
        <v>62</v>
      </c>
      <c r="E136" s="177" t="s">
        <v>58</v>
      </c>
      <c r="F136" s="177" t="s">
        <v>59</v>
      </c>
      <c r="G136" s="177" t="s">
        <v>137</v>
      </c>
      <c r="H136" s="177" t="s">
        <v>138</v>
      </c>
      <c r="I136" s="178" t="s">
        <v>139</v>
      </c>
      <c r="J136" s="178" t="s">
        <v>140</v>
      </c>
      <c r="K136" s="179" t="s">
        <v>111</v>
      </c>
      <c r="L136" s="180" t="s">
        <v>141</v>
      </c>
      <c r="M136" s="181"/>
      <c r="N136" s="70" t="s">
        <v>1</v>
      </c>
      <c r="O136" s="71" t="s">
        <v>41</v>
      </c>
      <c r="P136" s="71" t="s">
        <v>142</v>
      </c>
      <c r="Q136" s="71" t="s">
        <v>143</v>
      </c>
      <c r="R136" s="71" t="s">
        <v>144</v>
      </c>
      <c r="S136" s="71" t="s">
        <v>145</v>
      </c>
      <c r="T136" s="71" t="s">
        <v>146</v>
      </c>
      <c r="U136" s="71" t="s">
        <v>147</v>
      </c>
      <c r="V136" s="71" t="s">
        <v>148</v>
      </c>
      <c r="W136" s="71" t="s">
        <v>149</v>
      </c>
      <c r="X136" s="72" t="s">
        <v>150</v>
      </c>
      <c r="Y136" s="174"/>
      <c r="Z136" s="174"/>
      <c r="AA136" s="174"/>
      <c r="AB136" s="174"/>
      <c r="AC136" s="174"/>
      <c r="AD136" s="174"/>
      <c r="AE136" s="174"/>
    </row>
    <row r="137" spans="1:65" s="2" customFormat="1" ht="22.9" customHeight="1">
      <c r="A137" s="30"/>
      <c r="B137" s="31"/>
      <c r="C137" s="77" t="s">
        <v>112</v>
      </c>
      <c r="D137" s="32"/>
      <c r="E137" s="32"/>
      <c r="F137" s="32"/>
      <c r="G137" s="32"/>
      <c r="H137" s="32"/>
      <c r="I137" s="111"/>
      <c r="J137" s="111"/>
      <c r="K137" s="182">
        <f>BK137</f>
        <v>0</v>
      </c>
      <c r="L137" s="32"/>
      <c r="M137" s="35"/>
      <c r="N137" s="73"/>
      <c r="O137" s="183"/>
      <c r="P137" s="74"/>
      <c r="Q137" s="184">
        <f>Q138+Q192</f>
        <v>0</v>
      </c>
      <c r="R137" s="184">
        <f>R138+R192</f>
        <v>0</v>
      </c>
      <c r="S137" s="74"/>
      <c r="T137" s="185">
        <f>T138+T192</f>
        <v>0</v>
      </c>
      <c r="U137" s="74"/>
      <c r="V137" s="185">
        <f>V138+V192</f>
        <v>255.80632487000005</v>
      </c>
      <c r="W137" s="74"/>
      <c r="X137" s="186">
        <f>X138+X192</f>
        <v>303.94400616000001</v>
      </c>
      <c r="Y137" s="30"/>
      <c r="Z137" s="30"/>
      <c r="AA137" s="30"/>
      <c r="AB137" s="30"/>
      <c r="AC137" s="30"/>
      <c r="AD137" s="30"/>
      <c r="AE137" s="30"/>
      <c r="AT137" s="14" t="s">
        <v>78</v>
      </c>
      <c r="AU137" s="14" t="s">
        <v>113</v>
      </c>
      <c r="BK137" s="187">
        <f>BK138+BK192</f>
        <v>0</v>
      </c>
    </row>
    <row r="138" spans="1:65" s="12" customFormat="1" ht="25.9" customHeight="1">
      <c r="B138" s="188"/>
      <c r="C138" s="189"/>
      <c r="D138" s="190" t="s">
        <v>78</v>
      </c>
      <c r="E138" s="191" t="s">
        <v>151</v>
      </c>
      <c r="F138" s="191" t="s">
        <v>152</v>
      </c>
      <c r="G138" s="189"/>
      <c r="H138" s="189"/>
      <c r="I138" s="192"/>
      <c r="J138" s="192"/>
      <c r="K138" s="193">
        <f>BK138</f>
        <v>0</v>
      </c>
      <c r="L138" s="189"/>
      <c r="M138" s="194"/>
      <c r="N138" s="195"/>
      <c r="O138" s="196"/>
      <c r="P138" s="196"/>
      <c r="Q138" s="197">
        <f>Q139+Q144+Q161+Q190</f>
        <v>0</v>
      </c>
      <c r="R138" s="197">
        <f>R139+R144+R161+R190</f>
        <v>0</v>
      </c>
      <c r="S138" s="196"/>
      <c r="T138" s="198">
        <f>T139+T144+T161+T190</f>
        <v>0</v>
      </c>
      <c r="U138" s="196"/>
      <c r="V138" s="198">
        <f>V139+V144+V161+V190</f>
        <v>213.76039367000004</v>
      </c>
      <c r="W138" s="196"/>
      <c r="X138" s="199">
        <f>X139+X144+X161+X190</f>
        <v>296.90041600000001</v>
      </c>
      <c r="AR138" s="200" t="s">
        <v>87</v>
      </c>
      <c r="AT138" s="201" t="s">
        <v>78</v>
      </c>
      <c r="AU138" s="201" t="s">
        <v>79</v>
      </c>
      <c r="AY138" s="200" t="s">
        <v>153</v>
      </c>
      <c r="BK138" s="202">
        <f>BK139+BK144+BK161+BK190</f>
        <v>0</v>
      </c>
    </row>
    <row r="139" spans="1:65" s="12" customFormat="1" ht="22.9" customHeight="1">
      <c r="B139" s="188"/>
      <c r="C139" s="189"/>
      <c r="D139" s="190" t="s">
        <v>78</v>
      </c>
      <c r="E139" s="203" t="s">
        <v>154</v>
      </c>
      <c r="F139" s="203" t="s">
        <v>155</v>
      </c>
      <c r="G139" s="189"/>
      <c r="H139" s="189"/>
      <c r="I139" s="192"/>
      <c r="J139" s="192"/>
      <c r="K139" s="204">
        <f>BK139</f>
        <v>0</v>
      </c>
      <c r="L139" s="189"/>
      <c r="M139" s="194"/>
      <c r="N139" s="195"/>
      <c r="O139" s="196"/>
      <c r="P139" s="196"/>
      <c r="Q139" s="197">
        <f>SUM(Q140:Q143)</f>
        <v>0</v>
      </c>
      <c r="R139" s="197">
        <f>SUM(R140:R143)</f>
        <v>0</v>
      </c>
      <c r="S139" s="196"/>
      <c r="T139" s="198">
        <f>SUM(T140:T143)</f>
        <v>0</v>
      </c>
      <c r="U139" s="196"/>
      <c r="V139" s="198">
        <f>SUM(V140:V143)</f>
        <v>0.10635500000000001</v>
      </c>
      <c r="W139" s="196"/>
      <c r="X139" s="199">
        <f>SUM(X140:X143)</f>
        <v>0</v>
      </c>
      <c r="AR139" s="200" t="s">
        <v>87</v>
      </c>
      <c r="AT139" s="201" t="s">
        <v>78</v>
      </c>
      <c r="AU139" s="201" t="s">
        <v>87</v>
      </c>
      <c r="AY139" s="200" t="s">
        <v>153</v>
      </c>
      <c r="BK139" s="202">
        <f>SUM(BK140:BK143)</f>
        <v>0</v>
      </c>
    </row>
    <row r="140" spans="1:65" s="2" customFormat="1" ht="21.75" customHeight="1">
      <c r="A140" s="30"/>
      <c r="B140" s="31"/>
      <c r="C140" s="205" t="s">
        <v>87</v>
      </c>
      <c r="D140" s="205" t="s">
        <v>156</v>
      </c>
      <c r="E140" s="206" t="s">
        <v>157</v>
      </c>
      <c r="F140" s="207" t="s">
        <v>158</v>
      </c>
      <c r="G140" s="208" t="s">
        <v>159</v>
      </c>
      <c r="H140" s="209">
        <v>1</v>
      </c>
      <c r="I140" s="210"/>
      <c r="J140" s="210"/>
      <c r="K140" s="209">
        <f>ROUND(P140*H140,3)</f>
        <v>0</v>
      </c>
      <c r="L140" s="211"/>
      <c r="M140" s="35"/>
      <c r="N140" s="212" t="s">
        <v>1</v>
      </c>
      <c r="O140" s="213" t="s">
        <v>43</v>
      </c>
      <c r="P140" s="214">
        <f>I140+J140</f>
        <v>0</v>
      </c>
      <c r="Q140" s="214">
        <f>ROUND(I140*H140,3)</f>
        <v>0</v>
      </c>
      <c r="R140" s="214">
        <f>ROUND(J140*H140,3)</f>
        <v>0</v>
      </c>
      <c r="S140" s="66"/>
      <c r="T140" s="215">
        <f>S140*H140</f>
        <v>0</v>
      </c>
      <c r="U140" s="215">
        <v>9.9699999999999997E-3</v>
      </c>
      <c r="V140" s="215">
        <f>U140*H140</f>
        <v>9.9699999999999997E-3</v>
      </c>
      <c r="W140" s="215">
        <v>0</v>
      </c>
      <c r="X140" s="216">
        <f>W140*H140</f>
        <v>0</v>
      </c>
      <c r="Y140" s="30"/>
      <c r="Z140" s="30"/>
      <c r="AA140" s="30"/>
      <c r="AB140" s="30"/>
      <c r="AC140" s="30"/>
      <c r="AD140" s="30"/>
      <c r="AE140" s="30"/>
      <c r="AR140" s="217" t="s">
        <v>160</v>
      </c>
      <c r="AT140" s="217" t="s">
        <v>156</v>
      </c>
      <c r="AU140" s="217" t="s">
        <v>161</v>
      </c>
      <c r="AY140" s="14" t="s">
        <v>153</v>
      </c>
      <c r="BE140" s="218">
        <f>IF(O140="základná",K140,0)</f>
        <v>0</v>
      </c>
      <c r="BF140" s="218">
        <f>IF(O140="znížená",K140,0)</f>
        <v>0</v>
      </c>
      <c r="BG140" s="218">
        <f>IF(O140="zákl. prenesená",K140,0)</f>
        <v>0</v>
      </c>
      <c r="BH140" s="218">
        <f>IF(O140="zníž. prenesená",K140,0)</f>
        <v>0</v>
      </c>
      <c r="BI140" s="218">
        <f>IF(O140="nulová",K140,0)</f>
        <v>0</v>
      </c>
      <c r="BJ140" s="14" t="s">
        <v>161</v>
      </c>
      <c r="BK140" s="219">
        <f>ROUND(P140*H140,3)</f>
        <v>0</v>
      </c>
      <c r="BL140" s="14" t="s">
        <v>160</v>
      </c>
      <c r="BM140" s="217" t="s">
        <v>162</v>
      </c>
    </row>
    <row r="141" spans="1:65" s="2" customFormat="1" ht="21.75" customHeight="1">
      <c r="A141" s="30"/>
      <c r="B141" s="31"/>
      <c r="C141" s="220" t="s">
        <v>161</v>
      </c>
      <c r="D141" s="220" t="s">
        <v>163</v>
      </c>
      <c r="E141" s="221" t="s">
        <v>164</v>
      </c>
      <c r="F141" s="222" t="s">
        <v>165</v>
      </c>
      <c r="G141" s="223" t="s">
        <v>159</v>
      </c>
      <c r="H141" s="224">
        <v>1.01</v>
      </c>
      <c r="I141" s="225"/>
      <c r="J141" s="226"/>
      <c r="K141" s="224">
        <f>ROUND(P141*H141,3)</f>
        <v>0</v>
      </c>
      <c r="L141" s="227"/>
      <c r="M141" s="228"/>
      <c r="N141" s="229" t="s">
        <v>1</v>
      </c>
      <c r="O141" s="213" t="s">
        <v>43</v>
      </c>
      <c r="P141" s="214">
        <f>I141+J141</f>
        <v>0</v>
      </c>
      <c r="Q141" s="214">
        <f>ROUND(I141*H141,3)</f>
        <v>0</v>
      </c>
      <c r="R141" s="214">
        <f>ROUND(J141*H141,3)</f>
        <v>0</v>
      </c>
      <c r="S141" s="66"/>
      <c r="T141" s="215">
        <f>S141*H141</f>
        <v>0</v>
      </c>
      <c r="U141" s="215">
        <v>3.15E-2</v>
      </c>
      <c r="V141" s="215">
        <f>U141*H141</f>
        <v>3.1815000000000003E-2</v>
      </c>
      <c r="W141" s="215">
        <v>0</v>
      </c>
      <c r="X141" s="216">
        <f>W141*H141</f>
        <v>0</v>
      </c>
      <c r="Y141" s="30"/>
      <c r="Z141" s="30"/>
      <c r="AA141" s="30"/>
      <c r="AB141" s="30"/>
      <c r="AC141" s="30"/>
      <c r="AD141" s="30"/>
      <c r="AE141" s="30"/>
      <c r="AR141" s="217" t="s">
        <v>166</v>
      </c>
      <c r="AT141" s="217" t="s">
        <v>163</v>
      </c>
      <c r="AU141" s="217" t="s">
        <v>161</v>
      </c>
      <c r="AY141" s="14" t="s">
        <v>153</v>
      </c>
      <c r="BE141" s="218">
        <f>IF(O141="základná",K141,0)</f>
        <v>0</v>
      </c>
      <c r="BF141" s="218">
        <f>IF(O141="znížená",K141,0)</f>
        <v>0</v>
      </c>
      <c r="BG141" s="218">
        <f>IF(O141="zákl. prenesená",K141,0)</f>
        <v>0</v>
      </c>
      <c r="BH141" s="218">
        <f>IF(O141="zníž. prenesená",K141,0)</f>
        <v>0</v>
      </c>
      <c r="BI141" s="218">
        <f>IF(O141="nulová",K141,0)</f>
        <v>0</v>
      </c>
      <c r="BJ141" s="14" t="s">
        <v>161</v>
      </c>
      <c r="BK141" s="219">
        <f>ROUND(P141*H141,3)</f>
        <v>0</v>
      </c>
      <c r="BL141" s="14" t="s">
        <v>160</v>
      </c>
      <c r="BM141" s="217" t="s">
        <v>167</v>
      </c>
    </row>
    <row r="142" spans="1:65" s="2" customFormat="1" ht="21.75" customHeight="1">
      <c r="A142" s="30"/>
      <c r="B142" s="31"/>
      <c r="C142" s="205" t="s">
        <v>168</v>
      </c>
      <c r="D142" s="230" t="s">
        <v>156</v>
      </c>
      <c r="E142" s="206" t="s">
        <v>169</v>
      </c>
      <c r="F142" s="207" t="s">
        <v>170</v>
      </c>
      <c r="G142" s="208" t="s">
        <v>159</v>
      </c>
      <c r="H142" s="209">
        <v>2</v>
      </c>
      <c r="I142" s="210"/>
      <c r="J142" s="210"/>
      <c r="K142" s="209">
        <f>ROUND(P142*H142,3)</f>
        <v>0</v>
      </c>
      <c r="L142" s="211"/>
      <c r="M142" s="35"/>
      <c r="N142" s="212" t="s">
        <v>1</v>
      </c>
      <c r="O142" s="213" t="s">
        <v>43</v>
      </c>
      <c r="P142" s="214">
        <f>I142+J142</f>
        <v>0</v>
      </c>
      <c r="Q142" s="214">
        <f>ROUND(I142*H142,3)</f>
        <v>0</v>
      </c>
      <c r="R142" s="214">
        <f>ROUND(J142*H142,3)</f>
        <v>0</v>
      </c>
      <c r="S142" s="66"/>
      <c r="T142" s="215">
        <f>S142*H142</f>
        <v>0</v>
      </c>
      <c r="U142" s="215">
        <v>1.9130000000000001E-2</v>
      </c>
      <c r="V142" s="215">
        <f>U142*H142</f>
        <v>3.8260000000000002E-2</v>
      </c>
      <c r="W142" s="215">
        <v>0</v>
      </c>
      <c r="X142" s="216">
        <f>W142*H142</f>
        <v>0</v>
      </c>
      <c r="Y142" s="30"/>
      <c r="Z142" s="30"/>
      <c r="AA142" s="30"/>
      <c r="AB142" s="30"/>
      <c r="AC142" s="30"/>
      <c r="AD142" s="30"/>
      <c r="AE142" s="30"/>
      <c r="AR142" s="217" t="s">
        <v>160</v>
      </c>
      <c r="AT142" s="217" t="s">
        <v>156</v>
      </c>
      <c r="AU142" s="217" t="s">
        <v>161</v>
      </c>
      <c r="AY142" s="14" t="s">
        <v>153</v>
      </c>
      <c r="BE142" s="218">
        <f>IF(O142="základná",K142,0)</f>
        <v>0</v>
      </c>
      <c r="BF142" s="218">
        <f>IF(O142="znížená",K142,0)</f>
        <v>0</v>
      </c>
      <c r="BG142" s="218">
        <f>IF(O142="zákl. prenesená",K142,0)</f>
        <v>0</v>
      </c>
      <c r="BH142" s="218">
        <f>IF(O142="zníž. prenesená",K142,0)</f>
        <v>0</v>
      </c>
      <c r="BI142" s="218">
        <f>IF(O142="nulová",K142,0)</f>
        <v>0</v>
      </c>
      <c r="BJ142" s="14" t="s">
        <v>161</v>
      </c>
      <c r="BK142" s="219">
        <f>ROUND(P142*H142,3)</f>
        <v>0</v>
      </c>
      <c r="BL142" s="14" t="s">
        <v>160</v>
      </c>
      <c r="BM142" s="217" t="s">
        <v>171</v>
      </c>
    </row>
    <row r="143" spans="1:65" s="2" customFormat="1" ht="21.75" customHeight="1">
      <c r="A143" s="30"/>
      <c r="B143" s="31"/>
      <c r="C143" s="205" t="s">
        <v>172</v>
      </c>
      <c r="D143" s="230" t="s">
        <v>156</v>
      </c>
      <c r="E143" s="206" t="s">
        <v>173</v>
      </c>
      <c r="F143" s="207" t="s">
        <v>174</v>
      </c>
      <c r="G143" s="208" t="s">
        <v>159</v>
      </c>
      <c r="H143" s="209">
        <v>1</v>
      </c>
      <c r="I143" s="210"/>
      <c r="J143" s="210"/>
      <c r="K143" s="209">
        <f>ROUND(P143*H143,3)</f>
        <v>0</v>
      </c>
      <c r="L143" s="211"/>
      <c r="M143" s="35"/>
      <c r="N143" s="212" t="s">
        <v>1</v>
      </c>
      <c r="O143" s="213" t="s">
        <v>43</v>
      </c>
      <c r="P143" s="214">
        <f>I143+J143</f>
        <v>0</v>
      </c>
      <c r="Q143" s="214">
        <f>ROUND(I143*H143,3)</f>
        <v>0</v>
      </c>
      <c r="R143" s="214">
        <f>ROUND(J143*H143,3)</f>
        <v>0</v>
      </c>
      <c r="S143" s="66"/>
      <c r="T143" s="215">
        <f>S143*H143</f>
        <v>0</v>
      </c>
      <c r="U143" s="215">
        <v>2.631E-2</v>
      </c>
      <c r="V143" s="215">
        <f>U143*H143</f>
        <v>2.631E-2</v>
      </c>
      <c r="W143" s="215">
        <v>0</v>
      </c>
      <c r="X143" s="216">
        <f>W143*H143</f>
        <v>0</v>
      </c>
      <c r="Y143" s="30"/>
      <c r="Z143" s="30"/>
      <c r="AA143" s="30"/>
      <c r="AB143" s="30"/>
      <c r="AC143" s="30"/>
      <c r="AD143" s="30"/>
      <c r="AE143" s="30"/>
      <c r="AR143" s="217" t="s">
        <v>160</v>
      </c>
      <c r="AT143" s="217" t="s">
        <v>156</v>
      </c>
      <c r="AU143" s="217" t="s">
        <v>161</v>
      </c>
      <c r="AY143" s="14" t="s">
        <v>153</v>
      </c>
      <c r="BE143" s="218">
        <f>IF(O143="základná",K143,0)</f>
        <v>0</v>
      </c>
      <c r="BF143" s="218">
        <f>IF(O143="znížená",K143,0)</f>
        <v>0</v>
      </c>
      <c r="BG143" s="218">
        <f>IF(O143="zákl. prenesená",K143,0)</f>
        <v>0</v>
      </c>
      <c r="BH143" s="218">
        <f>IF(O143="zníž. prenesená",K143,0)</f>
        <v>0</v>
      </c>
      <c r="BI143" s="218">
        <f>IF(O143="nulová",K143,0)</f>
        <v>0</v>
      </c>
      <c r="BJ143" s="14" t="s">
        <v>161</v>
      </c>
      <c r="BK143" s="219">
        <f>ROUND(P143*H143,3)</f>
        <v>0</v>
      </c>
      <c r="BL143" s="14" t="s">
        <v>160</v>
      </c>
      <c r="BM143" s="217" t="s">
        <v>175</v>
      </c>
    </row>
    <row r="144" spans="1:65" s="12" customFormat="1" ht="22.9" customHeight="1">
      <c r="B144" s="188"/>
      <c r="C144" s="189"/>
      <c r="D144" s="190" t="s">
        <v>78</v>
      </c>
      <c r="E144" s="203" t="s">
        <v>176</v>
      </c>
      <c r="F144" s="203" t="s">
        <v>177</v>
      </c>
      <c r="G144" s="189"/>
      <c r="H144" s="189"/>
      <c r="I144" s="192"/>
      <c r="J144" s="192"/>
      <c r="K144" s="204">
        <f>BK144</f>
        <v>0</v>
      </c>
      <c r="L144" s="189"/>
      <c r="M144" s="194"/>
      <c r="N144" s="195"/>
      <c r="O144" s="196"/>
      <c r="P144" s="196"/>
      <c r="Q144" s="197">
        <f>SUM(Q145:Q160)</f>
        <v>0</v>
      </c>
      <c r="R144" s="197">
        <f>SUM(R145:R160)</f>
        <v>0</v>
      </c>
      <c r="S144" s="196"/>
      <c r="T144" s="198">
        <f>SUM(T145:T160)</f>
        <v>0</v>
      </c>
      <c r="U144" s="196"/>
      <c r="V144" s="198">
        <f>SUM(V145:V160)</f>
        <v>212.82891385000002</v>
      </c>
      <c r="W144" s="196"/>
      <c r="X144" s="199">
        <f>SUM(X145:X160)</f>
        <v>0</v>
      </c>
      <c r="AR144" s="200" t="s">
        <v>87</v>
      </c>
      <c r="AT144" s="201" t="s">
        <v>78</v>
      </c>
      <c r="AU144" s="201" t="s">
        <v>87</v>
      </c>
      <c r="AY144" s="200" t="s">
        <v>153</v>
      </c>
      <c r="BK144" s="202">
        <f>SUM(BK145:BK160)</f>
        <v>0</v>
      </c>
    </row>
    <row r="145" spans="1:65" s="2" customFormat="1" ht="33" customHeight="1">
      <c r="A145" s="30"/>
      <c r="B145" s="31"/>
      <c r="C145" s="205" t="s">
        <v>154</v>
      </c>
      <c r="D145" s="205" t="s">
        <v>156</v>
      </c>
      <c r="E145" s="206" t="s">
        <v>178</v>
      </c>
      <c r="F145" s="207" t="s">
        <v>179</v>
      </c>
      <c r="G145" s="208" t="s">
        <v>180</v>
      </c>
      <c r="H145" s="209">
        <v>460.91</v>
      </c>
      <c r="I145" s="210"/>
      <c r="J145" s="210"/>
      <c r="K145" s="209">
        <f t="shared" ref="K145:K160" si="1">ROUND(P145*H145,3)</f>
        <v>0</v>
      </c>
      <c r="L145" s="211"/>
      <c r="M145" s="35"/>
      <c r="N145" s="212" t="s">
        <v>1</v>
      </c>
      <c r="O145" s="213" t="s">
        <v>43</v>
      </c>
      <c r="P145" s="214">
        <f t="shared" ref="P145:P160" si="2">I145+J145</f>
        <v>0</v>
      </c>
      <c r="Q145" s="214">
        <f t="shared" ref="Q145:Q160" si="3">ROUND(I145*H145,3)</f>
        <v>0</v>
      </c>
      <c r="R145" s="214">
        <f t="shared" ref="R145:R160" si="4">ROUND(J145*H145,3)</f>
        <v>0</v>
      </c>
      <c r="S145" s="66"/>
      <c r="T145" s="215">
        <f t="shared" ref="T145:T160" si="5">S145*H145</f>
        <v>0</v>
      </c>
      <c r="U145" s="215">
        <v>3.81E-3</v>
      </c>
      <c r="V145" s="215">
        <f t="shared" ref="V145:V160" si="6">U145*H145</f>
        <v>1.7560671000000001</v>
      </c>
      <c r="W145" s="215">
        <v>0</v>
      </c>
      <c r="X145" s="216">
        <f t="shared" ref="X145:X160" si="7">W145*H145</f>
        <v>0</v>
      </c>
      <c r="Y145" s="30"/>
      <c r="Z145" s="30"/>
      <c r="AA145" s="30"/>
      <c r="AB145" s="30"/>
      <c r="AC145" s="30"/>
      <c r="AD145" s="30"/>
      <c r="AE145" s="30"/>
      <c r="AR145" s="217" t="s">
        <v>160</v>
      </c>
      <c r="AT145" s="217" t="s">
        <v>156</v>
      </c>
      <c r="AU145" s="217" t="s">
        <v>161</v>
      </c>
      <c r="AY145" s="14" t="s">
        <v>153</v>
      </c>
      <c r="BE145" s="218">
        <f t="shared" ref="BE145:BE160" si="8">IF(O145="základná",K145,0)</f>
        <v>0</v>
      </c>
      <c r="BF145" s="218">
        <f t="shared" ref="BF145:BF160" si="9">IF(O145="znížená",K145,0)</f>
        <v>0</v>
      </c>
      <c r="BG145" s="218">
        <f t="shared" ref="BG145:BG160" si="10">IF(O145="zákl. prenesená",K145,0)</f>
        <v>0</v>
      </c>
      <c r="BH145" s="218">
        <f t="shared" ref="BH145:BH160" si="11">IF(O145="zníž. prenesená",K145,0)</f>
        <v>0</v>
      </c>
      <c r="BI145" s="218">
        <f t="shared" ref="BI145:BI160" si="12">IF(O145="nulová",K145,0)</f>
        <v>0</v>
      </c>
      <c r="BJ145" s="14" t="s">
        <v>161</v>
      </c>
      <c r="BK145" s="219">
        <f t="shared" ref="BK145:BK160" si="13">ROUND(P145*H145,3)</f>
        <v>0</v>
      </c>
      <c r="BL145" s="14" t="s">
        <v>160</v>
      </c>
      <c r="BM145" s="217" t="s">
        <v>181</v>
      </c>
    </row>
    <row r="146" spans="1:65" s="2" customFormat="1" ht="21.75" customHeight="1">
      <c r="A146" s="30"/>
      <c r="B146" s="31"/>
      <c r="C146" s="205" t="s">
        <v>160</v>
      </c>
      <c r="D146" s="205" t="s">
        <v>156</v>
      </c>
      <c r="E146" s="206" t="s">
        <v>182</v>
      </c>
      <c r="F146" s="207" t="s">
        <v>183</v>
      </c>
      <c r="G146" s="208" t="s">
        <v>180</v>
      </c>
      <c r="H146" s="209">
        <v>1351.4</v>
      </c>
      <c r="I146" s="210"/>
      <c r="J146" s="210"/>
      <c r="K146" s="209">
        <f t="shared" si="1"/>
        <v>0</v>
      </c>
      <c r="L146" s="211"/>
      <c r="M146" s="35"/>
      <c r="N146" s="212" t="s">
        <v>1</v>
      </c>
      <c r="O146" s="213" t="s">
        <v>43</v>
      </c>
      <c r="P146" s="214">
        <f t="shared" si="2"/>
        <v>0</v>
      </c>
      <c r="Q146" s="214">
        <f t="shared" si="3"/>
        <v>0</v>
      </c>
      <c r="R146" s="214">
        <f t="shared" si="4"/>
        <v>0</v>
      </c>
      <c r="S146" s="66"/>
      <c r="T146" s="215">
        <f t="shared" si="5"/>
        <v>0</v>
      </c>
      <c r="U146" s="215">
        <v>3.5E-4</v>
      </c>
      <c r="V146" s="215">
        <f t="shared" si="6"/>
        <v>0.47299000000000002</v>
      </c>
      <c r="W146" s="215">
        <v>0</v>
      </c>
      <c r="X146" s="216">
        <f t="shared" si="7"/>
        <v>0</v>
      </c>
      <c r="Y146" s="30"/>
      <c r="Z146" s="30"/>
      <c r="AA146" s="30"/>
      <c r="AB146" s="30"/>
      <c r="AC146" s="30"/>
      <c r="AD146" s="30"/>
      <c r="AE146" s="30"/>
      <c r="AR146" s="217" t="s">
        <v>160</v>
      </c>
      <c r="AT146" s="217" t="s">
        <v>156</v>
      </c>
      <c r="AU146" s="217" t="s">
        <v>161</v>
      </c>
      <c r="AY146" s="14" t="s">
        <v>153</v>
      </c>
      <c r="BE146" s="218">
        <f t="shared" si="8"/>
        <v>0</v>
      </c>
      <c r="BF146" s="218">
        <f t="shared" si="9"/>
        <v>0</v>
      </c>
      <c r="BG146" s="218">
        <f t="shared" si="10"/>
        <v>0</v>
      </c>
      <c r="BH146" s="218">
        <f t="shared" si="11"/>
        <v>0</v>
      </c>
      <c r="BI146" s="218">
        <f t="shared" si="12"/>
        <v>0</v>
      </c>
      <c r="BJ146" s="14" t="s">
        <v>161</v>
      </c>
      <c r="BK146" s="219">
        <f t="shared" si="13"/>
        <v>0</v>
      </c>
      <c r="BL146" s="14" t="s">
        <v>160</v>
      </c>
      <c r="BM146" s="217" t="s">
        <v>184</v>
      </c>
    </row>
    <row r="147" spans="1:65" s="2" customFormat="1" ht="21.75" customHeight="1">
      <c r="A147" s="30"/>
      <c r="B147" s="31"/>
      <c r="C147" s="205" t="s">
        <v>185</v>
      </c>
      <c r="D147" s="205" t="s">
        <v>156</v>
      </c>
      <c r="E147" s="206" t="s">
        <v>186</v>
      </c>
      <c r="F147" s="207" t="s">
        <v>187</v>
      </c>
      <c r="G147" s="208" t="s">
        <v>180</v>
      </c>
      <c r="H147" s="209">
        <v>2732.65</v>
      </c>
      <c r="I147" s="210"/>
      <c r="J147" s="210"/>
      <c r="K147" s="209">
        <f t="shared" si="1"/>
        <v>0</v>
      </c>
      <c r="L147" s="211"/>
      <c r="M147" s="35"/>
      <c r="N147" s="212" t="s">
        <v>1</v>
      </c>
      <c r="O147" s="213" t="s">
        <v>43</v>
      </c>
      <c r="P147" s="214">
        <f t="shared" si="2"/>
        <v>0</v>
      </c>
      <c r="Q147" s="214">
        <f t="shared" si="3"/>
        <v>0</v>
      </c>
      <c r="R147" s="214">
        <f t="shared" si="4"/>
        <v>0</v>
      </c>
      <c r="S147" s="66"/>
      <c r="T147" s="215">
        <f t="shared" si="5"/>
        <v>0</v>
      </c>
      <c r="U147" s="215">
        <v>3.81E-3</v>
      </c>
      <c r="V147" s="215">
        <f t="shared" si="6"/>
        <v>10.4113965</v>
      </c>
      <c r="W147" s="215">
        <v>0</v>
      </c>
      <c r="X147" s="216">
        <f t="shared" si="7"/>
        <v>0</v>
      </c>
      <c r="Y147" s="30"/>
      <c r="Z147" s="30"/>
      <c r="AA147" s="30"/>
      <c r="AB147" s="30"/>
      <c r="AC147" s="30"/>
      <c r="AD147" s="30"/>
      <c r="AE147" s="30"/>
      <c r="AR147" s="217" t="s">
        <v>160</v>
      </c>
      <c r="AT147" s="217" t="s">
        <v>156</v>
      </c>
      <c r="AU147" s="217" t="s">
        <v>161</v>
      </c>
      <c r="AY147" s="14" t="s">
        <v>153</v>
      </c>
      <c r="BE147" s="218">
        <f t="shared" si="8"/>
        <v>0</v>
      </c>
      <c r="BF147" s="218">
        <f t="shared" si="9"/>
        <v>0</v>
      </c>
      <c r="BG147" s="218">
        <f t="shared" si="10"/>
        <v>0</v>
      </c>
      <c r="BH147" s="218">
        <f t="shared" si="11"/>
        <v>0</v>
      </c>
      <c r="BI147" s="218">
        <f t="shared" si="12"/>
        <v>0</v>
      </c>
      <c r="BJ147" s="14" t="s">
        <v>161</v>
      </c>
      <c r="BK147" s="219">
        <f t="shared" si="13"/>
        <v>0</v>
      </c>
      <c r="BL147" s="14" t="s">
        <v>160</v>
      </c>
      <c r="BM147" s="217" t="s">
        <v>188</v>
      </c>
    </row>
    <row r="148" spans="1:65" s="2" customFormat="1" ht="21.75" customHeight="1">
      <c r="A148" s="30"/>
      <c r="B148" s="31"/>
      <c r="C148" s="205" t="s">
        <v>176</v>
      </c>
      <c r="D148" s="205" t="s">
        <v>156</v>
      </c>
      <c r="E148" s="206" t="s">
        <v>189</v>
      </c>
      <c r="F148" s="207" t="s">
        <v>190</v>
      </c>
      <c r="G148" s="208" t="s">
        <v>180</v>
      </c>
      <c r="H148" s="209">
        <v>122.63500000000001</v>
      </c>
      <c r="I148" s="210"/>
      <c r="J148" s="210"/>
      <c r="K148" s="209">
        <f t="shared" si="1"/>
        <v>0</v>
      </c>
      <c r="L148" s="211"/>
      <c r="M148" s="35"/>
      <c r="N148" s="212" t="s">
        <v>1</v>
      </c>
      <c r="O148" s="213" t="s">
        <v>43</v>
      </c>
      <c r="P148" s="214">
        <f t="shared" si="2"/>
        <v>0</v>
      </c>
      <c r="Q148" s="214">
        <f t="shared" si="3"/>
        <v>0</v>
      </c>
      <c r="R148" s="214">
        <f t="shared" si="4"/>
        <v>0</v>
      </c>
      <c r="S148" s="66"/>
      <c r="T148" s="215">
        <f t="shared" si="5"/>
        <v>0</v>
      </c>
      <c r="U148" s="215">
        <v>3.6949999999999997E-2</v>
      </c>
      <c r="V148" s="215">
        <f t="shared" si="6"/>
        <v>4.5313632500000001</v>
      </c>
      <c r="W148" s="215">
        <v>0</v>
      </c>
      <c r="X148" s="216">
        <f t="shared" si="7"/>
        <v>0</v>
      </c>
      <c r="Y148" s="30"/>
      <c r="Z148" s="30"/>
      <c r="AA148" s="30"/>
      <c r="AB148" s="30"/>
      <c r="AC148" s="30"/>
      <c r="AD148" s="30"/>
      <c r="AE148" s="30"/>
      <c r="AR148" s="217" t="s">
        <v>160</v>
      </c>
      <c r="AT148" s="217" t="s">
        <v>156</v>
      </c>
      <c r="AU148" s="217" t="s">
        <v>161</v>
      </c>
      <c r="AY148" s="14" t="s">
        <v>153</v>
      </c>
      <c r="BE148" s="218">
        <f t="shared" si="8"/>
        <v>0</v>
      </c>
      <c r="BF148" s="218">
        <f t="shared" si="9"/>
        <v>0</v>
      </c>
      <c r="BG148" s="218">
        <f t="shared" si="10"/>
        <v>0</v>
      </c>
      <c r="BH148" s="218">
        <f t="shared" si="11"/>
        <v>0</v>
      </c>
      <c r="BI148" s="218">
        <f t="shared" si="12"/>
        <v>0</v>
      </c>
      <c r="BJ148" s="14" t="s">
        <v>161</v>
      </c>
      <c r="BK148" s="219">
        <f t="shared" si="13"/>
        <v>0</v>
      </c>
      <c r="BL148" s="14" t="s">
        <v>160</v>
      </c>
      <c r="BM148" s="217" t="s">
        <v>191</v>
      </c>
    </row>
    <row r="149" spans="1:65" s="2" customFormat="1" ht="21.75" customHeight="1">
      <c r="A149" s="30"/>
      <c r="B149" s="31"/>
      <c r="C149" s="205" t="s">
        <v>192</v>
      </c>
      <c r="D149" s="205" t="s">
        <v>156</v>
      </c>
      <c r="E149" s="206" t="s">
        <v>193</v>
      </c>
      <c r="F149" s="207" t="s">
        <v>194</v>
      </c>
      <c r="G149" s="208" t="s">
        <v>180</v>
      </c>
      <c r="H149" s="209">
        <v>55.862000000000002</v>
      </c>
      <c r="I149" s="210"/>
      <c r="J149" s="210"/>
      <c r="K149" s="209">
        <f t="shared" si="1"/>
        <v>0</v>
      </c>
      <c r="L149" s="211"/>
      <c r="M149" s="35"/>
      <c r="N149" s="212" t="s">
        <v>1</v>
      </c>
      <c r="O149" s="213" t="s">
        <v>43</v>
      </c>
      <c r="P149" s="214">
        <f t="shared" si="2"/>
        <v>0</v>
      </c>
      <c r="Q149" s="214">
        <f t="shared" si="3"/>
        <v>0</v>
      </c>
      <c r="R149" s="214">
        <f t="shared" si="4"/>
        <v>0</v>
      </c>
      <c r="S149" s="66"/>
      <c r="T149" s="215">
        <f t="shared" si="5"/>
        <v>0</v>
      </c>
      <c r="U149" s="215">
        <v>3.5869999999999999E-2</v>
      </c>
      <c r="V149" s="215">
        <f t="shared" si="6"/>
        <v>2.0037699400000002</v>
      </c>
      <c r="W149" s="215">
        <v>0</v>
      </c>
      <c r="X149" s="216">
        <f t="shared" si="7"/>
        <v>0</v>
      </c>
      <c r="Y149" s="30"/>
      <c r="Z149" s="30"/>
      <c r="AA149" s="30"/>
      <c r="AB149" s="30"/>
      <c r="AC149" s="30"/>
      <c r="AD149" s="30"/>
      <c r="AE149" s="30"/>
      <c r="AR149" s="217" t="s">
        <v>160</v>
      </c>
      <c r="AT149" s="217" t="s">
        <v>156</v>
      </c>
      <c r="AU149" s="217" t="s">
        <v>161</v>
      </c>
      <c r="AY149" s="14" t="s">
        <v>153</v>
      </c>
      <c r="BE149" s="218">
        <f t="shared" si="8"/>
        <v>0</v>
      </c>
      <c r="BF149" s="218">
        <f t="shared" si="9"/>
        <v>0</v>
      </c>
      <c r="BG149" s="218">
        <f t="shared" si="10"/>
        <v>0</v>
      </c>
      <c r="BH149" s="218">
        <f t="shared" si="11"/>
        <v>0</v>
      </c>
      <c r="BI149" s="218">
        <f t="shared" si="12"/>
        <v>0</v>
      </c>
      <c r="BJ149" s="14" t="s">
        <v>161</v>
      </c>
      <c r="BK149" s="219">
        <f t="shared" si="13"/>
        <v>0</v>
      </c>
      <c r="BL149" s="14" t="s">
        <v>160</v>
      </c>
      <c r="BM149" s="217" t="s">
        <v>195</v>
      </c>
    </row>
    <row r="150" spans="1:65" s="2" customFormat="1" ht="21.75" customHeight="1">
      <c r="A150" s="30"/>
      <c r="B150" s="31"/>
      <c r="C150" s="205" t="s">
        <v>166</v>
      </c>
      <c r="D150" s="205" t="s">
        <v>156</v>
      </c>
      <c r="E150" s="206" t="s">
        <v>196</v>
      </c>
      <c r="F150" s="207" t="s">
        <v>197</v>
      </c>
      <c r="G150" s="208" t="s">
        <v>198</v>
      </c>
      <c r="H150" s="209">
        <v>6.5620000000000003</v>
      </c>
      <c r="I150" s="210"/>
      <c r="J150" s="210"/>
      <c r="K150" s="209">
        <f t="shared" si="1"/>
        <v>0</v>
      </c>
      <c r="L150" s="211"/>
      <c r="M150" s="35"/>
      <c r="N150" s="212" t="s">
        <v>1</v>
      </c>
      <c r="O150" s="213" t="s">
        <v>43</v>
      </c>
      <c r="P150" s="214">
        <f t="shared" si="2"/>
        <v>0</v>
      </c>
      <c r="Q150" s="214">
        <f t="shared" si="3"/>
        <v>0</v>
      </c>
      <c r="R150" s="214">
        <f t="shared" si="4"/>
        <v>0</v>
      </c>
      <c r="S150" s="66"/>
      <c r="T150" s="215">
        <f t="shared" si="5"/>
        <v>0</v>
      </c>
      <c r="U150" s="215">
        <v>2.0952500000000001</v>
      </c>
      <c r="V150" s="215">
        <f t="shared" si="6"/>
        <v>13.749030500000002</v>
      </c>
      <c r="W150" s="215">
        <v>0</v>
      </c>
      <c r="X150" s="216">
        <f t="shared" si="7"/>
        <v>0</v>
      </c>
      <c r="Y150" s="30"/>
      <c r="Z150" s="30"/>
      <c r="AA150" s="30"/>
      <c r="AB150" s="30"/>
      <c r="AC150" s="30"/>
      <c r="AD150" s="30"/>
      <c r="AE150" s="30"/>
      <c r="AR150" s="217" t="s">
        <v>160</v>
      </c>
      <c r="AT150" s="217" t="s">
        <v>156</v>
      </c>
      <c r="AU150" s="217" t="s">
        <v>161</v>
      </c>
      <c r="AY150" s="14" t="s">
        <v>153</v>
      </c>
      <c r="BE150" s="218">
        <f t="shared" si="8"/>
        <v>0</v>
      </c>
      <c r="BF150" s="218">
        <f t="shared" si="9"/>
        <v>0</v>
      </c>
      <c r="BG150" s="218">
        <f t="shared" si="10"/>
        <v>0</v>
      </c>
      <c r="BH150" s="218">
        <f t="shared" si="11"/>
        <v>0</v>
      </c>
      <c r="BI150" s="218">
        <f t="shared" si="12"/>
        <v>0</v>
      </c>
      <c r="BJ150" s="14" t="s">
        <v>161</v>
      </c>
      <c r="BK150" s="219">
        <f t="shared" si="13"/>
        <v>0</v>
      </c>
      <c r="BL150" s="14" t="s">
        <v>160</v>
      </c>
      <c r="BM150" s="217" t="s">
        <v>199</v>
      </c>
    </row>
    <row r="151" spans="1:65" s="2" customFormat="1" ht="21.75" customHeight="1">
      <c r="A151" s="30"/>
      <c r="B151" s="31"/>
      <c r="C151" s="205" t="s">
        <v>200</v>
      </c>
      <c r="D151" s="205" t="s">
        <v>156</v>
      </c>
      <c r="E151" s="206" t="s">
        <v>201</v>
      </c>
      <c r="F151" s="207" t="s">
        <v>202</v>
      </c>
      <c r="G151" s="208" t="s">
        <v>198</v>
      </c>
      <c r="H151" s="209">
        <v>72.796999999999997</v>
      </c>
      <c r="I151" s="210"/>
      <c r="J151" s="210"/>
      <c r="K151" s="209">
        <f t="shared" si="1"/>
        <v>0</v>
      </c>
      <c r="L151" s="211"/>
      <c r="M151" s="35"/>
      <c r="N151" s="212" t="s">
        <v>1</v>
      </c>
      <c r="O151" s="213" t="s">
        <v>43</v>
      </c>
      <c r="P151" s="214">
        <f t="shared" si="2"/>
        <v>0</v>
      </c>
      <c r="Q151" s="214">
        <f t="shared" si="3"/>
        <v>0</v>
      </c>
      <c r="R151" s="214">
        <f t="shared" si="4"/>
        <v>0</v>
      </c>
      <c r="S151" s="66"/>
      <c r="T151" s="215">
        <f t="shared" si="5"/>
        <v>0</v>
      </c>
      <c r="U151" s="215">
        <v>2.2404799999999998</v>
      </c>
      <c r="V151" s="215">
        <f t="shared" si="6"/>
        <v>163.10022255999999</v>
      </c>
      <c r="W151" s="215">
        <v>0</v>
      </c>
      <c r="X151" s="216">
        <f t="shared" si="7"/>
        <v>0</v>
      </c>
      <c r="Y151" s="30"/>
      <c r="Z151" s="30"/>
      <c r="AA151" s="30"/>
      <c r="AB151" s="30"/>
      <c r="AC151" s="30"/>
      <c r="AD151" s="30"/>
      <c r="AE151" s="30"/>
      <c r="AR151" s="217" t="s">
        <v>160</v>
      </c>
      <c r="AT151" s="217" t="s">
        <v>156</v>
      </c>
      <c r="AU151" s="217" t="s">
        <v>161</v>
      </c>
      <c r="AY151" s="14" t="s">
        <v>153</v>
      </c>
      <c r="BE151" s="218">
        <f t="shared" si="8"/>
        <v>0</v>
      </c>
      <c r="BF151" s="218">
        <f t="shared" si="9"/>
        <v>0</v>
      </c>
      <c r="BG151" s="218">
        <f t="shared" si="10"/>
        <v>0</v>
      </c>
      <c r="BH151" s="218">
        <f t="shared" si="11"/>
        <v>0</v>
      </c>
      <c r="BI151" s="218">
        <f t="shared" si="12"/>
        <v>0</v>
      </c>
      <c r="BJ151" s="14" t="s">
        <v>161</v>
      </c>
      <c r="BK151" s="219">
        <f t="shared" si="13"/>
        <v>0</v>
      </c>
      <c r="BL151" s="14" t="s">
        <v>160</v>
      </c>
      <c r="BM151" s="217" t="s">
        <v>203</v>
      </c>
    </row>
    <row r="152" spans="1:65" s="2" customFormat="1" ht="21.75" customHeight="1">
      <c r="A152" s="30"/>
      <c r="B152" s="31"/>
      <c r="C152" s="205" t="s">
        <v>204</v>
      </c>
      <c r="D152" s="205" t="s">
        <v>156</v>
      </c>
      <c r="E152" s="206" t="s">
        <v>205</v>
      </c>
      <c r="F152" s="207" t="s">
        <v>206</v>
      </c>
      <c r="G152" s="208" t="s">
        <v>198</v>
      </c>
      <c r="H152" s="209">
        <v>72.796999999999997</v>
      </c>
      <c r="I152" s="210"/>
      <c r="J152" s="210"/>
      <c r="K152" s="209">
        <f t="shared" si="1"/>
        <v>0</v>
      </c>
      <c r="L152" s="211"/>
      <c r="M152" s="35"/>
      <c r="N152" s="212" t="s">
        <v>1</v>
      </c>
      <c r="O152" s="213" t="s">
        <v>43</v>
      </c>
      <c r="P152" s="214">
        <f t="shared" si="2"/>
        <v>0</v>
      </c>
      <c r="Q152" s="214">
        <f t="shared" si="3"/>
        <v>0</v>
      </c>
      <c r="R152" s="214">
        <f t="shared" si="4"/>
        <v>0</v>
      </c>
      <c r="S152" s="66"/>
      <c r="T152" s="215">
        <f t="shared" si="5"/>
        <v>0</v>
      </c>
      <c r="U152" s="215">
        <v>0</v>
      </c>
      <c r="V152" s="215">
        <f t="shared" si="6"/>
        <v>0</v>
      </c>
      <c r="W152" s="215">
        <v>0</v>
      </c>
      <c r="X152" s="216">
        <f t="shared" si="7"/>
        <v>0</v>
      </c>
      <c r="Y152" s="30"/>
      <c r="Z152" s="30"/>
      <c r="AA152" s="30"/>
      <c r="AB152" s="30"/>
      <c r="AC152" s="30"/>
      <c r="AD152" s="30"/>
      <c r="AE152" s="30"/>
      <c r="AR152" s="217" t="s">
        <v>160</v>
      </c>
      <c r="AT152" s="217" t="s">
        <v>156</v>
      </c>
      <c r="AU152" s="217" t="s">
        <v>161</v>
      </c>
      <c r="AY152" s="14" t="s">
        <v>153</v>
      </c>
      <c r="BE152" s="218">
        <f t="shared" si="8"/>
        <v>0</v>
      </c>
      <c r="BF152" s="218">
        <f t="shared" si="9"/>
        <v>0</v>
      </c>
      <c r="BG152" s="218">
        <f t="shared" si="10"/>
        <v>0</v>
      </c>
      <c r="BH152" s="218">
        <f t="shared" si="11"/>
        <v>0</v>
      </c>
      <c r="BI152" s="218">
        <f t="shared" si="12"/>
        <v>0</v>
      </c>
      <c r="BJ152" s="14" t="s">
        <v>161</v>
      </c>
      <c r="BK152" s="219">
        <f t="shared" si="13"/>
        <v>0</v>
      </c>
      <c r="BL152" s="14" t="s">
        <v>160</v>
      </c>
      <c r="BM152" s="217" t="s">
        <v>207</v>
      </c>
    </row>
    <row r="153" spans="1:65" s="2" customFormat="1" ht="21.75" customHeight="1">
      <c r="A153" s="30"/>
      <c r="B153" s="31"/>
      <c r="C153" s="205" t="s">
        <v>208</v>
      </c>
      <c r="D153" s="205" t="s">
        <v>156</v>
      </c>
      <c r="E153" s="206" t="s">
        <v>209</v>
      </c>
      <c r="F153" s="207" t="s">
        <v>210</v>
      </c>
      <c r="G153" s="208" t="s">
        <v>198</v>
      </c>
      <c r="H153" s="209">
        <v>72.796999999999997</v>
      </c>
      <c r="I153" s="210"/>
      <c r="J153" s="210"/>
      <c r="K153" s="209">
        <f t="shared" si="1"/>
        <v>0</v>
      </c>
      <c r="L153" s="211"/>
      <c r="M153" s="35"/>
      <c r="N153" s="212" t="s">
        <v>1</v>
      </c>
      <c r="O153" s="213" t="s">
        <v>43</v>
      </c>
      <c r="P153" s="214">
        <f t="shared" si="2"/>
        <v>0</v>
      </c>
      <c r="Q153" s="214">
        <f t="shared" si="3"/>
        <v>0</v>
      </c>
      <c r="R153" s="214">
        <f t="shared" si="4"/>
        <v>0</v>
      </c>
      <c r="S153" s="66"/>
      <c r="T153" s="215">
        <f t="shared" si="5"/>
        <v>0</v>
      </c>
      <c r="U153" s="215">
        <v>0</v>
      </c>
      <c r="V153" s="215">
        <f t="shared" si="6"/>
        <v>0</v>
      </c>
      <c r="W153" s="215">
        <v>0</v>
      </c>
      <c r="X153" s="216">
        <f t="shared" si="7"/>
        <v>0</v>
      </c>
      <c r="Y153" s="30"/>
      <c r="Z153" s="30"/>
      <c r="AA153" s="30"/>
      <c r="AB153" s="30"/>
      <c r="AC153" s="30"/>
      <c r="AD153" s="30"/>
      <c r="AE153" s="30"/>
      <c r="AR153" s="217" t="s">
        <v>160</v>
      </c>
      <c r="AT153" s="217" t="s">
        <v>156</v>
      </c>
      <c r="AU153" s="217" t="s">
        <v>161</v>
      </c>
      <c r="AY153" s="14" t="s">
        <v>153</v>
      </c>
      <c r="BE153" s="218">
        <f t="shared" si="8"/>
        <v>0</v>
      </c>
      <c r="BF153" s="218">
        <f t="shared" si="9"/>
        <v>0</v>
      </c>
      <c r="BG153" s="218">
        <f t="shared" si="10"/>
        <v>0</v>
      </c>
      <c r="BH153" s="218">
        <f t="shared" si="11"/>
        <v>0</v>
      </c>
      <c r="BI153" s="218">
        <f t="shared" si="12"/>
        <v>0</v>
      </c>
      <c r="BJ153" s="14" t="s">
        <v>161</v>
      </c>
      <c r="BK153" s="219">
        <f t="shared" si="13"/>
        <v>0</v>
      </c>
      <c r="BL153" s="14" t="s">
        <v>160</v>
      </c>
      <c r="BM153" s="217" t="s">
        <v>211</v>
      </c>
    </row>
    <row r="154" spans="1:65" s="2" customFormat="1" ht="21.75" customHeight="1">
      <c r="A154" s="30"/>
      <c r="B154" s="31"/>
      <c r="C154" s="205" t="s">
        <v>212</v>
      </c>
      <c r="D154" s="205" t="s">
        <v>156</v>
      </c>
      <c r="E154" s="206" t="s">
        <v>213</v>
      </c>
      <c r="F154" s="207" t="s">
        <v>214</v>
      </c>
      <c r="G154" s="208" t="s">
        <v>180</v>
      </c>
      <c r="H154" s="209">
        <v>320.55</v>
      </c>
      <c r="I154" s="210"/>
      <c r="J154" s="210"/>
      <c r="K154" s="209">
        <f t="shared" si="1"/>
        <v>0</v>
      </c>
      <c r="L154" s="211"/>
      <c r="M154" s="35"/>
      <c r="N154" s="212" t="s">
        <v>1</v>
      </c>
      <c r="O154" s="213" t="s">
        <v>43</v>
      </c>
      <c r="P154" s="214">
        <f t="shared" si="2"/>
        <v>0</v>
      </c>
      <c r="Q154" s="214">
        <f t="shared" si="3"/>
        <v>0</v>
      </c>
      <c r="R154" s="214">
        <f t="shared" si="4"/>
        <v>0</v>
      </c>
      <c r="S154" s="66"/>
      <c r="T154" s="215">
        <f t="shared" si="5"/>
        <v>0</v>
      </c>
      <c r="U154" s="215">
        <v>7.7200000000000003E-3</v>
      </c>
      <c r="V154" s="215">
        <f t="shared" si="6"/>
        <v>2.4746460000000003</v>
      </c>
      <c r="W154" s="215">
        <v>0</v>
      </c>
      <c r="X154" s="216">
        <f t="shared" si="7"/>
        <v>0</v>
      </c>
      <c r="Y154" s="30"/>
      <c r="Z154" s="30"/>
      <c r="AA154" s="30"/>
      <c r="AB154" s="30"/>
      <c r="AC154" s="30"/>
      <c r="AD154" s="30"/>
      <c r="AE154" s="30"/>
      <c r="AR154" s="217" t="s">
        <v>160</v>
      </c>
      <c r="AT154" s="217" t="s">
        <v>156</v>
      </c>
      <c r="AU154" s="217" t="s">
        <v>161</v>
      </c>
      <c r="AY154" s="14" t="s">
        <v>153</v>
      </c>
      <c r="BE154" s="218">
        <f t="shared" si="8"/>
        <v>0</v>
      </c>
      <c r="BF154" s="218">
        <f t="shared" si="9"/>
        <v>0</v>
      </c>
      <c r="BG154" s="218">
        <f t="shared" si="10"/>
        <v>0</v>
      </c>
      <c r="BH154" s="218">
        <f t="shared" si="11"/>
        <v>0</v>
      </c>
      <c r="BI154" s="218">
        <f t="shared" si="12"/>
        <v>0</v>
      </c>
      <c r="BJ154" s="14" t="s">
        <v>161</v>
      </c>
      <c r="BK154" s="219">
        <f t="shared" si="13"/>
        <v>0</v>
      </c>
      <c r="BL154" s="14" t="s">
        <v>160</v>
      </c>
      <c r="BM154" s="217" t="s">
        <v>215</v>
      </c>
    </row>
    <row r="155" spans="1:65" s="2" customFormat="1" ht="33" customHeight="1">
      <c r="A155" s="30"/>
      <c r="B155" s="31"/>
      <c r="C155" s="205" t="s">
        <v>216</v>
      </c>
      <c r="D155" s="205" t="s">
        <v>156</v>
      </c>
      <c r="E155" s="206" t="s">
        <v>217</v>
      </c>
      <c r="F155" s="207" t="s">
        <v>218</v>
      </c>
      <c r="G155" s="208" t="s">
        <v>180</v>
      </c>
      <c r="H155" s="209">
        <v>67.64</v>
      </c>
      <c r="I155" s="210"/>
      <c r="J155" s="210"/>
      <c r="K155" s="209">
        <f t="shared" si="1"/>
        <v>0</v>
      </c>
      <c r="L155" s="211"/>
      <c r="M155" s="35"/>
      <c r="N155" s="212" t="s">
        <v>1</v>
      </c>
      <c r="O155" s="213" t="s">
        <v>43</v>
      </c>
      <c r="P155" s="214">
        <f t="shared" si="2"/>
        <v>0</v>
      </c>
      <c r="Q155" s="214">
        <f t="shared" si="3"/>
        <v>0</v>
      </c>
      <c r="R155" s="214">
        <f t="shared" si="4"/>
        <v>0</v>
      </c>
      <c r="S155" s="66"/>
      <c r="T155" s="215">
        <f t="shared" si="5"/>
        <v>0</v>
      </c>
      <c r="U155" s="215">
        <v>0.105</v>
      </c>
      <c r="V155" s="215">
        <f t="shared" si="6"/>
        <v>7.1021999999999998</v>
      </c>
      <c r="W155" s="215">
        <v>0</v>
      </c>
      <c r="X155" s="216">
        <f t="shared" si="7"/>
        <v>0</v>
      </c>
      <c r="Y155" s="30"/>
      <c r="Z155" s="30"/>
      <c r="AA155" s="30"/>
      <c r="AB155" s="30"/>
      <c r="AC155" s="30"/>
      <c r="AD155" s="30"/>
      <c r="AE155" s="30"/>
      <c r="AR155" s="217" t="s">
        <v>160</v>
      </c>
      <c r="AT155" s="217" t="s">
        <v>156</v>
      </c>
      <c r="AU155" s="217" t="s">
        <v>161</v>
      </c>
      <c r="AY155" s="14" t="s">
        <v>153</v>
      </c>
      <c r="BE155" s="218">
        <f t="shared" si="8"/>
        <v>0</v>
      </c>
      <c r="BF155" s="218">
        <f t="shared" si="9"/>
        <v>0</v>
      </c>
      <c r="BG155" s="218">
        <f t="shared" si="10"/>
        <v>0</v>
      </c>
      <c r="BH155" s="218">
        <f t="shared" si="11"/>
        <v>0</v>
      </c>
      <c r="BI155" s="218">
        <f t="shared" si="12"/>
        <v>0</v>
      </c>
      <c r="BJ155" s="14" t="s">
        <v>161</v>
      </c>
      <c r="BK155" s="219">
        <f t="shared" si="13"/>
        <v>0</v>
      </c>
      <c r="BL155" s="14" t="s">
        <v>160</v>
      </c>
      <c r="BM155" s="217" t="s">
        <v>219</v>
      </c>
    </row>
    <row r="156" spans="1:65" s="2" customFormat="1" ht="21.75" customHeight="1">
      <c r="A156" s="30"/>
      <c r="B156" s="31"/>
      <c r="C156" s="205" t="s">
        <v>220</v>
      </c>
      <c r="D156" s="205" t="s">
        <v>156</v>
      </c>
      <c r="E156" s="206" t="s">
        <v>221</v>
      </c>
      <c r="F156" s="207" t="s">
        <v>222</v>
      </c>
      <c r="G156" s="208" t="s">
        <v>180</v>
      </c>
      <c r="H156" s="209">
        <v>51.92</v>
      </c>
      <c r="I156" s="210"/>
      <c r="J156" s="210"/>
      <c r="K156" s="209">
        <f t="shared" si="1"/>
        <v>0</v>
      </c>
      <c r="L156" s="211"/>
      <c r="M156" s="35"/>
      <c r="N156" s="212" t="s">
        <v>1</v>
      </c>
      <c r="O156" s="213" t="s">
        <v>43</v>
      </c>
      <c r="P156" s="214">
        <f t="shared" si="2"/>
        <v>0</v>
      </c>
      <c r="Q156" s="214">
        <f t="shared" si="3"/>
        <v>0</v>
      </c>
      <c r="R156" s="214">
        <f t="shared" si="4"/>
        <v>0</v>
      </c>
      <c r="S156" s="66"/>
      <c r="T156" s="215">
        <f t="shared" si="5"/>
        <v>0</v>
      </c>
      <c r="U156" s="215">
        <v>0.105</v>
      </c>
      <c r="V156" s="215">
        <f t="shared" si="6"/>
        <v>5.4516</v>
      </c>
      <c r="W156" s="215">
        <v>0</v>
      </c>
      <c r="X156" s="216">
        <f t="shared" si="7"/>
        <v>0</v>
      </c>
      <c r="Y156" s="30"/>
      <c r="Z156" s="30"/>
      <c r="AA156" s="30"/>
      <c r="AB156" s="30"/>
      <c r="AC156" s="30"/>
      <c r="AD156" s="30"/>
      <c r="AE156" s="30"/>
      <c r="AR156" s="217" t="s">
        <v>160</v>
      </c>
      <c r="AT156" s="217" t="s">
        <v>156</v>
      </c>
      <c r="AU156" s="217" t="s">
        <v>161</v>
      </c>
      <c r="AY156" s="14" t="s">
        <v>153</v>
      </c>
      <c r="BE156" s="218">
        <f t="shared" si="8"/>
        <v>0</v>
      </c>
      <c r="BF156" s="218">
        <f t="shared" si="9"/>
        <v>0</v>
      </c>
      <c r="BG156" s="218">
        <f t="shared" si="10"/>
        <v>0</v>
      </c>
      <c r="BH156" s="218">
        <f t="shared" si="11"/>
        <v>0</v>
      </c>
      <c r="BI156" s="218">
        <f t="shared" si="12"/>
        <v>0</v>
      </c>
      <c r="BJ156" s="14" t="s">
        <v>161</v>
      </c>
      <c r="BK156" s="219">
        <f t="shared" si="13"/>
        <v>0</v>
      </c>
      <c r="BL156" s="14" t="s">
        <v>160</v>
      </c>
      <c r="BM156" s="217" t="s">
        <v>223</v>
      </c>
    </row>
    <row r="157" spans="1:65" s="2" customFormat="1" ht="16.5" customHeight="1">
      <c r="A157" s="30"/>
      <c r="B157" s="31"/>
      <c r="C157" s="205" t="s">
        <v>224</v>
      </c>
      <c r="D157" s="230" t="s">
        <v>156</v>
      </c>
      <c r="E157" s="206" t="s">
        <v>225</v>
      </c>
      <c r="F157" s="207" t="s">
        <v>226</v>
      </c>
      <c r="G157" s="208" t="s">
        <v>180</v>
      </c>
      <c r="H157" s="209">
        <v>51.92</v>
      </c>
      <c r="I157" s="210"/>
      <c r="J157" s="210"/>
      <c r="K157" s="209">
        <f t="shared" si="1"/>
        <v>0</v>
      </c>
      <c r="L157" s="211"/>
      <c r="M157" s="35"/>
      <c r="N157" s="212" t="s">
        <v>1</v>
      </c>
      <c r="O157" s="213" t="s">
        <v>43</v>
      </c>
      <c r="P157" s="214">
        <f t="shared" si="2"/>
        <v>0</v>
      </c>
      <c r="Q157" s="214">
        <f t="shared" si="3"/>
        <v>0</v>
      </c>
      <c r="R157" s="214">
        <f t="shared" si="4"/>
        <v>0</v>
      </c>
      <c r="S157" s="66"/>
      <c r="T157" s="215">
        <f t="shared" si="5"/>
        <v>0</v>
      </c>
      <c r="U157" s="215">
        <v>3.09E-2</v>
      </c>
      <c r="V157" s="215">
        <f t="shared" si="6"/>
        <v>1.604328</v>
      </c>
      <c r="W157" s="215">
        <v>0</v>
      </c>
      <c r="X157" s="216">
        <f t="shared" si="7"/>
        <v>0</v>
      </c>
      <c r="Y157" s="30"/>
      <c r="Z157" s="30"/>
      <c r="AA157" s="30"/>
      <c r="AB157" s="30"/>
      <c r="AC157" s="30"/>
      <c r="AD157" s="30"/>
      <c r="AE157" s="30"/>
      <c r="AR157" s="217" t="s">
        <v>160</v>
      </c>
      <c r="AT157" s="217" t="s">
        <v>156</v>
      </c>
      <c r="AU157" s="217" t="s">
        <v>161</v>
      </c>
      <c r="AY157" s="14" t="s">
        <v>153</v>
      </c>
      <c r="BE157" s="218">
        <f t="shared" si="8"/>
        <v>0</v>
      </c>
      <c r="BF157" s="218">
        <f t="shared" si="9"/>
        <v>0</v>
      </c>
      <c r="BG157" s="218">
        <f t="shared" si="10"/>
        <v>0</v>
      </c>
      <c r="BH157" s="218">
        <f t="shared" si="11"/>
        <v>0</v>
      </c>
      <c r="BI157" s="218">
        <f t="shared" si="12"/>
        <v>0</v>
      </c>
      <c r="BJ157" s="14" t="s">
        <v>161</v>
      </c>
      <c r="BK157" s="219">
        <f t="shared" si="13"/>
        <v>0</v>
      </c>
      <c r="BL157" s="14" t="s">
        <v>160</v>
      </c>
      <c r="BM157" s="217" t="s">
        <v>227</v>
      </c>
    </row>
    <row r="158" spans="1:65" s="2" customFormat="1" ht="21.75" customHeight="1">
      <c r="A158" s="30"/>
      <c r="B158" s="31"/>
      <c r="C158" s="205" t="s">
        <v>228</v>
      </c>
      <c r="D158" s="205" t="s">
        <v>156</v>
      </c>
      <c r="E158" s="206" t="s">
        <v>229</v>
      </c>
      <c r="F158" s="207" t="s">
        <v>230</v>
      </c>
      <c r="G158" s="208" t="s">
        <v>159</v>
      </c>
      <c r="H158" s="209">
        <v>6</v>
      </c>
      <c r="I158" s="210"/>
      <c r="J158" s="210"/>
      <c r="K158" s="209">
        <f t="shared" si="1"/>
        <v>0</v>
      </c>
      <c r="L158" s="211"/>
      <c r="M158" s="35"/>
      <c r="N158" s="212" t="s">
        <v>1</v>
      </c>
      <c r="O158" s="213" t="s">
        <v>43</v>
      </c>
      <c r="P158" s="214">
        <f t="shared" si="2"/>
        <v>0</v>
      </c>
      <c r="Q158" s="214">
        <f t="shared" si="3"/>
        <v>0</v>
      </c>
      <c r="R158" s="214">
        <f t="shared" si="4"/>
        <v>0</v>
      </c>
      <c r="S158" s="66"/>
      <c r="T158" s="215">
        <f t="shared" si="5"/>
        <v>0</v>
      </c>
      <c r="U158" s="215">
        <v>1.7500000000000002E-2</v>
      </c>
      <c r="V158" s="215">
        <f t="shared" si="6"/>
        <v>0.10500000000000001</v>
      </c>
      <c r="W158" s="215">
        <v>0</v>
      </c>
      <c r="X158" s="216">
        <f t="shared" si="7"/>
        <v>0</v>
      </c>
      <c r="Y158" s="30"/>
      <c r="Z158" s="30"/>
      <c r="AA158" s="30"/>
      <c r="AB158" s="30"/>
      <c r="AC158" s="30"/>
      <c r="AD158" s="30"/>
      <c r="AE158" s="30"/>
      <c r="AR158" s="217" t="s">
        <v>160</v>
      </c>
      <c r="AT158" s="217" t="s">
        <v>156</v>
      </c>
      <c r="AU158" s="217" t="s">
        <v>161</v>
      </c>
      <c r="AY158" s="14" t="s">
        <v>153</v>
      </c>
      <c r="BE158" s="218">
        <f t="shared" si="8"/>
        <v>0</v>
      </c>
      <c r="BF158" s="218">
        <f t="shared" si="9"/>
        <v>0</v>
      </c>
      <c r="BG158" s="218">
        <f t="shared" si="10"/>
        <v>0</v>
      </c>
      <c r="BH158" s="218">
        <f t="shared" si="11"/>
        <v>0</v>
      </c>
      <c r="BI158" s="218">
        <f t="shared" si="12"/>
        <v>0</v>
      </c>
      <c r="BJ158" s="14" t="s">
        <v>161</v>
      </c>
      <c r="BK158" s="219">
        <f t="shared" si="13"/>
        <v>0</v>
      </c>
      <c r="BL158" s="14" t="s">
        <v>160</v>
      </c>
      <c r="BM158" s="217" t="s">
        <v>231</v>
      </c>
    </row>
    <row r="159" spans="1:65" s="2" customFormat="1" ht="16.5" customHeight="1">
      <c r="A159" s="30"/>
      <c r="B159" s="31"/>
      <c r="C159" s="220" t="s">
        <v>232</v>
      </c>
      <c r="D159" s="220" t="s">
        <v>163</v>
      </c>
      <c r="E159" s="221" t="s">
        <v>233</v>
      </c>
      <c r="F159" s="222" t="s">
        <v>234</v>
      </c>
      <c r="G159" s="223" t="s">
        <v>159</v>
      </c>
      <c r="H159" s="224">
        <v>5</v>
      </c>
      <c r="I159" s="225"/>
      <c r="J159" s="226"/>
      <c r="K159" s="224">
        <f t="shared" si="1"/>
        <v>0</v>
      </c>
      <c r="L159" s="227"/>
      <c r="M159" s="228"/>
      <c r="N159" s="229" t="s">
        <v>1</v>
      </c>
      <c r="O159" s="213" t="s">
        <v>43</v>
      </c>
      <c r="P159" s="214">
        <f t="shared" si="2"/>
        <v>0</v>
      </c>
      <c r="Q159" s="214">
        <f t="shared" si="3"/>
        <v>0</v>
      </c>
      <c r="R159" s="214">
        <f t="shared" si="4"/>
        <v>0</v>
      </c>
      <c r="S159" s="66"/>
      <c r="T159" s="215">
        <f t="shared" si="5"/>
        <v>0</v>
      </c>
      <c r="U159" s="215">
        <v>1.0999999999999999E-2</v>
      </c>
      <c r="V159" s="215">
        <f t="shared" si="6"/>
        <v>5.4999999999999993E-2</v>
      </c>
      <c r="W159" s="215">
        <v>0</v>
      </c>
      <c r="X159" s="216">
        <f t="shared" si="7"/>
        <v>0</v>
      </c>
      <c r="Y159" s="30"/>
      <c r="Z159" s="30"/>
      <c r="AA159" s="30"/>
      <c r="AB159" s="30"/>
      <c r="AC159" s="30"/>
      <c r="AD159" s="30"/>
      <c r="AE159" s="30"/>
      <c r="AR159" s="217" t="s">
        <v>166</v>
      </c>
      <c r="AT159" s="217" t="s">
        <v>163</v>
      </c>
      <c r="AU159" s="217" t="s">
        <v>161</v>
      </c>
      <c r="AY159" s="14" t="s">
        <v>153</v>
      </c>
      <c r="BE159" s="218">
        <f t="shared" si="8"/>
        <v>0</v>
      </c>
      <c r="BF159" s="218">
        <f t="shared" si="9"/>
        <v>0</v>
      </c>
      <c r="BG159" s="218">
        <f t="shared" si="10"/>
        <v>0</v>
      </c>
      <c r="BH159" s="218">
        <f t="shared" si="11"/>
        <v>0</v>
      </c>
      <c r="BI159" s="218">
        <f t="shared" si="12"/>
        <v>0</v>
      </c>
      <c r="BJ159" s="14" t="s">
        <v>161</v>
      </c>
      <c r="BK159" s="219">
        <f t="shared" si="13"/>
        <v>0</v>
      </c>
      <c r="BL159" s="14" t="s">
        <v>160</v>
      </c>
      <c r="BM159" s="217" t="s">
        <v>235</v>
      </c>
    </row>
    <row r="160" spans="1:65" s="2" customFormat="1" ht="16.5" customHeight="1">
      <c r="A160" s="30"/>
      <c r="B160" s="31"/>
      <c r="C160" s="220" t="s">
        <v>236</v>
      </c>
      <c r="D160" s="220" t="s">
        <v>163</v>
      </c>
      <c r="E160" s="221" t="s">
        <v>237</v>
      </c>
      <c r="F160" s="222" t="s">
        <v>238</v>
      </c>
      <c r="G160" s="223" t="s">
        <v>159</v>
      </c>
      <c r="H160" s="224">
        <v>1</v>
      </c>
      <c r="I160" s="225"/>
      <c r="J160" s="226"/>
      <c r="K160" s="224">
        <f t="shared" si="1"/>
        <v>0</v>
      </c>
      <c r="L160" s="227"/>
      <c r="M160" s="228"/>
      <c r="N160" s="229" t="s">
        <v>1</v>
      </c>
      <c r="O160" s="213" t="s">
        <v>43</v>
      </c>
      <c r="P160" s="214">
        <f t="shared" si="2"/>
        <v>0</v>
      </c>
      <c r="Q160" s="214">
        <f t="shared" si="3"/>
        <v>0</v>
      </c>
      <c r="R160" s="214">
        <f t="shared" si="4"/>
        <v>0</v>
      </c>
      <c r="S160" s="66"/>
      <c r="T160" s="215">
        <f t="shared" si="5"/>
        <v>0</v>
      </c>
      <c r="U160" s="215">
        <v>1.1299999999999999E-2</v>
      </c>
      <c r="V160" s="215">
        <f t="shared" si="6"/>
        <v>1.1299999999999999E-2</v>
      </c>
      <c r="W160" s="215">
        <v>0</v>
      </c>
      <c r="X160" s="216">
        <f t="shared" si="7"/>
        <v>0</v>
      </c>
      <c r="Y160" s="30"/>
      <c r="Z160" s="30"/>
      <c r="AA160" s="30"/>
      <c r="AB160" s="30"/>
      <c r="AC160" s="30"/>
      <c r="AD160" s="30"/>
      <c r="AE160" s="30"/>
      <c r="AR160" s="217" t="s">
        <v>166</v>
      </c>
      <c r="AT160" s="217" t="s">
        <v>163</v>
      </c>
      <c r="AU160" s="217" t="s">
        <v>161</v>
      </c>
      <c r="AY160" s="14" t="s">
        <v>153</v>
      </c>
      <c r="BE160" s="218">
        <f t="shared" si="8"/>
        <v>0</v>
      </c>
      <c r="BF160" s="218">
        <f t="shared" si="9"/>
        <v>0</v>
      </c>
      <c r="BG160" s="218">
        <f t="shared" si="10"/>
        <v>0</v>
      </c>
      <c r="BH160" s="218">
        <f t="shared" si="11"/>
        <v>0</v>
      </c>
      <c r="BI160" s="218">
        <f t="shared" si="12"/>
        <v>0</v>
      </c>
      <c r="BJ160" s="14" t="s">
        <v>161</v>
      </c>
      <c r="BK160" s="219">
        <f t="shared" si="13"/>
        <v>0</v>
      </c>
      <c r="BL160" s="14" t="s">
        <v>160</v>
      </c>
      <c r="BM160" s="217" t="s">
        <v>239</v>
      </c>
    </row>
    <row r="161" spans="1:65" s="12" customFormat="1" ht="22.9" customHeight="1">
      <c r="B161" s="188"/>
      <c r="C161" s="189"/>
      <c r="D161" s="190" t="s">
        <v>78</v>
      </c>
      <c r="E161" s="203" t="s">
        <v>200</v>
      </c>
      <c r="F161" s="203" t="s">
        <v>240</v>
      </c>
      <c r="G161" s="189"/>
      <c r="H161" s="189"/>
      <c r="I161" s="192"/>
      <c r="J161" s="192"/>
      <c r="K161" s="204">
        <f>BK161</f>
        <v>0</v>
      </c>
      <c r="L161" s="189"/>
      <c r="M161" s="194"/>
      <c r="N161" s="195"/>
      <c r="O161" s="196"/>
      <c r="P161" s="196"/>
      <c r="Q161" s="197">
        <f>SUM(Q162:Q189)</f>
        <v>0</v>
      </c>
      <c r="R161" s="197">
        <f>SUM(R162:R189)</f>
        <v>0</v>
      </c>
      <c r="S161" s="196"/>
      <c r="T161" s="198">
        <f>SUM(T162:T189)</f>
        <v>0</v>
      </c>
      <c r="U161" s="196"/>
      <c r="V161" s="198">
        <f>SUM(V162:V189)</f>
        <v>0.82512482000000009</v>
      </c>
      <c r="W161" s="196"/>
      <c r="X161" s="199">
        <f>SUM(X162:X189)</f>
        <v>296.90041600000001</v>
      </c>
      <c r="AR161" s="200" t="s">
        <v>87</v>
      </c>
      <c r="AT161" s="201" t="s">
        <v>78</v>
      </c>
      <c r="AU161" s="201" t="s">
        <v>87</v>
      </c>
      <c r="AY161" s="200" t="s">
        <v>153</v>
      </c>
      <c r="BK161" s="202">
        <f>SUM(BK162:BK189)</f>
        <v>0</v>
      </c>
    </row>
    <row r="162" spans="1:65" s="2" customFormat="1" ht="21.75" customHeight="1">
      <c r="A162" s="30"/>
      <c r="B162" s="31"/>
      <c r="C162" s="205" t="s">
        <v>241</v>
      </c>
      <c r="D162" s="205" t="s">
        <v>156</v>
      </c>
      <c r="E162" s="206" t="s">
        <v>242</v>
      </c>
      <c r="F162" s="207" t="s">
        <v>243</v>
      </c>
      <c r="G162" s="208" t="s">
        <v>180</v>
      </c>
      <c r="H162" s="209">
        <v>112.563</v>
      </c>
      <c r="I162" s="210"/>
      <c r="J162" s="210"/>
      <c r="K162" s="209">
        <f t="shared" ref="K162:K189" si="14">ROUND(P162*H162,3)</f>
        <v>0</v>
      </c>
      <c r="L162" s="211"/>
      <c r="M162" s="35"/>
      <c r="N162" s="212" t="s">
        <v>1</v>
      </c>
      <c r="O162" s="213" t="s">
        <v>43</v>
      </c>
      <c r="P162" s="214">
        <f t="shared" ref="P162:P189" si="15">I162+J162</f>
        <v>0</v>
      </c>
      <c r="Q162" s="214">
        <f t="shared" ref="Q162:Q189" si="16">ROUND(I162*H162,3)</f>
        <v>0</v>
      </c>
      <c r="R162" s="214">
        <f t="shared" ref="R162:R189" si="17">ROUND(J162*H162,3)</f>
        <v>0</v>
      </c>
      <c r="S162" s="66"/>
      <c r="T162" s="215">
        <f t="shared" ref="T162:T189" si="18">S162*H162</f>
        <v>0</v>
      </c>
      <c r="U162" s="215">
        <v>1.5299999999999999E-3</v>
      </c>
      <c r="V162" s="215">
        <f t="shared" ref="V162:V189" si="19">U162*H162</f>
        <v>0.17222139</v>
      </c>
      <c r="W162" s="215">
        <v>0</v>
      </c>
      <c r="X162" s="216">
        <f t="shared" ref="X162:X189" si="20">W162*H162</f>
        <v>0</v>
      </c>
      <c r="Y162" s="30"/>
      <c r="Z162" s="30"/>
      <c r="AA162" s="30"/>
      <c r="AB162" s="30"/>
      <c r="AC162" s="30"/>
      <c r="AD162" s="30"/>
      <c r="AE162" s="30"/>
      <c r="AR162" s="217" t="s">
        <v>160</v>
      </c>
      <c r="AT162" s="217" t="s">
        <v>156</v>
      </c>
      <c r="AU162" s="217" t="s">
        <v>161</v>
      </c>
      <c r="AY162" s="14" t="s">
        <v>153</v>
      </c>
      <c r="BE162" s="218">
        <f t="shared" ref="BE162:BE189" si="21">IF(O162="základná",K162,0)</f>
        <v>0</v>
      </c>
      <c r="BF162" s="218">
        <f t="shared" ref="BF162:BF189" si="22">IF(O162="znížená",K162,0)</f>
        <v>0</v>
      </c>
      <c r="BG162" s="218">
        <f t="shared" ref="BG162:BG189" si="23">IF(O162="zákl. prenesená",K162,0)</f>
        <v>0</v>
      </c>
      <c r="BH162" s="218">
        <f t="shared" ref="BH162:BH189" si="24">IF(O162="zníž. prenesená",K162,0)</f>
        <v>0</v>
      </c>
      <c r="BI162" s="218">
        <f t="shared" ref="BI162:BI189" si="25">IF(O162="nulová",K162,0)</f>
        <v>0</v>
      </c>
      <c r="BJ162" s="14" t="s">
        <v>161</v>
      </c>
      <c r="BK162" s="219">
        <f t="shared" ref="BK162:BK189" si="26">ROUND(P162*H162,3)</f>
        <v>0</v>
      </c>
      <c r="BL162" s="14" t="s">
        <v>160</v>
      </c>
      <c r="BM162" s="217" t="s">
        <v>244</v>
      </c>
    </row>
    <row r="163" spans="1:65" s="2" customFormat="1" ht="21.75" customHeight="1">
      <c r="A163" s="30"/>
      <c r="B163" s="31"/>
      <c r="C163" s="205" t="s">
        <v>245</v>
      </c>
      <c r="D163" s="205" t="s">
        <v>156</v>
      </c>
      <c r="E163" s="206" t="s">
        <v>246</v>
      </c>
      <c r="F163" s="207" t="s">
        <v>247</v>
      </c>
      <c r="G163" s="208" t="s">
        <v>180</v>
      </c>
      <c r="H163" s="209">
        <v>80.025000000000006</v>
      </c>
      <c r="I163" s="210"/>
      <c r="J163" s="210"/>
      <c r="K163" s="209">
        <f t="shared" si="14"/>
        <v>0</v>
      </c>
      <c r="L163" s="211"/>
      <c r="M163" s="35"/>
      <c r="N163" s="212" t="s">
        <v>1</v>
      </c>
      <c r="O163" s="213" t="s">
        <v>43</v>
      </c>
      <c r="P163" s="214">
        <f t="shared" si="15"/>
        <v>0</v>
      </c>
      <c r="Q163" s="214">
        <f t="shared" si="16"/>
        <v>0</v>
      </c>
      <c r="R163" s="214">
        <f t="shared" si="17"/>
        <v>0</v>
      </c>
      <c r="S163" s="66"/>
      <c r="T163" s="215">
        <f t="shared" si="18"/>
        <v>0</v>
      </c>
      <c r="U163" s="215">
        <v>1.92E-3</v>
      </c>
      <c r="V163" s="215">
        <f t="shared" si="19"/>
        <v>0.15364800000000001</v>
      </c>
      <c r="W163" s="215">
        <v>0</v>
      </c>
      <c r="X163" s="216">
        <f t="shared" si="20"/>
        <v>0</v>
      </c>
      <c r="Y163" s="30"/>
      <c r="Z163" s="30"/>
      <c r="AA163" s="30"/>
      <c r="AB163" s="30"/>
      <c r="AC163" s="30"/>
      <c r="AD163" s="30"/>
      <c r="AE163" s="30"/>
      <c r="AR163" s="217" t="s">
        <v>160</v>
      </c>
      <c r="AT163" s="217" t="s">
        <v>156</v>
      </c>
      <c r="AU163" s="217" t="s">
        <v>161</v>
      </c>
      <c r="AY163" s="14" t="s">
        <v>153</v>
      </c>
      <c r="BE163" s="218">
        <f t="shared" si="21"/>
        <v>0</v>
      </c>
      <c r="BF163" s="218">
        <f t="shared" si="22"/>
        <v>0</v>
      </c>
      <c r="BG163" s="218">
        <f t="shared" si="23"/>
        <v>0</v>
      </c>
      <c r="BH163" s="218">
        <f t="shared" si="24"/>
        <v>0</v>
      </c>
      <c r="BI163" s="218">
        <f t="shared" si="25"/>
        <v>0</v>
      </c>
      <c r="BJ163" s="14" t="s">
        <v>161</v>
      </c>
      <c r="BK163" s="219">
        <f t="shared" si="26"/>
        <v>0</v>
      </c>
      <c r="BL163" s="14" t="s">
        <v>160</v>
      </c>
      <c r="BM163" s="217" t="s">
        <v>248</v>
      </c>
    </row>
    <row r="164" spans="1:65" s="2" customFormat="1" ht="21.75" customHeight="1">
      <c r="A164" s="30"/>
      <c r="B164" s="31"/>
      <c r="C164" s="205" t="s">
        <v>8</v>
      </c>
      <c r="D164" s="205" t="s">
        <v>156</v>
      </c>
      <c r="E164" s="206" t="s">
        <v>249</v>
      </c>
      <c r="F164" s="207" t="s">
        <v>250</v>
      </c>
      <c r="G164" s="208" t="s">
        <v>180</v>
      </c>
      <c r="H164" s="209">
        <v>63.996000000000002</v>
      </c>
      <c r="I164" s="210"/>
      <c r="J164" s="210"/>
      <c r="K164" s="209">
        <f t="shared" si="14"/>
        <v>0</v>
      </c>
      <c r="L164" s="211"/>
      <c r="M164" s="35"/>
      <c r="N164" s="212" t="s">
        <v>1</v>
      </c>
      <c r="O164" s="213" t="s">
        <v>43</v>
      </c>
      <c r="P164" s="214">
        <f t="shared" si="15"/>
        <v>0</v>
      </c>
      <c r="Q164" s="214">
        <f t="shared" si="16"/>
        <v>0</v>
      </c>
      <c r="R164" s="214">
        <f t="shared" si="17"/>
        <v>0</v>
      </c>
      <c r="S164" s="66"/>
      <c r="T164" s="215">
        <f t="shared" si="18"/>
        <v>0</v>
      </c>
      <c r="U164" s="215">
        <v>6.1799999999999997E-3</v>
      </c>
      <c r="V164" s="215">
        <f t="shared" si="19"/>
        <v>0.39549528</v>
      </c>
      <c r="W164" s="215">
        <v>0</v>
      </c>
      <c r="X164" s="216">
        <f t="shared" si="20"/>
        <v>0</v>
      </c>
      <c r="Y164" s="30"/>
      <c r="Z164" s="30"/>
      <c r="AA164" s="30"/>
      <c r="AB164" s="30"/>
      <c r="AC164" s="30"/>
      <c r="AD164" s="30"/>
      <c r="AE164" s="30"/>
      <c r="AR164" s="217" t="s">
        <v>160</v>
      </c>
      <c r="AT164" s="217" t="s">
        <v>156</v>
      </c>
      <c r="AU164" s="217" t="s">
        <v>161</v>
      </c>
      <c r="AY164" s="14" t="s">
        <v>153</v>
      </c>
      <c r="BE164" s="218">
        <f t="shared" si="21"/>
        <v>0</v>
      </c>
      <c r="BF164" s="218">
        <f t="shared" si="22"/>
        <v>0</v>
      </c>
      <c r="BG164" s="218">
        <f t="shared" si="23"/>
        <v>0</v>
      </c>
      <c r="BH164" s="218">
        <f t="shared" si="24"/>
        <v>0</v>
      </c>
      <c r="BI164" s="218">
        <f t="shared" si="25"/>
        <v>0</v>
      </c>
      <c r="BJ164" s="14" t="s">
        <v>161</v>
      </c>
      <c r="BK164" s="219">
        <f t="shared" si="26"/>
        <v>0</v>
      </c>
      <c r="BL164" s="14" t="s">
        <v>160</v>
      </c>
      <c r="BM164" s="217" t="s">
        <v>251</v>
      </c>
    </row>
    <row r="165" spans="1:65" s="2" customFormat="1" ht="21.75" customHeight="1">
      <c r="A165" s="30"/>
      <c r="B165" s="31"/>
      <c r="C165" s="205" t="s">
        <v>252</v>
      </c>
      <c r="D165" s="205" t="s">
        <v>156</v>
      </c>
      <c r="E165" s="206" t="s">
        <v>253</v>
      </c>
      <c r="F165" s="207" t="s">
        <v>254</v>
      </c>
      <c r="G165" s="208" t="s">
        <v>180</v>
      </c>
      <c r="H165" s="209">
        <v>146.58000000000001</v>
      </c>
      <c r="I165" s="210"/>
      <c r="J165" s="210"/>
      <c r="K165" s="209">
        <f t="shared" si="14"/>
        <v>0</v>
      </c>
      <c r="L165" s="211"/>
      <c r="M165" s="35"/>
      <c r="N165" s="212" t="s">
        <v>1</v>
      </c>
      <c r="O165" s="213" t="s">
        <v>43</v>
      </c>
      <c r="P165" s="214">
        <f t="shared" si="15"/>
        <v>0</v>
      </c>
      <c r="Q165" s="214">
        <f t="shared" si="16"/>
        <v>0</v>
      </c>
      <c r="R165" s="214">
        <f t="shared" si="17"/>
        <v>0</v>
      </c>
      <c r="S165" s="66"/>
      <c r="T165" s="215">
        <f t="shared" si="18"/>
        <v>0</v>
      </c>
      <c r="U165" s="215">
        <v>3.0000000000000001E-5</v>
      </c>
      <c r="V165" s="215">
        <f t="shared" si="19"/>
        <v>4.3974000000000001E-3</v>
      </c>
      <c r="W165" s="215">
        <v>0</v>
      </c>
      <c r="X165" s="216">
        <f t="shared" si="20"/>
        <v>0</v>
      </c>
      <c r="Y165" s="30"/>
      <c r="Z165" s="30"/>
      <c r="AA165" s="30"/>
      <c r="AB165" s="30"/>
      <c r="AC165" s="30"/>
      <c r="AD165" s="30"/>
      <c r="AE165" s="30"/>
      <c r="AR165" s="217" t="s">
        <v>160</v>
      </c>
      <c r="AT165" s="217" t="s">
        <v>156</v>
      </c>
      <c r="AU165" s="217" t="s">
        <v>161</v>
      </c>
      <c r="AY165" s="14" t="s">
        <v>153</v>
      </c>
      <c r="BE165" s="218">
        <f t="shared" si="21"/>
        <v>0</v>
      </c>
      <c r="BF165" s="218">
        <f t="shared" si="22"/>
        <v>0</v>
      </c>
      <c r="BG165" s="218">
        <f t="shared" si="23"/>
        <v>0</v>
      </c>
      <c r="BH165" s="218">
        <f t="shared" si="24"/>
        <v>0</v>
      </c>
      <c r="BI165" s="218">
        <f t="shared" si="25"/>
        <v>0</v>
      </c>
      <c r="BJ165" s="14" t="s">
        <v>161</v>
      </c>
      <c r="BK165" s="219">
        <f t="shared" si="26"/>
        <v>0</v>
      </c>
      <c r="BL165" s="14" t="s">
        <v>160</v>
      </c>
      <c r="BM165" s="217" t="s">
        <v>255</v>
      </c>
    </row>
    <row r="166" spans="1:65" s="2" customFormat="1" ht="16.5" customHeight="1">
      <c r="A166" s="30"/>
      <c r="B166" s="31"/>
      <c r="C166" s="205" t="s">
        <v>256</v>
      </c>
      <c r="D166" s="205" t="s">
        <v>156</v>
      </c>
      <c r="E166" s="206" t="s">
        <v>257</v>
      </c>
      <c r="F166" s="207" t="s">
        <v>258</v>
      </c>
      <c r="G166" s="208" t="s">
        <v>180</v>
      </c>
      <c r="H166" s="209">
        <v>1931.03</v>
      </c>
      <c r="I166" s="210"/>
      <c r="J166" s="210"/>
      <c r="K166" s="209">
        <f t="shared" si="14"/>
        <v>0</v>
      </c>
      <c r="L166" s="211"/>
      <c r="M166" s="35"/>
      <c r="N166" s="212" t="s">
        <v>1</v>
      </c>
      <c r="O166" s="213" t="s">
        <v>43</v>
      </c>
      <c r="P166" s="214">
        <f t="shared" si="15"/>
        <v>0</v>
      </c>
      <c r="Q166" s="214">
        <f t="shared" si="16"/>
        <v>0</v>
      </c>
      <c r="R166" s="214">
        <f t="shared" si="17"/>
        <v>0</v>
      </c>
      <c r="S166" s="66"/>
      <c r="T166" s="215">
        <f t="shared" si="18"/>
        <v>0</v>
      </c>
      <c r="U166" s="215">
        <v>5.0000000000000002E-5</v>
      </c>
      <c r="V166" s="215">
        <f t="shared" si="19"/>
        <v>9.6551499999999998E-2</v>
      </c>
      <c r="W166" s="215">
        <v>0</v>
      </c>
      <c r="X166" s="216">
        <f t="shared" si="20"/>
        <v>0</v>
      </c>
      <c r="Y166" s="30"/>
      <c r="Z166" s="30"/>
      <c r="AA166" s="30"/>
      <c r="AB166" s="30"/>
      <c r="AC166" s="30"/>
      <c r="AD166" s="30"/>
      <c r="AE166" s="30"/>
      <c r="AR166" s="217" t="s">
        <v>160</v>
      </c>
      <c r="AT166" s="217" t="s">
        <v>156</v>
      </c>
      <c r="AU166" s="217" t="s">
        <v>161</v>
      </c>
      <c r="AY166" s="14" t="s">
        <v>153</v>
      </c>
      <c r="BE166" s="218">
        <f t="shared" si="21"/>
        <v>0</v>
      </c>
      <c r="BF166" s="218">
        <f t="shared" si="22"/>
        <v>0</v>
      </c>
      <c r="BG166" s="218">
        <f t="shared" si="23"/>
        <v>0</v>
      </c>
      <c r="BH166" s="218">
        <f t="shared" si="24"/>
        <v>0</v>
      </c>
      <c r="BI166" s="218">
        <f t="shared" si="25"/>
        <v>0</v>
      </c>
      <c r="BJ166" s="14" t="s">
        <v>161</v>
      </c>
      <c r="BK166" s="219">
        <f t="shared" si="26"/>
        <v>0</v>
      </c>
      <c r="BL166" s="14" t="s">
        <v>160</v>
      </c>
      <c r="BM166" s="217" t="s">
        <v>259</v>
      </c>
    </row>
    <row r="167" spans="1:65" s="2" customFormat="1" ht="21.75" customHeight="1">
      <c r="A167" s="30"/>
      <c r="B167" s="31"/>
      <c r="C167" s="205" t="s">
        <v>260</v>
      </c>
      <c r="D167" s="205" t="s">
        <v>156</v>
      </c>
      <c r="E167" s="206" t="s">
        <v>261</v>
      </c>
      <c r="F167" s="207" t="s">
        <v>262</v>
      </c>
      <c r="G167" s="208" t="s">
        <v>180</v>
      </c>
      <c r="H167" s="209">
        <v>1931.03</v>
      </c>
      <c r="I167" s="210"/>
      <c r="J167" s="210"/>
      <c r="K167" s="209">
        <f t="shared" si="14"/>
        <v>0</v>
      </c>
      <c r="L167" s="211"/>
      <c r="M167" s="35"/>
      <c r="N167" s="212" t="s">
        <v>1</v>
      </c>
      <c r="O167" s="213" t="s">
        <v>43</v>
      </c>
      <c r="P167" s="214">
        <f t="shared" si="15"/>
        <v>0</v>
      </c>
      <c r="Q167" s="214">
        <f t="shared" si="16"/>
        <v>0</v>
      </c>
      <c r="R167" s="214">
        <f t="shared" si="17"/>
        <v>0</v>
      </c>
      <c r="S167" s="66"/>
      <c r="T167" s="215">
        <f t="shared" si="18"/>
        <v>0</v>
      </c>
      <c r="U167" s="215">
        <v>0</v>
      </c>
      <c r="V167" s="215">
        <f t="shared" si="19"/>
        <v>0</v>
      </c>
      <c r="W167" s="215">
        <v>0</v>
      </c>
      <c r="X167" s="216">
        <f t="shared" si="20"/>
        <v>0</v>
      </c>
      <c r="Y167" s="30"/>
      <c r="Z167" s="30"/>
      <c r="AA167" s="30"/>
      <c r="AB167" s="30"/>
      <c r="AC167" s="30"/>
      <c r="AD167" s="30"/>
      <c r="AE167" s="30"/>
      <c r="AR167" s="217" t="s">
        <v>160</v>
      </c>
      <c r="AT167" s="217" t="s">
        <v>156</v>
      </c>
      <c r="AU167" s="217" t="s">
        <v>161</v>
      </c>
      <c r="AY167" s="14" t="s">
        <v>153</v>
      </c>
      <c r="BE167" s="218">
        <f t="shared" si="21"/>
        <v>0</v>
      </c>
      <c r="BF167" s="218">
        <f t="shared" si="22"/>
        <v>0</v>
      </c>
      <c r="BG167" s="218">
        <f t="shared" si="23"/>
        <v>0</v>
      </c>
      <c r="BH167" s="218">
        <f t="shared" si="24"/>
        <v>0</v>
      </c>
      <c r="BI167" s="218">
        <f t="shared" si="25"/>
        <v>0</v>
      </c>
      <c r="BJ167" s="14" t="s">
        <v>161</v>
      </c>
      <c r="BK167" s="219">
        <f t="shared" si="26"/>
        <v>0</v>
      </c>
      <c r="BL167" s="14" t="s">
        <v>160</v>
      </c>
      <c r="BM167" s="217" t="s">
        <v>263</v>
      </c>
    </row>
    <row r="168" spans="1:65" s="2" customFormat="1" ht="21.75" customHeight="1">
      <c r="A168" s="30"/>
      <c r="B168" s="31"/>
      <c r="C168" s="205" t="s">
        <v>264</v>
      </c>
      <c r="D168" s="205" t="s">
        <v>156</v>
      </c>
      <c r="E168" s="206" t="s">
        <v>265</v>
      </c>
      <c r="F168" s="207" t="s">
        <v>266</v>
      </c>
      <c r="G168" s="208" t="s">
        <v>198</v>
      </c>
      <c r="H168" s="209">
        <v>1.625</v>
      </c>
      <c r="I168" s="210"/>
      <c r="J168" s="210"/>
      <c r="K168" s="209">
        <f t="shared" si="14"/>
        <v>0</v>
      </c>
      <c r="L168" s="211"/>
      <c r="M168" s="35"/>
      <c r="N168" s="212" t="s">
        <v>1</v>
      </c>
      <c r="O168" s="213" t="s">
        <v>43</v>
      </c>
      <c r="P168" s="214">
        <f t="shared" si="15"/>
        <v>0</v>
      </c>
      <c r="Q168" s="214">
        <f t="shared" si="16"/>
        <v>0</v>
      </c>
      <c r="R168" s="214">
        <f t="shared" si="17"/>
        <v>0</v>
      </c>
      <c r="S168" s="66"/>
      <c r="T168" s="215">
        <f t="shared" si="18"/>
        <v>0</v>
      </c>
      <c r="U168" s="215">
        <v>1.73E-3</v>
      </c>
      <c r="V168" s="215">
        <f t="shared" si="19"/>
        <v>2.8112499999999999E-3</v>
      </c>
      <c r="W168" s="215">
        <v>2.4</v>
      </c>
      <c r="X168" s="216">
        <f t="shared" si="20"/>
        <v>3.9</v>
      </c>
      <c r="Y168" s="30"/>
      <c r="Z168" s="30"/>
      <c r="AA168" s="30"/>
      <c r="AB168" s="30"/>
      <c r="AC168" s="30"/>
      <c r="AD168" s="30"/>
      <c r="AE168" s="30"/>
      <c r="AR168" s="217" t="s">
        <v>160</v>
      </c>
      <c r="AT168" s="217" t="s">
        <v>156</v>
      </c>
      <c r="AU168" s="217" t="s">
        <v>161</v>
      </c>
      <c r="AY168" s="14" t="s">
        <v>153</v>
      </c>
      <c r="BE168" s="218">
        <f t="shared" si="21"/>
        <v>0</v>
      </c>
      <c r="BF168" s="218">
        <f t="shared" si="22"/>
        <v>0</v>
      </c>
      <c r="BG168" s="218">
        <f t="shared" si="23"/>
        <v>0</v>
      </c>
      <c r="BH168" s="218">
        <f t="shared" si="24"/>
        <v>0</v>
      </c>
      <c r="BI168" s="218">
        <f t="shared" si="25"/>
        <v>0</v>
      </c>
      <c r="BJ168" s="14" t="s">
        <v>161</v>
      </c>
      <c r="BK168" s="219">
        <f t="shared" si="26"/>
        <v>0</v>
      </c>
      <c r="BL168" s="14" t="s">
        <v>160</v>
      </c>
      <c r="BM168" s="217" t="s">
        <v>267</v>
      </c>
    </row>
    <row r="169" spans="1:65" s="2" customFormat="1" ht="21.75" customHeight="1">
      <c r="A169" s="30"/>
      <c r="B169" s="31"/>
      <c r="C169" s="205" t="s">
        <v>268</v>
      </c>
      <c r="D169" s="205" t="s">
        <v>156</v>
      </c>
      <c r="E169" s="206" t="s">
        <v>269</v>
      </c>
      <c r="F169" s="207" t="s">
        <v>270</v>
      </c>
      <c r="G169" s="208" t="s">
        <v>180</v>
      </c>
      <c r="H169" s="209">
        <v>32.561999999999998</v>
      </c>
      <c r="I169" s="210"/>
      <c r="J169" s="210"/>
      <c r="K169" s="209">
        <f t="shared" si="14"/>
        <v>0</v>
      </c>
      <c r="L169" s="211"/>
      <c r="M169" s="35"/>
      <c r="N169" s="212" t="s">
        <v>1</v>
      </c>
      <c r="O169" s="213" t="s">
        <v>43</v>
      </c>
      <c r="P169" s="214">
        <f t="shared" si="15"/>
        <v>0</v>
      </c>
      <c r="Q169" s="214">
        <f t="shared" si="16"/>
        <v>0</v>
      </c>
      <c r="R169" s="214">
        <f t="shared" si="17"/>
        <v>0</v>
      </c>
      <c r="S169" s="66"/>
      <c r="T169" s="215">
        <f t="shared" si="18"/>
        <v>0</v>
      </c>
      <c r="U169" s="215">
        <v>0</v>
      </c>
      <c r="V169" s="215">
        <f t="shared" si="19"/>
        <v>0</v>
      </c>
      <c r="W169" s="215">
        <v>0.115</v>
      </c>
      <c r="X169" s="216">
        <f t="shared" si="20"/>
        <v>3.7446299999999999</v>
      </c>
      <c r="Y169" s="30"/>
      <c r="Z169" s="30"/>
      <c r="AA169" s="30"/>
      <c r="AB169" s="30"/>
      <c r="AC169" s="30"/>
      <c r="AD169" s="30"/>
      <c r="AE169" s="30"/>
      <c r="AR169" s="217" t="s">
        <v>160</v>
      </c>
      <c r="AT169" s="217" t="s">
        <v>156</v>
      </c>
      <c r="AU169" s="217" t="s">
        <v>161</v>
      </c>
      <c r="AY169" s="14" t="s">
        <v>153</v>
      </c>
      <c r="BE169" s="218">
        <f t="shared" si="21"/>
        <v>0</v>
      </c>
      <c r="BF169" s="218">
        <f t="shared" si="22"/>
        <v>0</v>
      </c>
      <c r="BG169" s="218">
        <f t="shared" si="23"/>
        <v>0</v>
      </c>
      <c r="BH169" s="218">
        <f t="shared" si="24"/>
        <v>0</v>
      </c>
      <c r="BI169" s="218">
        <f t="shared" si="25"/>
        <v>0</v>
      </c>
      <c r="BJ169" s="14" t="s">
        <v>161</v>
      </c>
      <c r="BK169" s="219">
        <f t="shared" si="26"/>
        <v>0</v>
      </c>
      <c r="BL169" s="14" t="s">
        <v>160</v>
      </c>
      <c r="BM169" s="217" t="s">
        <v>271</v>
      </c>
    </row>
    <row r="170" spans="1:65" s="2" customFormat="1" ht="16.5" customHeight="1">
      <c r="A170" s="30"/>
      <c r="B170" s="31"/>
      <c r="C170" s="205" t="s">
        <v>272</v>
      </c>
      <c r="D170" s="205" t="s">
        <v>156</v>
      </c>
      <c r="E170" s="206" t="s">
        <v>273</v>
      </c>
      <c r="F170" s="207" t="s">
        <v>274</v>
      </c>
      <c r="G170" s="208" t="s">
        <v>198</v>
      </c>
      <c r="H170" s="209">
        <v>6.6000000000000003E-2</v>
      </c>
      <c r="I170" s="210"/>
      <c r="J170" s="210"/>
      <c r="K170" s="209">
        <f t="shared" si="14"/>
        <v>0</v>
      </c>
      <c r="L170" s="211"/>
      <c r="M170" s="35"/>
      <c r="N170" s="212" t="s">
        <v>1</v>
      </c>
      <c r="O170" s="213" t="s">
        <v>43</v>
      </c>
      <c r="P170" s="214">
        <f t="shared" si="15"/>
        <v>0</v>
      </c>
      <c r="Q170" s="214">
        <f t="shared" si="16"/>
        <v>0</v>
      </c>
      <c r="R170" s="214">
        <f t="shared" si="17"/>
        <v>0</v>
      </c>
      <c r="S170" s="66"/>
      <c r="T170" s="215">
        <f t="shared" si="18"/>
        <v>0</v>
      </c>
      <c r="U170" s="215">
        <v>0</v>
      </c>
      <c r="V170" s="215">
        <f t="shared" si="19"/>
        <v>0</v>
      </c>
      <c r="W170" s="215">
        <v>0</v>
      </c>
      <c r="X170" s="216">
        <f t="shared" si="20"/>
        <v>0</v>
      </c>
      <c r="Y170" s="30"/>
      <c r="Z170" s="30"/>
      <c r="AA170" s="30"/>
      <c r="AB170" s="30"/>
      <c r="AC170" s="30"/>
      <c r="AD170" s="30"/>
      <c r="AE170" s="30"/>
      <c r="AR170" s="217" t="s">
        <v>160</v>
      </c>
      <c r="AT170" s="217" t="s">
        <v>156</v>
      </c>
      <c r="AU170" s="217" t="s">
        <v>161</v>
      </c>
      <c r="AY170" s="14" t="s">
        <v>153</v>
      </c>
      <c r="BE170" s="218">
        <f t="shared" si="21"/>
        <v>0</v>
      </c>
      <c r="BF170" s="218">
        <f t="shared" si="22"/>
        <v>0</v>
      </c>
      <c r="BG170" s="218">
        <f t="shared" si="23"/>
        <v>0</v>
      </c>
      <c r="BH170" s="218">
        <f t="shared" si="24"/>
        <v>0</v>
      </c>
      <c r="BI170" s="218">
        <f t="shared" si="25"/>
        <v>0</v>
      </c>
      <c r="BJ170" s="14" t="s">
        <v>161</v>
      </c>
      <c r="BK170" s="219">
        <f t="shared" si="26"/>
        <v>0</v>
      </c>
      <c r="BL170" s="14" t="s">
        <v>160</v>
      </c>
      <c r="BM170" s="217" t="s">
        <v>275</v>
      </c>
    </row>
    <row r="171" spans="1:65" s="2" customFormat="1" ht="21.75" customHeight="1">
      <c r="A171" s="30"/>
      <c r="B171" s="31"/>
      <c r="C171" s="205" t="s">
        <v>276</v>
      </c>
      <c r="D171" s="205" t="s">
        <v>156</v>
      </c>
      <c r="E171" s="206" t="s">
        <v>277</v>
      </c>
      <c r="F171" s="207" t="s">
        <v>278</v>
      </c>
      <c r="G171" s="208" t="s">
        <v>180</v>
      </c>
      <c r="H171" s="209">
        <v>62.322000000000003</v>
      </c>
      <c r="I171" s="210"/>
      <c r="J171" s="210"/>
      <c r="K171" s="209">
        <f t="shared" si="14"/>
        <v>0</v>
      </c>
      <c r="L171" s="211"/>
      <c r="M171" s="35"/>
      <c r="N171" s="212" t="s">
        <v>1</v>
      </c>
      <c r="O171" s="213" t="s">
        <v>43</v>
      </c>
      <c r="P171" s="214">
        <f t="shared" si="15"/>
        <v>0</v>
      </c>
      <c r="Q171" s="214">
        <f t="shared" si="16"/>
        <v>0</v>
      </c>
      <c r="R171" s="214">
        <f t="shared" si="17"/>
        <v>0</v>
      </c>
      <c r="S171" s="66"/>
      <c r="T171" s="215">
        <f t="shared" si="18"/>
        <v>0</v>
      </c>
      <c r="U171" s="215">
        <v>0</v>
      </c>
      <c r="V171" s="215">
        <f t="shared" si="19"/>
        <v>0</v>
      </c>
      <c r="W171" s="215">
        <v>8.2000000000000003E-2</v>
      </c>
      <c r="X171" s="216">
        <f t="shared" si="20"/>
        <v>5.1104040000000008</v>
      </c>
      <c r="Y171" s="30"/>
      <c r="Z171" s="30"/>
      <c r="AA171" s="30"/>
      <c r="AB171" s="30"/>
      <c r="AC171" s="30"/>
      <c r="AD171" s="30"/>
      <c r="AE171" s="30"/>
      <c r="AR171" s="217" t="s">
        <v>160</v>
      </c>
      <c r="AT171" s="217" t="s">
        <v>156</v>
      </c>
      <c r="AU171" s="217" t="s">
        <v>161</v>
      </c>
      <c r="AY171" s="14" t="s">
        <v>153</v>
      </c>
      <c r="BE171" s="218">
        <f t="shared" si="21"/>
        <v>0</v>
      </c>
      <c r="BF171" s="218">
        <f t="shared" si="22"/>
        <v>0</v>
      </c>
      <c r="BG171" s="218">
        <f t="shared" si="23"/>
        <v>0</v>
      </c>
      <c r="BH171" s="218">
        <f t="shared" si="24"/>
        <v>0</v>
      </c>
      <c r="BI171" s="218">
        <f t="shared" si="25"/>
        <v>0</v>
      </c>
      <c r="BJ171" s="14" t="s">
        <v>161</v>
      </c>
      <c r="BK171" s="219">
        <f t="shared" si="26"/>
        <v>0</v>
      </c>
      <c r="BL171" s="14" t="s">
        <v>160</v>
      </c>
      <c r="BM171" s="217" t="s">
        <v>279</v>
      </c>
    </row>
    <row r="172" spans="1:65" s="2" customFormat="1" ht="33" customHeight="1">
      <c r="A172" s="30"/>
      <c r="B172" s="31"/>
      <c r="C172" s="205" t="s">
        <v>280</v>
      </c>
      <c r="D172" s="205" t="s">
        <v>156</v>
      </c>
      <c r="E172" s="206" t="s">
        <v>281</v>
      </c>
      <c r="F172" s="207" t="s">
        <v>282</v>
      </c>
      <c r="G172" s="208" t="s">
        <v>198</v>
      </c>
      <c r="H172" s="209">
        <v>85.799000000000007</v>
      </c>
      <c r="I172" s="210"/>
      <c r="J172" s="210"/>
      <c r="K172" s="209">
        <f t="shared" si="14"/>
        <v>0</v>
      </c>
      <c r="L172" s="211"/>
      <c r="M172" s="35"/>
      <c r="N172" s="212" t="s">
        <v>1</v>
      </c>
      <c r="O172" s="213" t="s">
        <v>43</v>
      </c>
      <c r="P172" s="214">
        <f t="shared" si="15"/>
        <v>0</v>
      </c>
      <c r="Q172" s="214">
        <f t="shared" si="16"/>
        <v>0</v>
      </c>
      <c r="R172" s="214">
        <f t="shared" si="17"/>
        <v>0</v>
      </c>
      <c r="S172" s="66"/>
      <c r="T172" s="215">
        <f t="shared" si="18"/>
        <v>0</v>
      </c>
      <c r="U172" s="215">
        <v>0</v>
      </c>
      <c r="V172" s="215">
        <f t="shared" si="19"/>
        <v>0</v>
      </c>
      <c r="W172" s="215">
        <v>2.2000000000000002</v>
      </c>
      <c r="X172" s="216">
        <f t="shared" si="20"/>
        <v>188.75780000000003</v>
      </c>
      <c r="Y172" s="30"/>
      <c r="Z172" s="30"/>
      <c r="AA172" s="30"/>
      <c r="AB172" s="30"/>
      <c r="AC172" s="30"/>
      <c r="AD172" s="30"/>
      <c r="AE172" s="30"/>
      <c r="AR172" s="217" t="s">
        <v>160</v>
      </c>
      <c r="AT172" s="217" t="s">
        <v>156</v>
      </c>
      <c r="AU172" s="217" t="s">
        <v>161</v>
      </c>
      <c r="AY172" s="14" t="s">
        <v>153</v>
      </c>
      <c r="BE172" s="218">
        <f t="shared" si="21"/>
        <v>0</v>
      </c>
      <c r="BF172" s="218">
        <f t="shared" si="22"/>
        <v>0</v>
      </c>
      <c r="BG172" s="218">
        <f t="shared" si="23"/>
        <v>0</v>
      </c>
      <c r="BH172" s="218">
        <f t="shared" si="24"/>
        <v>0</v>
      </c>
      <c r="BI172" s="218">
        <f t="shared" si="25"/>
        <v>0</v>
      </c>
      <c r="BJ172" s="14" t="s">
        <v>161</v>
      </c>
      <c r="BK172" s="219">
        <f t="shared" si="26"/>
        <v>0</v>
      </c>
      <c r="BL172" s="14" t="s">
        <v>160</v>
      </c>
      <c r="BM172" s="217" t="s">
        <v>283</v>
      </c>
    </row>
    <row r="173" spans="1:65" s="2" customFormat="1" ht="21.75" customHeight="1">
      <c r="A173" s="30"/>
      <c r="B173" s="31"/>
      <c r="C173" s="205" t="s">
        <v>284</v>
      </c>
      <c r="D173" s="205" t="s">
        <v>156</v>
      </c>
      <c r="E173" s="206" t="s">
        <v>285</v>
      </c>
      <c r="F173" s="207" t="s">
        <v>286</v>
      </c>
      <c r="G173" s="208" t="s">
        <v>180</v>
      </c>
      <c r="H173" s="209">
        <v>694.8</v>
      </c>
      <c r="I173" s="210"/>
      <c r="J173" s="210"/>
      <c r="K173" s="209">
        <f t="shared" si="14"/>
        <v>0</v>
      </c>
      <c r="L173" s="211"/>
      <c r="M173" s="35"/>
      <c r="N173" s="212" t="s">
        <v>1</v>
      </c>
      <c r="O173" s="213" t="s">
        <v>43</v>
      </c>
      <c r="P173" s="214">
        <f t="shared" si="15"/>
        <v>0</v>
      </c>
      <c r="Q173" s="214">
        <f t="shared" si="16"/>
        <v>0</v>
      </c>
      <c r="R173" s="214">
        <f t="shared" si="17"/>
        <v>0</v>
      </c>
      <c r="S173" s="66"/>
      <c r="T173" s="215">
        <f t="shared" si="18"/>
        <v>0</v>
      </c>
      <c r="U173" s="215">
        <v>0</v>
      </c>
      <c r="V173" s="215">
        <f t="shared" si="19"/>
        <v>0</v>
      </c>
      <c r="W173" s="215">
        <v>0.02</v>
      </c>
      <c r="X173" s="216">
        <f t="shared" si="20"/>
        <v>13.895999999999999</v>
      </c>
      <c r="Y173" s="30"/>
      <c r="Z173" s="30"/>
      <c r="AA173" s="30"/>
      <c r="AB173" s="30"/>
      <c r="AC173" s="30"/>
      <c r="AD173" s="30"/>
      <c r="AE173" s="30"/>
      <c r="AR173" s="217" t="s">
        <v>160</v>
      </c>
      <c r="AT173" s="217" t="s">
        <v>156</v>
      </c>
      <c r="AU173" s="217" t="s">
        <v>161</v>
      </c>
      <c r="AY173" s="14" t="s">
        <v>153</v>
      </c>
      <c r="BE173" s="218">
        <f t="shared" si="21"/>
        <v>0</v>
      </c>
      <c r="BF173" s="218">
        <f t="shared" si="22"/>
        <v>0</v>
      </c>
      <c r="BG173" s="218">
        <f t="shared" si="23"/>
        <v>0</v>
      </c>
      <c r="BH173" s="218">
        <f t="shared" si="24"/>
        <v>0</v>
      </c>
      <c r="BI173" s="218">
        <f t="shared" si="25"/>
        <v>0</v>
      </c>
      <c r="BJ173" s="14" t="s">
        <v>161</v>
      </c>
      <c r="BK173" s="219">
        <f t="shared" si="26"/>
        <v>0</v>
      </c>
      <c r="BL173" s="14" t="s">
        <v>160</v>
      </c>
      <c r="BM173" s="217" t="s">
        <v>287</v>
      </c>
    </row>
    <row r="174" spans="1:65" s="2" customFormat="1" ht="33" customHeight="1">
      <c r="A174" s="30"/>
      <c r="B174" s="31"/>
      <c r="C174" s="205" t="s">
        <v>288</v>
      </c>
      <c r="D174" s="205" t="s">
        <v>156</v>
      </c>
      <c r="E174" s="206" t="s">
        <v>289</v>
      </c>
      <c r="F174" s="207" t="s">
        <v>290</v>
      </c>
      <c r="G174" s="208" t="s">
        <v>180</v>
      </c>
      <c r="H174" s="209">
        <v>163.19</v>
      </c>
      <c r="I174" s="210"/>
      <c r="J174" s="210"/>
      <c r="K174" s="209">
        <f t="shared" si="14"/>
        <v>0</v>
      </c>
      <c r="L174" s="211"/>
      <c r="M174" s="35"/>
      <c r="N174" s="212" t="s">
        <v>1</v>
      </c>
      <c r="O174" s="213" t="s">
        <v>43</v>
      </c>
      <c r="P174" s="214">
        <f t="shared" si="15"/>
        <v>0</v>
      </c>
      <c r="Q174" s="214">
        <f t="shared" si="16"/>
        <v>0</v>
      </c>
      <c r="R174" s="214">
        <f t="shared" si="17"/>
        <v>0</v>
      </c>
      <c r="S174" s="66"/>
      <c r="T174" s="215">
        <f t="shared" si="18"/>
        <v>0</v>
      </c>
      <c r="U174" s="215">
        <v>0</v>
      </c>
      <c r="V174" s="215">
        <f t="shared" si="19"/>
        <v>0</v>
      </c>
      <c r="W174" s="215">
        <v>6.5000000000000002E-2</v>
      </c>
      <c r="X174" s="216">
        <f t="shared" si="20"/>
        <v>10.60735</v>
      </c>
      <c r="Y174" s="30"/>
      <c r="Z174" s="30"/>
      <c r="AA174" s="30"/>
      <c r="AB174" s="30"/>
      <c r="AC174" s="30"/>
      <c r="AD174" s="30"/>
      <c r="AE174" s="30"/>
      <c r="AR174" s="217" t="s">
        <v>160</v>
      </c>
      <c r="AT174" s="217" t="s">
        <v>156</v>
      </c>
      <c r="AU174" s="217" t="s">
        <v>161</v>
      </c>
      <c r="AY174" s="14" t="s">
        <v>153</v>
      </c>
      <c r="BE174" s="218">
        <f t="shared" si="21"/>
        <v>0</v>
      </c>
      <c r="BF174" s="218">
        <f t="shared" si="22"/>
        <v>0</v>
      </c>
      <c r="BG174" s="218">
        <f t="shared" si="23"/>
        <v>0</v>
      </c>
      <c r="BH174" s="218">
        <f t="shared" si="24"/>
        <v>0</v>
      </c>
      <c r="BI174" s="218">
        <f t="shared" si="25"/>
        <v>0</v>
      </c>
      <c r="BJ174" s="14" t="s">
        <v>161</v>
      </c>
      <c r="BK174" s="219">
        <f t="shared" si="26"/>
        <v>0</v>
      </c>
      <c r="BL174" s="14" t="s">
        <v>160</v>
      </c>
      <c r="BM174" s="217" t="s">
        <v>291</v>
      </c>
    </row>
    <row r="175" spans="1:65" s="2" customFormat="1" ht="16.5" customHeight="1">
      <c r="A175" s="30"/>
      <c r="B175" s="31"/>
      <c r="C175" s="205" t="s">
        <v>292</v>
      </c>
      <c r="D175" s="230" t="s">
        <v>156</v>
      </c>
      <c r="E175" s="206" t="s">
        <v>293</v>
      </c>
      <c r="F175" s="207" t="s">
        <v>294</v>
      </c>
      <c r="G175" s="208" t="s">
        <v>159</v>
      </c>
      <c r="H175" s="209">
        <v>1</v>
      </c>
      <c r="I175" s="210"/>
      <c r="J175" s="210"/>
      <c r="K175" s="209">
        <f t="shared" si="14"/>
        <v>0</v>
      </c>
      <c r="L175" s="211"/>
      <c r="M175" s="35"/>
      <c r="N175" s="212" t="s">
        <v>1</v>
      </c>
      <c r="O175" s="213" t="s">
        <v>43</v>
      </c>
      <c r="P175" s="214">
        <f t="shared" si="15"/>
        <v>0</v>
      </c>
      <c r="Q175" s="214">
        <f t="shared" si="16"/>
        <v>0</v>
      </c>
      <c r="R175" s="214">
        <f t="shared" si="17"/>
        <v>0</v>
      </c>
      <c r="S175" s="66"/>
      <c r="T175" s="215">
        <f t="shared" si="18"/>
        <v>0</v>
      </c>
      <c r="U175" s="215">
        <v>0</v>
      </c>
      <c r="V175" s="215">
        <f t="shared" si="19"/>
        <v>0</v>
      </c>
      <c r="W175" s="215">
        <v>0</v>
      </c>
      <c r="X175" s="216">
        <f t="shared" si="20"/>
        <v>0</v>
      </c>
      <c r="Y175" s="30"/>
      <c r="Z175" s="30"/>
      <c r="AA175" s="30"/>
      <c r="AB175" s="30"/>
      <c r="AC175" s="30"/>
      <c r="AD175" s="30"/>
      <c r="AE175" s="30"/>
      <c r="AR175" s="217" t="s">
        <v>160</v>
      </c>
      <c r="AT175" s="217" t="s">
        <v>156</v>
      </c>
      <c r="AU175" s="217" t="s">
        <v>161</v>
      </c>
      <c r="AY175" s="14" t="s">
        <v>153</v>
      </c>
      <c r="BE175" s="218">
        <f t="shared" si="21"/>
        <v>0</v>
      </c>
      <c r="BF175" s="218">
        <f t="shared" si="22"/>
        <v>0</v>
      </c>
      <c r="BG175" s="218">
        <f t="shared" si="23"/>
        <v>0</v>
      </c>
      <c r="BH175" s="218">
        <f t="shared" si="24"/>
        <v>0</v>
      </c>
      <c r="BI175" s="218">
        <f t="shared" si="25"/>
        <v>0</v>
      </c>
      <c r="BJ175" s="14" t="s">
        <v>161</v>
      </c>
      <c r="BK175" s="219">
        <f t="shared" si="26"/>
        <v>0</v>
      </c>
      <c r="BL175" s="14" t="s">
        <v>160</v>
      </c>
      <c r="BM175" s="217" t="s">
        <v>295</v>
      </c>
    </row>
    <row r="176" spans="1:65" s="2" customFormat="1" ht="21.75" customHeight="1">
      <c r="A176" s="30"/>
      <c r="B176" s="31"/>
      <c r="C176" s="205" t="s">
        <v>296</v>
      </c>
      <c r="D176" s="205" t="s">
        <v>156</v>
      </c>
      <c r="E176" s="206" t="s">
        <v>297</v>
      </c>
      <c r="F176" s="207" t="s">
        <v>298</v>
      </c>
      <c r="G176" s="208" t="s">
        <v>159</v>
      </c>
      <c r="H176" s="209">
        <v>66</v>
      </c>
      <c r="I176" s="210"/>
      <c r="J176" s="210"/>
      <c r="K176" s="209">
        <f t="shared" si="14"/>
        <v>0</v>
      </c>
      <c r="L176" s="211"/>
      <c r="M176" s="35"/>
      <c r="N176" s="212" t="s">
        <v>1</v>
      </c>
      <c r="O176" s="213" t="s">
        <v>43</v>
      </c>
      <c r="P176" s="214">
        <f t="shared" si="15"/>
        <v>0</v>
      </c>
      <c r="Q176" s="214">
        <f t="shared" si="16"/>
        <v>0</v>
      </c>
      <c r="R176" s="214">
        <f t="shared" si="17"/>
        <v>0</v>
      </c>
      <c r="S176" s="66"/>
      <c r="T176" s="215">
        <f t="shared" si="18"/>
        <v>0</v>
      </c>
      <c r="U176" s="215">
        <v>0</v>
      </c>
      <c r="V176" s="215">
        <f t="shared" si="19"/>
        <v>0</v>
      </c>
      <c r="W176" s="215">
        <v>1.6E-2</v>
      </c>
      <c r="X176" s="216">
        <f t="shared" si="20"/>
        <v>1.056</v>
      </c>
      <c r="Y176" s="30"/>
      <c r="Z176" s="30"/>
      <c r="AA176" s="30"/>
      <c r="AB176" s="30"/>
      <c r="AC176" s="30"/>
      <c r="AD176" s="30"/>
      <c r="AE176" s="30"/>
      <c r="AR176" s="217" t="s">
        <v>160</v>
      </c>
      <c r="AT176" s="217" t="s">
        <v>156</v>
      </c>
      <c r="AU176" s="217" t="s">
        <v>161</v>
      </c>
      <c r="AY176" s="14" t="s">
        <v>153</v>
      </c>
      <c r="BE176" s="218">
        <f t="shared" si="21"/>
        <v>0</v>
      </c>
      <c r="BF176" s="218">
        <f t="shared" si="22"/>
        <v>0</v>
      </c>
      <c r="BG176" s="218">
        <f t="shared" si="23"/>
        <v>0</v>
      </c>
      <c r="BH176" s="218">
        <f t="shared" si="24"/>
        <v>0</v>
      </c>
      <c r="BI176" s="218">
        <f t="shared" si="25"/>
        <v>0</v>
      </c>
      <c r="BJ176" s="14" t="s">
        <v>161</v>
      </c>
      <c r="BK176" s="219">
        <f t="shared" si="26"/>
        <v>0</v>
      </c>
      <c r="BL176" s="14" t="s">
        <v>160</v>
      </c>
      <c r="BM176" s="217" t="s">
        <v>299</v>
      </c>
    </row>
    <row r="177" spans="1:65" s="2" customFormat="1" ht="21.75" customHeight="1">
      <c r="A177" s="30"/>
      <c r="B177" s="31"/>
      <c r="C177" s="205" t="s">
        <v>300</v>
      </c>
      <c r="D177" s="205" t="s">
        <v>156</v>
      </c>
      <c r="E177" s="206" t="s">
        <v>301</v>
      </c>
      <c r="F177" s="207" t="s">
        <v>302</v>
      </c>
      <c r="G177" s="208" t="s">
        <v>159</v>
      </c>
      <c r="H177" s="209">
        <v>24</v>
      </c>
      <c r="I177" s="210"/>
      <c r="J177" s="210"/>
      <c r="K177" s="209">
        <f t="shared" si="14"/>
        <v>0</v>
      </c>
      <c r="L177" s="211"/>
      <c r="M177" s="35"/>
      <c r="N177" s="212" t="s">
        <v>1</v>
      </c>
      <c r="O177" s="213" t="s">
        <v>43</v>
      </c>
      <c r="P177" s="214">
        <f t="shared" si="15"/>
        <v>0</v>
      </c>
      <c r="Q177" s="214">
        <f t="shared" si="16"/>
        <v>0</v>
      </c>
      <c r="R177" s="214">
        <f t="shared" si="17"/>
        <v>0</v>
      </c>
      <c r="S177" s="66"/>
      <c r="T177" s="215">
        <f t="shared" si="18"/>
        <v>0</v>
      </c>
      <c r="U177" s="215">
        <v>0</v>
      </c>
      <c r="V177" s="215">
        <f t="shared" si="19"/>
        <v>0</v>
      </c>
      <c r="W177" s="215">
        <v>2.4E-2</v>
      </c>
      <c r="X177" s="216">
        <f t="shared" si="20"/>
        <v>0.57600000000000007</v>
      </c>
      <c r="Y177" s="30"/>
      <c r="Z177" s="30"/>
      <c r="AA177" s="30"/>
      <c r="AB177" s="30"/>
      <c r="AC177" s="30"/>
      <c r="AD177" s="30"/>
      <c r="AE177" s="30"/>
      <c r="AR177" s="217" t="s">
        <v>160</v>
      </c>
      <c r="AT177" s="217" t="s">
        <v>156</v>
      </c>
      <c r="AU177" s="217" t="s">
        <v>161</v>
      </c>
      <c r="AY177" s="14" t="s">
        <v>153</v>
      </c>
      <c r="BE177" s="218">
        <f t="shared" si="21"/>
        <v>0</v>
      </c>
      <c r="BF177" s="218">
        <f t="shared" si="22"/>
        <v>0</v>
      </c>
      <c r="BG177" s="218">
        <f t="shared" si="23"/>
        <v>0</v>
      </c>
      <c r="BH177" s="218">
        <f t="shared" si="24"/>
        <v>0</v>
      </c>
      <c r="BI177" s="218">
        <f t="shared" si="25"/>
        <v>0</v>
      </c>
      <c r="BJ177" s="14" t="s">
        <v>161</v>
      </c>
      <c r="BK177" s="219">
        <f t="shared" si="26"/>
        <v>0</v>
      </c>
      <c r="BL177" s="14" t="s">
        <v>160</v>
      </c>
      <c r="BM177" s="217" t="s">
        <v>303</v>
      </c>
    </row>
    <row r="178" spans="1:65" s="2" customFormat="1" ht="21.75" customHeight="1">
      <c r="A178" s="30"/>
      <c r="B178" s="31"/>
      <c r="C178" s="205" t="s">
        <v>304</v>
      </c>
      <c r="D178" s="205" t="s">
        <v>156</v>
      </c>
      <c r="E178" s="206" t="s">
        <v>305</v>
      </c>
      <c r="F178" s="207" t="s">
        <v>306</v>
      </c>
      <c r="G178" s="208" t="s">
        <v>159</v>
      </c>
      <c r="H178" s="209">
        <v>1</v>
      </c>
      <c r="I178" s="210"/>
      <c r="J178" s="210"/>
      <c r="K178" s="209">
        <f t="shared" si="14"/>
        <v>0</v>
      </c>
      <c r="L178" s="211"/>
      <c r="M178" s="35"/>
      <c r="N178" s="212" t="s">
        <v>1</v>
      </c>
      <c r="O178" s="213" t="s">
        <v>43</v>
      </c>
      <c r="P178" s="214">
        <f t="shared" si="15"/>
        <v>0</v>
      </c>
      <c r="Q178" s="214">
        <f t="shared" si="16"/>
        <v>0</v>
      </c>
      <c r="R178" s="214">
        <f t="shared" si="17"/>
        <v>0</v>
      </c>
      <c r="S178" s="66"/>
      <c r="T178" s="215">
        <f t="shared" si="18"/>
        <v>0</v>
      </c>
      <c r="U178" s="215">
        <v>0</v>
      </c>
      <c r="V178" s="215">
        <f t="shared" si="19"/>
        <v>0</v>
      </c>
      <c r="W178" s="215">
        <v>2.7E-2</v>
      </c>
      <c r="X178" s="216">
        <f t="shared" si="20"/>
        <v>2.7E-2</v>
      </c>
      <c r="Y178" s="30"/>
      <c r="Z178" s="30"/>
      <c r="AA178" s="30"/>
      <c r="AB178" s="30"/>
      <c r="AC178" s="30"/>
      <c r="AD178" s="30"/>
      <c r="AE178" s="30"/>
      <c r="AR178" s="217" t="s">
        <v>160</v>
      </c>
      <c r="AT178" s="217" t="s">
        <v>156</v>
      </c>
      <c r="AU178" s="217" t="s">
        <v>161</v>
      </c>
      <c r="AY178" s="14" t="s">
        <v>153</v>
      </c>
      <c r="BE178" s="218">
        <f t="shared" si="21"/>
        <v>0</v>
      </c>
      <c r="BF178" s="218">
        <f t="shared" si="22"/>
        <v>0</v>
      </c>
      <c r="BG178" s="218">
        <f t="shared" si="23"/>
        <v>0</v>
      </c>
      <c r="BH178" s="218">
        <f t="shared" si="24"/>
        <v>0</v>
      </c>
      <c r="BI178" s="218">
        <f t="shared" si="25"/>
        <v>0</v>
      </c>
      <c r="BJ178" s="14" t="s">
        <v>161</v>
      </c>
      <c r="BK178" s="219">
        <f t="shared" si="26"/>
        <v>0</v>
      </c>
      <c r="BL178" s="14" t="s">
        <v>160</v>
      </c>
      <c r="BM178" s="217" t="s">
        <v>307</v>
      </c>
    </row>
    <row r="179" spans="1:65" s="2" customFormat="1" ht="21.75" customHeight="1">
      <c r="A179" s="30"/>
      <c r="B179" s="31"/>
      <c r="C179" s="205" t="s">
        <v>308</v>
      </c>
      <c r="D179" s="205" t="s">
        <v>156</v>
      </c>
      <c r="E179" s="206" t="s">
        <v>309</v>
      </c>
      <c r="F179" s="207" t="s">
        <v>310</v>
      </c>
      <c r="G179" s="208" t="s">
        <v>180</v>
      </c>
      <c r="H179" s="209">
        <v>14.326000000000001</v>
      </c>
      <c r="I179" s="210"/>
      <c r="J179" s="210"/>
      <c r="K179" s="209">
        <f t="shared" si="14"/>
        <v>0</v>
      </c>
      <c r="L179" s="211"/>
      <c r="M179" s="35"/>
      <c r="N179" s="212" t="s">
        <v>1</v>
      </c>
      <c r="O179" s="213" t="s">
        <v>43</v>
      </c>
      <c r="P179" s="214">
        <f t="shared" si="15"/>
        <v>0</v>
      </c>
      <c r="Q179" s="214">
        <f t="shared" si="16"/>
        <v>0</v>
      </c>
      <c r="R179" s="214">
        <f t="shared" si="17"/>
        <v>0</v>
      </c>
      <c r="S179" s="66"/>
      <c r="T179" s="215">
        <f t="shared" si="18"/>
        <v>0</v>
      </c>
      <c r="U179" s="215">
        <v>0</v>
      </c>
      <c r="V179" s="215">
        <f t="shared" si="19"/>
        <v>0</v>
      </c>
      <c r="W179" s="215">
        <v>6.2E-2</v>
      </c>
      <c r="X179" s="216">
        <f t="shared" si="20"/>
        <v>0.888212</v>
      </c>
      <c r="Y179" s="30"/>
      <c r="Z179" s="30"/>
      <c r="AA179" s="30"/>
      <c r="AB179" s="30"/>
      <c r="AC179" s="30"/>
      <c r="AD179" s="30"/>
      <c r="AE179" s="30"/>
      <c r="AR179" s="217" t="s">
        <v>160</v>
      </c>
      <c r="AT179" s="217" t="s">
        <v>156</v>
      </c>
      <c r="AU179" s="217" t="s">
        <v>161</v>
      </c>
      <c r="AY179" s="14" t="s">
        <v>153</v>
      </c>
      <c r="BE179" s="218">
        <f t="shared" si="21"/>
        <v>0</v>
      </c>
      <c r="BF179" s="218">
        <f t="shared" si="22"/>
        <v>0</v>
      </c>
      <c r="BG179" s="218">
        <f t="shared" si="23"/>
        <v>0</v>
      </c>
      <c r="BH179" s="218">
        <f t="shared" si="24"/>
        <v>0</v>
      </c>
      <c r="BI179" s="218">
        <f t="shared" si="25"/>
        <v>0</v>
      </c>
      <c r="BJ179" s="14" t="s">
        <v>161</v>
      </c>
      <c r="BK179" s="219">
        <f t="shared" si="26"/>
        <v>0</v>
      </c>
      <c r="BL179" s="14" t="s">
        <v>160</v>
      </c>
      <c r="BM179" s="217" t="s">
        <v>311</v>
      </c>
    </row>
    <row r="180" spans="1:65" s="2" customFormat="1" ht="21.75" customHeight="1">
      <c r="A180" s="30"/>
      <c r="B180" s="31"/>
      <c r="C180" s="205" t="s">
        <v>312</v>
      </c>
      <c r="D180" s="205" t="s">
        <v>156</v>
      </c>
      <c r="E180" s="206" t="s">
        <v>313</v>
      </c>
      <c r="F180" s="207" t="s">
        <v>314</v>
      </c>
      <c r="G180" s="208" t="s">
        <v>180</v>
      </c>
      <c r="H180" s="209">
        <v>82.566000000000003</v>
      </c>
      <c r="I180" s="210"/>
      <c r="J180" s="210"/>
      <c r="K180" s="209">
        <f t="shared" si="14"/>
        <v>0</v>
      </c>
      <c r="L180" s="211"/>
      <c r="M180" s="35"/>
      <c r="N180" s="212" t="s">
        <v>1</v>
      </c>
      <c r="O180" s="213" t="s">
        <v>43</v>
      </c>
      <c r="P180" s="214">
        <f t="shared" si="15"/>
        <v>0</v>
      </c>
      <c r="Q180" s="214">
        <f t="shared" si="16"/>
        <v>0</v>
      </c>
      <c r="R180" s="214">
        <f t="shared" si="17"/>
        <v>0</v>
      </c>
      <c r="S180" s="66"/>
      <c r="T180" s="215">
        <f t="shared" si="18"/>
        <v>0</v>
      </c>
      <c r="U180" s="215">
        <v>0</v>
      </c>
      <c r="V180" s="215">
        <f t="shared" si="19"/>
        <v>0</v>
      </c>
      <c r="W180" s="215">
        <v>5.3999999999999999E-2</v>
      </c>
      <c r="X180" s="216">
        <f t="shared" si="20"/>
        <v>4.458564</v>
      </c>
      <c r="Y180" s="30"/>
      <c r="Z180" s="30"/>
      <c r="AA180" s="30"/>
      <c r="AB180" s="30"/>
      <c r="AC180" s="30"/>
      <c r="AD180" s="30"/>
      <c r="AE180" s="30"/>
      <c r="AR180" s="217" t="s">
        <v>160</v>
      </c>
      <c r="AT180" s="217" t="s">
        <v>156</v>
      </c>
      <c r="AU180" s="217" t="s">
        <v>161</v>
      </c>
      <c r="AY180" s="14" t="s">
        <v>153</v>
      </c>
      <c r="BE180" s="218">
        <f t="shared" si="21"/>
        <v>0</v>
      </c>
      <c r="BF180" s="218">
        <f t="shared" si="22"/>
        <v>0</v>
      </c>
      <c r="BG180" s="218">
        <f t="shared" si="23"/>
        <v>0</v>
      </c>
      <c r="BH180" s="218">
        <f t="shared" si="24"/>
        <v>0</v>
      </c>
      <c r="BI180" s="218">
        <f t="shared" si="25"/>
        <v>0</v>
      </c>
      <c r="BJ180" s="14" t="s">
        <v>161</v>
      </c>
      <c r="BK180" s="219">
        <f t="shared" si="26"/>
        <v>0</v>
      </c>
      <c r="BL180" s="14" t="s">
        <v>160</v>
      </c>
      <c r="BM180" s="217" t="s">
        <v>315</v>
      </c>
    </row>
    <row r="181" spans="1:65" s="2" customFormat="1" ht="21.75" customHeight="1">
      <c r="A181" s="30"/>
      <c r="B181" s="31"/>
      <c r="C181" s="205" t="s">
        <v>316</v>
      </c>
      <c r="D181" s="205" t="s">
        <v>156</v>
      </c>
      <c r="E181" s="206" t="s">
        <v>317</v>
      </c>
      <c r="F181" s="207" t="s">
        <v>318</v>
      </c>
      <c r="G181" s="208" t="s">
        <v>180</v>
      </c>
      <c r="H181" s="209">
        <v>49.688000000000002</v>
      </c>
      <c r="I181" s="210"/>
      <c r="J181" s="210"/>
      <c r="K181" s="209">
        <f t="shared" si="14"/>
        <v>0</v>
      </c>
      <c r="L181" s="211"/>
      <c r="M181" s="35"/>
      <c r="N181" s="212" t="s">
        <v>1</v>
      </c>
      <c r="O181" s="213" t="s">
        <v>43</v>
      </c>
      <c r="P181" s="214">
        <f t="shared" si="15"/>
        <v>0</v>
      </c>
      <c r="Q181" s="214">
        <f t="shared" si="16"/>
        <v>0</v>
      </c>
      <c r="R181" s="214">
        <f t="shared" si="17"/>
        <v>0</v>
      </c>
      <c r="S181" s="66"/>
      <c r="T181" s="215">
        <f t="shared" si="18"/>
        <v>0</v>
      </c>
      <c r="U181" s="215">
        <v>0</v>
      </c>
      <c r="V181" s="215">
        <f t="shared" si="19"/>
        <v>0</v>
      </c>
      <c r="W181" s="215">
        <v>4.7E-2</v>
      </c>
      <c r="X181" s="216">
        <f t="shared" si="20"/>
        <v>2.3353360000000003</v>
      </c>
      <c r="Y181" s="30"/>
      <c r="Z181" s="30"/>
      <c r="AA181" s="30"/>
      <c r="AB181" s="30"/>
      <c r="AC181" s="30"/>
      <c r="AD181" s="30"/>
      <c r="AE181" s="30"/>
      <c r="AR181" s="217" t="s">
        <v>160</v>
      </c>
      <c r="AT181" s="217" t="s">
        <v>156</v>
      </c>
      <c r="AU181" s="217" t="s">
        <v>161</v>
      </c>
      <c r="AY181" s="14" t="s">
        <v>153</v>
      </c>
      <c r="BE181" s="218">
        <f t="shared" si="21"/>
        <v>0</v>
      </c>
      <c r="BF181" s="218">
        <f t="shared" si="22"/>
        <v>0</v>
      </c>
      <c r="BG181" s="218">
        <f t="shared" si="23"/>
        <v>0</v>
      </c>
      <c r="BH181" s="218">
        <f t="shared" si="24"/>
        <v>0</v>
      </c>
      <c r="BI181" s="218">
        <f t="shared" si="25"/>
        <v>0</v>
      </c>
      <c r="BJ181" s="14" t="s">
        <v>161</v>
      </c>
      <c r="BK181" s="219">
        <f t="shared" si="26"/>
        <v>0</v>
      </c>
      <c r="BL181" s="14" t="s">
        <v>160</v>
      </c>
      <c r="BM181" s="217" t="s">
        <v>319</v>
      </c>
    </row>
    <row r="182" spans="1:65" s="2" customFormat="1" ht="21.75" customHeight="1">
      <c r="A182" s="30"/>
      <c r="B182" s="31"/>
      <c r="C182" s="205" t="s">
        <v>320</v>
      </c>
      <c r="D182" s="205" t="s">
        <v>156</v>
      </c>
      <c r="E182" s="206" t="s">
        <v>321</v>
      </c>
      <c r="F182" s="207" t="s">
        <v>322</v>
      </c>
      <c r="G182" s="208" t="s">
        <v>180</v>
      </c>
      <c r="H182" s="209">
        <v>6</v>
      </c>
      <c r="I182" s="210"/>
      <c r="J182" s="210"/>
      <c r="K182" s="209">
        <f t="shared" si="14"/>
        <v>0</v>
      </c>
      <c r="L182" s="211"/>
      <c r="M182" s="35"/>
      <c r="N182" s="212" t="s">
        <v>1</v>
      </c>
      <c r="O182" s="213" t="s">
        <v>43</v>
      </c>
      <c r="P182" s="214">
        <f t="shared" si="15"/>
        <v>0</v>
      </c>
      <c r="Q182" s="214">
        <f t="shared" si="16"/>
        <v>0</v>
      </c>
      <c r="R182" s="214">
        <f t="shared" si="17"/>
        <v>0</v>
      </c>
      <c r="S182" s="66"/>
      <c r="T182" s="215">
        <f t="shared" si="18"/>
        <v>0</v>
      </c>
      <c r="U182" s="215">
        <v>0</v>
      </c>
      <c r="V182" s="215">
        <f t="shared" si="19"/>
        <v>0</v>
      </c>
      <c r="W182" s="215">
        <v>7.5999999999999998E-2</v>
      </c>
      <c r="X182" s="216">
        <f t="shared" si="20"/>
        <v>0.45599999999999996</v>
      </c>
      <c r="Y182" s="30"/>
      <c r="Z182" s="30"/>
      <c r="AA182" s="30"/>
      <c r="AB182" s="30"/>
      <c r="AC182" s="30"/>
      <c r="AD182" s="30"/>
      <c r="AE182" s="30"/>
      <c r="AR182" s="217" t="s">
        <v>160</v>
      </c>
      <c r="AT182" s="217" t="s">
        <v>156</v>
      </c>
      <c r="AU182" s="217" t="s">
        <v>161</v>
      </c>
      <c r="AY182" s="14" t="s">
        <v>153</v>
      </c>
      <c r="BE182" s="218">
        <f t="shared" si="21"/>
        <v>0</v>
      </c>
      <c r="BF182" s="218">
        <f t="shared" si="22"/>
        <v>0</v>
      </c>
      <c r="BG182" s="218">
        <f t="shared" si="23"/>
        <v>0</v>
      </c>
      <c r="BH182" s="218">
        <f t="shared" si="24"/>
        <v>0</v>
      </c>
      <c r="BI182" s="218">
        <f t="shared" si="25"/>
        <v>0</v>
      </c>
      <c r="BJ182" s="14" t="s">
        <v>161</v>
      </c>
      <c r="BK182" s="219">
        <f t="shared" si="26"/>
        <v>0</v>
      </c>
      <c r="BL182" s="14" t="s">
        <v>160</v>
      </c>
      <c r="BM182" s="217" t="s">
        <v>323</v>
      </c>
    </row>
    <row r="183" spans="1:65" s="2" customFormat="1" ht="21.75" customHeight="1">
      <c r="A183" s="30"/>
      <c r="B183" s="31"/>
      <c r="C183" s="205" t="s">
        <v>324</v>
      </c>
      <c r="D183" s="205" t="s">
        <v>156</v>
      </c>
      <c r="E183" s="206" t="s">
        <v>325</v>
      </c>
      <c r="F183" s="207" t="s">
        <v>326</v>
      </c>
      <c r="G183" s="208" t="s">
        <v>180</v>
      </c>
      <c r="H183" s="209">
        <v>898.34</v>
      </c>
      <c r="I183" s="210"/>
      <c r="J183" s="210"/>
      <c r="K183" s="209">
        <f t="shared" si="14"/>
        <v>0</v>
      </c>
      <c r="L183" s="211"/>
      <c r="M183" s="35"/>
      <c r="N183" s="212" t="s">
        <v>1</v>
      </c>
      <c r="O183" s="213" t="s">
        <v>43</v>
      </c>
      <c r="P183" s="214">
        <f t="shared" si="15"/>
        <v>0</v>
      </c>
      <c r="Q183" s="214">
        <f t="shared" si="16"/>
        <v>0</v>
      </c>
      <c r="R183" s="214">
        <f t="shared" si="17"/>
        <v>0</v>
      </c>
      <c r="S183" s="66"/>
      <c r="T183" s="215">
        <f t="shared" si="18"/>
        <v>0</v>
      </c>
      <c r="U183" s="215">
        <v>0</v>
      </c>
      <c r="V183" s="215">
        <f t="shared" si="19"/>
        <v>0</v>
      </c>
      <c r="W183" s="215">
        <v>6.8000000000000005E-2</v>
      </c>
      <c r="X183" s="216">
        <f t="shared" si="20"/>
        <v>61.087120000000006</v>
      </c>
      <c r="Y183" s="30"/>
      <c r="Z183" s="30"/>
      <c r="AA183" s="30"/>
      <c r="AB183" s="30"/>
      <c r="AC183" s="30"/>
      <c r="AD183" s="30"/>
      <c r="AE183" s="30"/>
      <c r="AR183" s="217" t="s">
        <v>160</v>
      </c>
      <c r="AT183" s="217" t="s">
        <v>156</v>
      </c>
      <c r="AU183" s="217" t="s">
        <v>161</v>
      </c>
      <c r="AY183" s="14" t="s">
        <v>153</v>
      </c>
      <c r="BE183" s="218">
        <f t="shared" si="21"/>
        <v>0</v>
      </c>
      <c r="BF183" s="218">
        <f t="shared" si="22"/>
        <v>0</v>
      </c>
      <c r="BG183" s="218">
        <f t="shared" si="23"/>
        <v>0</v>
      </c>
      <c r="BH183" s="218">
        <f t="shared" si="24"/>
        <v>0</v>
      </c>
      <c r="BI183" s="218">
        <f t="shared" si="25"/>
        <v>0</v>
      </c>
      <c r="BJ183" s="14" t="s">
        <v>161</v>
      </c>
      <c r="BK183" s="219">
        <f t="shared" si="26"/>
        <v>0</v>
      </c>
      <c r="BL183" s="14" t="s">
        <v>160</v>
      </c>
      <c r="BM183" s="217" t="s">
        <v>327</v>
      </c>
    </row>
    <row r="184" spans="1:65" s="2" customFormat="1" ht="16.5" customHeight="1">
      <c r="A184" s="30"/>
      <c r="B184" s="31"/>
      <c r="C184" s="205" t="s">
        <v>328</v>
      </c>
      <c r="D184" s="205" t="s">
        <v>156</v>
      </c>
      <c r="E184" s="206" t="s">
        <v>329</v>
      </c>
      <c r="F184" s="207" t="s">
        <v>330</v>
      </c>
      <c r="G184" s="208" t="s">
        <v>331</v>
      </c>
      <c r="H184" s="209">
        <v>303.86399999999998</v>
      </c>
      <c r="I184" s="210"/>
      <c r="J184" s="210"/>
      <c r="K184" s="209">
        <f t="shared" si="14"/>
        <v>0</v>
      </c>
      <c r="L184" s="211"/>
      <c r="M184" s="35"/>
      <c r="N184" s="212" t="s">
        <v>1</v>
      </c>
      <c r="O184" s="213" t="s">
        <v>43</v>
      </c>
      <c r="P184" s="214">
        <f t="shared" si="15"/>
        <v>0</v>
      </c>
      <c r="Q184" s="214">
        <f t="shared" si="16"/>
        <v>0</v>
      </c>
      <c r="R184" s="214">
        <f t="shared" si="17"/>
        <v>0</v>
      </c>
      <c r="S184" s="66"/>
      <c r="T184" s="215">
        <f t="shared" si="18"/>
        <v>0</v>
      </c>
      <c r="U184" s="215">
        <v>0</v>
      </c>
      <c r="V184" s="215">
        <f t="shared" si="19"/>
        <v>0</v>
      </c>
      <c r="W184" s="215">
        <v>0</v>
      </c>
      <c r="X184" s="216">
        <f t="shared" si="20"/>
        <v>0</v>
      </c>
      <c r="Y184" s="30"/>
      <c r="Z184" s="30"/>
      <c r="AA184" s="30"/>
      <c r="AB184" s="30"/>
      <c r="AC184" s="30"/>
      <c r="AD184" s="30"/>
      <c r="AE184" s="30"/>
      <c r="AR184" s="217" t="s">
        <v>160</v>
      </c>
      <c r="AT184" s="217" t="s">
        <v>156</v>
      </c>
      <c r="AU184" s="217" t="s">
        <v>161</v>
      </c>
      <c r="AY184" s="14" t="s">
        <v>153</v>
      </c>
      <c r="BE184" s="218">
        <f t="shared" si="21"/>
        <v>0</v>
      </c>
      <c r="BF184" s="218">
        <f t="shared" si="22"/>
        <v>0</v>
      </c>
      <c r="BG184" s="218">
        <f t="shared" si="23"/>
        <v>0</v>
      </c>
      <c r="BH184" s="218">
        <f t="shared" si="24"/>
        <v>0</v>
      </c>
      <c r="BI184" s="218">
        <f t="shared" si="25"/>
        <v>0</v>
      </c>
      <c r="BJ184" s="14" t="s">
        <v>161</v>
      </c>
      <c r="BK184" s="219">
        <f t="shared" si="26"/>
        <v>0</v>
      </c>
      <c r="BL184" s="14" t="s">
        <v>160</v>
      </c>
      <c r="BM184" s="217" t="s">
        <v>332</v>
      </c>
    </row>
    <row r="185" spans="1:65" s="2" customFormat="1" ht="21.75" customHeight="1">
      <c r="A185" s="30"/>
      <c r="B185" s="31"/>
      <c r="C185" s="205" t="s">
        <v>333</v>
      </c>
      <c r="D185" s="205" t="s">
        <v>156</v>
      </c>
      <c r="E185" s="206" t="s">
        <v>334</v>
      </c>
      <c r="F185" s="207" t="s">
        <v>335</v>
      </c>
      <c r="G185" s="208" t="s">
        <v>331</v>
      </c>
      <c r="H185" s="209">
        <v>6077.28</v>
      </c>
      <c r="I185" s="210"/>
      <c r="J185" s="210"/>
      <c r="K185" s="209">
        <f t="shared" si="14"/>
        <v>0</v>
      </c>
      <c r="L185" s="211"/>
      <c r="M185" s="35"/>
      <c r="N185" s="212" t="s">
        <v>1</v>
      </c>
      <c r="O185" s="213" t="s">
        <v>43</v>
      </c>
      <c r="P185" s="214">
        <f t="shared" si="15"/>
        <v>0</v>
      </c>
      <c r="Q185" s="214">
        <f t="shared" si="16"/>
        <v>0</v>
      </c>
      <c r="R185" s="214">
        <f t="shared" si="17"/>
        <v>0</v>
      </c>
      <c r="S185" s="66"/>
      <c r="T185" s="215">
        <f t="shared" si="18"/>
        <v>0</v>
      </c>
      <c r="U185" s="215">
        <v>0</v>
      </c>
      <c r="V185" s="215">
        <f t="shared" si="19"/>
        <v>0</v>
      </c>
      <c r="W185" s="215">
        <v>0</v>
      </c>
      <c r="X185" s="216">
        <f t="shared" si="20"/>
        <v>0</v>
      </c>
      <c r="Y185" s="30"/>
      <c r="Z185" s="30"/>
      <c r="AA185" s="30"/>
      <c r="AB185" s="30"/>
      <c r="AC185" s="30"/>
      <c r="AD185" s="30"/>
      <c r="AE185" s="30"/>
      <c r="AR185" s="217" t="s">
        <v>160</v>
      </c>
      <c r="AT185" s="217" t="s">
        <v>156</v>
      </c>
      <c r="AU185" s="217" t="s">
        <v>161</v>
      </c>
      <c r="AY185" s="14" t="s">
        <v>153</v>
      </c>
      <c r="BE185" s="218">
        <f t="shared" si="21"/>
        <v>0</v>
      </c>
      <c r="BF185" s="218">
        <f t="shared" si="22"/>
        <v>0</v>
      </c>
      <c r="BG185" s="218">
        <f t="shared" si="23"/>
        <v>0</v>
      </c>
      <c r="BH185" s="218">
        <f t="shared" si="24"/>
        <v>0</v>
      </c>
      <c r="BI185" s="218">
        <f t="shared" si="25"/>
        <v>0</v>
      </c>
      <c r="BJ185" s="14" t="s">
        <v>161</v>
      </c>
      <c r="BK185" s="219">
        <f t="shared" si="26"/>
        <v>0</v>
      </c>
      <c r="BL185" s="14" t="s">
        <v>160</v>
      </c>
      <c r="BM185" s="217" t="s">
        <v>336</v>
      </c>
    </row>
    <row r="186" spans="1:65" s="2" customFormat="1" ht="21.75" customHeight="1">
      <c r="A186" s="30"/>
      <c r="B186" s="31"/>
      <c r="C186" s="205" t="s">
        <v>337</v>
      </c>
      <c r="D186" s="205" t="s">
        <v>156</v>
      </c>
      <c r="E186" s="206" t="s">
        <v>338</v>
      </c>
      <c r="F186" s="207" t="s">
        <v>339</v>
      </c>
      <c r="G186" s="208" t="s">
        <v>331</v>
      </c>
      <c r="H186" s="209">
        <v>303.86399999999998</v>
      </c>
      <c r="I186" s="210"/>
      <c r="J186" s="210"/>
      <c r="K186" s="209">
        <f t="shared" si="14"/>
        <v>0</v>
      </c>
      <c r="L186" s="211"/>
      <c r="M186" s="35"/>
      <c r="N186" s="212" t="s">
        <v>1</v>
      </c>
      <c r="O186" s="213" t="s">
        <v>43</v>
      </c>
      <c r="P186" s="214">
        <f t="shared" si="15"/>
        <v>0</v>
      </c>
      <c r="Q186" s="214">
        <f t="shared" si="16"/>
        <v>0</v>
      </c>
      <c r="R186" s="214">
        <f t="shared" si="17"/>
        <v>0</v>
      </c>
      <c r="S186" s="66"/>
      <c r="T186" s="215">
        <f t="shared" si="18"/>
        <v>0</v>
      </c>
      <c r="U186" s="215">
        <v>0</v>
      </c>
      <c r="V186" s="215">
        <f t="shared" si="19"/>
        <v>0</v>
      </c>
      <c r="W186" s="215">
        <v>0</v>
      </c>
      <c r="X186" s="216">
        <f t="shared" si="20"/>
        <v>0</v>
      </c>
      <c r="Y186" s="30"/>
      <c r="Z186" s="30"/>
      <c r="AA186" s="30"/>
      <c r="AB186" s="30"/>
      <c r="AC186" s="30"/>
      <c r="AD186" s="30"/>
      <c r="AE186" s="30"/>
      <c r="AR186" s="217" t="s">
        <v>160</v>
      </c>
      <c r="AT186" s="217" t="s">
        <v>156</v>
      </c>
      <c r="AU186" s="217" t="s">
        <v>161</v>
      </c>
      <c r="AY186" s="14" t="s">
        <v>153</v>
      </c>
      <c r="BE186" s="218">
        <f t="shared" si="21"/>
        <v>0</v>
      </c>
      <c r="BF186" s="218">
        <f t="shared" si="22"/>
        <v>0</v>
      </c>
      <c r="BG186" s="218">
        <f t="shared" si="23"/>
        <v>0</v>
      </c>
      <c r="BH186" s="218">
        <f t="shared" si="24"/>
        <v>0</v>
      </c>
      <c r="BI186" s="218">
        <f t="shared" si="25"/>
        <v>0</v>
      </c>
      <c r="BJ186" s="14" t="s">
        <v>161</v>
      </c>
      <c r="BK186" s="219">
        <f t="shared" si="26"/>
        <v>0</v>
      </c>
      <c r="BL186" s="14" t="s">
        <v>160</v>
      </c>
      <c r="BM186" s="217" t="s">
        <v>340</v>
      </c>
    </row>
    <row r="187" spans="1:65" s="2" customFormat="1" ht="21.75" customHeight="1">
      <c r="A187" s="30"/>
      <c r="B187" s="31"/>
      <c r="C187" s="205" t="s">
        <v>341</v>
      </c>
      <c r="D187" s="205" t="s">
        <v>156</v>
      </c>
      <c r="E187" s="206" t="s">
        <v>342</v>
      </c>
      <c r="F187" s="207" t="s">
        <v>343</v>
      </c>
      <c r="G187" s="208" t="s">
        <v>331</v>
      </c>
      <c r="H187" s="209">
        <v>1519.32</v>
      </c>
      <c r="I187" s="210"/>
      <c r="J187" s="210"/>
      <c r="K187" s="209">
        <f t="shared" si="14"/>
        <v>0</v>
      </c>
      <c r="L187" s="211"/>
      <c r="M187" s="35"/>
      <c r="N187" s="212" t="s">
        <v>1</v>
      </c>
      <c r="O187" s="213" t="s">
        <v>43</v>
      </c>
      <c r="P187" s="214">
        <f t="shared" si="15"/>
        <v>0</v>
      </c>
      <c r="Q187" s="214">
        <f t="shared" si="16"/>
        <v>0</v>
      </c>
      <c r="R187" s="214">
        <f t="shared" si="17"/>
        <v>0</v>
      </c>
      <c r="S187" s="66"/>
      <c r="T187" s="215">
        <f t="shared" si="18"/>
        <v>0</v>
      </c>
      <c r="U187" s="215">
        <v>0</v>
      </c>
      <c r="V187" s="215">
        <f t="shared" si="19"/>
        <v>0</v>
      </c>
      <c r="W187" s="215">
        <v>0</v>
      </c>
      <c r="X187" s="216">
        <f t="shared" si="20"/>
        <v>0</v>
      </c>
      <c r="Y187" s="30"/>
      <c r="Z187" s="30"/>
      <c r="AA187" s="30"/>
      <c r="AB187" s="30"/>
      <c r="AC187" s="30"/>
      <c r="AD187" s="30"/>
      <c r="AE187" s="30"/>
      <c r="AR187" s="217" t="s">
        <v>160</v>
      </c>
      <c r="AT187" s="217" t="s">
        <v>156</v>
      </c>
      <c r="AU187" s="217" t="s">
        <v>161</v>
      </c>
      <c r="AY187" s="14" t="s">
        <v>153</v>
      </c>
      <c r="BE187" s="218">
        <f t="shared" si="21"/>
        <v>0</v>
      </c>
      <c r="BF187" s="218">
        <f t="shared" si="22"/>
        <v>0</v>
      </c>
      <c r="BG187" s="218">
        <f t="shared" si="23"/>
        <v>0</v>
      </c>
      <c r="BH187" s="218">
        <f t="shared" si="24"/>
        <v>0</v>
      </c>
      <c r="BI187" s="218">
        <f t="shared" si="25"/>
        <v>0</v>
      </c>
      <c r="BJ187" s="14" t="s">
        <v>161</v>
      </c>
      <c r="BK187" s="219">
        <f t="shared" si="26"/>
        <v>0</v>
      </c>
      <c r="BL187" s="14" t="s">
        <v>160</v>
      </c>
      <c r="BM187" s="217" t="s">
        <v>344</v>
      </c>
    </row>
    <row r="188" spans="1:65" s="2" customFormat="1" ht="21.75" customHeight="1">
      <c r="A188" s="30"/>
      <c r="B188" s="31"/>
      <c r="C188" s="205" t="s">
        <v>345</v>
      </c>
      <c r="D188" s="205" t="s">
        <v>156</v>
      </c>
      <c r="E188" s="206" t="s">
        <v>346</v>
      </c>
      <c r="F188" s="207" t="s">
        <v>347</v>
      </c>
      <c r="G188" s="208" t="s">
        <v>331</v>
      </c>
      <c r="H188" s="209">
        <v>303.86399999999998</v>
      </c>
      <c r="I188" s="210"/>
      <c r="J188" s="210"/>
      <c r="K188" s="209">
        <f t="shared" si="14"/>
        <v>0</v>
      </c>
      <c r="L188" s="211"/>
      <c r="M188" s="35"/>
      <c r="N188" s="212" t="s">
        <v>1</v>
      </c>
      <c r="O188" s="213" t="s">
        <v>43</v>
      </c>
      <c r="P188" s="214">
        <f t="shared" si="15"/>
        <v>0</v>
      </c>
      <c r="Q188" s="214">
        <f t="shared" si="16"/>
        <v>0</v>
      </c>
      <c r="R188" s="214">
        <f t="shared" si="17"/>
        <v>0</v>
      </c>
      <c r="S188" s="66"/>
      <c r="T188" s="215">
        <f t="shared" si="18"/>
        <v>0</v>
      </c>
      <c r="U188" s="215">
        <v>0</v>
      </c>
      <c r="V188" s="215">
        <f t="shared" si="19"/>
        <v>0</v>
      </c>
      <c r="W188" s="215">
        <v>0</v>
      </c>
      <c r="X188" s="216">
        <f t="shared" si="20"/>
        <v>0</v>
      </c>
      <c r="Y188" s="30"/>
      <c r="Z188" s="30"/>
      <c r="AA188" s="30"/>
      <c r="AB188" s="30"/>
      <c r="AC188" s="30"/>
      <c r="AD188" s="30"/>
      <c r="AE188" s="30"/>
      <c r="AR188" s="217" t="s">
        <v>160</v>
      </c>
      <c r="AT188" s="217" t="s">
        <v>156</v>
      </c>
      <c r="AU188" s="217" t="s">
        <v>161</v>
      </c>
      <c r="AY188" s="14" t="s">
        <v>153</v>
      </c>
      <c r="BE188" s="218">
        <f t="shared" si="21"/>
        <v>0</v>
      </c>
      <c r="BF188" s="218">
        <f t="shared" si="22"/>
        <v>0</v>
      </c>
      <c r="BG188" s="218">
        <f t="shared" si="23"/>
        <v>0</v>
      </c>
      <c r="BH188" s="218">
        <f t="shared" si="24"/>
        <v>0</v>
      </c>
      <c r="BI188" s="218">
        <f t="shared" si="25"/>
        <v>0</v>
      </c>
      <c r="BJ188" s="14" t="s">
        <v>161</v>
      </c>
      <c r="BK188" s="219">
        <f t="shared" si="26"/>
        <v>0</v>
      </c>
      <c r="BL188" s="14" t="s">
        <v>160</v>
      </c>
      <c r="BM188" s="217" t="s">
        <v>348</v>
      </c>
    </row>
    <row r="189" spans="1:65" s="2" customFormat="1" ht="21.75" customHeight="1">
      <c r="A189" s="30"/>
      <c r="B189" s="31"/>
      <c r="C189" s="205" t="s">
        <v>349</v>
      </c>
      <c r="D189" s="205" t="s">
        <v>156</v>
      </c>
      <c r="E189" s="206" t="s">
        <v>350</v>
      </c>
      <c r="F189" s="207" t="s">
        <v>351</v>
      </c>
      <c r="G189" s="208" t="s">
        <v>331</v>
      </c>
      <c r="H189" s="209">
        <v>303.86399999999998</v>
      </c>
      <c r="I189" s="210"/>
      <c r="J189" s="210"/>
      <c r="K189" s="209">
        <f t="shared" si="14"/>
        <v>0</v>
      </c>
      <c r="L189" s="211"/>
      <c r="M189" s="35"/>
      <c r="N189" s="212" t="s">
        <v>1</v>
      </c>
      <c r="O189" s="213" t="s">
        <v>43</v>
      </c>
      <c r="P189" s="214">
        <f t="shared" si="15"/>
        <v>0</v>
      </c>
      <c r="Q189" s="214">
        <f t="shared" si="16"/>
        <v>0</v>
      </c>
      <c r="R189" s="214">
        <f t="shared" si="17"/>
        <v>0</v>
      </c>
      <c r="S189" s="66"/>
      <c r="T189" s="215">
        <f t="shared" si="18"/>
        <v>0</v>
      </c>
      <c r="U189" s="215">
        <v>0</v>
      </c>
      <c r="V189" s="215">
        <f t="shared" si="19"/>
        <v>0</v>
      </c>
      <c r="W189" s="215">
        <v>0</v>
      </c>
      <c r="X189" s="216">
        <f t="shared" si="20"/>
        <v>0</v>
      </c>
      <c r="Y189" s="30"/>
      <c r="Z189" s="30"/>
      <c r="AA189" s="30"/>
      <c r="AB189" s="30"/>
      <c r="AC189" s="30"/>
      <c r="AD189" s="30"/>
      <c r="AE189" s="30"/>
      <c r="AR189" s="217" t="s">
        <v>160</v>
      </c>
      <c r="AT189" s="217" t="s">
        <v>156</v>
      </c>
      <c r="AU189" s="217" t="s">
        <v>161</v>
      </c>
      <c r="AY189" s="14" t="s">
        <v>153</v>
      </c>
      <c r="BE189" s="218">
        <f t="shared" si="21"/>
        <v>0</v>
      </c>
      <c r="BF189" s="218">
        <f t="shared" si="22"/>
        <v>0</v>
      </c>
      <c r="BG189" s="218">
        <f t="shared" si="23"/>
        <v>0</v>
      </c>
      <c r="BH189" s="218">
        <f t="shared" si="24"/>
        <v>0</v>
      </c>
      <c r="BI189" s="218">
        <f t="shared" si="25"/>
        <v>0</v>
      </c>
      <c r="BJ189" s="14" t="s">
        <v>161</v>
      </c>
      <c r="BK189" s="219">
        <f t="shared" si="26"/>
        <v>0</v>
      </c>
      <c r="BL189" s="14" t="s">
        <v>160</v>
      </c>
      <c r="BM189" s="217" t="s">
        <v>352</v>
      </c>
    </row>
    <row r="190" spans="1:65" s="12" customFormat="1" ht="22.9" customHeight="1">
      <c r="B190" s="188"/>
      <c r="C190" s="189"/>
      <c r="D190" s="190" t="s">
        <v>78</v>
      </c>
      <c r="E190" s="203" t="s">
        <v>353</v>
      </c>
      <c r="F190" s="203" t="s">
        <v>354</v>
      </c>
      <c r="G190" s="189"/>
      <c r="H190" s="189"/>
      <c r="I190" s="192"/>
      <c r="J190" s="192"/>
      <c r="K190" s="204">
        <f>BK190</f>
        <v>0</v>
      </c>
      <c r="L190" s="189"/>
      <c r="M190" s="194"/>
      <c r="N190" s="195"/>
      <c r="O190" s="196"/>
      <c r="P190" s="196"/>
      <c r="Q190" s="197">
        <f>Q191</f>
        <v>0</v>
      </c>
      <c r="R190" s="197">
        <f>R191</f>
        <v>0</v>
      </c>
      <c r="S190" s="196"/>
      <c r="T190" s="198">
        <f>T191</f>
        <v>0</v>
      </c>
      <c r="U190" s="196"/>
      <c r="V190" s="198">
        <f>V191</f>
        <v>0</v>
      </c>
      <c r="W190" s="196"/>
      <c r="X190" s="199">
        <f>X191</f>
        <v>0</v>
      </c>
      <c r="AR190" s="200" t="s">
        <v>87</v>
      </c>
      <c r="AT190" s="201" t="s">
        <v>78</v>
      </c>
      <c r="AU190" s="201" t="s">
        <v>87</v>
      </c>
      <c r="AY190" s="200" t="s">
        <v>153</v>
      </c>
      <c r="BK190" s="202">
        <f>BK191</f>
        <v>0</v>
      </c>
    </row>
    <row r="191" spans="1:65" s="2" customFormat="1" ht="21.75" customHeight="1">
      <c r="A191" s="30"/>
      <c r="B191" s="31"/>
      <c r="C191" s="205" t="s">
        <v>355</v>
      </c>
      <c r="D191" s="205" t="s">
        <v>156</v>
      </c>
      <c r="E191" s="206" t="s">
        <v>356</v>
      </c>
      <c r="F191" s="207" t="s">
        <v>357</v>
      </c>
      <c r="G191" s="208" t="s">
        <v>331</v>
      </c>
      <c r="H191" s="209">
        <v>212.11099999999999</v>
      </c>
      <c r="I191" s="210"/>
      <c r="J191" s="210"/>
      <c r="K191" s="209">
        <f>ROUND(P191*H191,3)</f>
        <v>0</v>
      </c>
      <c r="L191" s="211"/>
      <c r="M191" s="35"/>
      <c r="N191" s="212" t="s">
        <v>1</v>
      </c>
      <c r="O191" s="213" t="s">
        <v>43</v>
      </c>
      <c r="P191" s="214">
        <f>I191+J191</f>
        <v>0</v>
      </c>
      <c r="Q191" s="214">
        <f>ROUND(I191*H191,3)</f>
        <v>0</v>
      </c>
      <c r="R191" s="214">
        <f>ROUND(J191*H191,3)</f>
        <v>0</v>
      </c>
      <c r="S191" s="66"/>
      <c r="T191" s="215">
        <f>S191*H191</f>
        <v>0</v>
      </c>
      <c r="U191" s="215">
        <v>0</v>
      </c>
      <c r="V191" s="215">
        <f>U191*H191</f>
        <v>0</v>
      </c>
      <c r="W191" s="215">
        <v>0</v>
      </c>
      <c r="X191" s="216">
        <f>W191*H191</f>
        <v>0</v>
      </c>
      <c r="Y191" s="30"/>
      <c r="Z191" s="30"/>
      <c r="AA191" s="30"/>
      <c r="AB191" s="30"/>
      <c r="AC191" s="30"/>
      <c r="AD191" s="30"/>
      <c r="AE191" s="30"/>
      <c r="AR191" s="217" t="s">
        <v>160</v>
      </c>
      <c r="AT191" s="217" t="s">
        <v>156</v>
      </c>
      <c r="AU191" s="217" t="s">
        <v>161</v>
      </c>
      <c r="AY191" s="14" t="s">
        <v>153</v>
      </c>
      <c r="BE191" s="218">
        <f>IF(O191="základná",K191,0)</f>
        <v>0</v>
      </c>
      <c r="BF191" s="218">
        <f>IF(O191="znížená",K191,0)</f>
        <v>0</v>
      </c>
      <c r="BG191" s="218">
        <f>IF(O191="zákl. prenesená",K191,0)</f>
        <v>0</v>
      </c>
      <c r="BH191" s="218">
        <f>IF(O191="zníž. prenesená",K191,0)</f>
        <v>0</v>
      </c>
      <c r="BI191" s="218">
        <f>IF(O191="nulová",K191,0)</f>
        <v>0</v>
      </c>
      <c r="BJ191" s="14" t="s">
        <v>161</v>
      </c>
      <c r="BK191" s="219">
        <f>ROUND(P191*H191,3)</f>
        <v>0</v>
      </c>
      <c r="BL191" s="14" t="s">
        <v>160</v>
      </c>
      <c r="BM191" s="217" t="s">
        <v>358</v>
      </c>
    </row>
    <row r="192" spans="1:65" s="12" customFormat="1" ht="25.9" customHeight="1">
      <c r="B192" s="188"/>
      <c r="C192" s="189"/>
      <c r="D192" s="190" t="s">
        <v>78</v>
      </c>
      <c r="E192" s="191" t="s">
        <v>359</v>
      </c>
      <c r="F192" s="191" t="s">
        <v>360</v>
      </c>
      <c r="G192" s="189"/>
      <c r="H192" s="189"/>
      <c r="I192" s="192"/>
      <c r="J192" s="192"/>
      <c r="K192" s="193">
        <f>BK192</f>
        <v>0</v>
      </c>
      <c r="L192" s="189"/>
      <c r="M192" s="194"/>
      <c r="N192" s="195"/>
      <c r="O192" s="196"/>
      <c r="P192" s="196"/>
      <c r="Q192" s="197">
        <f>Q193+Q201+Q207+Q211+Q253+Q261+Q265+Q269+Q301+Q317+Q325+Q335+Q344+Q348+Q360</f>
        <v>0</v>
      </c>
      <c r="R192" s="197">
        <f>R193+R201+R207+R211+R253+R261+R265+R269+R301+R317+R325+R335+R344+R348+R360</f>
        <v>0</v>
      </c>
      <c r="S192" s="196"/>
      <c r="T192" s="198">
        <f>T193+T201+T207+T211+T253+T261+T265+T269+T301+T317+T325+T335+T344+T348+T360</f>
        <v>0</v>
      </c>
      <c r="U192" s="196"/>
      <c r="V192" s="198">
        <f>V193+V201+V207+V211+V253+V261+V265+V269+V301+V317+V325+V335+V344+V348+V360</f>
        <v>42.045931200000005</v>
      </c>
      <c r="W192" s="196"/>
      <c r="X192" s="199">
        <f>X193+X201+X207+X211+X253+X261+X265+X269+X301+X317+X325+X335+X344+X348+X360</f>
        <v>7.0435901599999999</v>
      </c>
      <c r="AR192" s="200" t="s">
        <v>161</v>
      </c>
      <c r="AT192" s="201" t="s">
        <v>78</v>
      </c>
      <c r="AU192" s="201" t="s">
        <v>79</v>
      </c>
      <c r="AY192" s="200" t="s">
        <v>153</v>
      </c>
      <c r="BK192" s="202">
        <f>BK193+BK201+BK207+BK211+BK253+BK261+BK265+BK269+BK301+BK317+BK325+BK335+BK344+BK348+BK360</f>
        <v>0</v>
      </c>
    </row>
    <row r="193" spans="1:65" s="12" customFormat="1" ht="22.9" customHeight="1">
      <c r="B193" s="188"/>
      <c r="C193" s="189"/>
      <c r="D193" s="190" t="s">
        <v>78</v>
      </c>
      <c r="E193" s="203" t="s">
        <v>361</v>
      </c>
      <c r="F193" s="203" t="s">
        <v>362</v>
      </c>
      <c r="G193" s="189"/>
      <c r="H193" s="189"/>
      <c r="I193" s="192"/>
      <c r="J193" s="192"/>
      <c r="K193" s="204">
        <f>BK193</f>
        <v>0</v>
      </c>
      <c r="L193" s="189"/>
      <c r="M193" s="194"/>
      <c r="N193" s="195"/>
      <c r="O193" s="196"/>
      <c r="P193" s="196"/>
      <c r="Q193" s="197">
        <f>SUM(Q194:Q200)</f>
        <v>0</v>
      </c>
      <c r="R193" s="197">
        <f>SUM(R194:R200)</f>
        <v>0</v>
      </c>
      <c r="S193" s="196"/>
      <c r="T193" s="198">
        <f>SUM(T194:T200)</f>
        <v>0</v>
      </c>
      <c r="U193" s="196"/>
      <c r="V193" s="198">
        <f>SUM(V194:V200)</f>
        <v>5.5622930000000004</v>
      </c>
      <c r="W193" s="196"/>
      <c r="X193" s="199">
        <f>SUM(X194:X200)</f>
        <v>0</v>
      </c>
      <c r="AR193" s="200" t="s">
        <v>161</v>
      </c>
      <c r="AT193" s="201" t="s">
        <v>78</v>
      </c>
      <c r="AU193" s="201" t="s">
        <v>87</v>
      </c>
      <c r="AY193" s="200" t="s">
        <v>153</v>
      </c>
      <c r="BK193" s="202">
        <f>SUM(BK194:BK200)</f>
        <v>0</v>
      </c>
    </row>
    <row r="194" spans="1:65" s="2" customFormat="1" ht="21.75" customHeight="1">
      <c r="A194" s="30"/>
      <c r="B194" s="31"/>
      <c r="C194" s="205" t="s">
        <v>363</v>
      </c>
      <c r="D194" s="205" t="s">
        <v>156</v>
      </c>
      <c r="E194" s="206" t="s">
        <v>364</v>
      </c>
      <c r="F194" s="207" t="s">
        <v>365</v>
      </c>
      <c r="G194" s="208" t="s">
        <v>180</v>
      </c>
      <c r="H194" s="209">
        <v>766.28</v>
      </c>
      <c r="I194" s="210"/>
      <c r="J194" s="210"/>
      <c r="K194" s="209">
        <f t="shared" ref="K194:K200" si="27">ROUND(P194*H194,3)</f>
        <v>0</v>
      </c>
      <c r="L194" s="211"/>
      <c r="M194" s="35"/>
      <c r="N194" s="212" t="s">
        <v>1</v>
      </c>
      <c r="O194" s="213" t="s">
        <v>43</v>
      </c>
      <c r="P194" s="214">
        <f t="shared" ref="P194:P200" si="28">I194+J194</f>
        <v>0</v>
      </c>
      <c r="Q194" s="214">
        <f t="shared" ref="Q194:Q200" si="29">ROUND(I194*H194,3)</f>
        <v>0</v>
      </c>
      <c r="R194" s="214">
        <f t="shared" ref="R194:R200" si="30">ROUND(J194*H194,3)</f>
        <v>0</v>
      </c>
      <c r="S194" s="66"/>
      <c r="T194" s="215">
        <f t="shared" ref="T194:T200" si="31">S194*H194</f>
        <v>0</v>
      </c>
      <c r="U194" s="215">
        <v>0</v>
      </c>
      <c r="V194" s="215">
        <f t="shared" ref="V194:V200" si="32">U194*H194</f>
        <v>0</v>
      </c>
      <c r="W194" s="215">
        <v>0</v>
      </c>
      <c r="X194" s="216">
        <f t="shared" ref="X194:X200" si="33">W194*H194</f>
        <v>0</v>
      </c>
      <c r="Y194" s="30"/>
      <c r="Z194" s="30"/>
      <c r="AA194" s="30"/>
      <c r="AB194" s="30"/>
      <c r="AC194" s="30"/>
      <c r="AD194" s="30"/>
      <c r="AE194" s="30"/>
      <c r="AR194" s="217" t="s">
        <v>232</v>
      </c>
      <c r="AT194" s="217" t="s">
        <v>156</v>
      </c>
      <c r="AU194" s="217" t="s">
        <v>161</v>
      </c>
      <c r="AY194" s="14" t="s">
        <v>153</v>
      </c>
      <c r="BE194" s="218">
        <f t="shared" ref="BE194:BE200" si="34">IF(O194="základná",K194,0)</f>
        <v>0</v>
      </c>
      <c r="BF194" s="218">
        <f t="shared" ref="BF194:BF200" si="35">IF(O194="znížená",K194,0)</f>
        <v>0</v>
      </c>
      <c r="BG194" s="218">
        <f t="shared" ref="BG194:BG200" si="36">IF(O194="zákl. prenesená",K194,0)</f>
        <v>0</v>
      </c>
      <c r="BH194" s="218">
        <f t="shared" ref="BH194:BH200" si="37">IF(O194="zníž. prenesená",K194,0)</f>
        <v>0</v>
      </c>
      <c r="BI194" s="218">
        <f t="shared" ref="BI194:BI200" si="38">IF(O194="nulová",K194,0)</f>
        <v>0</v>
      </c>
      <c r="BJ194" s="14" t="s">
        <v>161</v>
      </c>
      <c r="BK194" s="219">
        <f t="shared" ref="BK194:BK200" si="39">ROUND(P194*H194,3)</f>
        <v>0</v>
      </c>
      <c r="BL194" s="14" t="s">
        <v>232</v>
      </c>
      <c r="BM194" s="217" t="s">
        <v>366</v>
      </c>
    </row>
    <row r="195" spans="1:65" s="2" customFormat="1" ht="16.5" customHeight="1">
      <c r="A195" s="30"/>
      <c r="B195" s="31"/>
      <c r="C195" s="220" t="s">
        <v>367</v>
      </c>
      <c r="D195" s="220" t="s">
        <v>163</v>
      </c>
      <c r="E195" s="221" t="s">
        <v>368</v>
      </c>
      <c r="F195" s="222" t="s">
        <v>369</v>
      </c>
      <c r="G195" s="223" t="s">
        <v>331</v>
      </c>
      <c r="H195" s="224">
        <v>0.22900000000000001</v>
      </c>
      <c r="I195" s="225"/>
      <c r="J195" s="226"/>
      <c r="K195" s="224">
        <f t="shared" si="27"/>
        <v>0</v>
      </c>
      <c r="L195" s="227"/>
      <c r="M195" s="228"/>
      <c r="N195" s="229" t="s">
        <v>1</v>
      </c>
      <c r="O195" s="213" t="s">
        <v>43</v>
      </c>
      <c r="P195" s="214">
        <f t="shared" si="28"/>
        <v>0</v>
      </c>
      <c r="Q195" s="214">
        <f t="shared" si="29"/>
        <v>0</v>
      </c>
      <c r="R195" s="214">
        <f t="shared" si="30"/>
        <v>0</v>
      </c>
      <c r="S195" s="66"/>
      <c r="T195" s="215">
        <f t="shared" si="31"/>
        <v>0</v>
      </c>
      <c r="U195" s="215">
        <v>1</v>
      </c>
      <c r="V195" s="215">
        <f t="shared" si="32"/>
        <v>0.22900000000000001</v>
      </c>
      <c r="W195" s="215">
        <v>0</v>
      </c>
      <c r="X195" s="216">
        <f t="shared" si="33"/>
        <v>0</v>
      </c>
      <c r="Y195" s="30"/>
      <c r="Z195" s="30"/>
      <c r="AA195" s="30"/>
      <c r="AB195" s="30"/>
      <c r="AC195" s="30"/>
      <c r="AD195" s="30"/>
      <c r="AE195" s="30"/>
      <c r="AR195" s="217" t="s">
        <v>300</v>
      </c>
      <c r="AT195" s="217" t="s">
        <v>163</v>
      </c>
      <c r="AU195" s="217" t="s">
        <v>161</v>
      </c>
      <c r="AY195" s="14" t="s">
        <v>153</v>
      </c>
      <c r="BE195" s="218">
        <f t="shared" si="34"/>
        <v>0</v>
      </c>
      <c r="BF195" s="218">
        <f t="shared" si="35"/>
        <v>0</v>
      </c>
      <c r="BG195" s="218">
        <f t="shared" si="36"/>
        <v>0</v>
      </c>
      <c r="BH195" s="218">
        <f t="shared" si="37"/>
        <v>0</v>
      </c>
      <c r="BI195" s="218">
        <f t="shared" si="38"/>
        <v>0</v>
      </c>
      <c r="BJ195" s="14" t="s">
        <v>161</v>
      </c>
      <c r="BK195" s="219">
        <f t="shared" si="39"/>
        <v>0</v>
      </c>
      <c r="BL195" s="14" t="s">
        <v>232</v>
      </c>
      <c r="BM195" s="217" t="s">
        <v>370</v>
      </c>
    </row>
    <row r="196" spans="1:65" s="2" customFormat="1" ht="21.75" customHeight="1">
      <c r="A196" s="30"/>
      <c r="B196" s="31"/>
      <c r="C196" s="205" t="s">
        <v>371</v>
      </c>
      <c r="D196" s="231" t="s">
        <v>156</v>
      </c>
      <c r="E196" s="206" t="s">
        <v>372</v>
      </c>
      <c r="F196" s="207" t="s">
        <v>373</v>
      </c>
      <c r="G196" s="208" t="s">
        <v>180</v>
      </c>
      <c r="H196" s="209">
        <v>63.64</v>
      </c>
      <c r="I196" s="210"/>
      <c r="J196" s="210"/>
      <c r="K196" s="209">
        <f t="shared" si="27"/>
        <v>0</v>
      </c>
      <c r="L196" s="211"/>
      <c r="M196" s="35"/>
      <c r="N196" s="212" t="s">
        <v>1</v>
      </c>
      <c r="O196" s="213" t="s">
        <v>43</v>
      </c>
      <c r="P196" s="214">
        <f t="shared" si="28"/>
        <v>0</v>
      </c>
      <c r="Q196" s="214">
        <f t="shared" si="29"/>
        <v>0</v>
      </c>
      <c r="R196" s="214">
        <f t="shared" si="30"/>
        <v>0</v>
      </c>
      <c r="S196" s="66"/>
      <c r="T196" s="215">
        <f t="shared" si="31"/>
        <v>0</v>
      </c>
      <c r="U196" s="215">
        <v>3.5000000000000001E-3</v>
      </c>
      <c r="V196" s="215">
        <f t="shared" si="32"/>
        <v>0.22273999999999999</v>
      </c>
      <c r="W196" s="215">
        <v>0</v>
      </c>
      <c r="X196" s="216">
        <f t="shared" si="33"/>
        <v>0</v>
      </c>
      <c r="Y196" s="30"/>
      <c r="Z196" s="30"/>
      <c r="AA196" s="30"/>
      <c r="AB196" s="30"/>
      <c r="AC196" s="30"/>
      <c r="AD196" s="30"/>
      <c r="AE196" s="30"/>
      <c r="AR196" s="217" t="s">
        <v>232</v>
      </c>
      <c r="AT196" s="217" t="s">
        <v>156</v>
      </c>
      <c r="AU196" s="217" t="s">
        <v>161</v>
      </c>
      <c r="AY196" s="14" t="s">
        <v>153</v>
      </c>
      <c r="BE196" s="218">
        <f t="shared" si="34"/>
        <v>0</v>
      </c>
      <c r="BF196" s="218">
        <f t="shared" si="35"/>
        <v>0</v>
      </c>
      <c r="BG196" s="218">
        <f t="shared" si="36"/>
        <v>0</v>
      </c>
      <c r="BH196" s="218">
        <f t="shared" si="37"/>
        <v>0</v>
      </c>
      <c r="BI196" s="218">
        <f t="shared" si="38"/>
        <v>0</v>
      </c>
      <c r="BJ196" s="14" t="s">
        <v>161</v>
      </c>
      <c r="BK196" s="219">
        <f t="shared" si="39"/>
        <v>0</v>
      </c>
      <c r="BL196" s="14" t="s">
        <v>232</v>
      </c>
      <c r="BM196" s="217" t="s">
        <v>374</v>
      </c>
    </row>
    <row r="197" spans="1:65" s="2" customFormat="1" ht="21.75" customHeight="1">
      <c r="A197" s="30"/>
      <c r="B197" s="31"/>
      <c r="C197" s="205" t="s">
        <v>375</v>
      </c>
      <c r="D197" s="231" t="s">
        <v>156</v>
      </c>
      <c r="E197" s="206" t="s">
        <v>376</v>
      </c>
      <c r="F197" s="207" t="s">
        <v>377</v>
      </c>
      <c r="G197" s="208" t="s">
        <v>180</v>
      </c>
      <c r="H197" s="209">
        <v>196.34</v>
      </c>
      <c r="I197" s="210"/>
      <c r="J197" s="210"/>
      <c r="K197" s="209">
        <f t="shared" si="27"/>
        <v>0</v>
      </c>
      <c r="L197" s="211"/>
      <c r="M197" s="35"/>
      <c r="N197" s="212" t="s">
        <v>1</v>
      </c>
      <c r="O197" s="213" t="s">
        <v>43</v>
      </c>
      <c r="P197" s="214">
        <f t="shared" si="28"/>
        <v>0</v>
      </c>
      <c r="Q197" s="214">
        <f t="shared" si="29"/>
        <v>0</v>
      </c>
      <c r="R197" s="214">
        <f t="shared" si="30"/>
        <v>0</v>
      </c>
      <c r="S197" s="66"/>
      <c r="T197" s="215">
        <f t="shared" si="31"/>
        <v>0</v>
      </c>
      <c r="U197" s="215">
        <v>3.5000000000000001E-3</v>
      </c>
      <c r="V197" s="215">
        <f t="shared" si="32"/>
        <v>0.68719000000000008</v>
      </c>
      <c r="W197" s="215">
        <v>0</v>
      </c>
      <c r="X197" s="216">
        <f t="shared" si="33"/>
        <v>0</v>
      </c>
      <c r="Y197" s="30"/>
      <c r="Z197" s="30"/>
      <c r="AA197" s="30"/>
      <c r="AB197" s="30"/>
      <c r="AC197" s="30"/>
      <c r="AD197" s="30"/>
      <c r="AE197" s="30"/>
      <c r="AR197" s="217" t="s">
        <v>232</v>
      </c>
      <c r="AT197" s="217" t="s">
        <v>156</v>
      </c>
      <c r="AU197" s="217" t="s">
        <v>161</v>
      </c>
      <c r="AY197" s="14" t="s">
        <v>153</v>
      </c>
      <c r="BE197" s="218">
        <f t="shared" si="34"/>
        <v>0</v>
      </c>
      <c r="BF197" s="218">
        <f t="shared" si="35"/>
        <v>0</v>
      </c>
      <c r="BG197" s="218">
        <f t="shared" si="36"/>
        <v>0</v>
      </c>
      <c r="BH197" s="218">
        <f t="shared" si="37"/>
        <v>0</v>
      </c>
      <c r="BI197" s="218">
        <f t="shared" si="38"/>
        <v>0</v>
      </c>
      <c r="BJ197" s="14" t="s">
        <v>161</v>
      </c>
      <c r="BK197" s="219">
        <f t="shared" si="39"/>
        <v>0</v>
      </c>
      <c r="BL197" s="14" t="s">
        <v>232</v>
      </c>
      <c r="BM197" s="217" t="s">
        <v>378</v>
      </c>
    </row>
    <row r="198" spans="1:65" s="2" customFormat="1" ht="21.75" customHeight="1">
      <c r="A198" s="30"/>
      <c r="B198" s="31"/>
      <c r="C198" s="205" t="s">
        <v>379</v>
      </c>
      <c r="D198" s="231" t="s">
        <v>156</v>
      </c>
      <c r="E198" s="206" t="s">
        <v>380</v>
      </c>
      <c r="F198" s="207" t="s">
        <v>381</v>
      </c>
      <c r="G198" s="208" t="s">
        <v>180</v>
      </c>
      <c r="H198" s="209">
        <v>848.2</v>
      </c>
      <c r="I198" s="210"/>
      <c r="J198" s="210"/>
      <c r="K198" s="209">
        <f t="shared" si="27"/>
        <v>0</v>
      </c>
      <c r="L198" s="211"/>
      <c r="M198" s="35"/>
      <c r="N198" s="212" t="s">
        <v>1</v>
      </c>
      <c r="O198" s="213" t="s">
        <v>43</v>
      </c>
      <c r="P198" s="214">
        <f t="shared" si="28"/>
        <v>0</v>
      </c>
      <c r="Q198" s="214">
        <f t="shared" si="29"/>
        <v>0</v>
      </c>
      <c r="R198" s="214">
        <f t="shared" si="30"/>
        <v>0</v>
      </c>
      <c r="S198" s="66"/>
      <c r="T198" s="215">
        <f t="shared" si="31"/>
        <v>0</v>
      </c>
      <c r="U198" s="215">
        <v>5.4000000000000001E-4</v>
      </c>
      <c r="V198" s="215">
        <f t="shared" si="32"/>
        <v>0.45802800000000005</v>
      </c>
      <c r="W198" s="215">
        <v>0</v>
      </c>
      <c r="X198" s="216">
        <f t="shared" si="33"/>
        <v>0</v>
      </c>
      <c r="Y198" s="30"/>
      <c r="Z198" s="30"/>
      <c r="AA198" s="30"/>
      <c r="AB198" s="30"/>
      <c r="AC198" s="30"/>
      <c r="AD198" s="30"/>
      <c r="AE198" s="30"/>
      <c r="AR198" s="217" t="s">
        <v>232</v>
      </c>
      <c r="AT198" s="217" t="s">
        <v>156</v>
      </c>
      <c r="AU198" s="217" t="s">
        <v>161</v>
      </c>
      <c r="AY198" s="14" t="s">
        <v>153</v>
      </c>
      <c r="BE198" s="218">
        <f t="shared" si="34"/>
        <v>0</v>
      </c>
      <c r="BF198" s="218">
        <f t="shared" si="35"/>
        <v>0</v>
      </c>
      <c r="BG198" s="218">
        <f t="shared" si="36"/>
        <v>0</v>
      </c>
      <c r="BH198" s="218">
        <f t="shared" si="37"/>
        <v>0</v>
      </c>
      <c r="BI198" s="218">
        <f t="shared" si="38"/>
        <v>0</v>
      </c>
      <c r="BJ198" s="14" t="s">
        <v>161</v>
      </c>
      <c r="BK198" s="219">
        <f t="shared" si="39"/>
        <v>0</v>
      </c>
      <c r="BL198" s="14" t="s">
        <v>232</v>
      </c>
      <c r="BM198" s="217" t="s">
        <v>382</v>
      </c>
    </row>
    <row r="199" spans="1:65" s="2" customFormat="1" ht="21.75" customHeight="1">
      <c r="A199" s="30"/>
      <c r="B199" s="31"/>
      <c r="C199" s="220" t="s">
        <v>383</v>
      </c>
      <c r="D199" s="232" t="s">
        <v>163</v>
      </c>
      <c r="E199" s="221" t="s">
        <v>384</v>
      </c>
      <c r="F199" s="222" t="s">
        <v>385</v>
      </c>
      <c r="G199" s="223" t="s">
        <v>180</v>
      </c>
      <c r="H199" s="224">
        <v>933.02</v>
      </c>
      <c r="I199" s="225"/>
      <c r="J199" s="226"/>
      <c r="K199" s="224">
        <f t="shared" si="27"/>
        <v>0</v>
      </c>
      <c r="L199" s="227"/>
      <c r="M199" s="228"/>
      <c r="N199" s="229" t="s">
        <v>1</v>
      </c>
      <c r="O199" s="213" t="s">
        <v>43</v>
      </c>
      <c r="P199" s="214">
        <f t="shared" si="28"/>
        <v>0</v>
      </c>
      <c r="Q199" s="214">
        <f t="shared" si="29"/>
        <v>0</v>
      </c>
      <c r="R199" s="214">
        <f t="shared" si="30"/>
        <v>0</v>
      </c>
      <c r="S199" s="66"/>
      <c r="T199" s="215">
        <f t="shared" si="31"/>
        <v>0</v>
      </c>
      <c r="U199" s="215">
        <v>4.2500000000000003E-3</v>
      </c>
      <c r="V199" s="215">
        <f t="shared" si="32"/>
        <v>3.9653350000000001</v>
      </c>
      <c r="W199" s="215">
        <v>0</v>
      </c>
      <c r="X199" s="216">
        <f t="shared" si="33"/>
        <v>0</v>
      </c>
      <c r="Y199" s="30"/>
      <c r="Z199" s="30"/>
      <c r="AA199" s="30"/>
      <c r="AB199" s="30"/>
      <c r="AC199" s="30"/>
      <c r="AD199" s="30"/>
      <c r="AE199" s="30"/>
      <c r="AR199" s="217" t="s">
        <v>300</v>
      </c>
      <c r="AT199" s="217" t="s">
        <v>163</v>
      </c>
      <c r="AU199" s="217" t="s">
        <v>161</v>
      </c>
      <c r="AY199" s="14" t="s">
        <v>153</v>
      </c>
      <c r="BE199" s="218">
        <f t="shared" si="34"/>
        <v>0</v>
      </c>
      <c r="BF199" s="218">
        <f t="shared" si="35"/>
        <v>0</v>
      </c>
      <c r="BG199" s="218">
        <f t="shared" si="36"/>
        <v>0</v>
      </c>
      <c r="BH199" s="218">
        <f t="shared" si="37"/>
        <v>0</v>
      </c>
      <c r="BI199" s="218">
        <f t="shared" si="38"/>
        <v>0</v>
      </c>
      <c r="BJ199" s="14" t="s">
        <v>161</v>
      </c>
      <c r="BK199" s="219">
        <f t="shared" si="39"/>
        <v>0</v>
      </c>
      <c r="BL199" s="14" t="s">
        <v>232</v>
      </c>
      <c r="BM199" s="217" t="s">
        <v>386</v>
      </c>
    </row>
    <row r="200" spans="1:65" s="2" customFormat="1" ht="21.75" customHeight="1">
      <c r="A200" s="30"/>
      <c r="B200" s="31"/>
      <c r="C200" s="205" t="s">
        <v>387</v>
      </c>
      <c r="D200" s="205" t="s">
        <v>156</v>
      </c>
      <c r="E200" s="206" t="s">
        <v>388</v>
      </c>
      <c r="F200" s="207" t="s">
        <v>389</v>
      </c>
      <c r="G200" s="208" t="s">
        <v>390</v>
      </c>
      <c r="H200" s="210"/>
      <c r="I200" s="210"/>
      <c r="J200" s="210"/>
      <c r="K200" s="209">
        <f t="shared" si="27"/>
        <v>0</v>
      </c>
      <c r="L200" s="211"/>
      <c r="M200" s="35"/>
      <c r="N200" s="212" t="s">
        <v>1</v>
      </c>
      <c r="O200" s="213" t="s">
        <v>43</v>
      </c>
      <c r="P200" s="214">
        <f t="shared" si="28"/>
        <v>0</v>
      </c>
      <c r="Q200" s="214">
        <f t="shared" si="29"/>
        <v>0</v>
      </c>
      <c r="R200" s="214">
        <f t="shared" si="30"/>
        <v>0</v>
      </c>
      <c r="S200" s="66"/>
      <c r="T200" s="215">
        <f t="shared" si="31"/>
        <v>0</v>
      </c>
      <c r="U200" s="215">
        <v>0</v>
      </c>
      <c r="V200" s="215">
        <f t="shared" si="32"/>
        <v>0</v>
      </c>
      <c r="W200" s="215">
        <v>0</v>
      </c>
      <c r="X200" s="216">
        <f t="shared" si="33"/>
        <v>0</v>
      </c>
      <c r="Y200" s="30"/>
      <c r="Z200" s="30"/>
      <c r="AA200" s="30"/>
      <c r="AB200" s="30"/>
      <c r="AC200" s="30"/>
      <c r="AD200" s="30"/>
      <c r="AE200" s="30"/>
      <c r="AR200" s="217" t="s">
        <v>232</v>
      </c>
      <c r="AT200" s="217" t="s">
        <v>156</v>
      </c>
      <c r="AU200" s="217" t="s">
        <v>161</v>
      </c>
      <c r="AY200" s="14" t="s">
        <v>153</v>
      </c>
      <c r="BE200" s="218">
        <f t="shared" si="34"/>
        <v>0</v>
      </c>
      <c r="BF200" s="218">
        <f t="shared" si="35"/>
        <v>0</v>
      </c>
      <c r="BG200" s="218">
        <f t="shared" si="36"/>
        <v>0</v>
      </c>
      <c r="BH200" s="218">
        <f t="shared" si="37"/>
        <v>0</v>
      </c>
      <c r="BI200" s="218">
        <f t="shared" si="38"/>
        <v>0</v>
      </c>
      <c r="BJ200" s="14" t="s">
        <v>161</v>
      </c>
      <c r="BK200" s="219">
        <f t="shared" si="39"/>
        <v>0</v>
      </c>
      <c r="BL200" s="14" t="s">
        <v>232</v>
      </c>
      <c r="BM200" s="217" t="s">
        <v>391</v>
      </c>
    </row>
    <row r="201" spans="1:65" s="12" customFormat="1" ht="22.9" customHeight="1">
      <c r="B201" s="188"/>
      <c r="C201" s="189"/>
      <c r="D201" s="190" t="s">
        <v>78</v>
      </c>
      <c r="E201" s="203" t="s">
        <v>392</v>
      </c>
      <c r="F201" s="203" t="s">
        <v>393</v>
      </c>
      <c r="G201" s="189"/>
      <c r="H201" s="189"/>
      <c r="I201" s="192"/>
      <c r="J201" s="192"/>
      <c r="K201" s="204">
        <f>BK201</f>
        <v>0</v>
      </c>
      <c r="L201" s="189"/>
      <c r="M201" s="194"/>
      <c r="N201" s="195"/>
      <c r="O201" s="196"/>
      <c r="P201" s="196"/>
      <c r="Q201" s="197">
        <f>SUM(Q202:Q206)</f>
        <v>0</v>
      </c>
      <c r="R201" s="197">
        <f>SUM(R202:R206)</f>
        <v>0</v>
      </c>
      <c r="S201" s="196"/>
      <c r="T201" s="198">
        <f>SUM(T202:T206)</f>
        <v>0</v>
      </c>
      <c r="U201" s="196"/>
      <c r="V201" s="198">
        <f>SUM(V202:V206)</f>
        <v>6.8399999999999989E-3</v>
      </c>
      <c r="W201" s="196"/>
      <c r="X201" s="199">
        <f>SUM(X202:X206)</f>
        <v>0.16578000000000001</v>
      </c>
      <c r="AR201" s="200" t="s">
        <v>161</v>
      </c>
      <c r="AT201" s="201" t="s">
        <v>78</v>
      </c>
      <c r="AU201" s="201" t="s">
        <v>87</v>
      </c>
      <c r="AY201" s="200" t="s">
        <v>153</v>
      </c>
      <c r="BK201" s="202">
        <f>SUM(BK202:BK206)</f>
        <v>0</v>
      </c>
    </row>
    <row r="202" spans="1:65" s="2" customFormat="1" ht="33" customHeight="1">
      <c r="A202" s="30"/>
      <c r="B202" s="31"/>
      <c r="C202" s="205" t="s">
        <v>394</v>
      </c>
      <c r="D202" s="205" t="s">
        <v>156</v>
      </c>
      <c r="E202" s="206" t="s">
        <v>392</v>
      </c>
      <c r="F202" s="207" t="s">
        <v>395</v>
      </c>
      <c r="G202" s="208" t="s">
        <v>396</v>
      </c>
      <c r="H202" s="209">
        <v>1</v>
      </c>
      <c r="I202" s="210"/>
      <c r="J202" s="210"/>
      <c r="K202" s="209">
        <f>ROUND(P202*H202,3)</f>
        <v>0</v>
      </c>
      <c r="L202" s="211"/>
      <c r="M202" s="35"/>
      <c r="N202" s="212" t="s">
        <v>1</v>
      </c>
      <c r="O202" s="213" t="s">
        <v>43</v>
      </c>
      <c r="P202" s="214">
        <f>I202+J202</f>
        <v>0</v>
      </c>
      <c r="Q202" s="214">
        <f>ROUND(I202*H202,3)</f>
        <v>0</v>
      </c>
      <c r="R202" s="214">
        <f>ROUND(J202*H202,3)</f>
        <v>0</v>
      </c>
      <c r="S202" s="66"/>
      <c r="T202" s="215">
        <f>S202*H202</f>
        <v>0</v>
      </c>
      <c r="U202" s="215">
        <v>1.3799999999999999E-3</v>
      </c>
      <c r="V202" s="215">
        <f>U202*H202</f>
        <v>1.3799999999999999E-3</v>
      </c>
      <c r="W202" s="215">
        <v>4.2000000000000002E-4</v>
      </c>
      <c r="X202" s="216">
        <f>W202*H202</f>
        <v>4.2000000000000002E-4</v>
      </c>
      <c r="Y202" s="30"/>
      <c r="Z202" s="30"/>
      <c r="AA202" s="30"/>
      <c r="AB202" s="30"/>
      <c r="AC202" s="30"/>
      <c r="AD202" s="30"/>
      <c r="AE202" s="30"/>
      <c r="AR202" s="217" t="s">
        <v>232</v>
      </c>
      <c r="AT202" s="217" t="s">
        <v>156</v>
      </c>
      <c r="AU202" s="217" t="s">
        <v>161</v>
      </c>
      <c r="AY202" s="14" t="s">
        <v>153</v>
      </c>
      <c r="BE202" s="218">
        <f>IF(O202="základná",K202,0)</f>
        <v>0</v>
      </c>
      <c r="BF202" s="218">
        <f>IF(O202="znížená",K202,0)</f>
        <v>0</v>
      </c>
      <c r="BG202" s="218">
        <f>IF(O202="zákl. prenesená",K202,0)</f>
        <v>0</v>
      </c>
      <c r="BH202" s="218">
        <f>IF(O202="zníž. prenesená",K202,0)</f>
        <v>0</v>
      </c>
      <c r="BI202" s="218">
        <f>IF(O202="nulová",K202,0)</f>
        <v>0</v>
      </c>
      <c r="BJ202" s="14" t="s">
        <v>161</v>
      </c>
      <c r="BK202" s="219">
        <f>ROUND(P202*H202,3)</f>
        <v>0</v>
      </c>
      <c r="BL202" s="14" t="s">
        <v>232</v>
      </c>
      <c r="BM202" s="217" t="s">
        <v>397</v>
      </c>
    </row>
    <row r="203" spans="1:65" s="2" customFormat="1" ht="21.75" customHeight="1">
      <c r="A203" s="30"/>
      <c r="B203" s="31"/>
      <c r="C203" s="205" t="s">
        <v>398</v>
      </c>
      <c r="D203" s="205" t="s">
        <v>156</v>
      </c>
      <c r="E203" s="206" t="s">
        <v>399</v>
      </c>
      <c r="F203" s="207" t="s">
        <v>400</v>
      </c>
      <c r="G203" s="208" t="s">
        <v>159</v>
      </c>
      <c r="H203" s="209">
        <v>6</v>
      </c>
      <c r="I203" s="210"/>
      <c r="J203" s="210"/>
      <c r="K203" s="209">
        <f>ROUND(P203*H203,3)</f>
        <v>0</v>
      </c>
      <c r="L203" s="211"/>
      <c r="M203" s="35"/>
      <c r="N203" s="212" t="s">
        <v>1</v>
      </c>
      <c r="O203" s="213" t="s">
        <v>43</v>
      </c>
      <c r="P203" s="214">
        <f>I203+J203</f>
        <v>0</v>
      </c>
      <c r="Q203" s="214">
        <f>ROUND(I203*H203,3)</f>
        <v>0</v>
      </c>
      <c r="R203" s="214">
        <f>ROUND(J203*H203,3)</f>
        <v>0</v>
      </c>
      <c r="S203" s="66"/>
      <c r="T203" s="215">
        <f>S203*H203</f>
        <v>0</v>
      </c>
      <c r="U203" s="215">
        <v>0</v>
      </c>
      <c r="V203" s="215">
        <f>U203*H203</f>
        <v>0</v>
      </c>
      <c r="W203" s="215">
        <v>2.7560000000000001E-2</v>
      </c>
      <c r="X203" s="216">
        <f>W203*H203</f>
        <v>0.16536000000000001</v>
      </c>
      <c r="Y203" s="30"/>
      <c r="Z203" s="30"/>
      <c r="AA203" s="30"/>
      <c r="AB203" s="30"/>
      <c r="AC203" s="30"/>
      <c r="AD203" s="30"/>
      <c r="AE203" s="30"/>
      <c r="AR203" s="217" t="s">
        <v>232</v>
      </c>
      <c r="AT203" s="217" t="s">
        <v>156</v>
      </c>
      <c r="AU203" s="217" t="s">
        <v>161</v>
      </c>
      <c r="AY203" s="14" t="s">
        <v>153</v>
      </c>
      <c r="BE203" s="218">
        <f>IF(O203="základná",K203,0)</f>
        <v>0</v>
      </c>
      <c r="BF203" s="218">
        <f>IF(O203="znížená",K203,0)</f>
        <v>0</v>
      </c>
      <c r="BG203" s="218">
        <f>IF(O203="zákl. prenesená",K203,0)</f>
        <v>0</v>
      </c>
      <c r="BH203" s="218">
        <f>IF(O203="zníž. prenesená",K203,0)</f>
        <v>0</v>
      </c>
      <c r="BI203" s="218">
        <f>IF(O203="nulová",K203,0)</f>
        <v>0</v>
      </c>
      <c r="BJ203" s="14" t="s">
        <v>161</v>
      </c>
      <c r="BK203" s="219">
        <f>ROUND(P203*H203,3)</f>
        <v>0</v>
      </c>
      <c r="BL203" s="14" t="s">
        <v>232</v>
      </c>
      <c r="BM203" s="217" t="s">
        <v>401</v>
      </c>
    </row>
    <row r="204" spans="1:65" s="2" customFormat="1" ht="21.75" customHeight="1">
      <c r="A204" s="30"/>
      <c r="B204" s="31"/>
      <c r="C204" s="205" t="s">
        <v>402</v>
      </c>
      <c r="D204" s="205" t="s">
        <v>156</v>
      </c>
      <c r="E204" s="206" t="s">
        <v>403</v>
      </c>
      <c r="F204" s="207" t="s">
        <v>404</v>
      </c>
      <c r="G204" s="208" t="s">
        <v>159</v>
      </c>
      <c r="H204" s="209">
        <v>6</v>
      </c>
      <c r="I204" s="210"/>
      <c r="J204" s="210"/>
      <c r="K204" s="209">
        <f>ROUND(P204*H204,3)</f>
        <v>0</v>
      </c>
      <c r="L204" s="211"/>
      <c r="M204" s="35"/>
      <c r="N204" s="212" t="s">
        <v>1</v>
      </c>
      <c r="O204" s="213" t="s">
        <v>43</v>
      </c>
      <c r="P204" s="214">
        <f>I204+J204</f>
        <v>0</v>
      </c>
      <c r="Q204" s="214">
        <f>ROUND(I204*H204,3)</f>
        <v>0</v>
      </c>
      <c r="R204" s="214">
        <f>ROUND(J204*H204,3)</f>
        <v>0</v>
      </c>
      <c r="S204" s="66"/>
      <c r="T204" s="215">
        <f>S204*H204</f>
        <v>0</v>
      </c>
      <c r="U204" s="215">
        <v>3.5E-4</v>
      </c>
      <c r="V204" s="215">
        <f>U204*H204</f>
        <v>2.0999999999999999E-3</v>
      </c>
      <c r="W204" s="215">
        <v>0</v>
      </c>
      <c r="X204" s="216">
        <f>W204*H204</f>
        <v>0</v>
      </c>
      <c r="Y204" s="30"/>
      <c r="Z204" s="30"/>
      <c r="AA204" s="30"/>
      <c r="AB204" s="30"/>
      <c r="AC204" s="30"/>
      <c r="AD204" s="30"/>
      <c r="AE204" s="30"/>
      <c r="AR204" s="217" t="s">
        <v>232</v>
      </c>
      <c r="AT204" s="217" t="s">
        <v>156</v>
      </c>
      <c r="AU204" s="217" t="s">
        <v>161</v>
      </c>
      <c r="AY204" s="14" t="s">
        <v>153</v>
      </c>
      <c r="BE204" s="218">
        <f>IF(O204="základná",K204,0)</f>
        <v>0</v>
      </c>
      <c r="BF204" s="218">
        <f>IF(O204="znížená",K204,0)</f>
        <v>0</v>
      </c>
      <c r="BG204" s="218">
        <f>IF(O204="zákl. prenesená",K204,0)</f>
        <v>0</v>
      </c>
      <c r="BH204" s="218">
        <f>IF(O204="zníž. prenesená",K204,0)</f>
        <v>0</v>
      </c>
      <c r="BI204" s="218">
        <f>IF(O204="nulová",K204,0)</f>
        <v>0</v>
      </c>
      <c r="BJ204" s="14" t="s">
        <v>161</v>
      </c>
      <c r="BK204" s="219">
        <f>ROUND(P204*H204,3)</f>
        <v>0</v>
      </c>
      <c r="BL204" s="14" t="s">
        <v>232</v>
      </c>
      <c r="BM204" s="217" t="s">
        <v>405</v>
      </c>
    </row>
    <row r="205" spans="1:65" s="2" customFormat="1" ht="33" customHeight="1">
      <c r="A205" s="30"/>
      <c r="B205" s="31"/>
      <c r="C205" s="220" t="s">
        <v>406</v>
      </c>
      <c r="D205" s="220" t="s">
        <v>163</v>
      </c>
      <c r="E205" s="221" t="s">
        <v>407</v>
      </c>
      <c r="F205" s="222" t="s">
        <v>408</v>
      </c>
      <c r="G205" s="223" t="s">
        <v>159</v>
      </c>
      <c r="H205" s="224">
        <v>6</v>
      </c>
      <c r="I205" s="225"/>
      <c r="J205" s="226"/>
      <c r="K205" s="224">
        <f>ROUND(P205*H205,3)</f>
        <v>0</v>
      </c>
      <c r="L205" s="227"/>
      <c r="M205" s="228"/>
      <c r="N205" s="229" t="s">
        <v>1</v>
      </c>
      <c r="O205" s="213" t="s">
        <v>43</v>
      </c>
      <c r="P205" s="214">
        <f>I205+J205</f>
        <v>0</v>
      </c>
      <c r="Q205" s="214">
        <f>ROUND(I205*H205,3)</f>
        <v>0</v>
      </c>
      <c r="R205" s="214">
        <f>ROUND(J205*H205,3)</f>
        <v>0</v>
      </c>
      <c r="S205" s="66"/>
      <c r="T205" s="215">
        <f>S205*H205</f>
        <v>0</v>
      </c>
      <c r="U205" s="215">
        <v>5.5999999999999995E-4</v>
      </c>
      <c r="V205" s="215">
        <f>U205*H205</f>
        <v>3.3599999999999997E-3</v>
      </c>
      <c r="W205" s="215">
        <v>0</v>
      </c>
      <c r="X205" s="216">
        <f>W205*H205</f>
        <v>0</v>
      </c>
      <c r="Y205" s="30"/>
      <c r="Z205" s="30"/>
      <c r="AA205" s="30"/>
      <c r="AB205" s="30"/>
      <c r="AC205" s="30"/>
      <c r="AD205" s="30"/>
      <c r="AE205" s="30"/>
      <c r="AR205" s="217" t="s">
        <v>300</v>
      </c>
      <c r="AT205" s="217" t="s">
        <v>163</v>
      </c>
      <c r="AU205" s="217" t="s">
        <v>161</v>
      </c>
      <c r="AY205" s="14" t="s">
        <v>153</v>
      </c>
      <c r="BE205" s="218">
        <f>IF(O205="základná",K205,0)</f>
        <v>0</v>
      </c>
      <c r="BF205" s="218">
        <f>IF(O205="znížená",K205,0)</f>
        <v>0</v>
      </c>
      <c r="BG205" s="218">
        <f>IF(O205="zákl. prenesená",K205,0)</f>
        <v>0</v>
      </c>
      <c r="BH205" s="218">
        <f>IF(O205="zníž. prenesená",K205,0)</f>
        <v>0</v>
      </c>
      <c r="BI205" s="218">
        <f>IF(O205="nulová",K205,0)</f>
        <v>0</v>
      </c>
      <c r="BJ205" s="14" t="s">
        <v>161</v>
      </c>
      <c r="BK205" s="219">
        <f>ROUND(P205*H205,3)</f>
        <v>0</v>
      </c>
      <c r="BL205" s="14" t="s">
        <v>232</v>
      </c>
      <c r="BM205" s="217" t="s">
        <v>409</v>
      </c>
    </row>
    <row r="206" spans="1:65" s="2" customFormat="1" ht="21.75" customHeight="1">
      <c r="A206" s="30"/>
      <c r="B206" s="31"/>
      <c r="C206" s="205" t="s">
        <v>410</v>
      </c>
      <c r="D206" s="205" t="s">
        <v>156</v>
      </c>
      <c r="E206" s="206" t="s">
        <v>411</v>
      </c>
      <c r="F206" s="207" t="s">
        <v>412</v>
      </c>
      <c r="G206" s="208" t="s">
        <v>390</v>
      </c>
      <c r="H206" s="210"/>
      <c r="I206" s="210"/>
      <c r="J206" s="210"/>
      <c r="K206" s="209">
        <f>ROUND(P206*H206,3)</f>
        <v>0</v>
      </c>
      <c r="L206" s="211"/>
      <c r="M206" s="35"/>
      <c r="N206" s="212" t="s">
        <v>1</v>
      </c>
      <c r="O206" s="213" t="s">
        <v>43</v>
      </c>
      <c r="P206" s="214">
        <f>I206+J206</f>
        <v>0</v>
      </c>
      <c r="Q206" s="214">
        <f>ROUND(I206*H206,3)</f>
        <v>0</v>
      </c>
      <c r="R206" s="214">
        <f>ROUND(J206*H206,3)</f>
        <v>0</v>
      </c>
      <c r="S206" s="66"/>
      <c r="T206" s="215">
        <f>S206*H206</f>
        <v>0</v>
      </c>
      <c r="U206" s="215">
        <v>0</v>
      </c>
      <c r="V206" s="215">
        <f>U206*H206</f>
        <v>0</v>
      </c>
      <c r="W206" s="215">
        <v>0</v>
      </c>
      <c r="X206" s="216">
        <f>W206*H206</f>
        <v>0</v>
      </c>
      <c r="Y206" s="30"/>
      <c r="Z206" s="30"/>
      <c r="AA206" s="30"/>
      <c r="AB206" s="30"/>
      <c r="AC206" s="30"/>
      <c r="AD206" s="30"/>
      <c r="AE206" s="30"/>
      <c r="AR206" s="217" t="s">
        <v>232</v>
      </c>
      <c r="AT206" s="217" t="s">
        <v>156</v>
      </c>
      <c r="AU206" s="217" t="s">
        <v>161</v>
      </c>
      <c r="AY206" s="14" t="s">
        <v>153</v>
      </c>
      <c r="BE206" s="218">
        <f>IF(O206="základná",K206,0)</f>
        <v>0</v>
      </c>
      <c r="BF206" s="218">
        <f>IF(O206="znížená",K206,0)</f>
        <v>0</v>
      </c>
      <c r="BG206" s="218">
        <f>IF(O206="zákl. prenesená",K206,0)</f>
        <v>0</v>
      </c>
      <c r="BH206" s="218">
        <f>IF(O206="zníž. prenesená",K206,0)</f>
        <v>0</v>
      </c>
      <c r="BI206" s="218">
        <f>IF(O206="nulová",K206,0)</f>
        <v>0</v>
      </c>
      <c r="BJ206" s="14" t="s">
        <v>161</v>
      </c>
      <c r="BK206" s="219">
        <f>ROUND(P206*H206,3)</f>
        <v>0</v>
      </c>
      <c r="BL206" s="14" t="s">
        <v>232</v>
      </c>
      <c r="BM206" s="217" t="s">
        <v>413</v>
      </c>
    </row>
    <row r="207" spans="1:65" s="12" customFormat="1" ht="22.9" customHeight="1">
      <c r="B207" s="188"/>
      <c r="C207" s="189"/>
      <c r="D207" s="190" t="s">
        <v>78</v>
      </c>
      <c r="E207" s="203" t="s">
        <v>414</v>
      </c>
      <c r="F207" s="203" t="s">
        <v>415</v>
      </c>
      <c r="G207" s="189"/>
      <c r="H207" s="189"/>
      <c r="I207" s="192"/>
      <c r="J207" s="192"/>
      <c r="K207" s="204">
        <f>BK207</f>
        <v>0</v>
      </c>
      <c r="L207" s="189"/>
      <c r="M207" s="194"/>
      <c r="N207" s="195"/>
      <c r="O207" s="196"/>
      <c r="P207" s="196"/>
      <c r="Q207" s="197">
        <f>SUM(Q208:Q210)</f>
        <v>0</v>
      </c>
      <c r="R207" s="197">
        <f>SUM(R208:R210)</f>
        <v>0</v>
      </c>
      <c r="S207" s="196"/>
      <c r="T207" s="198">
        <f>SUM(T208:T210)</f>
        <v>0</v>
      </c>
      <c r="U207" s="196"/>
      <c r="V207" s="198">
        <f>SUM(V208:V210)</f>
        <v>8.0610000000000001E-2</v>
      </c>
      <c r="W207" s="196"/>
      <c r="X207" s="199">
        <f>SUM(X208:X210)</f>
        <v>0</v>
      </c>
      <c r="AR207" s="200" t="s">
        <v>161</v>
      </c>
      <c r="AT207" s="201" t="s">
        <v>78</v>
      </c>
      <c r="AU207" s="201" t="s">
        <v>87</v>
      </c>
      <c r="AY207" s="200" t="s">
        <v>153</v>
      </c>
      <c r="BK207" s="202">
        <f>SUM(BK208:BK210)</f>
        <v>0</v>
      </c>
    </row>
    <row r="208" spans="1:65" s="2" customFormat="1" ht="33" customHeight="1">
      <c r="A208" s="30"/>
      <c r="B208" s="31"/>
      <c r="C208" s="205" t="s">
        <v>416</v>
      </c>
      <c r="D208" s="205" t="s">
        <v>156</v>
      </c>
      <c r="E208" s="206" t="s">
        <v>414</v>
      </c>
      <c r="F208" s="207" t="s">
        <v>417</v>
      </c>
      <c r="G208" s="208" t="s">
        <v>396</v>
      </c>
      <c r="H208" s="209">
        <v>1</v>
      </c>
      <c r="I208" s="210"/>
      <c r="J208" s="210"/>
      <c r="K208" s="209">
        <f>ROUND(P208*H208,3)</f>
        <v>0</v>
      </c>
      <c r="L208" s="211"/>
      <c r="M208" s="35"/>
      <c r="N208" s="212" t="s">
        <v>1</v>
      </c>
      <c r="O208" s="213" t="s">
        <v>43</v>
      </c>
      <c r="P208" s="214">
        <f>I208+J208</f>
        <v>0</v>
      </c>
      <c r="Q208" s="214">
        <f>ROUND(I208*H208,3)</f>
        <v>0</v>
      </c>
      <c r="R208" s="214">
        <f>ROUND(J208*H208,3)</f>
        <v>0</v>
      </c>
      <c r="S208" s="66"/>
      <c r="T208" s="215">
        <f>S208*H208</f>
        <v>0</v>
      </c>
      <c r="U208" s="215">
        <v>4.2970000000000001E-2</v>
      </c>
      <c r="V208" s="215">
        <f>U208*H208</f>
        <v>4.2970000000000001E-2</v>
      </c>
      <c r="W208" s="215">
        <v>0</v>
      </c>
      <c r="X208" s="216">
        <f>W208*H208</f>
        <v>0</v>
      </c>
      <c r="Y208" s="30"/>
      <c r="Z208" s="30"/>
      <c r="AA208" s="30"/>
      <c r="AB208" s="30"/>
      <c r="AC208" s="30"/>
      <c r="AD208" s="30"/>
      <c r="AE208" s="30"/>
      <c r="AR208" s="217" t="s">
        <v>232</v>
      </c>
      <c r="AT208" s="217" t="s">
        <v>156</v>
      </c>
      <c r="AU208" s="217" t="s">
        <v>161</v>
      </c>
      <c r="AY208" s="14" t="s">
        <v>153</v>
      </c>
      <c r="BE208" s="218">
        <f>IF(O208="základná",K208,0)</f>
        <v>0</v>
      </c>
      <c r="BF208" s="218">
        <f>IF(O208="znížená",K208,0)</f>
        <v>0</v>
      </c>
      <c r="BG208" s="218">
        <f>IF(O208="zákl. prenesená",K208,0)</f>
        <v>0</v>
      </c>
      <c r="BH208" s="218">
        <f>IF(O208="zníž. prenesená",K208,0)</f>
        <v>0</v>
      </c>
      <c r="BI208" s="218">
        <f>IF(O208="nulová",K208,0)</f>
        <v>0</v>
      </c>
      <c r="BJ208" s="14" t="s">
        <v>161</v>
      </c>
      <c r="BK208" s="219">
        <f>ROUND(P208*H208,3)</f>
        <v>0</v>
      </c>
      <c r="BL208" s="14" t="s">
        <v>232</v>
      </c>
      <c r="BM208" s="217" t="s">
        <v>418</v>
      </c>
    </row>
    <row r="209" spans="1:65" s="2" customFormat="1" ht="21.75" customHeight="1">
      <c r="A209" s="30"/>
      <c r="B209" s="31"/>
      <c r="C209" s="205" t="s">
        <v>419</v>
      </c>
      <c r="D209" s="205" t="s">
        <v>156</v>
      </c>
      <c r="E209" s="206" t="s">
        <v>420</v>
      </c>
      <c r="F209" s="207" t="s">
        <v>421</v>
      </c>
      <c r="G209" s="208" t="s">
        <v>396</v>
      </c>
      <c r="H209" s="209">
        <v>1</v>
      </c>
      <c r="I209" s="210"/>
      <c r="J209" s="210"/>
      <c r="K209" s="209">
        <f>ROUND(P209*H209,3)</f>
        <v>0</v>
      </c>
      <c r="L209" s="211"/>
      <c r="M209" s="35"/>
      <c r="N209" s="212" t="s">
        <v>1</v>
      </c>
      <c r="O209" s="213" t="s">
        <v>43</v>
      </c>
      <c r="P209" s="214">
        <f>I209+J209</f>
        <v>0</v>
      </c>
      <c r="Q209" s="214">
        <f>ROUND(I209*H209,3)</f>
        <v>0</v>
      </c>
      <c r="R209" s="214">
        <f>ROUND(J209*H209,3)</f>
        <v>0</v>
      </c>
      <c r="S209" s="66"/>
      <c r="T209" s="215">
        <f>S209*H209</f>
        <v>0</v>
      </c>
      <c r="U209" s="215">
        <v>3.764E-2</v>
      </c>
      <c r="V209" s="215">
        <f>U209*H209</f>
        <v>3.764E-2</v>
      </c>
      <c r="W209" s="215">
        <v>0</v>
      </c>
      <c r="X209" s="216">
        <f>W209*H209</f>
        <v>0</v>
      </c>
      <c r="Y209" s="30"/>
      <c r="Z209" s="30"/>
      <c r="AA209" s="30"/>
      <c r="AB209" s="30"/>
      <c r="AC209" s="30"/>
      <c r="AD209" s="30"/>
      <c r="AE209" s="30"/>
      <c r="AR209" s="217" t="s">
        <v>232</v>
      </c>
      <c r="AT209" s="217" t="s">
        <v>156</v>
      </c>
      <c r="AU209" s="217" t="s">
        <v>161</v>
      </c>
      <c r="AY209" s="14" t="s">
        <v>153</v>
      </c>
      <c r="BE209" s="218">
        <f>IF(O209="základná",K209,0)</f>
        <v>0</v>
      </c>
      <c r="BF209" s="218">
        <f>IF(O209="znížená",K209,0)</f>
        <v>0</v>
      </c>
      <c r="BG209" s="218">
        <f>IF(O209="zákl. prenesená",K209,0)</f>
        <v>0</v>
      </c>
      <c r="BH209" s="218">
        <f>IF(O209="zníž. prenesená",K209,0)</f>
        <v>0</v>
      </c>
      <c r="BI209" s="218">
        <f>IF(O209="nulová",K209,0)</f>
        <v>0</v>
      </c>
      <c r="BJ209" s="14" t="s">
        <v>161</v>
      </c>
      <c r="BK209" s="219">
        <f>ROUND(P209*H209,3)</f>
        <v>0</v>
      </c>
      <c r="BL209" s="14" t="s">
        <v>232</v>
      </c>
      <c r="BM209" s="217" t="s">
        <v>422</v>
      </c>
    </row>
    <row r="210" spans="1:65" s="2" customFormat="1" ht="21.75" customHeight="1">
      <c r="A210" s="30"/>
      <c r="B210" s="31"/>
      <c r="C210" s="205" t="s">
        <v>423</v>
      </c>
      <c r="D210" s="205" t="s">
        <v>156</v>
      </c>
      <c r="E210" s="206" t="s">
        <v>424</v>
      </c>
      <c r="F210" s="207" t="s">
        <v>425</v>
      </c>
      <c r="G210" s="208" t="s">
        <v>390</v>
      </c>
      <c r="H210" s="210"/>
      <c r="I210" s="210"/>
      <c r="J210" s="210"/>
      <c r="K210" s="209">
        <f>ROUND(P210*H210,3)</f>
        <v>0</v>
      </c>
      <c r="L210" s="211"/>
      <c r="M210" s="35"/>
      <c r="N210" s="212" t="s">
        <v>1</v>
      </c>
      <c r="O210" s="213" t="s">
        <v>43</v>
      </c>
      <c r="P210" s="214">
        <f>I210+J210</f>
        <v>0</v>
      </c>
      <c r="Q210" s="214">
        <f>ROUND(I210*H210,3)</f>
        <v>0</v>
      </c>
      <c r="R210" s="214">
        <f>ROUND(J210*H210,3)</f>
        <v>0</v>
      </c>
      <c r="S210" s="66"/>
      <c r="T210" s="215">
        <f>S210*H210</f>
        <v>0</v>
      </c>
      <c r="U210" s="215">
        <v>0</v>
      </c>
      <c r="V210" s="215">
        <f>U210*H210</f>
        <v>0</v>
      </c>
      <c r="W210" s="215">
        <v>0</v>
      </c>
      <c r="X210" s="216">
        <f>W210*H210</f>
        <v>0</v>
      </c>
      <c r="Y210" s="30"/>
      <c r="Z210" s="30"/>
      <c r="AA210" s="30"/>
      <c r="AB210" s="30"/>
      <c r="AC210" s="30"/>
      <c r="AD210" s="30"/>
      <c r="AE210" s="30"/>
      <c r="AR210" s="217" t="s">
        <v>232</v>
      </c>
      <c r="AT210" s="217" t="s">
        <v>156</v>
      </c>
      <c r="AU210" s="217" t="s">
        <v>161</v>
      </c>
      <c r="AY210" s="14" t="s">
        <v>153</v>
      </c>
      <c r="BE210" s="218">
        <f>IF(O210="základná",K210,0)</f>
        <v>0</v>
      </c>
      <c r="BF210" s="218">
        <f>IF(O210="znížená",K210,0)</f>
        <v>0</v>
      </c>
      <c r="BG210" s="218">
        <f>IF(O210="zákl. prenesená",K210,0)</f>
        <v>0</v>
      </c>
      <c r="BH210" s="218">
        <f>IF(O210="zníž. prenesená",K210,0)</f>
        <v>0</v>
      </c>
      <c r="BI210" s="218">
        <f>IF(O210="nulová",K210,0)</f>
        <v>0</v>
      </c>
      <c r="BJ210" s="14" t="s">
        <v>161</v>
      </c>
      <c r="BK210" s="219">
        <f>ROUND(P210*H210,3)</f>
        <v>0</v>
      </c>
      <c r="BL210" s="14" t="s">
        <v>232</v>
      </c>
      <c r="BM210" s="217" t="s">
        <v>426</v>
      </c>
    </row>
    <row r="211" spans="1:65" s="12" customFormat="1" ht="22.9" customHeight="1">
      <c r="B211" s="188"/>
      <c r="C211" s="189"/>
      <c r="D211" s="190" t="s">
        <v>78</v>
      </c>
      <c r="E211" s="203" t="s">
        <v>427</v>
      </c>
      <c r="F211" s="203" t="s">
        <v>428</v>
      </c>
      <c r="G211" s="189"/>
      <c r="H211" s="189"/>
      <c r="I211" s="192"/>
      <c r="J211" s="192"/>
      <c r="K211" s="204">
        <f>BK211</f>
        <v>0</v>
      </c>
      <c r="L211" s="189"/>
      <c r="M211" s="194"/>
      <c r="N211" s="195"/>
      <c r="O211" s="196"/>
      <c r="P211" s="196"/>
      <c r="Q211" s="197">
        <f>SUM(Q212:Q252)</f>
        <v>0</v>
      </c>
      <c r="R211" s="197">
        <f>SUM(R212:R252)</f>
        <v>0</v>
      </c>
      <c r="S211" s="196"/>
      <c r="T211" s="198">
        <f>SUM(T212:T252)</f>
        <v>0</v>
      </c>
      <c r="U211" s="196"/>
      <c r="V211" s="198">
        <f>SUM(V212:V252)</f>
        <v>0.98224699999999998</v>
      </c>
      <c r="W211" s="196"/>
      <c r="X211" s="199">
        <f>SUM(X212:X252)</f>
        <v>0.87658999999999998</v>
      </c>
      <c r="AR211" s="200" t="s">
        <v>161</v>
      </c>
      <c r="AT211" s="201" t="s">
        <v>78</v>
      </c>
      <c r="AU211" s="201" t="s">
        <v>87</v>
      </c>
      <c r="AY211" s="200" t="s">
        <v>153</v>
      </c>
      <c r="BK211" s="202">
        <f>SUM(BK212:BK252)</f>
        <v>0</v>
      </c>
    </row>
    <row r="212" spans="1:65" s="2" customFormat="1" ht="21.75" customHeight="1">
      <c r="A212" s="30"/>
      <c r="B212" s="31"/>
      <c r="C212" s="205" t="s">
        <v>429</v>
      </c>
      <c r="D212" s="205" t="s">
        <v>156</v>
      </c>
      <c r="E212" s="206" t="s">
        <v>430</v>
      </c>
      <c r="F212" s="207" t="s">
        <v>431</v>
      </c>
      <c r="G212" s="208" t="s">
        <v>432</v>
      </c>
      <c r="H212" s="209">
        <v>6</v>
      </c>
      <c r="I212" s="210"/>
      <c r="J212" s="210"/>
      <c r="K212" s="209">
        <f t="shared" ref="K212:K252" si="40">ROUND(P212*H212,3)</f>
        <v>0</v>
      </c>
      <c r="L212" s="211"/>
      <c r="M212" s="35"/>
      <c r="N212" s="212" t="s">
        <v>1</v>
      </c>
      <c r="O212" s="213" t="s">
        <v>43</v>
      </c>
      <c r="P212" s="214">
        <f t="shared" ref="P212:P252" si="41">I212+J212</f>
        <v>0</v>
      </c>
      <c r="Q212" s="214">
        <f t="shared" ref="Q212:Q252" si="42">ROUND(I212*H212,3)</f>
        <v>0</v>
      </c>
      <c r="R212" s="214">
        <f t="shared" ref="R212:R252" si="43">ROUND(J212*H212,3)</f>
        <v>0</v>
      </c>
      <c r="S212" s="66"/>
      <c r="T212" s="215">
        <f t="shared" ref="T212:T252" si="44">S212*H212</f>
        <v>0</v>
      </c>
      <c r="U212" s="215">
        <v>0</v>
      </c>
      <c r="V212" s="215">
        <f t="shared" ref="V212:V252" si="45">U212*H212</f>
        <v>0</v>
      </c>
      <c r="W212" s="215">
        <v>1.933E-2</v>
      </c>
      <c r="X212" s="216">
        <f t="shared" ref="X212:X252" si="46">W212*H212</f>
        <v>0.11598</v>
      </c>
      <c r="Y212" s="30"/>
      <c r="Z212" s="30"/>
      <c r="AA212" s="30"/>
      <c r="AB212" s="30"/>
      <c r="AC212" s="30"/>
      <c r="AD212" s="30"/>
      <c r="AE212" s="30"/>
      <c r="AR212" s="217" t="s">
        <v>232</v>
      </c>
      <c r="AT212" s="217" t="s">
        <v>156</v>
      </c>
      <c r="AU212" s="217" t="s">
        <v>161</v>
      </c>
      <c r="AY212" s="14" t="s">
        <v>153</v>
      </c>
      <c r="BE212" s="218">
        <f t="shared" ref="BE212:BE252" si="47">IF(O212="základná",K212,0)</f>
        <v>0</v>
      </c>
      <c r="BF212" s="218">
        <f t="shared" ref="BF212:BF252" si="48">IF(O212="znížená",K212,0)</f>
        <v>0</v>
      </c>
      <c r="BG212" s="218">
        <f t="shared" ref="BG212:BG252" si="49">IF(O212="zákl. prenesená",K212,0)</f>
        <v>0</v>
      </c>
      <c r="BH212" s="218">
        <f t="shared" ref="BH212:BH252" si="50">IF(O212="zníž. prenesená",K212,0)</f>
        <v>0</v>
      </c>
      <c r="BI212" s="218">
        <f t="shared" ref="BI212:BI252" si="51">IF(O212="nulová",K212,0)</f>
        <v>0</v>
      </c>
      <c r="BJ212" s="14" t="s">
        <v>161</v>
      </c>
      <c r="BK212" s="219">
        <f t="shared" ref="BK212:BK252" si="52">ROUND(P212*H212,3)</f>
        <v>0</v>
      </c>
      <c r="BL212" s="14" t="s">
        <v>232</v>
      </c>
      <c r="BM212" s="217" t="s">
        <v>433</v>
      </c>
    </row>
    <row r="213" spans="1:65" s="2" customFormat="1" ht="16.5" customHeight="1">
      <c r="A213" s="30"/>
      <c r="B213" s="31"/>
      <c r="C213" s="205" t="s">
        <v>434</v>
      </c>
      <c r="D213" s="230" t="s">
        <v>156</v>
      </c>
      <c r="E213" s="206" t="s">
        <v>435</v>
      </c>
      <c r="F213" s="207" t="s">
        <v>436</v>
      </c>
      <c r="G213" s="208" t="s">
        <v>432</v>
      </c>
      <c r="H213" s="209">
        <v>1</v>
      </c>
      <c r="I213" s="210"/>
      <c r="J213" s="210"/>
      <c r="K213" s="209">
        <f t="shared" si="40"/>
        <v>0</v>
      </c>
      <c r="L213" s="211"/>
      <c r="M213" s="35"/>
      <c r="N213" s="212" t="s">
        <v>1</v>
      </c>
      <c r="O213" s="213" t="s">
        <v>43</v>
      </c>
      <c r="P213" s="214">
        <f t="shared" si="41"/>
        <v>0</v>
      </c>
      <c r="Q213" s="214">
        <f t="shared" si="42"/>
        <v>0</v>
      </c>
      <c r="R213" s="214">
        <f t="shared" si="43"/>
        <v>0</v>
      </c>
      <c r="S213" s="66"/>
      <c r="T213" s="215">
        <f t="shared" si="44"/>
        <v>0</v>
      </c>
      <c r="U213" s="215">
        <v>2.1000000000000001E-4</v>
      </c>
      <c r="V213" s="215">
        <f t="shared" si="45"/>
        <v>2.1000000000000001E-4</v>
      </c>
      <c r="W213" s="215">
        <v>0</v>
      </c>
      <c r="X213" s="216">
        <f t="shared" si="46"/>
        <v>0</v>
      </c>
      <c r="Y213" s="30"/>
      <c r="Z213" s="30"/>
      <c r="AA213" s="30"/>
      <c r="AB213" s="30"/>
      <c r="AC213" s="30"/>
      <c r="AD213" s="30"/>
      <c r="AE213" s="30"/>
      <c r="AR213" s="217" t="s">
        <v>232</v>
      </c>
      <c r="AT213" s="217" t="s">
        <v>156</v>
      </c>
      <c r="AU213" s="217" t="s">
        <v>161</v>
      </c>
      <c r="AY213" s="14" t="s">
        <v>153</v>
      </c>
      <c r="BE213" s="218">
        <f t="shared" si="47"/>
        <v>0</v>
      </c>
      <c r="BF213" s="218">
        <f t="shared" si="48"/>
        <v>0</v>
      </c>
      <c r="BG213" s="218">
        <f t="shared" si="49"/>
        <v>0</v>
      </c>
      <c r="BH213" s="218">
        <f t="shared" si="50"/>
        <v>0</v>
      </c>
      <c r="BI213" s="218">
        <f t="shared" si="51"/>
        <v>0</v>
      </c>
      <c r="BJ213" s="14" t="s">
        <v>161</v>
      </c>
      <c r="BK213" s="219">
        <f t="shared" si="52"/>
        <v>0</v>
      </c>
      <c r="BL213" s="14" t="s">
        <v>232</v>
      </c>
      <c r="BM213" s="217" t="s">
        <v>437</v>
      </c>
    </row>
    <row r="214" spans="1:65" s="2" customFormat="1" ht="21.75" customHeight="1">
      <c r="A214" s="30"/>
      <c r="B214" s="31"/>
      <c r="C214" s="205" t="s">
        <v>438</v>
      </c>
      <c r="D214" s="205" t="s">
        <v>156</v>
      </c>
      <c r="E214" s="206" t="s">
        <v>439</v>
      </c>
      <c r="F214" s="207" t="s">
        <v>440</v>
      </c>
      <c r="G214" s="208" t="s">
        <v>432</v>
      </c>
      <c r="H214" s="209">
        <v>5</v>
      </c>
      <c r="I214" s="210"/>
      <c r="J214" s="210"/>
      <c r="K214" s="209">
        <f t="shared" si="40"/>
        <v>0</v>
      </c>
      <c r="L214" s="211"/>
      <c r="M214" s="35"/>
      <c r="N214" s="212" t="s">
        <v>1</v>
      </c>
      <c r="O214" s="213" t="s">
        <v>43</v>
      </c>
      <c r="P214" s="214">
        <f t="shared" si="41"/>
        <v>0</v>
      </c>
      <c r="Q214" s="214">
        <f t="shared" si="42"/>
        <v>0</v>
      </c>
      <c r="R214" s="214">
        <f t="shared" si="43"/>
        <v>0</v>
      </c>
      <c r="S214" s="66"/>
      <c r="T214" s="215">
        <f t="shared" si="44"/>
        <v>0</v>
      </c>
      <c r="U214" s="215">
        <v>8.4000000000000003E-4</v>
      </c>
      <c r="V214" s="215">
        <f t="shared" si="45"/>
        <v>4.2000000000000006E-3</v>
      </c>
      <c r="W214" s="215">
        <v>0</v>
      </c>
      <c r="X214" s="216">
        <f t="shared" si="46"/>
        <v>0</v>
      </c>
      <c r="Y214" s="30"/>
      <c r="Z214" s="30"/>
      <c r="AA214" s="30"/>
      <c r="AB214" s="30"/>
      <c r="AC214" s="30"/>
      <c r="AD214" s="30"/>
      <c r="AE214" s="30"/>
      <c r="AR214" s="217" t="s">
        <v>232</v>
      </c>
      <c r="AT214" s="217" t="s">
        <v>156</v>
      </c>
      <c r="AU214" s="217" t="s">
        <v>161</v>
      </c>
      <c r="AY214" s="14" t="s">
        <v>153</v>
      </c>
      <c r="BE214" s="218">
        <f t="shared" si="47"/>
        <v>0</v>
      </c>
      <c r="BF214" s="218">
        <f t="shared" si="48"/>
        <v>0</v>
      </c>
      <c r="BG214" s="218">
        <f t="shared" si="49"/>
        <v>0</v>
      </c>
      <c r="BH214" s="218">
        <f t="shared" si="50"/>
        <v>0</v>
      </c>
      <c r="BI214" s="218">
        <f t="shared" si="51"/>
        <v>0</v>
      </c>
      <c r="BJ214" s="14" t="s">
        <v>161</v>
      </c>
      <c r="BK214" s="219">
        <f t="shared" si="52"/>
        <v>0</v>
      </c>
      <c r="BL214" s="14" t="s">
        <v>232</v>
      </c>
      <c r="BM214" s="217" t="s">
        <v>441</v>
      </c>
    </row>
    <row r="215" spans="1:65" s="2" customFormat="1" ht="21.75" customHeight="1">
      <c r="A215" s="30"/>
      <c r="B215" s="31"/>
      <c r="C215" s="220" t="s">
        <v>442</v>
      </c>
      <c r="D215" s="220" t="s">
        <v>163</v>
      </c>
      <c r="E215" s="221" t="s">
        <v>443</v>
      </c>
      <c r="F215" s="222" t="s">
        <v>444</v>
      </c>
      <c r="G215" s="223" t="s">
        <v>159</v>
      </c>
      <c r="H215" s="224">
        <v>5</v>
      </c>
      <c r="I215" s="225"/>
      <c r="J215" s="226"/>
      <c r="K215" s="224">
        <f t="shared" si="40"/>
        <v>0</v>
      </c>
      <c r="L215" s="227"/>
      <c r="M215" s="228"/>
      <c r="N215" s="229" t="s">
        <v>1</v>
      </c>
      <c r="O215" s="213" t="s">
        <v>43</v>
      </c>
      <c r="P215" s="214">
        <f t="shared" si="41"/>
        <v>0</v>
      </c>
      <c r="Q215" s="214">
        <f t="shared" si="42"/>
        <v>0</v>
      </c>
      <c r="R215" s="214">
        <f t="shared" si="43"/>
        <v>0</v>
      </c>
      <c r="S215" s="66"/>
      <c r="T215" s="215">
        <f t="shared" si="44"/>
        <v>0</v>
      </c>
      <c r="U215" s="215">
        <v>2.35E-2</v>
      </c>
      <c r="V215" s="215">
        <f t="shared" si="45"/>
        <v>0.11749999999999999</v>
      </c>
      <c r="W215" s="215">
        <v>0</v>
      </c>
      <c r="X215" s="216">
        <f t="shared" si="46"/>
        <v>0</v>
      </c>
      <c r="Y215" s="30"/>
      <c r="Z215" s="30"/>
      <c r="AA215" s="30"/>
      <c r="AB215" s="30"/>
      <c r="AC215" s="30"/>
      <c r="AD215" s="30"/>
      <c r="AE215" s="30"/>
      <c r="AR215" s="217" t="s">
        <v>300</v>
      </c>
      <c r="AT215" s="217" t="s">
        <v>163</v>
      </c>
      <c r="AU215" s="217" t="s">
        <v>161</v>
      </c>
      <c r="AY215" s="14" t="s">
        <v>153</v>
      </c>
      <c r="BE215" s="218">
        <f t="shared" si="47"/>
        <v>0</v>
      </c>
      <c r="BF215" s="218">
        <f t="shared" si="48"/>
        <v>0</v>
      </c>
      <c r="BG215" s="218">
        <f t="shared" si="49"/>
        <v>0</v>
      </c>
      <c r="BH215" s="218">
        <f t="shared" si="50"/>
        <v>0</v>
      </c>
      <c r="BI215" s="218">
        <f t="shared" si="51"/>
        <v>0</v>
      </c>
      <c r="BJ215" s="14" t="s">
        <v>161</v>
      </c>
      <c r="BK215" s="219">
        <f t="shared" si="52"/>
        <v>0</v>
      </c>
      <c r="BL215" s="14" t="s">
        <v>232</v>
      </c>
      <c r="BM215" s="217" t="s">
        <v>445</v>
      </c>
    </row>
    <row r="216" spans="1:65" s="2" customFormat="1" ht="16.5" customHeight="1">
      <c r="A216" s="30"/>
      <c r="B216" s="31"/>
      <c r="C216" s="220" t="s">
        <v>446</v>
      </c>
      <c r="D216" s="220" t="s">
        <v>163</v>
      </c>
      <c r="E216" s="221" t="s">
        <v>447</v>
      </c>
      <c r="F216" s="222" t="s">
        <v>448</v>
      </c>
      <c r="G216" s="223" t="s">
        <v>159</v>
      </c>
      <c r="H216" s="224">
        <v>5</v>
      </c>
      <c r="I216" s="225"/>
      <c r="J216" s="226"/>
      <c r="K216" s="224">
        <f t="shared" si="40"/>
        <v>0</v>
      </c>
      <c r="L216" s="227"/>
      <c r="M216" s="228"/>
      <c r="N216" s="229" t="s">
        <v>1</v>
      </c>
      <c r="O216" s="213" t="s">
        <v>43</v>
      </c>
      <c r="P216" s="214">
        <f t="shared" si="41"/>
        <v>0</v>
      </c>
      <c r="Q216" s="214">
        <f t="shared" si="42"/>
        <v>0</v>
      </c>
      <c r="R216" s="214">
        <f t="shared" si="43"/>
        <v>0</v>
      </c>
      <c r="S216" s="66"/>
      <c r="T216" s="215">
        <f t="shared" si="44"/>
        <v>0</v>
      </c>
      <c r="U216" s="215">
        <v>1.2800000000000001E-3</v>
      </c>
      <c r="V216" s="215">
        <f t="shared" si="45"/>
        <v>6.4000000000000003E-3</v>
      </c>
      <c r="W216" s="215">
        <v>0</v>
      </c>
      <c r="X216" s="216">
        <f t="shared" si="46"/>
        <v>0</v>
      </c>
      <c r="Y216" s="30"/>
      <c r="Z216" s="30"/>
      <c r="AA216" s="30"/>
      <c r="AB216" s="30"/>
      <c r="AC216" s="30"/>
      <c r="AD216" s="30"/>
      <c r="AE216" s="30"/>
      <c r="AR216" s="217" t="s">
        <v>300</v>
      </c>
      <c r="AT216" s="217" t="s">
        <v>163</v>
      </c>
      <c r="AU216" s="217" t="s">
        <v>161</v>
      </c>
      <c r="AY216" s="14" t="s">
        <v>153</v>
      </c>
      <c r="BE216" s="218">
        <f t="shared" si="47"/>
        <v>0</v>
      </c>
      <c r="BF216" s="218">
        <f t="shared" si="48"/>
        <v>0</v>
      </c>
      <c r="BG216" s="218">
        <f t="shared" si="49"/>
        <v>0</v>
      </c>
      <c r="BH216" s="218">
        <f t="shared" si="50"/>
        <v>0</v>
      </c>
      <c r="BI216" s="218">
        <f t="shared" si="51"/>
        <v>0</v>
      </c>
      <c r="BJ216" s="14" t="s">
        <v>161</v>
      </c>
      <c r="BK216" s="219">
        <f t="shared" si="52"/>
        <v>0</v>
      </c>
      <c r="BL216" s="14" t="s">
        <v>232</v>
      </c>
      <c r="BM216" s="217" t="s">
        <v>449</v>
      </c>
    </row>
    <row r="217" spans="1:65" s="2" customFormat="1" ht="16.5" customHeight="1">
      <c r="A217" s="30"/>
      <c r="B217" s="31"/>
      <c r="C217" s="205" t="s">
        <v>450</v>
      </c>
      <c r="D217" s="205" t="s">
        <v>156</v>
      </c>
      <c r="E217" s="206" t="s">
        <v>451</v>
      </c>
      <c r="F217" s="207" t="s">
        <v>452</v>
      </c>
      <c r="G217" s="208" t="s">
        <v>159</v>
      </c>
      <c r="H217" s="209">
        <v>1</v>
      </c>
      <c r="I217" s="210"/>
      <c r="J217" s="210"/>
      <c r="K217" s="209">
        <f t="shared" si="40"/>
        <v>0</v>
      </c>
      <c r="L217" s="211"/>
      <c r="M217" s="35"/>
      <c r="N217" s="212" t="s">
        <v>1</v>
      </c>
      <c r="O217" s="213" t="s">
        <v>43</v>
      </c>
      <c r="P217" s="214">
        <f t="shared" si="41"/>
        <v>0</v>
      </c>
      <c r="Q217" s="214">
        <f t="shared" si="42"/>
        <v>0</v>
      </c>
      <c r="R217" s="214">
        <f t="shared" si="43"/>
        <v>0</v>
      </c>
      <c r="S217" s="66"/>
      <c r="T217" s="215">
        <f t="shared" si="44"/>
        <v>0</v>
      </c>
      <c r="U217" s="215">
        <v>7.2000000000000005E-4</v>
      </c>
      <c r="V217" s="215">
        <f t="shared" si="45"/>
        <v>7.2000000000000005E-4</v>
      </c>
      <c r="W217" s="215">
        <v>0</v>
      </c>
      <c r="X217" s="216">
        <f t="shared" si="46"/>
        <v>0</v>
      </c>
      <c r="Y217" s="30"/>
      <c r="Z217" s="30"/>
      <c r="AA217" s="30"/>
      <c r="AB217" s="30"/>
      <c r="AC217" s="30"/>
      <c r="AD217" s="30"/>
      <c r="AE217" s="30"/>
      <c r="AR217" s="217" t="s">
        <v>232</v>
      </c>
      <c r="AT217" s="217" t="s">
        <v>156</v>
      </c>
      <c r="AU217" s="217" t="s">
        <v>161</v>
      </c>
      <c r="AY217" s="14" t="s">
        <v>153</v>
      </c>
      <c r="BE217" s="218">
        <f t="shared" si="47"/>
        <v>0</v>
      </c>
      <c r="BF217" s="218">
        <f t="shared" si="48"/>
        <v>0</v>
      </c>
      <c r="BG217" s="218">
        <f t="shared" si="49"/>
        <v>0</v>
      </c>
      <c r="BH217" s="218">
        <f t="shared" si="50"/>
        <v>0</v>
      </c>
      <c r="BI217" s="218">
        <f t="shared" si="51"/>
        <v>0</v>
      </c>
      <c r="BJ217" s="14" t="s">
        <v>161</v>
      </c>
      <c r="BK217" s="219">
        <f t="shared" si="52"/>
        <v>0</v>
      </c>
      <c r="BL217" s="14" t="s">
        <v>232</v>
      </c>
      <c r="BM217" s="217" t="s">
        <v>453</v>
      </c>
    </row>
    <row r="218" spans="1:65" s="2" customFormat="1" ht="16.5" customHeight="1">
      <c r="A218" s="30"/>
      <c r="B218" s="31"/>
      <c r="C218" s="220" t="s">
        <v>454</v>
      </c>
      <c r="D218" s="220" t="s">
        <v>163</v>
      </c>
      <c r="E218" s="221" t="s">
        <v>455</v>
      </c>
      <c r="F218" s="222" t="s">
        <v>456</v>
      </c>
      <c r="G218" s="223" t="s">
        <v>159</v>
      </c>
      <c r="H218" s="224">
        <v>1</v>
      </c>
      <c r="I218" s="225"/>
      <c r="J218" s="226"/>
      <c r="K218" s="224">
        <f t="shared" si="40"/>
        <v>0</v>
      </c>
      <c r="L218" s="227"/>
      <c r="M218" s="228"/>
      <c r="N218" s="229" t="s">
        <v>1</v>
      </c>
      <c r="O218" s="213" t="s">
        <v>43</v>
      </c>
      <c r="P218" s="214">
        <f t="shared" si="41"/>
        <v>0</v>
      </c>
      <c r="Q218" s="214">
        <f t="shared" si="42"/>
        <v>0</v>
      </c>
      <c r="R218" s="214">
        <f t="shared" si="43"/>
        <v>0</v>
      </c>
      <c r="S218" s="66"/>
      <c r="T218" s="215">
        <f t="shared" si="44"/>
        <v>0</v>
      </c>
      <c r="U218" s="215">
        <v>1.2999999999999999E-2</v>
      </c>
      <c r="V218" s="215">
        <f t="shared" si="45"/>
        <v>1.2999999999999999E-2</v>
      </c>
      <c r="W218" s="215">
        <v>0</v>
      </c>
      <c r="X218" s="216">
        <f t="shared" si="46"/>
        <v>0</v>
      </c>
      <c r="Y218" s="30"/>
      <c r="Z218" s="30"/>
      <c r="AA218" s="30"/>
      <c r="AB218" s="30"/>
      <c r="AC218" s="30"/>
      <c r="AD218" s="30"/>
      <c r="AE218" s="30"/>
      <c r="AR218" s="217" t="s">
        <v>300</v>
      </c>
      <c r="AT218" s="217" t="s">
        <v>163</v>
      </c>
      <c r="AU218" s="217" t="s">
        <v>161</v>
      </c>
      <c r="AY218" s="14" t="s">
        <v>153</v>
      </c>
      <c r="BE218" s="218">
        <f t="shared" si="47"/>
        <v>0</v>
      </c>
      <c r="BF218" s="218">
        <f t="shared" si="48"/>
        <v>0</v>
      </c>
      <c r="BG218" s="218">
        <f t="shared" si="49"/>
        <v>0</v>
      </c>
      <c r="BH218" s="218">
        <f t="shared" si="50"/>
        <v>0</v>
      </c>
      <c r="BI218" s="218">
        <f t="shared" si="51"/>
        <v>0</v>
      </c>
      <c r="BJ218" s="14" t="s">
        <v>161</v>
      </c>
      <c r="BK218" s="219">
        <f t="shared" si="52"/>
        <v>0</v>
      </c>
      <c r="BL218" s="14" t="s">
        <v>232</v>
      </c>
      <c r="BM218" s="217" t="s">
        <v>457</v>
      </c>
    </row>
    <row r="219" spans="1:65" s="2" customFormat="1" ht="21.75" customHeight="1">
      <c r="A219" s="30"/>
      <c r="B219" s="31"/>
      <c r="C219" s="220" t="s">
        <v>458</v>
      </c>
      <c r="D219" s="220" t="s">
        <v>163</v>
      </c>
      <c r="E219" s="221" t="s">
        <v>459</v>
      </c>
      <c r="F219" s="222" t="s">
        <v>460</v>
      </c>
      <c r="G219" s="223" t="s">
        <v>159</v>
      </c>
      <c r="H219" s="224">
        <v>1</v>
      </c>
      <c r="I219" s="225"/>
      <c r="J219" s="226"/>
      <c r="K219" s="224">
        <f t="shared" si="40"/>
        <v>0</v>
      </c>
      <c r="L219" s="227"/>
      <c r="M219" s="228"/>
      <c r="N219" s="229" t="s">
        <v>1</v>
      </c>
      <c r="O219" s="213" t="s">
        <v>43</v>
      </c>
      <c r="P219" s="214">
        <f t="shared" si="41"/>
        <v>0</v>
      </c>
      <c r="Q219" s="214">
        <f t="shared" si="42"/>
        <v>0</v>
      </c>
      <c r="R219" s="214">
        <f t="shared" si="43"/>
        <v>0</v>
      </c>
      <c r="S219" s="66"/>
      <c r="T219" s="215">
        <f t="shared" si="44"/>
        <v>0</v>
      </c>
      <c r="U219" s="215">
        <v>4.7499999999999999E-3</v>
      </c>
      <c r="V219" s="215">
        <f t="shared" si="45"/>
        <v>4.7499999999999999E-3</v>
      </c>
      <c r="W219" s="215">
        <v>0</v>
      </c>
      <c r="X219" s="216">
        <f t="shared" si="46"/>
        <v>0</v>
      </c>
      <c r="Y219" s="30"/>
      <c r="Z219" s="30"/>
      <c r="AA219" s="30"/>
      <c r="AB219" s="30"/>
      <c r="AC219" s="30"/>
      <c r="AD219" s="30"/>
      <c r="AE219" s="30"/>
      <c r="AR219" s="217" t="s">
        <v>300</v>
      </c>
      <c r="AT219" s="217" t="s">
        <v>163</v>
      </c>
      <c r="AU219" s="217" t="s">
        <v>161</v>
      </c>
      <c r="AY219" s="14" t="s">
        <v>153</v>
      </c>
      <c r="BE219" s="218">
        <f t="shared" si="47"/>
        <v>0</v>
      </c>
      <c r="BF219" s="218">
        <f t="shared" si="48"/>
        <v>0</v>
      </c>
      <c r="BG219" s="218">
        <f t="shared" si="49"/>
        <v>0</v>
      </c>
      <c r="BH219" s="218">
        <f t="shared" si="50"/>
        <v>0</v>
      </c>
      <c r="BI219" s="218">
        <f t="shared" si="51"/>
        <v>0</v>
      </c>
      <c r="BJ219" s="14" t="s">
        <v>161</v>
      </c>
      <c r="BK219" s="219">
        <f t="shared" si="52"/>
        <v>0</v>
      </c>
      <c r="BL219" s="14" t="s">
        <v>232</v>
      </c>
      <c r="BM219" s="217" t="s">
        <v>461</v>
      </c>
    </row>
    <row r="220" spans="1:65" s="2" customFormat="1" ht="21.75" customHeight="1">
      <c r="A220" s="30"/>
      <c r="B220" s="31"/>
      <c r="C220" s="205" t="s">
        <v>462</v>
      </c>
      <c r="D220" s="205" t="s">
        <v>156</v>
      </c>
      <c r="E220" s="206" t="s">
        <v>463</v>
      </c>
      <c r="F220" s="207" t="s">
        <v>464</v>
      </c>
      <c r="G220" s="208" t="s">
        <v>432</v>
      </c>
      <c r="H220" s="209">
        <v>3</v>
      </c>
      <c r="I220" s="210"/>
      <c r="J220" s="210"/>
      <c r="K220" s="209">
        <f t="shared" si="40"/>
        <v>0</v>
      </c>
      <c r="L220" s="211"/>
      <c r="M220" s="35"/>
      <c r="N220" s="212" t="s">
        <v>1</v>
      </c>
      <c r="O220" s="213" t="s">
        <v>43</v>
      </c>
      <c r="P220" s="214">
        <f t="shared" si="41"/>
        <v>0</v>
      </c>
      <c r="Q220" s="214">
        <f t="shared" si="42"/>
        <v>0</v>
      </c>
      <c r="R220" s="214">
        <f t="shared" si="43"/>
        <v>0</v>
      </c>
      <c r="S220" s="66"/>
      <c r="T220" s="215">
        <f t="shared" si="44"/>
        <v>0</v>
      </c>
      <c r="U220" s="215">
        <v>3.6999999999999999E-4</v>
      </c>
      <c r="V220" s="215">
        <f t="shared" si="45"/>
        <v>1.1099999999999999E-3</v>
      </c>
      <c r="W220" s="215">
        <v>0</v>
      </c>
      <c r="X220" s="216">
        <f t="shared" si="46"/>
        <v>0</v>
      </c>
      <c r="Y220" s="30"/>
      <c r="Z220" s="30"/>
      <c r="AA220" s="30"/>
      <c r="AB220" s="30"/>
      <c r="AC220" s="30"/>
      <c r="AD220" s="30"/>
      <c r="AE220" s="30"/>
      <c r="AR220" s="217" t="s">
        <v>232</v>
      </c>
      <c r="AT220" s="217" t="s">
        <v>156</v>
      </c>
      <c r="AU220" s="217" t="s">
        <v>161</v>
      </c>
      <c r="AY220" s="14" t="s">
        <v>153</v>
      </c>
      <c r="BE220" s="218">
        <f t="shared" si="47"/>
        <v>0</v>
      </c>
      <c r="BF220" s="218">
        <f t="shared" si="48"/>
        <v>0</v>
      </c>
      <c r="BG220" s="218">
        <f t="shared" si="49"/>
        <v>0</v>
      </c>
      <c r="BH220" s="218">
        <f t="shared" si="50"/>
        <v>0</v>
      </c>
      <c r="BI220" s="218">
        <f t="shared" si="51"/>
        <v>0</v>
      </c>
      <c r="BJ220" s="14" t="s">
        <v>161</v>
      </c>
      <c r="BK220" s="219">
        <f t="shared" si="52"/>
        <v>0</v>
      </c>
      <c r="BL220" s="14" t="s">
        <v>232</v>
      </c>
      <c r="BM220" s="217" t="s">
        <v>465</v>
      </c>
    </row>
    <row r="221" spans="1:65" s="2" customFormat="1" ht="16.5" customHeight="1">
      <c r="A221" s="30"/>
      <c r="B221" s="31"/>
      <c r="C221" s="220" t="s">
        <v>466</v>
      </c>
      <c r="D221" s="220" t="s">
        <v>163</v>
      </c>
      <c r="E221" s="221" t="s">
        <v>467</v>
      </c>
      <c r="F221" s="222" t="s">
        <v>468</v>
      </c>
      <c r="G221" s="223" t="s">
        <v>159</v>
      </c>
      <c r="H221" s="224">
        <v>3</v>
      </c>
      <c r="I221" s="225"/>
      <c r="J221" s="226"/>
      <c r="K221" s="224">
        <f t="shared" si="40"/>
        <v>0</v>
      </c>
      <c r="L221" s="227"/>
      <c r="M221" s="228"/>
      <c r="N221" s="229" t="s">
        <v>1</v>
      </c>
      <c r="O221" s="213" t="s">
        <v>43</v>
      </c>
      <c r="P221" s="214">
        <f t="shared" si="41"/>
        <v>0</v>
      </c>
      <c r="Q221" s="214">
        <f t="shared" si="42"/>
        <v>0</v>
      </c>
      <c r="R221" s="214">
        <f t="shared" si="43"/>
        <v>0</v>
      </c>
      <c r="S221" s="66"/>
      <c r="T221" s="215">
        <f t="shared" si="44"/>
        <v>0</v>
      </c>
      <c r="U221" s="215">
        <v>2.8000000000000001E-2</v>
      </c>
      <c r="V221" s="215">
        <f t="shared" si="45"/>
        <v>8.4000000000000005E-2</v>
      </c>
      <c r="W221" s="215">
        <v>0</v>
      </c>
      <c r="X221" s="216">
        <f t="shared" si="46"/>
        <v>0</v>
      </c>
      <c r="Y221" s="30"/>
      <c r="Z221" s="30"/>
      <c r="AA221" s="30"/>
      <c r="AB221" s="30"/>
      <c r="AC221" s="30"/>
      <c r="AD221" s="30"/>
      <c r="AE221" s="30"/>
      <c r="AR221" s="217" t="s">
        <v>300</v>
      </c>
      <c r="AT221" s="217" t="s">
        <v>163</v>
      </c>
      <c r="AU221" s="217" t="s">
        <v>161</v>
      </c>
      <c r="AY221" s="14" t="s">
        <v>153</v>
      </c>
      <c r="BE221" s="218">
        <f t="shared" si="47"/>
        <v>0</v>
      </c>
      <c r="BF221" s="218">
        <f t="shared" si="48"/>
        <v>0</v>
      </c>
      <c r="BG221" s="218">
        <f t="shared" si="49"/>
        <v>0</v>
      </c>
      <c r="BH221" s="218">
        <f t="shared" si="50"/>
        <v>0</v>
      </c>
      <c r="BI221" s="218">
        <f t="shared" si="51"/>
        <v>0</v>
      </c>
      <c r="BJ221" s="14" t="s">
        <v>161</v>
      </c>
      <c r="BK221" s="219">
        <f t="shared" si="52"/>
        <v>0</v>
      </c>
      <c r="BL221" s="14" t="s">
        <v>232</v>
      </c>
      <c r="BM221" s="217" t="s">
        <v>469</v>
      </c>
    </row>
    <row r="222" spans="1:65" s="2" customFormat="1" ht="16.5" customHeight="1">
      <c r="A222" s="30"/>
      <c r="B222" s="31"/>
      <c r="C222" s="205" t="s">
        <v>470</v>
      </c>
      <c r="D222" s="205" t="s">
        <v>156</v>
      </c>
      <c r="E222" s="206" t="s">
        <v>471</v>
      </c>
      <c r="F222" s="207" t="s">
        <v>472</v>
      </c>
      <c r="G222" s="208" t="s">
        <v>432</v>
      </c>
      <c r="H222" s="209">
        <v>3</v>
      </c>
      <c r="I222" s="210"/>
      <c r="J222" s="210"/>
      <c r="K222" s="209">
        <f t="shared" si="40"/>
        <v>0</v>
      </c>
      <c r="L222" s="211"/>
      <c r="M222" s="35"/>
      <c r="N222" s="212" t="s">
        <v>1</v>
      </c>
      <c r="O222" s="213" t="s">
        <v>43</v>
      </c>
      <c r="P222" s="214">
        <f t="shared" si="41"/>
        <v>0</v>
      </c>
      <c r="Q222" s="214">
        <f t="shared" si="42"/>
        <v>0</v>
      </c>
      <c r="R222" s="214">
        <f t="shared" si="43"/>
        <v>0</v>
      </c>
      <c r="S222" s="66"/>
      <c r="T222" s="215">
        <f t="shared" si="44"/>
        <v>0</v>
      </c>
      <c r="U222" s="215">
        <v>0</v>
      </c>
      <c r="V222" s="215">
        <f t="shared" si="45"/>
        <v>0</v>
      </c>
      <c r="W222" s="215">
        <v>3.968E-2</v>
      </c>
      <c r="X222" s="216">
        <f t="shared" si="46"/>
        <v>0.11904000000000001</v>
      </c>
      <c r="Y222" s="30"/>
      <c r="Z222" s="30"/>
      <c r="AA222" s="30"/>
      <c r="AB222" s="30"/>
      <c r="AC222" s="30"/>
      <c r="AD222" s="30"/>
      <c r="AE222" s="30"/>
      <c r="AR222" s="217" t="s">
        <v>232</v>
      </c>
      <c r="AT222" s="217" t="s">
        <v>156</v>
      </c>
      <c r="AU222" s="217" t="s">
        <v>161</v>
      </c>
      <c r="AY222" s="14" t="s">
        <v>153</v>
      </c>
      <c r="BE222" s="218">
        <f t="shared" si="47"/>
        <v>0</v>
      </c>
      <c r="BF222" s="218">
        <f t="shared" si="48"/>
        <v>0</v>
      </c>
      <c r="BG222" s="218">
        <f t="shared" si="49"/>
        <v>0</v>
      </c>
      <c r="BH222" s="218">
        <f t="shared" si="50"/>
        <v>0</v>
      </c>
      <c r="BI222" s="218">
        <f t="shared" si="51"/>
        <v>0</v>
      </c>
      <c r="BJ222" s="14" t="s">
        <v>161</v>
      </c>
      <c r="BK222" s="219">
        <f t="shared" si="52"/>
        <v>0</v>
      </c>
      <c r="BL222" s="14" t="s">
        <v>232</v>
      </c>
      <c r="BM222" s="217" t="s">
        <v>473</v>
      </c>
    </row>
    <row r="223" spans="1:65" s="2" customFormat="1" ht="21.75" customHeight="1">
      <c r="A223" s="30"/>
      <c r="B223" s="31"/>
      <c r="C223" s="205" t="s">
        <v>474</v>
      </c>
      <c r="D223" s="205" t="s">
        <v>156</v>
      </c>
      <c r="E223" s="206" t="s">
        <v>475</v>
      </c>
      <c r="F223" s="207" t="s">
        <v>476</v>
      </c>
      <c r="G223" s="208" t="s">
        <v>432</v>
      </c>
      <c r="H223" s="209">
        <v>27</v>
      </c>
      <c r="I223" s="210"/>
      <c r="J223" s="210"/>
      <c r="K223" s="209">
        <f t="shared" si="40"/>
        <v>0</v>
      </c>
      <c r="L223" s="211"/>
      <c r="M223" s="35"/>
      <c r="N223" s="212" t="s">
        <v>1</v>
      </c>
      <c r="O223" s="213" t="s">
        <v>43</v>
      </c>
      <c r="P223" s="214">
        <f t="shared" si="41"/>
        <v>0</v>
      </c>
      <c r="Q223" s="214">
        <f t="shared" si="42"/>
        <v>0</v>
      </c>
      <c r="R223" s="214">
        <f t="shared" si="43"/>
        <v>0</v>
      </c>
      <c r="S223" s="66"/>
      <c r="T223" s="215">
        <f t="shared" si="44"/>
        <v>0</v>
      </c>
      <c r="U223" s="215">
        <v>0</v>
      </c>
      <c r="V223" s="215">
        <f t="shared" si="45"/>
        <v>0</v>
      </c>
      <c r="W223" s="215">
        <v>1.9460000000000002E-2</v>
      </c>
      <c r="X223" s="216">
        <f t="shared" si="46"/>
        <v>0.52542</v>
      </c>
      <c r="Y223" s="30"/>
      <c r="Z223" s="30"/>
      <c r="AA223" s="30"/>
      <c r="AB223" s="30"/>
      <c r="AC223" s="30"/>
      <c r="AD223" s="30"/>
      <c r="AE223" s="30"/>
      <c r="AR223" s="217" t="s">
        <v>232</v>
      </c>
      <c r="AT223" s="217" t="s">
        <v>156</v>
      </c>
      <c r="AU223" s="217" t="s">
        <v>161</v>
      </c>
      <c r="AY223" s="14" t="s">
        <v>153</v>
      </c>
      <c r="BE223" s="218">
        <f t="shared" si="47"/>
        <v>0</v>
      </c>
      <c r="BF223" s="218">
        <f t="shared" si="48"/>
        <v>0</v>
      </c>
      <c r="BG223" s="218">
        <f t="shared" si="49"/>
        <v>0</v>
      </c>
      <c r="BH223" s="218">
        <f t="shared" si="50"/>
        <v>0</v>
      </c>
      <c r="BI223" s="218">
        <f t="shared" si="51"/>
        <v>0</v>
      </c>
      <c r="BJ223" s="14" t="s">
        <v>161</v>
      </c>
      <c r="BK223" s="219">
        <f t="shared" si="52"/>
        <v>0</v>
      </c>
      <c r="BL223" s="14" t="s">
        <v>232</v>
      </c>
      <c r="BM223" s="217" t="s">
        <v>477</v>
      </c>
    </row>
    <row r="224" spans="1:65" s="2" customFormat="1" ht="21.75" customHeight="1">
      <c r="A224" s="30"/>
      <c r="B224" s="31"/>
      <c r="C224" s="205" t="s">
        <v>478</v>
      </c>
      <c r="D224" s="205" t="s">
        <v>156</v>
      </c>
      <c r="E224" s="206" t="s">
        <v>479</v>
      </c>
      <c r="F224" s="207" t="s">
        <v>480</v>
      </c>
      <c r="G224" s="208" t="s">
        <v>432</v>
      </c>
      <c r="H224" s="209">
        <v>1</v>
      </c>
      <c r="I224" s="210"/>
      <c r="J224" s="210"/>
      <c r="K224" s="209">
        <f t="shared" si="40"/>
        <v>0</v>
      </c>
      <c r="L224" s="211"/>
      <c r="M224" s="35"/>
      <c r="N224" s="212" t="s">
        <v>1</v>
      </c>
      <c r="O224" s="213" t="s">
        <v>43</v>
      </c>
      <c r="P224" s="214">
        <f t="shared" si="41"/>
        <v>0</v>
      </c>
      <c r="Q224" s="214">
        <f t="shared" si="42"/>
        <v>0</v>
      </c>
      <c r="R224" s="214">
        <f t="shared" si="43"/>
        <v>0</v>
      </c>
      <c r="S224" s="66"/>
      <c r="T224" s="215">
        <f t="shared" si="44"/>
        <v>0</v>
      </c>
      <c r="U224" s="215">
        <v>0</v>
      </c>
      <c r="V224" s="215">
        <f t="shared" si="45"/>
        <v>0</v>
      </c>
      <c r="W224" s="215">
        <v>0</v>
      </c>
      <c r="X224" s="216">
        <f t="shared" si="46"/>
        <v>0</v>
      </c>
      <c r="Y224" s="30"/>
      <c r="Z224" s="30"/>
      <c r="AA224" s="30"/>
      <c r="AB224" s="30"/>
      <c r="AC224" s="30"/>
      <c r="AD224" s="30"/>
      <c r="AE224" s="30"/>
      <c r="AR224" s="217" t="s">
        <v>232</v>
      </c>
      <c r="AT224" s="217" t="s">
        <v>156</v>
      </c>
      <c r="AU224" s="217" t="s">
        <v>161</v>
      </c>
      <c r="AY224" s="14" t="s">
        <v>153</v>
      </c>
      <c r="BE224" s="218">
        <f t="shared" si="47"/>
        <v>0</v>
      </c>
      <c r="BF224" s="218">
        <f t="shared" si="48"/>
        <v>0</v>
      </c>
      <c r="BG224" s="218">
        <f t="shared" si="49"/>
        <v>0</v>
      </c>
      <c r="BH224" s="218">
        <f t="shared" si="50"/>
        <v>0</v>
      </c>
      <c r="BI224" s="218">
        <f t="shared" si="51"/>
        <v>0</v>
      </c>
      <c r="BJ224" s="14" t="s">
        <v>161</v>
      </c>
      <c r="BK224" s="219">
        <f t="shared" si="52"/>
        <v>0</v>
      </c>
      <c r="BL224" s="14" t="s">
        <v>232</v>
      </c>
      <c r="BM224" s="217" t="s">
        <v>481</v>
      </c>
    </row>
    <row r="225" spans="1:65" s="2" customFormat="1" ht="16.5" customHeight="1">
      <c r="A225" s="30"/>
      <c r="B225" s="31"/>
      <c r="C225" s="205" t="s">
        <v>482</v>
      </c>
      <c r="D225" s="205" t="s">
        <v>156</v>
      </c>
      <c r="E225" s="206" t="s">
        <v>483</v>
      </c>
      <c r="F225" s="207" t="s">
        <v>484</v>
      </c>
      <c r="G225" s="208" t="s">
        <v>432</v>
      </c>
      <c r="H225" s="209">
        <v>27</v>
      </c>
      <c r="I225" s="210"/>
      <c r="J225" s="210"/>
      <c r="K225" s="209">
        <f t="shared" si="40"/>
        <v>0</v>
      </c>
      <c r="L225" s="211"/>
      <c r="M225" s="35"/>
      <c r="N225" s="212" t="s">
        <v>1</v>
      </c>
      <c r="O225" s="213" t="s">
        <v>43</v>
      </c>
      <c r="P225" s="214">
        <f t="shared" si="41"/>
        <v>0</v>
      </c>
      <c r="Q225" s="214">
        <f t="shared" si="42"/>
        <v>0</v>
      </c>
      <c r="R225" s="214">
        <f t="shared" si="43"/>
        <v>0</v>
      </c>
      <c r="S225" s="66"/>
      <c r="T225" s="215">
        <f t="shared" si="44"/>
        <v>0</v>
      </c>
      <c r="U225" s="215">
        <v>2.3E-3</v>
      </c>
      <c r="V225" s="215">
        <f t="shared" si="45"/>
        <v>6.2100000000000002E-2</v>
      </c>
      <c r="W225" s="215">
        <v>0</v>
      </c>
      <c r="X225" s="216">
        <f t="shared" si="46"/>
        <v>0</v>
      </c>
      <c r="Y225" s="30"/>
      <c r="Z225" s="30"/>
      <c r="AA225" s="30"/>
      <c r="AB225" s="30"/>
      <c r="AC225" s="30"/>
      <c r="AD225" s="30"/>
      <c r="AE225" s="30"/>
      <c r="AR225" s="217" t="s">
        <v>232</v>
      </c>
      <c r="AT225" s="217" t="s">
        <v>156</v>
      </c>
      <c r="AU225" s="217" t="s">
        <v>161</v>
      </c>
      <c r="AY225" s="14" t="s">
        <v>153</v>
      </c>
      <c r="BE225" s="218">
        <f t="shared" si="47"/>
        <v>0</v>
      </c>
      <c r="BF225" s="218">
        <f t="shared" si="48"/>
        <v>0</v>
      </c>
      <c r="BG225" s="218">
        <f t="shared" si="49"/>
        <v>0</v>
      </c>
      <c r="BH225" s="218">
        <f t="shared" si="50"/>
        <v>0</v>
      </c>
      <c r="BI225" s="218">
        <f t="shared" si="51"/>
        <v>0</v>
      </c>
      <c r="BJ225" s="14" t="s">
        <v>161</v>
      </c>
      <c r="BK225" s="219">
        <f t="shared" si="52"/>
        <v>0</v>
      </c>
      <c r="BL225" s="14" t="s">
        <v>232</v>
      </c>
      <c r="BM225" s="217" t="s">
        <v>485</v>
      </c>
    </row>
    <row r="226" spans="1:65" s="2" customFormat="1" ht="21.75" customHeight="1">
      <c r="A226" s="30"/>
      <c r="B226" s="31"/>
      <c r="C226" s="220" t="s">
        <v>486</v>
      </c>
      <c r="D226" s="220" t="s">
        <v>163</v>
      </c>
      <c r="E226" s="221" t="s">
        <v>487</v>
      </c>
      <c r="F226" s="222" t="s">
        <v>488</v>
      </c>
      <c r="G226" s="223" t="s">
        <v>159</v>
      </c>
      <c r="H226" s="224">
        <v>27</v>
      </c>
      <c r="I226" s="225"/>
      <c r="J226" s="226"/>
      <c r="K226" s="224">
        <f t="shared" si="40"/>
        <v>0</v>
      </c>
      <c r="L226" s="227"/>
      <c r="M226" s="228"/>
      <c r="N226" s="229" t="s">
        <v>1</v>
      </c>
      <c r="O226" s="213" t="s">
        <v>43</v>
      </c>
      <c r="P226" s="214">
        <f t="shared" si="41"/>
        <v>0</v>
      </c>
      <c r="Q226" s="214">
        <f t="shared" si="42"/>
        <v>0</v>
      </c>
      <c r="R226" s="214">
        <f t="shared" si="43"/>
        <v>0</v>
      </c>
      <c r="S226" s="66"/>
      <c r="T226" s="215">
        <f t="shared" si="44"/>
        <v>0</v>
      </c>
      <c r="U226" s="215">
        <v>1.2999999999999999E-2</v>
      </c>
      <c r="V226" s="215">
        <f t="shared" si="45"/>
        <v>0.35099999999999998</v>
      </c>
      <c r="W226" s="215">
        <v>0</v>
      </c>
      <c r="X226" s="216">
        <f t="shared" si="46"/>
        <v>0</v>
      </c>
      <c r="Y226" s="30"/>
      <c r="Z226" s="30"/>
      <c r="AA226" s="30"/>
      <c r="AB226" s="30"/>
      <c r="AC226" s="30"/>
      <c r="AD226" s="30"/>
      <c r="AE226" s="30"/>
      <c r="AR226" s="217" t="s">
        <v>300</v>
      </c>
      <c r="AT226" s="217" t="s">
        <v>163</v>
      </c>
      <c r="AU226" s="217" t="s">
        <v>161</v>
      </c>
      <c r="AY226" s="14" t="s">
        <v>153</v>
      </c>
      <c r="BE226" s="218">
        <f t="shared" si="47"/>
        <v>0</v>
      </c>
      <c r="BF226" s="218">
        <f t="shared" si="48"/>
        <v>0</v>
      </c>
      <c r="BG226" s="218">
        <f t="shared" si="49"/>
        <v>0</v>
      </c>
      <c r="BH226" s="218">
        <f t="shared" si="50"/>
        <v>0</v>
      </c>
      <c r="BI226" s="218">
        <f t="shared" si="51"/>
        <v>0</v>
      </c>
      <c r="BJ226" s="14" t="s">
        <v>161</v>
      </c>
      <c r="BK226" s="219">
        <f t="shared" si="52"/>
        <v>0</v>
      </c>
      <c r="BL226" s="14" t="s">
        <v>232</v>
      </c>
      <c r="BM226" s="217" t="s">
        <v>489</v>
      </c>
    </row>
    <row r="227" spans="1:65" s="2" customFormat="1" ht="21.75" customHeight="1">
      <c r="A227" s="30"/>
      <c r="B227" s="31"/>
      <c r="C227" s="205" t="s">
        <v>490</v>
      </c>
      <c r="D227" s="205" t="s">
        <v>156</v>
      </c>
      <c r="E227" s="206" t="s">
        <v>491</v>
      </c>
      <c r="F227" s="207" t="s">
        <v>492</v>
      </c>
      <c r="G227" s="208" t="s">
        <v>432</v>
      </c>
      <c r="H227" s="209">
        <v>1</v>
      </c>
      <c r="I227" s="210"/>
      <c r="J227" s="210"/>
      <c r="K227" s="209">
        <f t="shared" si="40"/>
        <v>0</v>
      </c>
      <c r="L227" s="211"/>
      <c r="M227" s="35"/>
      <c r="N227" s="212" t="s">
        <v>1</v>
      </c>
      <c r="O227" s="213" t="s">
        <v>43</v>
      </c>
      <c r="P227" s="214">
        <f t="shared" si="41"/>
        <v>0</v>
      </c>
      <c r="Q227" s="214">
        <f t="shared" si="42"/>
        <v>0</v>
      </c>
      <c r="R227" s="214">
        <f t="shared" si="43"/>
        <v>0</v>
      </c>
      <c r="S227" s="66"/>
      <c r="T227" s="215">
        <f t="shared" si="44"/>
        <v>0</v>
      </c>
      <c r="U227" s="215">
        <v>3.4000000000000002E-4</v>
      </c>
      <c r="V227" s="215">
        <f t="shared" si="45"/>
        <v>3.4000000000000002E-4</v>
      </c>
      <c r="W227" s="215">
        <v>0</v>
      </c>
      <c r="X227" s="216">
        <f t="shared" si="46"/>
        <v>0</v>
      </c>
      <c r="Y227" s="30"/>
      <c r="Z227" s="30"/>
      <c r="AA227" s="30"/>
      <c r="AB227" s="30"/>
      <c r="AC227" s="30"/>
      <c r="AD227" s="30"/>
      <c r="AE227" s="30"/>
      <c r="AR227" s="217" t="s">
        <v>232</v>
      </c>
      <c r="AT227" s="217" t="s">
        <v>156</v>
      </c>
      <c r="AU227" s="217" t="s">
        <v>161</v>
      </c>
      <c r="AY227" s="14" t="s">
        <v>153</v>
      </c>
      <c r="BE227" s="218">
        <f t="shared" si="47"/>
        <v>0</v>
      </c>
      <c r="BF227" s="218">
        <f t="shared" si="48"/>
        <v>0</v>
      </c>
      <c r="BG227" s="218">
        <f t="shared" si="49"/>
        <v>0</v>
      </c>
      <c r="BH227" s="218">
        <f t="shared" si="50"/>
        <v>0</v>
      </c>
      <c r="BI227" s="218">
        <f t="shared" si="51"/>
        <v>0</v>
      </c>
      <c r="BJ227" s="14" t="s">
        <v>161</v>
      </c>
      <c r="BK227" s="219">
        <f t="shared" si="52"/>
        <v>0</v>
      </c>
      <c r="BL227" s="14" t="s">
        <v>232</v>
      </c>
      <c r="BM227" s="217" t="s">
        <v>493</v>
      </c>
    </row>
    <row r="228" spans="1:65" s="2" customFormat="1" ht="16.5" customHeight="1">
      <c r="A228" s="30"/>
      <c r="B228" s="31"/>
      <c r="C228" s="205" t="s">
        <v>494</v>
      </c>
      <c r="D228" s="230" t="s">
        <v>156</v>
      </c>
      <c r="E228" s="206" t="s">
        <v>495</v>
      </c>
      <c r="F228" s="207" t="s">
        <v>496</v>
      </c>
      <c r="G228" s="208" t="s">
        <v>497</v>
      </c>
      <c r="H228" s="209">
        <v>1</v>
      </c>
      <c r="I228" s="210"/>
      <c r="J228" s="210"/>
      <c r="K228" s="209">
        <f t="shared" si="40"/>
        <v>0</v>
      </c>
      <c r="L228" s="211"/>
      <c r="M228" s="35"/>
      <c r="N228" s="212" t="s">
        <v>1</v>
      </c>
      <c r="O228" s="213" t="s">
        <v>43</v>
      </c>
      <c r="P228" s="214">
        <f t="shared" si="41"/>
        <v>0</v>
      </c>
      <c r="Q228" s="214">
        <f t="shared" si="42"/>
        <v>0</v>
      </c>
      <c r="R228" s="214">
        <f t="shared" si="43"/>
        <v>0</v>
      </c>
      <c r="S228" s="66"/>
      <c r="T228" s="215">
        <f t="shared" si="44"/>
        <v>0</v>
      </c>
      <c r="U228" s="215">
        <v>2E-3</v>
      </c>
      <c r="V228" s="215">
        <f t="shared" si="45"/>
        <v>2E-3</v>
      </c>
      <c r="W228" s="215">
        <v>0</v>
      </c>
      <c r="X228" s="216">
        <f t="shared" si="46"/>
        <v>0</v>
      </c>
      <c r="Y228" s="30"/>
      <c r="Z228" s="30"/>
      <c r="AA228" s="30"/>
      <c r="AB228" s="30"/>
      <c r="AC228" s="30"/>
      <c r="AD228" s="30"/>
      <c r="AE228" s="30"/>
      <c r="AR228" s="217" t="s">
        <v>232</v>
      </c>
      <c r="AT228" s="217" t="s">
        <v>156</v>
      </c>
      <c r="AU228" s="217" t="s">
        <v>161</v>
      </c>
      <c r="AY228" s="14" t="s">
        <v>153</v>
      </c>
      <c r="BE228" s="218">
        <f t="shared" si="47"/>
        <v>0</v>
      </c>
      <c r="BF228" s="218">
        <f t="shared" si="48"/>
        <v>0</v>
      </c>
      <c r="BG228" s="218">
        <f t="shared" si="49"/>
        <v>0</v>
      </c>
      <c r="BH228" s="218">
        <f t="shared" si="50"/>
        <v>0</v>
      </c>
      <c r="BI228" s="218">
        <f t="shared" si="51"/>
        <v>0</v>
      </c>
      <c r="BJ228" s="14" t="s">
        <v>161</v>
      </c>
      <c r="BK228" s="219">
        <f t="shared" si="52"/>
        <v>0</v>
      </c>
      <c r="BL228" s="14" t="s">
        <v>232</v>
      </c>
      <c r="BM228" s="217" t="s">
        <v>498</v>
      </c>
    </row>
    <row r="229" spans="1:65" s="2" customFormat="1" ht="21.75" customHeight="1">
      <c r="A229" s="30"/>
      <c r="B229" s="31"/>
      <c r="C229" s="205" t="s">
        <v>499</v>
      </c>
      <c r="D229" s="205" t="s">
        <v>156</v>
      </c>
      <c r="E229" s="206" t="s">
        <v>500</v>
      </c>
      <c r="F229" s="207" t="s">
        <v>501</v>
      </c>
      <c r="G229" s="208" t="s">
        <v>432</v>
      </c>
      <c r="H229" s="209">
        <v>102</v>
      </c>
      <c r="I229" s="210"/>
      <c r="J229" s="210"/>
      <c r="K229" s="209">
        <f t="shared" si="40"/>
        <v>0</v>
      </c>
      <c r="L229" s="211"/>
      <c r="M229" s="35"/>
      <c r="N229" s="212" t="s">
        <v>1</v>
      </c>
      <c r="O229" s="213" t="s">
        <v>43</v>
      </c>
      <c r="P229" s="214">
        <f t="shared" si="41"/>
        <v>0</v>
      </c>
      <c r="Q229" s="214">
        <f t="shared" si="42"/>
        <v>0</v>
      </c>
      <c r="R229" s="214">
        <f t="shared" si="43"/>
        <v>0</v>
      </c>
      <c r="S229" s="66"/>
      <c r="T229" s="215">
        <f t="shared" si="44"/>
        <v>0</v>
      </c>
      <c r="U229" s="215">
        <v>4.0000000000000003E-5</v>
      </c>
      <c r="V229" s="215">
        <f t="shared" si="45"/>
        <v>4.0800000000000003E-3</v>
      </c>
      <c r="W229" s="215">
        <v>0</v>
      </c>
      <c r="X229" s="216">
        <f t="shared" si="46"/>
        <v>0</v>
      </c>
      <c r="Y229" s="30"/>
      <c r="Z229" s="30"/>
      <c r="AA229" s="30"/>
      <c r="AB229" s="30"/>
      <c r="AC229" s="30"/>
      <c r="AD229" s="30"/>
      <c r="AE229" s="30"/>
      <c r="AR229" s="217" t="s">
        <v>232</v>
      </c>
      <c r="AT229" s="217" t="s">
        <v>156</v>
      </c>
      <c r="AU229" s="217" t="s">
        <v>161</v>
      </c>
      <c r="AY229" s="14" t="s">
        <v>153</v>
      </c>
      <c r="BE229" s="218">
        <f t="shared" si="47"/>
        <v>0</v>
      </c>
      <c r="BF229" s="218">
        <f t="shared" si="48"/>
        <v>0</v>
      </c>
      <c r="BG229" s="218">
        <f t="shared" si="49"/>
        <v>0</v>
      </c>
      <c r="BH229" s="218">
        <f t="shared" si="50"/>
        <v>0</v>
      </c>
      <c r="BI229" s="218">
        <f t="shared" si="51"/>
        <v>0</v>
      </c>
      <c r="BJ229" s="14" t="s">
        <v>161</v>
      </c>
      <c r="BK229" s="219">
        <f t="shared" si="52"/>
        <v>0</v>
      </c>
      <c r="BL229" s="14" t="s">
        <v>232</v>
      </c>
      <c r="BM229" s="217" t="s">
        <v>502</v>
      </c>
    </row>
    <row r="230" spans="1:65" s="2" customFormat="1" ht="21.75" customHeight="1">
      <c r="A230" s="30"/>
      <c r="B230" s="31"/>
      <c r="C230" s="220" t="s">
        <v>503</v>
      </c>
      <c r="D230" s="220" t="s">
        <v>163</v>
      </c>
      <c r="E230" s="221" t="s">
        <v>504</v>
      </c>
      <c r="F230" s="222" t="s">
        <v>505</v>
      </c>
      <c r="G230" s="223" t="s">
        <v>159</v>
      </c>
      <c r="H230" s="224">
        <v>6</v>
      </c>
      <c r="I230" s="225"/>
      <c r="J230" s="226"/>
      <c r="K230" s="224">
        <f t="shared" si="40"/>
        <v>0</v>
      </c>
      <c r="L230" s="227"/>
      <c r="M230" s="228"/>
      <c r="N230" s="229" t="s">
        <v>1</v>
      </c>
      <c r="O230" s="213" t="s">
        <v>43</v>
      </c>
      <c r="P230" s="214">
        <f t="shared" si="41"/>
        <v>0</v>
      </c>
      <c r="Q230" s="214">
        <f t="shared" si="42"/>
        <v>0</v>
      </c>
      <c r="R230" s="214">
        <f t="shared" si="43"/>
        <v>0</v>
      </c>
      <c r="S230" s="66"/>
      <c r="T230" s="215">
        <f t="shared" si="44"/>
        <v>0</v>
      </c>
      <c r="U230" s="215">
        <v>1.9599999999999999E-3</v>
      </c>
      <c r="V230" s="215">
        <f t="shared" si="45"/>
        <v>1.176E-2</v>
      </c>
      <c r="W230" s="215">
        <v>0</v>
      </c>
      <c r="X230" s="216">
        <f t="shared" si="46"/>
        <v>0</v>
      </c>
      <c r="Y230" s="30"/>
      <c r="Z230" s="30"/>
      <c r="AA230" s="30"/>
      <c r="AB230" s="30"/>
      <c r="AC230" s="30"/>
      <c r="AD230" s="30"/>
      <c r="AE230" s="30"/>
      <c r="AR230" s="217" t="s">
        <v>300</v>
      </c>
      <c r="AT230" s="217" t="s">
        <v>163</v>
      </c>
      <c r="AU230" s="217" t="s">
        <v>161</v>
      </c>
      <c r="AY230" s="14" t="s">
        <v>153</v>
      </c>
      <c r="BE230" s="218">
        <f t="shared" si="47"/>
        <v>0</v>
      </c>
      <c r="BF230" s="218">
        <f t="shared" si="48"/>
        <v>0</v>
      </c>
      <c r="BG230" s="218">
        <f t="shared" si="49"/>
        <v>0</v>
      </c>
      <c r="BH230" s="218">
        <f t="shared" si="50"/>
        <v>0</v>
      </c>
      <c r="BI230" s="218">
        <f t="shared" si="51"/>
        <v>0</v>
      </c>
      <c r="BJ230" s="14" t="s">
        <v>161</v>
      </c>
      <c r="BK230" s="219">
        <f t="shared" si="52"/>
        <v>0</v>
      </c>
      <c r="BL230" s="14" t="s">
        <v>232</v>
      </c>
      <c r="BM230" s="217" t="s">
        <v>506</v>
      </c>
    </row>
    <row r="231" spans="1:65" s="2" customFormat="1" ht="21.75" customHeight="1">
      <c r="A231" s="30"/>
      <c r="B231" s="31"/>
      <c r="C231" s="220" t="s">
        <v>507</v>
      </c>
      <c r="D231" s="220" t="s">
        <v>163</v>
      </c>
      <c r="E231" s="221" t="s">
        <v>508</v>
      </c>
      <c r="F231" s="222" t="s">
        <v>509</v>
      </c>
      <c r="G231" s="223" t="s">
        <v>159</v>
      </c>
      <c r="H231" s="224">
        <v>27</v>
      </c>
      <c r="I231" s="225"/>
      <c r="J231" s="226"/>
      <c r="K231" s="224">
        <f t="shared" si="40"/>
        <v>0</v>
      </c>
      <c r="L231" s="227"/>
      <c r="M231" s="228"/>
      <c r="N231" s="229" t="s">
        <v>1</v>
      </c>
      <c r="O231" s="213" t="s">
        <v>43</v>
      </c>
      <c r="P231" s="214">
        <f t="shared" si="41"/>
        <v>0</v>
      </c>
      <c r="Q231" s="214">
        <f t="shared" si="42"/>
        <v>0</v>
      </c>
      <c r="R231" s="214">
        <f t="shared" si="43"/>
        <v>0</v>
      </c>
      <c r="S231" s="66"/>
      <c r="T231" s="215">
        <f t="shared" si="44"/>
        <v>0</v>
      </c>
      <c r="U231" s="215">
        <v>1.8799999999999999E-3</v>
      </c>
      <c r="V231" s="215">
        <f t="shared" si="45"/>
        <v>5.076E-2</v>
      </c>
      <c r="W231" s="215">
        <v>0</v>
      </c>
      <c r="X231" s="216">
        <f t="shared" si="46"/>
        <v>0</v>
      </c>
      <c r="Y231" s="30"/>
      <c r="Z231" s="30"/>
      <c r="AA231" s="30"/>
      <c r="AB231" s="30"/>
      <c r="AC231" s="30"/>
      <c r="AD231" s="30"/>
      <c r="AE231" s="30"/>
      <c r="AR231" s="217" t="s">
        <v>300</v>
      </c>
      <c r="AT231" s="217" t="s">
        <v>163</v>
      </c>
      <c r="AU231" s="217" t="s">
        <v>161</v>
      </c>
      <c r="AY231" s="14" t="s">
        <v>153</v>
      </c>
      <c r="BE231" s="218">
        <f t="shared" si="47"/>
        <v>0</v>
      </c>
      <c r="BF231" s="218">
        <f t="shared" si="48"/>
        <v>0</v>
      </c>
      <c r="BG231" s="218">
        <f t="shared" si="49"/>
        <v>0</v>
      </c>
      <c r="BH231" s="218">
        <f t="shared" si="50"/>
        <v>0</v>
      </c>
      <c r="BI231" s="218">
        <f t="shared" si="51"/>
        <v>0</v>
      </c>
      <c r="BJ231" s="14" t="s">
        <v>161</v>
      </c>
      <c r="BK231" s="219">
        <f t="shared" si="52"/>
        <v>0</v>
      </c>
      <c r="BL231" s="14" t="s">
        <v>232</v>
      </c>
      <c r="BM231" s="217" t="s">
        <v>510</v>
      </c>
    </row>
    <row r="232" spans="1:65" s="2" customFormat="1" ht="21.75" customHeight="1">
      <c r="A232" s="30"/>
      <c r="B232" s="31"/>
      <c r="C232" s="220" t="s">
        <v>511</v>
      </c>
      <c r="D232" s="220" t="s">
        <v>163</v>
      </c>
      <c r="E232" s="221" t="s">
        <v>512</v>
      </c>
      <c r="F232" s="222" t="s">
        <v>513</v>
      </c>
      <c r="G232" s="223" t="s">
        <v>159</v>
      </c>
      <c r="H232" s="224">
        <v>6</v>
      </c>
      <c r="I232" s="225"/>
      <c r="J232" s="226"/>
      <c r="K232" s="224">
        <f t="shared" si="40"/>
        <v>0</v>
      </c>
      <c r="L232" s="227"/>
      <c r="M232" s="228"/>
      <c r="N232" s="229" t="s">
        <v>1</v>
      </c>
      <c r="O232" s="213" t="s">
        <v>43</v>
      </c>
      <c r="P232" s="214">
        <f t="shared" si="41"/>
        <v>0</v>
      </c>
      <c r="Q232" s="214">
        <f t="shared" si="42"/>
        <v>0</v>
      </c>
      <c r="R232" s="214">
        <f t="shared" si="43"/>
        <v>0</v>
      </c>
      <c r="S232" s="66"/>
      <c r="T232" s="215">
        <f t="shared" si="44"/>
        <v>0</v>
      </c>
      <c r="U232" s="215">
        <v>2.0400000000000001E-3</v>
      </c>
      <c r="V232" s="215">
        <f t="shared" si="45"/>
        <v>1.2240000000000001E-2</v>
      </c>
      <c r="W232" s="215">
        <v>0</v>
      </c>
      <c r="X232" s="216">
        <f t="shared" si="46"/>
        <v>0</v>
      </c>
      <c r="Y232" s="30"/>
      <c r="Z232" s="30"/>
      <c r="AA232" s="30"/>
      <c r="AB232" s="30"/>
      <c r="AC232" s="30"/>
      <c r="AD232" s="30"/>
      <c r="AE232" s="30"/>
      <c r="AR232" s="217" t="s">
        <v>300</v>
      </c>
      <c r="AT232" s="217" t="s">
        <v>163</v>
      </c>
      <c r="AU232" s="217" t="s">
        <v>161</v>
      </c>
      <c r="AY232" s="14" t="s">
        <v>153</v>
      </c>
      <c r="BE232" s="218">
        <f t="shared" si="47"/>
        <v>0</v>
      </c>
      <c r="BF232" s="218">
        <f t="shared" si="48"/>
        <v>0</v>
      </c>
      <c r="BG232" s="218">
        <f t="shared" si="49"/>
        <v>0</v>
      </c>
      <c r="BH232" s="218">
        <f t="shared" si="50"/>
        <v>0</v>
      </c>
      <c r="BI232" s="218">
        <f t="shared" si="51"/>
        <v>0</v>
      </c>
      <c r="BJ232" s="14" t="s">
        <v>161</v>
      </c>
      <c r="BK232" s="219">
        <f t="shared" si="52"/>
        <v>0</v>
      </c>
      <c r="BL232" s="14" t="s">
        <v>232</v>
      </c>
      <c r="BM232" s="217" t="s">
        <v>514</v>
      </c>
    </row>
    <row r="233" spans="1:65" s="2" customFormat="1" ht="33" customHeight="1">
      <c r="A233" s="30"/>
      <c r="B233" s="31"/>
      <c r="C233" s="220" t="s">
        <v>515</v>
      </c>
      <c r="D233" s="220" t="s">
        <v>163</v>
      </c>
      <c r="E233" s="221" t="s">
        <v>516</v>
      </c>
      <c r="F233" s="222" t="s">
        <v>517</v>
      </c>
      <c r="G233" s="223" t="s">
        <v>159</v>
      </c>
      <c r="H233" s="224">
        <v>27</v>
      </c>
      <c r="I233" s="225"/>
      <c r="J233" s="226"/>
      <c r="K233" s="224">
        <f t="shared" si="40"/>
        <v>0</v>
      </c>
      <c r="L233" s="227"/>
      <c r="M233" s="228"/>
      <c r="N233" s="229" t="s">
        <v>1</v>
      </c>
      <c r="O233" s="213" t="s">
        <v>43</v>
      </c>
      <c r="P233" s="214">
        <f t="shared" si="41"/>
        <v>0</v>
      </c>
      <c r="Q233" s="214">
        <f t="shared" si="42"/>
        <v>0</v>
      </c>
      <c r="R233" s="214">
        <f t="shared" si="43"/>
        <v>0</v>
      </c>
      <c r="S233" s="66"/>
      <c r="T233" s="215">
        <f t="shared" si="44"/>
        <v>0</v>
      </c>
      <c r="U233" s="215">
        <v>2.0799999999999998E-3</v>
      </c>
      <c r="V233" s="215">
        <f t="shared" si="45"/>
        <v>5.6159999999999995E-2</v>
      </c>
      <c r="W233" s="215">
        <v>0</v>
      </c>
      <c r="X233" s="216">
        <f t="shared" si="46"/>
        <v>0</v>
      </c>
      <c r="Y233" s="30"/>
      <c r="Z233" s="30"/>
      <c r="AA233" s="30"/>
      <c r="AB233" s="30"/>
      <c r="AC233" s="30"/>
      <c r="AD233" s="30"/>
      <c r="AE233" s="30"/>
      <c r="AR233" s="217" t="s">
        <v>300</v>
      </c>
      <c r="AT233" s="217" t="s">
        <v>163</v>
      </c>
      <c r="AU233" s="217" t="s">
        <v>161</v>
      </c>
      <c r="AY233" s="14" t="s">
        <v>153</v>
      </c>
      <c r="BE233" s="218">
        <f t="shared" si="47"/>
        <v>0</v>
      </c>
      <c r="BF233" s="218">
        <f t="shared" si="48"/>
        <v>0</v>
      </c>
      <c r="BG233" s="218">
        <f t="shared" si="49"/>
        <v>0</v>
      </c>
      <c r="BH233" s="218">
        <f t="shared" si="50"/>
        <v>0</v>
      </c>
      <c r="BI233" s="218">
        <f t="shared" si="51"/>
        <v>0</v>
      </c>
      <c r="BJ233" s="14" t="s">
        <v>161</v>
      </c>
      <c r="BK233" s="219">
        <f t="shared" si="52"/>
        <v>0</v>
      </c>
      <c r="BL233" s="14" t="s">
        <v>232</v>
      </c>
      <c r="BM233" s="217" t="s">
        <v>518</v>
      </c>
    </row>
    <row r="234" spans="1:65" s="2" customFormat="1" ht="21.75" customHeight="1">
      <c r="A234" s="30"/>
      <c r="B234" s="31"/>
      <c r="C234" s="220" t="s">
        <v>519</v>
      </c>
      <c r="D234" s="220" t="s">
        <v>163</v>
      </c>
      <c r="E234" s="221" t="s">
        <v>520</v>
      </c>
      <c r="F234" s="222" t="s">
        <v>521</v>
      </c>
      <c r="G234" s="223" t="s">
        <v>159</v>
      </c>
      <c r="H234" s="224">
        <v>27</v>
      </c>
      <c r="I234" s="225"/>
      <c r="J234" s="226"/>
      <c r="K234" s="224">
        <f t="shared" si="40"/>
        <v>0</v>
      </c>
      <c r="L234" s="227"/>
      <c r="M234" s="228"/>
      <c r="N234" s="229" t="s">
        <v>1</v>
      </c>
      <c r="O234" s="213" t="s">
        <v>43</v>
      </c>
      <c r="P234" s="214">
        <f t="shared" si="41"/>
        <v>0</v>
      </c>
      <c r="Q234" s="214">
        <f t="shared" si="42"/>
        <v>0</v>
      </c>
      <c r="R234" s="214">
        <f t="shared" si="43"/>
        <v>0</v>
      </c>
      <c r="S234" s="66"/>
      <c r="T234" s="215">
        <f t="shared" si="44"/>
        <v>0</v>
      </c>
      <c r="U234" s="215">
        <v>2.0799999999999998E-3</v>
      </c>
      <c r="V234" s="215">
        <f t="shared" si="45"/>
        <v>5.6159999999999995E-2</v>
      </c>
      <c r="W234" s="215">
        <v>0</v>
      </c>
      <c r="X234" s="216">
        <f t="shared" si="46"/>
        <v>0</v>
      </c>
      <c r="Y234" s="30"/>
      <c r="Z234" s="30"/>
      <c r="AA234" s="30"/>
      <c r="AB234" s="30"/>
      <c r="AC234" s="30"/>
      <c r="AD234" s="30"/>
      <c r="AE234" s="30"/>
      <c r="AR234" s="217" t="s">
        <v>300</v>
      </c>
      <c r="AT234" s="217" t="s">
        <v>163</v>
      </c>
      <c r="AU234" s="217" t="s">
        <v>161</v>
      </c>
      <c r="AY234" s="14" t="s">
        <v>153</v>
      </c>
      <c r="BE234" s="218">
        <f t="shared" si="47"/>
        <v>0</v>
      </c>
      <c r="BF234" s="218">
        <f t="shared" si="48"/>
        <v>0</v>
      </c>
      <c r="BG234" s="218">
        <f t="shared" si="49"/>
        <v>0</v>
      </c>
      <c r="BH234" s="218">
        <f t="shared" si="50"/>
        <v>0</v>
      </c>
      <c r="BI234" s="218">
        <f t="shared" si="51"/>
        <v>0</v>
      </c>
      <c r="BJ234" s="14" t="s">
        <v>161</v>
      </c>
      <c r="BK234" s="219">
        <f t="shared" si="52"/>
        <v>0</v>
      </c>
      <c r="BL234" s="14" t="s">
        <v>232</v>
      </c>
      <c r="BM234" s="217" t="s">
        <v>522</v>
      </c>
    </row>
    <row r="235" spans="1:65" s="2" customFormat="1" ht="21.75" customHeight="1">
      <c r="A235" s="30"/>
      <c r="B235" s="31"/>
      <c r="C235" s="220" t="s">
        <v>523</v>
      </c>
      <c r="D235" s="220" t="s">
        <v>163</v>
      </c>
      <c r="E235" s="221" t="s">
        <v>524</v>
      </c>
      <c r="F235" s="222" t="s">
        <v>525</v>
      </c>
      <c r="G235" s="223" t="s">
        <v>159</v>
      </c>
      <c r="H235" s="224">
        <v>6</v>
      </c>
      <c r="I235" s="225"/>
      <c r="J235" s="226"/>
      <c r="K235" s="224">
        <f t="shared" si="40"/>
        <v>0</v>
      </c>
      <c r="L235" s="227"/>
      <c r="M235" s="228"/>
      <c r="N235" s="229" t="s">
        <v>1</v>
      </c>
      <c r="O235" s="213" t="s">
        <v>43</v>
      </c>
      <c r="P235" s="214">
        <f t="shared" si="41"/>
        <v>0</v>
      </c>
      <c r="Q235" s="214">
        <f t="shared" si="42"/>
        <v>0</v>
      </c>
      <c r="R235" s="214">
        <f t="shared" si="43"/>
        <v>0</v>
      </c>
      <c r="S235" s="66"/>
      <c r="T235" s="215">
        <f t="shared" si="44"/>
        <v>0</v>
      </c>
      <c r="U235" s="215">
        <v>2.1099999999999999E-3</v>
      </c>
      <c r="V235" s="215">
        <f t="shared" si="45"/>
        <v>1.2659999999999999E-2</v>
      </c>
      <c r="W235" s="215">
        <v>0</v>
      </c>
      <c r="X235" s="216">
        <f t="shared" si="46"/>
        <v>0</v>
      </c>
      <c r="Y235" s="30"/>
      <c r="Z235" s="30"/>
      <c r="AA235" s="30"/>
      <c r="AB235" s="30"/>
      <c r="AC235" s="30"/>
      <c r="AD235" s="30"/>
      <c r="AE235" s="30"/>
      <c r="AR235" s="217" t="s">
        <v>300</v>
      </c>
      <c r="AT235" s="217" t="s">
        <v>163</v>
      </c>
      <c r="AU235" s="217" t="s">
        <v>161</v>
      </c>
      <c r="AY235" s="14" t="s">
        <v>153</v>
      </c>
      <c r="BE235" s="218">
        <f t="shared" si="47"/>
        <v>0</v>
      </c>
      <c r="BF235" s="218">
        <f t="shared" si="48"/>
        <v>0</v>
      </c>
      <c r="BG235" s="218">
        <f t="shared" si="49"/>
        <v>0</v>
      </c>
      <c r="BH235" s="218">
        <f t="shared" si="50"/>
        <v>0</v>
      </c>
      <c r="BI235" s="218">
        <f t="shared" si="51"/>
        <v>0</v>
      </c>
      <c r="BJ235" s="14" t="s">
        <v>161</v>
      </c>
      <c r="BK235" s="219">
        <f t="shared" si="52"/>
        <v>0</v>
      </c>
      <c r="BL235" s="14" t="s">
        <v>232</v>
      </c>
      <c r="BM235" s="217" t="s">
        <v>526</v>
      </c>
    </row>
    <row r="236" spans="1:65" s="2" customFormat="1" ht="21.75" customHeight="1">
      <c r="A236" s="30"/>
      <c r="B236" s="31"/>
      <c r="C236" s="220" t="s">
        <v>527</v>
      </c>
      <c r="D236" s="220" t="s">
        <v>163</v>
      </c>
      <c r="E236" s="221" t="s">
        <v>528</v>
      </c>
      <c r="F236" s="222" t="s">
        <v>529</v>
      </c>
      <c r="G236" s="223" t="s">
        <v>159</v>
      </c>
      <c r="H236" s="224">
        <v>3</v>
      </c>
      <c r="I236" s="225"/>
      <c r="J236" s="226"/>
      <c r="K236" s="224">
        <f t="shared" si="40"/>
        <v>0</v>
      </c>
      <c r="L236" s="227"/>
      <c r="M236" s="228"/>
      <c r="N236" s="229" t="s">
        <v>1</v>
      </c>
      <c r="O236" s="213" t="s">
        <v>43</v>
      </c>
      <c r="P236" s="214">
        <f t="shared" si="41"/>
        <v>0</v>
      </c>
      <c r="Q236" s="214">
        <f t="shared" si="42"/>
        <v>0</v>
      </c>
      <c r="R236" s="214">
        <f t="shared" si="43"/>
        <v>0</v>
      </c>
      <c r="S236" s="66"/>
      <c r="T236" s="215">
        <f t="shared" si="44"/>
        <v>0</v>
      </c>
      <c r="U236" s="215">
        <v>2.1199999999999999E-3</v>
      </c>
      <c r="V236" s="215">
        <f t="shared" si="45"/>
        <v>6.3599999999999993E-3</v>
      </c>
      <c r="W236" s="215">
        <v>0</v>
      </c>
      <c r="X236" s="216">
        <f t="shared" si="46"/>
        <v>0</v>
      </c>
      <c r="Y236" s="30"/>
      <c r="Z236" s="30"/>
      <c r="AA236" s="30"/>
      <c r="AB236" s="30"/>
      <c r="AC236" s="30"/>
      <c r="AD236" s="30"/>
      <c r="AE236" s="30"/>
      <c r="AR236" s="217" t="s">
        <v>300</v>
      </c>
      <c r="AT236" s="217" t="s">
        <v>163</v>
      </c>
      <c r="AU236" s="217" t="s">
        <v>161</v>
      </c>
      <c r="AY236" s="14" t="s">
        <v>153</v>
      </c>
      <c r="BE236" s="218">
        <f t="shared" si="47"/>
        <v>0</v>
      </c>
      <c r="BF236" s="218">
        <f t="shared" si="48"/>
        <v>0</v>
      </c>
      <c r="BG236" s="218">
        <f t="shared" si="49"/>
        <v>0</v>
      </c>
      <c r="BH236" s="218">
        <f t="shared" si="50"/>
        <v>0</v>
      </c>
      <c r="BI236" s="218">
        <f t="shared" si="51"/>
        <v>0</v>
      </c>
      <c r="BJ236" s="14" t="s">
        <v>161</v>
      </c>
      <c r="BK236" s="219">
        <f t="shared" si="52"/>
        <v>0</v>
      </c>
      <c r="BL236" s="14" t="s">
        <v>232</v>
      </c>
      <c r="BM236" s="217" t="s">
        <v>530</v>
      </c>
    </row>
    <row r="237" spans="1:65" s="2" customFormat="1" ht="21.75" customHeight="1">
      <c r="A237" s="30"/>
      <c r="B237" s="31"/>
      <c r="C237" s="205" t="s">
        <v>531</v>
      </c>
      <c r="D237" s="205" t="s">
        <v>156</v>
      </c>
      <c r="E237" s="206" t="s">
        <v>532</v>
      </c>
      <c r="F237" s="207" t="s">
        <v>533</v>
      </c>
      <c r="G237" s="208" t="s">
        <v>432</v>
      </c>
      <c r="H237" s="209">
        <v>1</v>
      </c>
      <c r="I237" s="210"/>
      <c r="J237" s="210"/>
      <c r="K237" s="209">
        <f t="shared" si="40"/>
        <v>0</v>
      </c>
      <c r="L237" s="211"/>
      <c r="M237" s="35"/>
      <c r="N237" s="212" t="s">
        <v>1</v>
      </c>
      <c r="O237" s="213" t="s">
        <v>43</v>
      </c>
      <c r="P237" s="214">
        <f t="shared" si="41"/>
        <v>0</v>
      </c>
      <c r="Q237" s="214">
        <f t="shared" si="42"/>
        <v>0</v>
      </c>
      <c r="R237" s="214">
        <f t="shared" si="43"/>
        <v>0</v>
      </c>
      <c r="S237" s="66"/>
      <c r="T237" s="215">
        <f t="shared" si="44"/>
        <v>0</v>
      </c>
      <c r="U237" s="215">
        <v>0</v>
      </c>
      <c r="V237" s="215">
        <f t="shared" si="45"/>
        <v>0</v>
      </c>
      <c r="W237" s="215">
        <v>3.4700000000000002E-2</v>
      </c>
      <c r="X237" s="216">
        <f t="shared" si="46"/>
        <v>3.4700000000000002E-2</v>
      </c>
      <c r="Y237" s="30"/>
      <c r="Z237" s="30"/>
      <c r="AA237" s="30"/>
      <c r="AB237" s="30"/>
      <c r="AC237" s="30"/>
      <c r="AD237" s="30"/>
      <c r="AE237" s="30"/>
      <c r="AR237" s="217" t="s">
        <v>232</v>
      </c>
      <c r="AT237" s="217" t="s">
        <v>156</v>
      </c>
      <c r="AU237" s="217" t="s">
        <v>161</v>
      </c>
      <c r="AY237" s="14" t="s">
        <v>153</v>
      </c>
      <c r="BE237" s="218">
        <f t="shared" si="47"/>
        <v>0</v>
      </c>
      <c r="BF237" s="218">
        <f t="shared" si="48"/>
        <v>0</v>
      </c>
      <c r="BG237" s="218">
        <f t="shared" si="49"/>
        <v>0</v>
      </c>
      <c r="BH237" s="218">
        <f t="shared" si="50"/>
        <v>0</v>
      </c>
      <c r="BI237" s="218">
        <f t="shared" si="51"/>
        <v>0</v>
      </c>
      <c r="BJ237" s="14" t="s">
        <v>161</v>
      </c>
      <c r="BK237" s="219">
        <f t="shared" si="52"/>
        <v>0</v>
      </c>
      <c r="BL237" s="14" t="s">
        <v>232</v>
      </c>
      <c r="BM237" s="217" t="s">
        <v>534</v>
      </c>
    </row>
    <row r="238" spans="1:65" s="2" customFormat="1" ht="21.75" customHeight="1">
      <c r="A238" s="30"/>
      <c r="B238" s="31"/>
      <c r="C238" s="205" t="s">
        <v>535</v>
      </c>
      <c r="D238" s="205" t="s">
        <v>156</v>
      </c>
      <c r="E238" s="206" t="s">
        <v>536</v>
      </c>
      <c r="F238" s="207" t="s">
        <v>537</v>
      </c>
      <c r="G238" s="208" t="s">
        <v>432</v>
      </c>
      <c r="H238" s="209">
        <v>1</v>
      </c>
      <c r="I238" s="210"/>
      <c r="J238" s="210"/>
      <c r="K238" s="209">
        <f t="shared" si="40"/>
        <v>0</v>
      </c>
      <c r="L238" s="211"/>
      <c r="M238" s="35"/>
      <c r="N238" s="212" t="s">
        <v>1</v>
      </c>
      <c r="O238" s="213" t="s">
        <v>43</v>
      </c>
      <c r="P238" s="214">
        <f t="shared" si="41"/>
        <v>0</v>
      </c>
      <c r="Q238" s="214">
        <f t="shared" si="42"/>
        <v>0</v>
      </c>
      <c r="R238" s="214">
        <f t="shared" si="43"/>
        <v>0</v>
      </c>
      <c r="S238" s="66"/>
      <c r="T238" s="215">
        <f t="shared" si="44"/>
        <v>0</v>
      </c>
      <c r="U238" s="215">
        <v>4.8999999999999998E-4</v>
      </c>
      <c r="V238" s="215">
        <f t="shared" si="45"/>
        <v>4.8999999999999998E-4</v>
      </c>
      <c r="W238" s="215">
        <v>0</v>
      </c>
      <c r="X238" s="216">
        <f t="shared" si="46"/>
        <v>0</v>
      </c>
      <c r="Y238" s="30"/>
      <c r="Z238" s="30"/>
      <c r="AA238" s="30"/>
      <c r="AB238" s="30"/>
      <c r="AC238" s="30"/>
      <c r="AD238" s="30"/>
      <c r="AE238" s="30"/>
      <c r="AR238" s="217" t="s">
        <v>232</v>
      </c>
      <c r="AT238" s="217" t="s">
        <v>156</v>
      </c>
      <c r="AU238" s="217" t="s">
        <v>161</v>
      </c>
      <c r="AY238" s="14" t="s">
        <v>153</v>
      </c>
      <c r="BE238" s="218">
        <f t="shared" si="47"/>
        <v>0</v>
      </c>
      <c r="BF238" s="218">
        <f t="shared" si="48"/>
        <v>0</v>
      </c>
      <c r="BG238" s="218">
        <f t="shared" si="49"/>
        <v>0</v>
      </c>
      <c r="BH238" s="218">
        <f t="shared" si="50"/>
        <v>0</v>
      </c>
      <c r="BI238" s="218">
        <f t="shared" si="51"/>
        <v>0</v>
      </c>
      <c r="BJ238" s="14" t="s">
        <v>161</v>
      </c>
      <c r="BK238" s="219">
        <f t="shared" si="52"/>
        <v>0</v>
      </c>
      <c r="BL238" s="14" t="s">
        <v>232</v>
      </c>
      <c r="BM238" s="217" t="s">
        <v>538</v>
      </c>
    </row>
    <row r="239" spans="1:65" s="2" customFormat="1" ht="21.75" customHeight="1">
      <c r="A239" s="30"/>
      <c r="B239" s="31"/>
      <c r="C239" s="220" t="s">
        <v>539</v>
      </c>
      <c r="D239" s="220" t="s">
        <v>163</v>
      </c>
      <c r="E239" s="221" t="s">
        <v>540</v>
      </c>
      <c r="F239" s="222" t="s">
        <v>541</v>
      </c>
      <c r="G239" s="223" t="s">
        <v>159</v>
      </c>
      <c r="H239" s="224">
        <v>1</v>
      </c>
      <c r="I239" s="225"/>
      <c r="J239" s="226"/>
      <c r="K239" s="224">
        <f t="shared" si="40"/>
        <v>0</v>
      </c>
      <c r="L239" s="227"/>
      <c r="M239" s="228"/>
      <c r="N239" s="229" t="s">
        <v>1</v>
      </c>
      <c r="O239" s="213" t="s">
        <v>43</v>
      </c>
      <c r="P239" s="214">
        <f t="shared" si="41"/>
        <v>0</v>
      </c>
      <c r="Q239" s="214">
        <f t="shared" si="42"/>
        <v>0</v>
      </c>
      <c r="R239" s="214">
        <f t="shared" si="43"/>
        <v>0</v>
      </c>
      <c r="S239" s="66"/>
      <c r="T239" s="215">
        <f t="shared" si="44"/>
        <v>0</v>
      </c>
      <c r="U239" s="215">
        <v>1.6199999999999999E-2</v>
      </c>
      <c r="V239" s="215">
        <f t="shared" si="45"/>
        <v>1.6199999999999999E-2</v>
      </c>
      <c r="W239" s="215">
        <v>0</v>
      </c>
      <c r="X239" s="216">
        <f t="shared" si="46"/>
        <v>0</v>
      </c>
      <c r="Y239" s="30"/>
      <c r="Z239" s="30"/>
      <c r="AA239" s="30"/>
      <c r="AB239" s="30"/>
      <c r="AC239" s="30"/>
      <c r="AD239" s="30"/>
      <c r="AE239" s="30"/>
      <c r="AR239" s="217" t="s">
        <v>300</v>
      </c>
      <c r="AT239" s="217" t="s">
        <v>163</v>
      </c>
      <c r="AU239" s="217" t="s">
        <v>161</v>
      </c>
      <c r="AY239" s="14" t="s">
        <v>153</v>
      </c>
      <c r="BE239" s="218">
        <f t="shared" si="47"/>
        <v>0</v>
      </c>
      <c r="BF239" s="218">
        <f t="shared" si="48"/>
        <v>0</v>
      </c>
      <c r="BG239" s="218">
        <f t="shared" si="49"/>
        <v>0</v>
      </c>
      <c r="BH239" s="218">
        <f t="shared" si="50"/>
        <v>0</v>
      </c>
      <c r="BI239" s="218">
        <f t="shared" si="51"/>
        <v>0</v>
      </c>
      <c r="BJ239" s="14" t="s">
        <v>161</v>
      </c>
      <c r="BK239" s="219">
        <f t="shared" si="52"/>
        <v>0</v>
      </c>
      <c r="BL239" s="14" t="s">
        <v>232</v>
      </c>
      <c r="BM239" s="217" t="s">
        <v>542</v>
      </c>
    </row>
    <row r="240" spans="1:65" s="2" customFormat="1" ht="16.5" customHeight="1">
      <c r="A240" s="30"/>
      <c r="B240" s="31"/>
      <c r="C240" s="205" t="s">
        <v>543</v>
      </c>
      <c r="D240" s="205" t="s">
        <v>156</v>
      </c>
      <c r="E240" s="206" t="s">
        <v>544</v>
      </c>
      <c r="F240" s="207" t="s">
        <v>545</v>
      </c>
      <c r="G240" s="208" t="s">
        <v>432</v>
      </c>
      <c r="H240" s="209">
        <v>12</v>
      </c>
      <c r="I240" s="210"/>
      <c r="J240" s="210"/>
      <c r="K240" s="209">
        <f t="shared" si="40"/>
        <v>0</v>
      </c>
      <c r="L240" s="211"/>
      <c r="M240" s="35"/>
      <c r="N240" s="212" t="s">
        <v>1</v>
      </c>
      <c r="O240" s="213" t="s">
        <v>43</v>
      </c>
      <c r="P240" s="214">
        <f t="shared" si="41"/>
        <v>0</v>
      </c>
      <c r="Q240" s="214">
        <f t="shared" si="42"/>
        <v>0</v>
      </c>
      <c r="R240" s="214">
        <f t="shared" si="43"/>
        <v>0</v>
      </c>
      <c r="S240" s="66"/>
      <c r="T240" s="215">
        <f t="shared" si="44"/>
        <v>0</v>
      </c>
      <c r="U240" s="215">
        <v>2.7999999999999998E-4</v>
      </c>
      <c r="V240" s="215">
        <f t="shared" si="45"/>
        <v>3.3599999999999997E-3</v>
      </c>
      <c r="W240" s="215">
        <v>0</v>
      </c>
      <c r="X240" s="216">
        <f t="shared" si="46"/>
        <v>0</v>
      </c>
      <c r="Y240" s="30"/>
      <c r="Z240" s="30"/>
      <c r="AA240" s="30"/>
      <c r="AB240" s="30"/>
      <c r="AC240" s="30"/>
      <c r="AD240" s="30"/>
      <c r="AE240" s="30"/>
      <c r="AR240" s="217" t="s">
        <v>232</v>
      </c>
      <c r="AT240" s="217" t="s">
        <v>156</v>
      </c>
      <c r="AU240" s="217" t="s">
        <v>161</v>
      </c>
      <c r="AY240" s="14" t="s">
        <v>153</v>
      </c>
      <c r="BE240" s="218">
        <f t="shared" si="47"/>
        <v>0</v>
      </c>
      <c r="BF240" s="218">
        <f t="shared" si="48"/>
        <v>0</v>
      </c>
      <c r="BG240" s="218">
        <f t="shared" si="49"/>
        <v>0</v>
      </c>
      <c r="BH240" s="218">
        <f t="shared" si="50"/>
        <v>0</v>
      </c>
      <c r="BI240" s="218">
        <f t="shared" si="51"/>
        <v>0</v>
      </c>
      <c r="BJ240" s="14" t="s">
        <v>161</v>
      </c>
      <c r="BK240" s="219">
        <f t="shared" si="52"/>
        <v>0</v>
      </c>
      <c r="BL240" s="14" t="s">
        <v>232</v>
      </c>
      <c r="BM240" s="217" t="s">
        <v>546</v>
      </c>
    </row>
    <row r="241" spans="1:65" s="2" customFormat="1" ht="16.5" customHeight="1">
      <c r="A241" s="30"/>
      <c r="B241" s="31"/>
      <c r="C241" s="220" t="s">
        <v>547</v>
      </c>
      <c r="D241" s="220" t="s">
        <v>163</v>
      </c>
      <c r="E241" s="221" t="s">
        <v>548</v>
      </c>
      <c r="F241" s="222" t="s">
        <v>549</v>
      </c>
      <c r="G241" s="223" t="s">
        <v>159</v>
      </c>
      <c r="H241" s="224">
        <v>12</v>
      </c>
      <c r="I241" s="225"/>
      <c r="J241" s="226"/>
      <c r="K241" s="224">
        <f t="shared" si="40"/>
        <v>0</v>
      </c>
      <c r="L241" s="227"/>
      <c r="M241" s="228"/>
      <c r="N241" s="229" t="s">
        <v>1</v>
      </c>
      <c r="O241" s="213" t="s">
        <v>43</v>
      </c>
      <c r="P241" s="214">
        <f t="shared" si="41"/>
        <v>0</v>
      </c>
      <c r="Q241" s="214">
        <f t="shared" si="42"/>
        <v>0</v>
      </c>
      <c r="R241" s="214">
        <f t="shared" si="43"/>
        <v>0</v>
      </c>
      <c r="S241" s="66"/>
      <c r="T241" s="215">
        <f t="shared" si="44"/>
        <v>0</v>
      </c>
      <c r="U241" s="215">
        <v>2.7E-4</v>
      </c>
      <c r="V241" s="215">
        <f t="shared" si="45"/>
        <v>3.2399999999999998E-3</v>
      </c>
      <c r="W241" s="215">
        <v>0</v>
      </c>
      <c r="X241" s="216">
        <f t="shared" si="46"/>
        <v>0</v>
      </c>
      <c r="Y241" s="30"/>
      <c r="Z241" s="30"/>
      <c r="AA241" s="30"/>
      <c r="AB241" s="30"/>
      <c r="AC241" s="30"/>
      <c r="AD241" s="30"/>
      <c r="AE241" s="30"/>
      <c r="AR241" s="217" t="s">
        <v>300</v>
      </c>
      <c r="AT241" s="217" t="s">
        <v>163</v>
      </c>
      <c r="AU241" s="217" t="s">
        <v>161</v>
      </c>
      <c r="AY241" s="14" t="s">
        <v>153</v>
      </c>
      <c r="BE241" s="218">
        <f t="shared" si="47"/>
        <v>0</v>
      </c>
      <c r="BF241" s="218">
        <f t="shared" si="48"/>
        <v>0</v>
      </c>
      <c r="BG241" s="218">
        <f t="shared" si="49"/>
        <v>0</v>
      </c>
      <c r="BH241" s="218">
        <f t="shared" si="50"/>
        <v>0</v>
      </c>
      <c r="BI241" s="218">
        <f t="shared" si="51"/>
        <v>0</v>
      </c>
      <c r="BJ241" s="14" t="s">
        <v>161</v>
      </c>
      <c r="BK241" s="219">
        <f t="shared" si="52"/>
        <v>0</v>
      </c>
      <c r="BL241" s="14" t="s">
        <v>232</v>
      </c>
      <c r="BM241" s="217" t="s">
        <v>550</v>
      </c>
    </row>
    <row r="242" spans="1:65" s="2" customFormat="1" ht="21.75" customHeight="1">
      <c r="A242" s="30"/>
      <c r="B242" s="31"/>
      <c r="C242" s="205" t="s">
        <v>551</v>
      </c>
      <c r="D242" s="205" t="s">
        <v>156</v>
      </c>
      <c r="E242" s="206" t="s">
        <v>552</v>
      </c>
      <c r="F242" s="207" t="s">
        <v>553</v>
      </c>
      <c r="G242" s="208" t="s">
        <v>432</v>
      </c>
      <c r="H242" s="209">
        <v>27</v>
      </c>
      <c r="I242" s="210"/>
      <c r="J242" s="210"/>
      <c r="K242" s="209">
        <f t="shared" si="40"/>
        <v>0</v>
      </c>
      <c r="L242" s="211"/>
      <c r="M242" s="35"/>
      <c r="N242" s="212" t="s">
        <v>1</v>
      </c>
      <c r="O242" s="213" t="s">
        <v>43</v>
      </c>
      <c r="P242" s="214">
        <f t="shared" si="41"/>
        <v>0</v>
      </c>
      <c r="Q242" s="214">
        <f t="shared" si="42"/>
        <v>0</v>
      </c>
      <c r="R242" s="214">
        <f t="shared" si="43"/>
        <v>0</v>
      </c>
      <c r="S242" s="66"/>
      <c r="T242" s="215">
        <f t="shared" si="44"/>
        <v>0</v>
      </c>
      <c r="U242" s="215">
        <v>0</v>
      </c>
      <c r="V242" s="215">
        <f t="shared" si="45"/>
        <v>0</v>
      </c>
      <c r="W242" s="215">
        <v>2.5999999999999999E-3</v>
      </c>
      <c r="X242" s="216">
        <f t="shared" si="46"/>
        <v>7.0199999999999999E-2</v>
      </c>
      <c r="Y242" s="30"/>
      <c r="Z242" s="30"/>
      <c r="AA242" s="30"/>
      <c r="AB242" s="30"/>
      <c r="AC242" s="30"/>
      <c r="AD242" s="30"/>
      <c r="AE242" s="30"/>
      <c r="AR242" s="217" t="s">
        <v>232</v>
      </c>
      <c r="AT242" s="217" t="s">
        <v>156</v>
      </c>
      <c r="AU242" s="217" t="s">
        <v>161</v>
      </c>
      <c r="AY242" s="14" t="s">
        <v>153</v>
      </c>
      <c r="BE242" s="218">
        <f t="shared" si="47"/>
        <v>0</v>
      </c>
      <c r="BF242" s="218">
        <f t="shared" si="48"/>
        <v>0</v>
      </c>
      <c r="BG242" s="218">
        <f t="shared" si="49"/>
        <v>0</v>
      </c>
      <c r="BH242" s="218">
        <f t="shared" si="50"/>
        <v>0</v>
      </c>
      <c r="BI242" s="218">
        <f t="shared" si="51"/>
        <v>0</v>
      </c>
      <c r="BJ242" s="14" t="s">
        <v>161</v>
      </c>
      <c r="BK242" s="219">
        <f t="shared" si="52"/>
        <v>0</v>
      </c>
      <c r="BL242" s="14" t="s">
        <v>232</v>
      </c>
      <c r="BM242" s="217" t="s">
        <v>554</v>
      </c>
    </row>
    <row r="243" spans="1:65" s="2" customFormat="1" ht="21.75" customHeight="1">
      <c r="A243" s="30"/>
      <c r="B243" s="31"/>
      <c r="C243" s="205" t="s">
        <v>555</v>
      </c>
      <c r="D243" s="205" t="s">
        <v>156</v>
      </c>
      <c r="E243" s="206" t="s">
        <v>556</v>
      </c>
      <c r="F243" s="207" t="s">
        <v>557</v>
      </c>
      <c r="G243" s="208" t="s">
        <v>159</v>
      </c>
      <c r="H243" s="209">
        <v>27</v>
      </c>
      <c r="I243" s="210"/>
      <c r="J243" s="210"/>
      <c r="K243" s="209">
        <f t="shared" si="40"/>
        <v>0</v>
      </c>
      <c r="L243" s="211"/>
      <c r="M243" s="35"/>
      <c r="N243" s="212" t="s">
        <v>1</v>
      </c>
      <c r="O243" s="213" t="s">
        <v>43</v>
      </c>
      <c r="P243" s="214">
        <f t="shared" si="41"/>
        <v>0</v>
      </c>
      <c r="Q243" s="214">
        <f t="shared" si="42"/>
        <v>0</v>
      </c>
      <c r="R243" s="214">
        <f t="shared" si="43"/>
        <v>0</v>
      </c>
      <c r="S243" s="66"/>
      <c r="T243" s="215">
        <f t="shared" si="44"/>
        <v>0</v>
      </c>
      <c r="U243" s="215">
        <v>0</v>
      </c>
      <c r="V243" s="215">
        <f t="shared" si="45"/>
        <v>0</v>
      </c>
      <c r="W243" s="215">
        <v>0</v>
      </c>
      <c r="X243" s="216">
        <f t="shared" si="46"/>
        <v>0</v>
      </c>
      <c r="Y243" s="30"/>
      <c r="Z243" s="30"/>
      <c r="AA243" s="30"/>
      <c r="AB243" s="30"/>
      <c r="AC243" s="30"/>
      <c r="AD243" s="30"/>
      <c r="AE243" s="30"/>
      <c r="AR243" s="217" t="s">
        <v>232</v>
      </c>
      <c r="AT243" s="217" t="s">
        <v>156</v>
      </c>
      <c r="AU243" s="217" t="s">
        <v>161</v>
      </c>
      <c r="AY243" s="14" t="s">
        <v>153</v>
      </c>
      <c r="BE243" s="218">
        <f t="shared" si="47"/>
        <v>0</v>
      </c>
      <c r="BF243" s="218">
        <f t="shared" si="48"/>
        <v>0</v>
      </c>
      <c r="BG243" s="218">
        <f t="shared" si="49"/>
        <v>0</v>
      </c>
      <c r="BH243" s="218">
        <f t="shared" si="50"/>
        <v>0</v>
      </c>
      <c r="BI243" s="218">
        <f t="shared" si="51"/>
        <v>0</v>
      </c>
      <c r="BJ243" s="14" t="s">
        <v>161</v>
      </c>
      <c r="BK243" s="219">
        <f t="shared" si="52"/>
        <v>0</v>
      </c>
      <c r="BL243" s="14" t="s">
        <v>232</v>
      </c>
      <c r="BM243" s="217" t="s">
        <v>558</v>
      </c>
    </row>
    <row r="244" spans="1:65" s="2" customFormat="1" ht="21.75" customHeight="1">
      <c r="A244" s="30"/>
      <c r="B244" s="31"/>
      <c r="C244" s="220" t="s">
        <v>559</v>
      </c>
      <c r="D244" s="220" t="s">
        <v>163</v>
      </c>
      <c r="E244" s="221" t="s">
        <v>560</v>
      </c>
      <c r="F244" s="222" t="s">
        <v>561</v>
      </c>
      <c r="G244" s="223" t="s">
        <v>159</v>
      </c>
      <c r="H244" s="224">
        <v>27</v>
      </c>
      <c r="I244" s="225"/>
      <c r="J244" s="226"/>
      <c r="K244" s="224">
        <f t="shared" si="40"/>
        <v>0</v>
      </c>
      <c r="L244" s="227"/>
      <c r="M244" s="228"/>
      <c r="N244" s="229" t="s">
        <v>1</v>
      </c>
      <c r="O244" s="213" t="s">
        <v>43</v>
      </c>
      <c r="P244" s="214">
        <f t="shared" si="41"/>
        <v>0</v>
      </c>
      <c r="Q244" s="214">
        <f t="shared" si="42"/>
        <v>0</v>
      </c>
      <c r="R244" s="214">
        <f t="shared" si="43"/>
        <v>0</v>
      </c>
      <c r="S244" s="66"/>
      <c r="T244" s="215">
        <f t="shared" si="44"/>
        <v>0</v>
      </c>
      <c r="U244" s="215">
        <v>2.9810000000000001E-3</v>
      </c>
      <c r="V244" s="215">
        <f t="shared" si="45"/>
        <v>8.0487000000000003E-2</v>
      </c>
      <c r="W244" s="215">
        <v>0</v>
      </c>
      <c r="X244" s="216">
        <f t="shared" si="46"/>
        <v>0</v>
      </c>
      <c r="Y244" s="30"/>
      <c r="Z244" s="30"/>
      <c r="AA244" s="30"/>
      <c r="AB244" s="30"/>
      <c r="AC244" s="30"/>
      <c r="AD244" s="30"/>
      <c r="AE244" s="30"/>
      <c r="AR244" s="217" t="s">
        <v>300</v>
      </c>
      <c r="AT244" s="217" t="s">
        <v>163</v>
      </c>
      <c r="AU244" s="217" t="s">
        <v>161</v>
      </c>
      <c r="AY244" s="14" t="s">
        <v>153</v>
      </c>
      <c r="BE244" s="218">
        <f t="shared" si="47"/>
        <v>0</v>
      </c>
      <c r="BF244" s="218">
        <f t="shared" si="48"/>
        <v>0</v>
      </c>
      <c r="BG244" s="218">
        <f t="shared" si="49"/>
        <v>0</v>
      </c>
      <c r="BH244" s="218">
        <f t="shared" si="50"/>
        <v>0</v>
      </c>
      <c r="BI244" s="218">
        <f t="shared" si="51"/>
        <v>0</v>
      </c>
      <c r="BJ244" s="14" t="s">
        <v>161</v>
      </c>
      <c r="BK244" s="219">
        <f t="shared" si="52"/>
        <v>0</v>
      </c>
      <c r="BL244" s="14" t="s">
        <v>232</v>
      </c>
      <c r="BM244" s="217" t="s">
        <v>562</v>
      </c>
    </row>
    <row r="245" spans="1:65" s="2" customFormat="1" ht="21.75" customHeight="1">
      <c r="A245" s="30"/>
      <c r="B245" s="31"/>
      <c r="C245" s="205" t="s">
        <v>563</v>
      </c>
      <c r="D245" s="205" t="s">
        <v>156</v>
      </c>
      <c r="E245" s="206" t="s">
        <v>564</v>
      </c>
      <c r="F245" s="207" t="s">
        <v>565</v>
      </c>
      <c r="G245" s="208" t="s">
        <v>159</v>
      </c>
      <c r="H245" s="209">
        <v>5</v>
      </c>
      <c r="I245" s="210"/>
      <c r="J245" s="210"/>
      <c r="K245" s="209">
        <f t="shared" si="40"/>
        <v>0</v>
      </c>
      <c r="L245" s="211"/>
      <c r="M245" s="35"/>
      <c r="N245" s="212" t="s">
        <v>1</v>
      </c>
      <c r="O245" s="213" t="s">
        <v>43</v>
      </c>
      <c r="P245" s="214">
        <f t="shared" si="41"/>
        <v>0</v>
      </c>
      <c r="Q245" s="214">
        <f t="shared" si="42"/>
        <v>0</v>
      </c>
      <c r="R245" s="214">
        <f t="shared" si="43"/>
        <v>0</v>
      </c>
      <c r="S245" s="66"/>
      <c r="T245" s="215">
        <f t="shared" si="44"/>
        <v>0</v>
      </c>
      <c r="U245" s="215">
        <v>0</v>
      </c>
      <c r="V245" s="215">
        <f t="shared" si="45"/>
        <v>0</v>
      </c>
      <c r="W245" s="215">
        <v>2.2499999999999998E-3</v>
      </c>
      <c r="X245" s="216">
        <f t="shared" si="46"/>
        <v>1.125E-2</v>
      </c>
      <c r="Y245" s="30"/>
      <c r="Z245" s="30"/>
      <c r="AA245" s="30"/>
      <c r="AB245" s="30"/>
      <c r="AC245" s="30"/>
      <c r="AD245" s="30"/>
      <c r="AE245" s="30"/>
      <c r="AR245" s="217" t="s">
        <v>232</v>
      </c>
      <c r="AT245" s="217" t="s">
        <v>156</v>
      </c>
      <c r="AU245" s="217" t="s">
        <v>161</v>
      </c>
      <c r="AY245" s="14" t="s">
        <v>153</v>
      </c>
      <c r="BE245" s="218">
        <f t="shared" si="47"/>
        <v>0</v>
      </c>
      <c r="BF245" s="218">
        <f t="shared" si="48"/>
        <v>0</v>
      </c>
      <c r="BG245" s="218">
        <f t="shared" si="49"/>
        <v>0</v>
      </c>
      <c r="BH245" s="218">
        <f t="shared" si="50"/>
        <v>0</v>
      </c>
      <c r="BI245" s="218">
        <f t="shared" si="51"/>
        <v>0</v>
      </c>
      <c r="BJ245" s="14" t="s">
        <v>161</v>
      </c>
      <c r="BK245" s="219">
        <f t="shared" si="52"/>
        <v>0</v>
      </c>
      <c r="BL245" s="14" t="s">
        <v>232</v>
      </c>
      <c r="BM245" s="217" t="s">
        <v>566</v>
      </c>
    </row>
    <row r="246" spans="1:65" s="2" customFormat="1" ht="16.5" customHeight="1">
      <c r="A246" s="30"/>
      <c r="B246" s="31"/>
      <c r="C246" s="205" t="s">
        <v>567</v>
      </c>
      <c r="D246" s="205" t="s">
        <v>156</v>
      </c>
      <c r="E246" s="206" t="s">
        <v>568</v>
      </c>
      <c r="F246" s="207" t="s">
        <v>569</v>
      </c>
      <c r="G246" s="208" t="s">
        <v>159</v>
      </c>
      <c r="H246" s="209">
        <v>5</v>
      </c>
      <c r="I246" s="210"/>
      <c r="J246" s="210"/>
      <c r="K246" s="209">
        <f t="shared" si="40"/>
        <v>0</v>
      </c>
      <c r="L246" s="211"/>
      <c r="M246" s="35"/>
      <c r="N246" s="212" t="s">
        <v>1</v>
      </c>
      <c r="O246" s="213" t="s">
        <v>43</v>
      </c>
      <c r="P246" s="214">
        <f t="shared" si="41"/>
        <v>0</v>
      </c>
      <c r="Q246" s="214">
        <f t="shared" si="42"/>
        <v>0</v>
      </c>
      <c r="R246" s="214">
        <f t="shared" si="43"/>
        <v>0</v>
      </c>
      <c r="S246" s="66"/>
      <c r="T246" s="215">
        <f t="shared" si="44"/>
        <v>0</v>
      </c>
      <c r="U246" s="215">
        <v>4.0000000000000003E-5</v>
      </c>
      <c r="V246" s="215">
        <f t="shared" si="45"/>
        <v>2.0000000000000001E-4</v>
      </c>
      <c r="W246" s="215">
        <v>0</v>
      </c>
      <c r="X246" s="216">
        <f t="shared" si="46"/>
        <v>0</v>
      </c>
      <c r="Y246" s="30"/>
      <c r="Z246" s="30"/>
      <c r="AA246" s="30"/>
      <c r="AB246" s="30"/>
      <c r="AC246" s="30"/>
      <c r="AD246" s="30"/>
      <c r="AE246" s="30"/>
      <c r="AR246" s="217" t="s">
        <v>232</v>
      </c>
      <c r="AT246" s="217" t="s">
        <v>156</v>
      </c>
      <c r="AU246" s="217" t="s">
        <v>161</v>
      </c>
      <c r="AY246" s="14" t="s">
        <v>153</v>
      </c>
      <c r="BE246" s="218">
        <f t="shared" si="47"/>
        <v>0</v>
      </c>
      <c r="BF246" s="218">
        <f t="shared" si="48"/>
        <v>0</v>
      </c>
      <c r="BG246" s="218">
        <f t="shared" si="49"/>
        <v>0</v>
      </c>
      <c r="BH246" s="218">
        <f t="shared" si="50"/>
        <v>0</v>
      </c>
      <c r="BI246" s="218">
        <f t="shared" si="51"/>
        <v>0</v>
      </c>
      <c r="BJ246" s="14" t="s">
        <v>161</v>
      </c>
      <c r="BK246" s="219">
        <f t="shared" si="52"/>
        <v>0</v>
      </c>
      <c r="BL246" s="14" t="s">
        <v>232</v>
      </c>
      <c r="BM246" s="217" t="s">
        <v>570</v>
      </c>
    </row>
    <row r="247" spans="1:65" s="2" customFormat="1" ht="16.5" customHeight="1">
      <c r="A247" s="30"/>
      <c r="B247" s="31"/>
      <c r="C247" s="220" t="s">
        <v>571</v>
      </c>
      <c r="D247" s="220" t="s">
        <v>163</v>
      </c>
      <c r="E247" s="221" t="s">
        <v>572</v>
      </c>
      <c r="F247" s="222" t="s">
        <v>573</v>
      </c>
      <c r="G247" s="223" t="s">
        <v>159</v>
      </c>
      <c r="H247" s="224">
        <v>5</v>
      </c>
      <c r="I247" s="225"/>
      <c r="J247" s="226"/>
      <c r="K247" s="224">
        <f t="shared" si="40"/>
        <v>0</v>
      </c>
      <c r="L247" s="227"/>
      <c r="M247" s="228"/>
      <c r="N247" s="229" t="s">
        <v>1</v>
      </c>
      <c r="O247" s="213" t="s">
        <v>43</v>
      </c>
      <c r="P247" s="214">
        <f t="shared" si="41"/>
        <v>0</v>
      </c>
      <c r="Q247" s="214">
        <f t="shared" si="42"/>
        <v>0</v>
      </c>
      <c r="R247" s="214">
        <f t="shared" si="43"/>
        <v>0</v>
      </c>
      <c r="S247" s="66"/>
      <c r="T247" s="215">
        <f t="shared" si="44"/>
        <v>0</v>
      </c>
      <c r="U247" s="215">
        <v>1.41E-3</v>
      </c>
      <c r="V247" s="215">
        <f t="shared" si="45"/>
        <v>7.0499999999999998E-3</v>
      </c>
      <c r="W247" s="215">
        <v>0</v>
      </c>
      <c r="X247" s="216">
        <f t="shared" si="46"/>
        <v>0</v>
      </c>
      <c r="Y247" s="30"/>
      <c r="Z247" s="30"/>
      <c r="AA247" s="30"/>
      <c r="AB247" s="30"/>
      <c r="AC247" s="30"/>
      <c r="AD247" s="30"/>
      <c r="AE247" s="30"/>
      <c r="AR247" s="217" t="s">
        <v>300</v>
      </c>
      <c r="AT247" s="217" t="s">
        <v>163</v>
      </c>
      <c r="AU247" s="217" t="s">
        <v>161</v>
      </c>
      <c r="AY247" s="14" t="s">
        <v>153</v>
      </c>
      <c r="BE247" s="218">
        <f t="shared" si="47"/>
        <v>0</v>
      </c>
      <c r="BF247" s="218">
        <f t="shared" si="48"/>
        <v>0</v>
      </c>
      <c r="BG247" s="218">
        <f t="shared" si="49"/>
        <v>0</v>
      </c>
      <c r="BH247" s="218">
        <f t="shared" si="50"/>
        <v>0</v>
      </c>
      <c r="BI247" s="218">
        <f t="shared" si="51"/>
        <v>0</v>
      </c>
      <c r="BJ247" s="14" t="s">
        <v>161</v>
      </c>
      <c r="BK247" s="219">
        <f t="shared" si="52"/>
        <v>0</v>
      </c>
      <c r="BL247" s="14" t="s">
        <v>232</v>
      </c>
      <c r="BM247" s="217" t="s">
        <v>574</v>
      </c>
    </row>
    <row r="248" spans="1:65" s="2" customFormat="1" ht="21.75" customHeight="1">
      <c r="A248" s="30"/>
      <c r="B248" s="31"/>
      <c r="C248" s="205" t="s">
        <v>575</v>
      </c>
      <c r="D248" s="205" t="s">
        <v>156</v>
      </c>
      <c r="E248" s="206" t="s">
        <v>576</v>
      </c>
      <c r="F248" s="207" t="s">
        <v>577</v>
      </c>
      <c r="G248" s="208" t="s">
        <v>159</v>
      </c>
      <c r="H248" s="209">
        <v>27</v>
      </c>
      <c r="I248" s="210"/>
      <c r="J248" s="210"/>
      <c r="K248" s="209">
        <f t="shared" si="40"/>
        <v>0</v>
      </c>
      <c r="L248" s="211"/>
      <c r="M248" s="35"/>
      <c r="N248" s="212" t="s">
        <v>1</v>
      </c>
      <c r="O248" s="213" t="s">
        <v>43</v>
      </c>
      <c r="P248" s="214">
        <f t="shared" si="41"/>
        <v>0</v>
      </c>
      <c r="Q248" s="214">
        <f t="shared" si="42"/>
        <v>0</v>
      </c>
      <c r="R248" s="214">
        <f t="shared" si="43"/>
        <v>0</v>
      </c>
      <c r="S248" s="66"/>
      <c r="T248" s="215">
        <f t="shared" si="44"/>
        <v>0</v>
      </c>
      <c r="U248" s="215">
        <v>1.0000000000000001E-5</v>
      </c>
      <c r="V248" s="215">
        <f t="shared" si="45"/>
        <v>2.7E-4</v>
      </c>
      <c r="W248" s="215">
        <v>0</v>
      </c>
      <c r="X248" s="216">
        <f t="shared" si="46"/>
        <v>0</v>
      </c>
      <c r="Y248" s="30"/>
      <c r="Z248" s="30"/>
      <c r="AA248" s="30"/>
      <c r="AB248" s="30"/>
      <c r="AC248" s="30"/>
      <c r="AD248" s="30"/>
      <c r="AE248" s="30"/>
      <c r="AR248" s="217" t="s">
        <v>232</v>
      </c>
      <c r="AT248" s="217" t="s">
        <v>156</v>
      </c>
      <c r="AU248" s="217" t="s">
        <v>161</v>
      </c>
      <c r="AY248" s="14" t="s">
        <v>153</v>
      </c>
      <c r="BE248" s="218">
        <f t="shared" si="47"/>
        <v>0</v>
      </c>
      <c r="BF248" s="218">
        <f t="shared" si="48"/>
        <v>0</v>
      </c>
      <c r="BG248" s="218">
        <f t="shared" si="49"/>
        <v>0</v>
      </c>
      <c r="BH248" s="218">
        <f t="shared" si="50"/>
        <v>0</v>
      </c>
      <c r="BI248" s="218">
        <f t="shared" si="51"/>
        <v>0</v>
      </c>
      <c r="BJ248" s="14" t="s">
        <v>161</v>
      </c>
      <c r="BK248" s="219">
        <f t="shared" si="52"/>
        <v>0</v>
      </c>
      <c r="BL248" s="14" t="s">
        <v>232</v>
      </c>
      <c r="BM248" s="217" t="s">
        <v>578</v>
      </c>
    </row>
    <row r="249" spans="1:65" s="2" customFormat="1" ht="33" customHeight="1">
      <c r="A249" s="30"/>
      <c r="B249" s="31"/>
      <c r="C249" s="220" t="s">
        <v>579</v>
      </c>
      <c r="D249" s="220" t="s">
        <v>163</v>
      </c>
      <c r="E249" s="221" t="s">
        <v>580</v>
      </c>
      <c r="F249" s="222" t="s">
        <v>581</v>
      </c>
      <c r="G249" s="223" t="s">
        <v>159</v>
      </c>
      <c r="H249" s="224">
        <v>27</v>
      </c>
      <c r="I249" s="225"/>
      <c r="J249" s="226"/>
      <c r="K249" s="224">
        <f t="shared" si="40"/>
        <v>0</v>
      </c>
      <c r="L249" s="227"/>
      <c r="M249" s="228"/>
      <c r="N249" s="229" t="s">
        <v>1</v>
      </c>
      <c r="O249" s="213" t="s">
        <v>43</v>
      </c>
      <c r="P249" s="214">
        <f t="shared" si="41"/>
        <v>0</v>
      </c>
      <c r="Q249" s="214">
        <f t="shared" si="42"/>
        <v>0</v>
      </c>
      <c r="R249" s="214">
        <f t="shared" si="43"/>
        <v>0</v>
      </c>
      <c r="S249" s="66"/>
      <c r="T249" s="215">
        <f t="shared" si="44"/>
        <v>0</v>
      </c>
      <c r="U249" s="215">
        <v>2.9999999999999997E-4</v>
      </c>
      <c r="V249" s="215">
        <f t="shared" si="45"/>
        <v>8.0999999999999996E-3</v>
      </c>
      <c r="W249" s="215">
        <v>0</v>
      </c>
      <c r="X249" s="216">
        <f t="shared" si="46"/>
        <v>0</v>
      </c>
      <c r="Y249" s="30"/>
      <c r="Z249" s="30"/>
      <c r="AA249" s="30"/>
      <c r="AB249" s="30"/>
      <c r="AC249" s="30"/>
      <c r="AD249" s="30"/>
      <c r="AE249" s="30"/>
      <c r="AR249" s="217" t="s">
        <v>300</v>
      </c>
      <c r="AT249" s="217" t="s">
        <v>163</v>
      </c>
      <c r="AU249" s="217" t="s">
        <v>161</v>
      </c>
      <c r="AY249" s="14" t="s">
        <v>153</v>
      </c>
      <c r="BE249" s="218">
        <f t="shared" si="47"/>
        <v>0</v>
      </c>
      <c r="BF249" s="218">
        <f t="shared" si="48"/>
        <v>0</v>
      </c>
      <c r="BG249" s="218">
        <f t="shared" si="49"/>
        <v>0</v>
      </c>
      <c r="BH249" s="218">
        <f t="shared" si="50"/>
        <v>0</v>
      </c>
      <c r="BI249" s="218">
        <f t="shared" si="51"/>
        <v>0</v>
      </c>
      <c r="BJ249" s="14" t="s">
        <v>161</v>
      </c>
      <c r="BK249" s="219">
        <f t="shared" si="52"/>
        <v>0</v>
      </c>
      <c r="BL249" s="14" t="s">
        <v>232</v>
      </c>
      <c r="BM249" s="217" t="s">
        <v>582</v>
      </c>
    </row>
    <row r="250" spans="1:65" s="2" customFormat="1" ht="21.75" customHeight="1">
      <c r="A250" s="30"/>
      <c r="B250" s="31"/>
      <c r="C250" s="205" t="s">
        <v>583</v>
      </c>
      <c r="D250" s="205" t="s">
        <v>156</v>
      </c>
      <c r="E250" s="206" t="s">
        <v>584</v>
      </c>
      <c r="F250" s="207" t="s">
        <v>585</v>
      </c>
      <c r="G250" s="208" t="s">
        <v>159</v>
      </c>
      <c r="H250" s="209">
        <v>3</v>
      </c>
      <c r="I250" s="210"/>
      <c r="J250" s="210"/>
      <c r="K250" s="209">
        <f t="shared" si="40"/>
        <v>0</v>
      </c>
      <c r="L250" s="211"/>
      <c r="M250" s="35"/>
      <c r="N250" s="212" t="s">
        <v>1</v>
      </c>
      <c r="O250" s="213" t="s">
        <v>43</v>
      </c>
      <c r="P250" s="214">
        <f t="shared" si="41"/>
        <v>0</v>
      </c>
      <c r="Q250" s="214">
        <f t="shared" si="42"/>
        <v>0</v>
      </c>
      <c r="R250" s="214">
        <f t="shared" si="43"/>
        <v>0</v>
      </c>
      <c r="S250" s="66"/>
      <c r="T250" s="215">
        <f t="shared" si="44"/>
        <v>0</v>
      </c>
      <c r="U250" s="215">
        <v>1.0000000000000001E-5</v>
      </c>
      <c r="V250" s="215">
        <f t="shared" si="45"/>
        <v>3.0000000000000004E-5</v>
      </c>
      <c r="W250" s="215">
        <v>0</v>
      </c>
      <c r="X250" s="216">
        <f t="shared" si="46"/>
        <v>0</v>
      </c>
      <c r="Y250" s="30"/>
      <c r="Z250" s="30"/>
      <c r="AA250" s="30"/>
      <c r="AB250" s="30"/>
      <c r="AC250" s="30"/>
      <c r="AD250" s="30"/>
      <c r="AE250" s="30"/>
      <c r="AR250" s="217" t="s">
        <v>232</v>
      </c>
      <c r="AT250" s="217" t="s">
        <v>156</v>
      </c>
      <c r="AU250" s="217" t="s">
        <v>161</v>
      </c>
      <c r="AY250" s="14" t="s">
        <v>153</v>
      </c>
      <c r="BE250" s="218">
        <f t="shared" si="47"/>
        <v>0</v>
      </c>
      <c r="BF250" s="218">
        <f t="shared" si="48"/>
        <v>0</v>
      </c>
      <c r="BG250" s="218">
        <f t="shared" si="49"/>
        <v>0</v>
      </c>
      <c r="BH250" s="218">
        <f t="shared" si="50"/>
        <v>0</v>
      </c>
      <c r="BI250" s="218">
        <f t="shared" si="51"/>
        <v>0</v>
      </c>
      <c r="BJ250" s="14" t="s">
        <v>161</v>
      </c>
      <c r="BK250" s="219">
        <f t="shared" si="52"/>
        <v>0</v>
      </c>
      <c r="BL250" s="14" t="s">
        <v>232</v>
      </c>
      <c r="BM250" s="217" t="s">
        <v>586</v>
      </c>
    </row>
    <row r="251" spans="1:65" s="2" customFormat="1" ht="16.5" customHeight="1">
      <c r="A251" s="30"/>
      <c r="B251" s="31"/>
      <c r="C251" s="220" t="s">
        <v>587</v>
      </c>
      <c r="D251" s="220" t="s">
        <v>163</v>
      </c>
      <c r="E251" s="221" t="s">
        <v>588</v>
      </c>
      <c r="F251" s="222" t="s">
        <v>589</v>
      </c>
      <c r="G251" s="223" t="s">
        <v>159</v>
      </c>
      <c r="H251" s="224">
        <v>3</v>
      </c>
      <c r="I251" s="225"/>
      <c r="J251" s="226"/>
      <c r="K251" s="224">
        <f t="shared" si="40"/>
        <v>0</v>
      </c>
      <c r="L251" s="227"/>
      <c r="M251" s="228"/>
      <c r="N251" s="229" t="s">
        <v>1</v>
      </c>
      <c r="O251" s="213" t="s">
        <v>43</v>
      </c>
      <c r="P251" s="214">
        <f t="shared" si="41"/>
        <v>0</v>
      </c>
      <c r="Q251" s="214">
        <f t="shared" si="42"/>
        <v>0</v>
      </c>
      <c r="R251" s="214">
        <f t="shared" si="43"/>
        <v>0</v>
      </c>
      <c r="S251" s="66"/>
      <c r="T251" s="215">
        <f t="shared" si="44"/>
        <v>0</v>
      </c>
      <c r="U251" s="215">
        <v>1.7700000000000001E-3</v>
      </c>
      <c r="V251" s="215">
        <f t="shared" si="45"/>
        <v>5.3100000000000005E-3</v>
      </c>
      <c r="W251" s="215">
        <v>0</v>
      </c>
      <c r="X251" s="216">
        <f t="shared" si="46"/>
        <v>0</v>
      </c>
      <c r="Y251" s="30"/>
      <c r="Z251" s="30"/>
      <c r="AA251" s="30"/>
      <c r="AB251" s="30"/>
      <c r="AC251" s="30"/>
      <c r="AD251" s="30"/>
      <c r="AE251" s="30"/>
      <c r="AR251" s="217" t="s">
        <v>300</v>
      </c>
      <c r="AT251" s="217" t="s">
        <v>163</v>
      </c>
      <c r="AU251" s="217" t="s">
        <v>161</v>
      </c>
      <c r="AY251" s="14" t="s">
        <v>153</v>
      </c>
      <c r="BE251" s="218">
        <f t="shared" si="47"/>
        <v>0</v>
      </c>
      <c r="BF251" s="218">
        <f t="shared" si="48"/>
        <v>0</v>
      </c>
      <c r="BG251" s="218">
        <f t="shared" si="49"/>
        <v>0</v>
      </c>
      <c r="BH251" s="218">
        <f t="shared" si="50"/>
        <v>0</v>
      </c>
      <c r="BI251" s="218">
        <f t="shared" si="51"/>
        <v>0</v>
      </c>
      <c r="BJ251" s="14" t="s">
        <v>161</v>
      </c>
      <c r="BK251" s="219">
        <f t="shared" si="52"/>
        <v>0</v>
      </c>
      <c r="BL251" s="14" t="s">
        <v>232</v>
      </c>
      <c r="BM251" s="217" t="s">
        <v>590</v>
      </c>
    </row>
    <row r="252" spans="1:65" s="2" customFormat="1" ht="21.75" customHeight="1">
      <c r="A252" s="30"/>
      <c r="B252" s="31"/>
      <c r="C252" s="205" t="s">
        <v>353</v>
      </c>
      <c r="D252" s="205" t="s">
        <v>156</v>
      </c>
      <c r="E252" s="206" t="s">
        <v>591</v>
      </c>
      <c r="F252" s="207" t="s">
        <v>592</v>
      </c>
      <c r="G252" s="208" t="s">
        <v>390</v>
      </c>
      <c r="H252" s="210"/>
      <c r="I252" s="210"/>
      <c r="J252" s="210"/>
      <c r="K252" s="209">
        <f t="shared" si="40"/>
        <v>0</v>
      </c>
      <c r="L252" s="211"/>
      <c r="M252" s="35"/>
      <c r="N252" s="212" t="s">
        <v>1</v>
      </c>
      <c r="O252" s="213" t="s">
        <v>43</v>
      </c>
      <c r="P252" s="214">
        <f t="shared" si="41"/>
        <v>0</v>
      </c>
      <c r="Q252" s="214">
        <f t="shared" si="42"/>
        <v>0</v>
      </c>
      <c r="R252" s="214">
        <f t="shared" si="43"/>
        <v>0</v>
      </c>
      <c r="S252" s="66"/>
      <c r="T252" s="215">
        <f t="shared" si="44"/>
        <v>0</v>
      </c>
      <c r="U252" s="215">
        <v>0</v>
      </c>
      <c r="V252" s="215">
        <f t="shared" si="45"/>
        <v>0</v>
      </c>
      <c r="W252" s="215">
        <v>0</v>
      </c>
      <c r="X252" s="216">
        <f t="shared" si="46"/>
        <v>0</v>
      </c>
      <c r="Y252" s="30"/>
      <c r="Z252" s="30"/>
      <c r="AA252" s="30"/>
      <c r="AB252" s="30"/>
      <c r="AC252" s="30"/>
      <c r="AD252" s="30"/>
      <c r="AE252" s="30"/>
      <c r="AR252" s="217" t="s">
        <v>232</v>
      </c>
      <c r="AT252" s="217" t="s">
        <v>156</v>
      </c>
      <c r="AU252" s="217" t="s">
        <v>161</v>
      </c>
      <c r="AY252" s="14" t="s">
        <v>153</v>
      </c>
      <c r="BE252" s="218">
        <f t="shared" si="47"/>
        <v>0</v>
      </c>
      <c r="BF252" s="218">
        <f t="shared" si="48"/>
        <v>0</v>
      </c>
      <c r="BG252" s="218">
        <f t="shared" si="49"/>
        <v>0</v>
      </c>
      <c r="BH252" s="218">
        <f t="shared" si="50"/>
        <v>0</v>
      </c>
      <c r="BI252" s="218">
        <f t="shared" si="51"/>
        <v>0</v>
      </c>
      <c r="BJ252" s="14" t="s">
        <v>161</v>
      </c>
      <c r="BK252" s="219">
        <f t="shared" si="52"/>
        <v>0</v>
      </c>
      <c r="BL252" s="14" t="s">
        <v>232</v>
      </c>
      <c r="BM252" s="217" t="s">
        <v>593</v>
      </c>
    </row>
    <row r="253" spans="1:65" s="12" customFormat="1" ht="22.9" customHeight="1">
      <c r="B253" s="188"/>
      <c r="C253" s="189"/>
      <c r="D253" s="190" t="s">
        <v>78</v>
      </c>
      <c r="E253" s="203" t="s">
        <v>594</v>
      </c>
      <c r="F253" s="203" t="s">
        <v>595</v>
      </c>
      <c r="G253" s="189"/>
      <c r="H253" s="189"/>
      <c r="I253" s="192"/>
      <c r="J253" s="192"/>
      <c r="K253" s="204">
        <f>BK253</f>
        <v>0</v>
      </c>
      <c r="L253" s="189"/>
      <c r="M253" s="194"/>
      <c r="N253" s="195"/>
      <c r="O253" s="196"/>
      <c r="P253" s="196"/>
      <c r="Q253" s="197">
        <f>SUM(Q254:Q260)</f>
        <v>0</v>
      </c>
      <c r="R253" s="197">
        <f>SUM(R254:R260)</f>
        <v>0</v>
      </c>
      <c r="S253" s="196"/>
      <c r="T253" s="198">
        <f>SUM(T254:T260)</f>
        <v>0</v>
      </c>
      <c r="U253" s="196"/>
      <c r="V253" s="198">
        <f>SUM(V254:V260)</f>
        <v>1.0892277499999998</v>
      </c>
      <c r="W253" s="196"/>
      <c r="X253" s="199">
        <f>SUM(X254:X260)</f>
        <v>2.1332654</v>
      </c>
      <c r="AR253" s="200" t="s">
        <v>161</v>
      </c>
      <c r="AT253" s="201" t="s">
        <v>78</v>
      </c>
      <c r="AU253" s="201" t="s">
        <v>87</v>
      </c>
      <c r="AY253" s="200" t="s">
        <v>153</v>
      </c>
      <c r="BK253" s="202">
        <f>SUM(BK254:BK260)</f>
        <v>0</v>
      </c>
    </row>
    <row r="254" spans="1:65" s="2" customFormat="1" ht="16.5" customHeight="1">
      <c r="A254" s="30"/>
      <c r="B254" s="31"/>
      <c r="C254" s="205" t="s">
        <v>596</v>
      </c>
      <c r="D254" s="205" t="s">
        <v>156</v>
      </c>
      <c r="E254" s="206" t="s">
        <v>597</v>
      </c>
      <c r="F254" s="207" t="s">
        <v>598</v>
      </c>
      <c r="G254" s="208" t="s">
        <v>180</v>
      </c>
      <c r="H254" s="209">
        <v>89.632999999999996</v>
      </c>
      <c r="I254" s="210"/>
      <c r="J254" s="210"/>
      <c r="K254" s="209">
        <f t="shared" ref="K254:K260" si="53">ROUND(P254*H254,3)</f>
        <v>0</v>
      </c>
      <c r="L254" s="211"/>
      <c r="M254" s="35"/>
      <c r="N254" s="212" t="s">
        <v>1</v>
      </c>
      <c r="O254" s="213" t="s">
        <v>43</v>
      </c>
      <c r="P254" s="214">
        <f t="shared" ref="P254:P260" si="54">I254+J254</f>
        <v>0</v>
      </c>
      <c r="Q254" s="214">
        <f t="shared" ref="Q254:Q260" si="55">ROUND(I254*H254,3)</f>
        <v>0</v>
      </c>
      <c r="R254" s="214">
        <f t="shared" ref="R254:R260" si="56">ROUND(J254*H254,3)</f>
        <v>0</v>
      </c>
      <c r="S254" s="66"/>
      <c r="T254" s="215">
        <f t="shared" ref="T254:T260" si="57">S254*H254</f>
        <v>0</v>
      </c>
      <c r="U254" s="215">
        <v>0</v>
      </c>
      <c r="V254" s="215">
        <f t="shared" ref="V254:V260" si="58">U254*H254</f>
        <v>0</v>
      </c>
      <c r="W254" s="215">
        <v>2.3800000000000002E-2</v>
      </c>
      <c r="X254" s="216">
        <f t="shared" ref="X254:X260" si="59">W254*H254</f>
        <v>2.1332654</v>
      </c>
      <c r="Y254" s="30"/>
      <c r="Z254" s="30"/>
      <c r="AA254" s="30"/>
      <c r="AB254" s="30"/>
      <c r="AC254" s="30"/>
      <c r="AD254" s="30"/>
      <c r="AE254" s="30"/>
      <c r="AR254" s="217" t="s">
        <v>232</v>
      </c>
      <c r="AT254" s="217" t="s">
        <v>156</v>
      </c>
      <c r="AU254" s="217" t="s">
        <v>161</v>
      </c>
      <c r="AY254" s="14" t="s">
        <v>153</v>
      </c>
      <c r="BE254" s="218">
        <f t="shared" ref="BE254:BE260" si="60">IF(O254="základná",K254,0)</f>
        <v>0</v>
      </c>
      <c r="BF254" s="218">
        <f t="shared" ref="BF254:BF260" si="61">IF(O254="znížená",K254,0)</f>
        <v>0</v>
      </c>
      <c r="BG254" s="218">
        <f t="shared" ref="BG254:BG260" si="62">IF(O254="zákl. prenesená",K254,0)</f>
        <v>0</v>
      </c>
      <c r="BH254" s="218">
        <f t="shared" ref="BH254:BH260" si="63">IF(O254="zníž. prenesená",K254,0)</f>
        <v>0</v>
      </c>
      <c r="BI254" s="218">
        <f t="shared" ref="BI254:BI260" si="64">IF(O254="nulová",K254,0)</f>
        <v>0</v>
      </c>
      <c r="BJ254" s="14" t="s">
        <v>161</v>
      </c>
      <c r="BK254" s="219">
        <f t="shared" ref="BK254:BK260" si="65">ROUND(P254*H254,3)</f>
        <v>0</v>
      </c>
      <c r="BL254" s="14" t="s">
        <v>232</v>
      </c>
      <c r="BM254" s="217" t="s">
        <v>599</v>
      </c>
    </row>
    <row r="255" spans="1:65" s="2" customFormat="1" ht="16.5" customHeight="1">
      <c r="A255" s="30"/>
      <c r="B255" s="31"/>
      <c r="C255" s="205" t="s">
        <v>600</v>
      </c>
      <c r="D255" s="205" t="s">
        <v>156</v>
      </c>
      <c r="E255" s="206" t="s">
        <v>601</v>
      </c>
      <c r="F255" s="207" t="s">
        <v>602</v>
      </c>
      <c r="G255" s="208" t="s">
        <v>180</v>
      </c>
      <c r="H255" s="209">
        <v>89.632999999999996</v>
      </c>
      <c r="I255" s="210"/>
      <c r="J255" s="210"/>
      <c r="K255" s="209">
        <f t="shared" si="53"/>
        <v>0</v>
      </c>
      <c r="L255" s="211"/>
      <c r="M255" s="35"/>
      <c r="N255" s="212" t="s">
        <v>1</v>
      </c>
      <c r="O255" s="213" t="s">
        <v>43</v>
      </c>
      <c r="P255" s="214">
        <f t="shared" si="54"/>
        <v>0</v>
      </c>
      <c r="Q255" s="214">
        <f t="shared" si="55"/>
        <v>0</v>
      </c>
      <c r="R255" s="214">
        <f t="shared" si="56"/>
        <v>0</v>
      </c>
      <c r="S255" s="66"/>
      <c r="T255" s="215">
        <f t="shared" si="57"/>
        <v>0</v>
      </c>
      <c r="U255" s="215">
        <v>0</v>
      </c>
      <c r="V255" s="215">
        <f t="shared" si="58"/>
        <v>0</v>
      </c>
      <c r="W255" s="215">
        <v>0</v>
      </c>
      <c r="X255" s="216">
        <f t="shared" si="59"/>
        <v>0</v>
      </c>
      <c r="Y255" s="30"/>
      <c r="Z255" s="30"/>
      <c r="AA255" s="30"/>
      <c r="AB255" s="30"/>
      <c r="AC255" s="30"/>
      <c r="AD255" s="30"/>
      <c r="AE255" s="30"/>
      <c r="AR255" s="217" t="s">
        <v>232</v>
      </c>
      <c r="AT255" s="217" t="s">
        <v>156</v>
      </c>
      <c r="AU255" s="217" t="s">
        <v>161</v>
      </c>
      <c r="AY255" s="14" t="s">
        <v>153</v>
      </c>
      <c r="BE255" s="218">
        <f t="shared" si="60"/>
        <v>0</v>
      </c>
      <c r="BF255" s="218">
        <f t="shared" si="61"/>
        <v>0</v>
      </c>
      <c r="BG255" s="218">
        <f t="shared" si="62"/>
        <v>0</v>
      </c>
      <c r="BH255" s="218">
        <f t="shared" si="63"/>
        <v>0</v>
      </c>
      <c r="BI255" s="218">
        <f t="shared" si="64"/>
        <v>0</v>
      </c>
      <c r="BJ255" s="14" t="s">
        <v>161</v>
      </c>
      <c r="BK255" s="219">
        <f t="shared" si="65"/>
        <v>0</v>
      </c>
      <c r="BL255" s="14" t="s">
        <v>232</v>
      </c>
      <c r="BM255" s="217" t="s">
        <v>603</v>
      </c>
    </row>
    <row r="256" spans="1:65" s="2" customFormat="1" ht="21.75" customHeight="1">
      <c r="A256" s="30"/>
      <c r="B256" s="31"/>
      <c r="C256" s="205" t="s">
        <v>604</v>
      </c>
      <c r="D256" s="205" t="s">
        <v>156</v>
      </c>
      <c r="E256" s="206" t="s">
        <v>605</v>
      </c>
      <c r="F256" s="207" t="s">
        <v>606</v>
      </c>
      <c r="G256" s="208" t="s">
        <v>180</v>
      </c>
      <c r="H256" s="209">
        <v>89.632999999999996</v>
      </c>
      <c r="I256" s="210"/>
      <c r="J256" s="210"/>
      <c r="K256" s="209">
        <f t="shared" si="53"/>
        <v>0</v>
      </c>
      <c r="L256" s="211"/>
      <c r="M256" s="35"/>
      <c r="N256" s="212" t="s">
        <v>1</v>
      </c>
      <c r="O256" s="213" t="s">
        <v>43</v>
      </c>
      <c r="P256" s="214">
        <f t="shared" si="54"/>
        <v>0</v>
      </c>
      <c r="Q256" s="214">
        <f t="shared" si="55"/>
        <v>0</v>
      </c>
      <c r="R256" s="214">
        <f t="shared" si="56"/>
        <v>0</v>
      </c>
      <c r="S256" s="66"/>
      <c r="T256" s="215">
        <f t="shared" si="57"/>
        <v>0</v>
      </c>
      <c r="U256" s="215">
        <v>0</v>
      </c>
      <c r="V256" s="215">
        <f t="shared" si="58"/>
        <v>0</v>
      </c>
      <c r="W256" s="215">
        <v>0</v>
      </c>
      <c r="X256" s="216">
        <f t="shared" si="59"/>
        <v>0</v>
      </c>
      <c r="Y256" s="30"/>
      <c r="Z256" s="30"/>
      <c r="AA256" s="30"/>
      <c r="AB256" s="30"/>
      <c r="AC256" s="30"/>
      <c r="AD256" s="30"/>
      <c r="AE256" s="30"/>
      <c r="AR256" s="217" t="s">
        <v>232</v>
      </c>
      <c r="AT256" s="217" t="s">
        <v>156</v>
      </c>
      <c r="AU256" s="217" t="s">
        <v>161</v>
      </c>
      <c r="AY256" s="14" t="s">
        <v>153</v>
      </c>
      <c r="BE256" s="218">
        <f t="shared" si="60"/>
        <v>0</v>
      </c>
      <c r="BF256" s="218">
        <f t="shared" si="61"/>
        <v>0</v>
      </c>
      <c r="BG256" s="218">
        <f t="shared" si="62"/>
        <v>0</v>
      </c>
      <c r="BH256" s="218">
        <f t="shared" si="63"/>
        <v>0</v>
      </c>
      <c r="BI256" s="218">
        <f t="shared" si="64"/>
        <v>0</v>
      </c>
      <c r="BJ256" s="14" t="s">
        <v>161</v>
      </c>
      <c r="BK256" s="219">
        <f t="shared" si="65"/>
        <v>0</v>
      </c>
      <c r="BL256" s="14" t="s">
        <v>232</v>
      </c>
      <c r="BM256" s="217" t="s">
        <v>607</v>
      </c>
    </row>
    <row r="257" spans="1:65" s="2" customFormat="1" ht="16.5" customHeight="1">
      <c r="A257" s="30"/>
      <c r="B257" s="31"/>
      <c r="C257" s="205" t="s">
        <v>608</v>
      </c>
      <c r="D257" s="205" t="s">
        <v>156</v>
      </c>
      <c r="E257" s="206" t="s">
        <v>609</v>
      </c>
      <c r="F257" s="207" t="s">
        <v>610</v>
      </c>
      <c r="G257" s="208" t="s">
        <v>180</v>
      </c>
      <c r="H257" s="209">
        <v>89.632999999999996</v>
      </c>
      <c r="I257" s="210"/>
      <c r="J257" s="210"/>
      <c r="K257" s="209">
        <f t="shared" si="53"/>
        <v>0</v>
      </c>
      <c r="L257" s="211"/>
      <c r="M257" s="35"/>
      <c r="N257" s="212" t="s">
        <v>1</v>
      </c>
      <c r="O257" s="213" t="s">
        <v>43</v>
      </c>
      <c r="P257" s="214">
        <f t="shared" si="54"/>
        <v>0</v>
      </c>
      <c r="Q257" s="214">
        <f t="shared" si="55"/>
        <v>0</v>
      </c>
      <c r="R257" s="214">
        <f t="shared" si="56"/>
        <v>0</v>
      </c>
      <c r="S257" s="66"/>
      <c r="T257" s="215">
        <f t="shared" si="57"/>
        <v>0</v>
      </c>
      <c r="U257" s="215">
        <v>1.175E-2</v>
      </c>
      <c r="V257" s="215">
        <f t="shared" si="58"/>
        <v>1.05318775</v>
      </c>
      <c r="W257" s="215">
        <v>0</v>
      </c>
      <c r="X257" s="216">
        <f t="shared" si="59"/>
        <v>0</v>
      </c>
      <c r="Y257" s="30"/>
      <c r="Z257" s="30"/>
      <c r="AA257" s="30"/>
      <c r="AB257" s="30"/>
      <c r="AC257" s="30"/>
      <c r="AD257" s="30"/>
      <c r="AE257" s="30"/>
      <c r="AR257" s="217" t="s">
        <v>232</v>
      </c>
      <c r="AT257" s="217" t="s">
        <v>156</v>
      </c>
      <c r="AU257" s="217" t="s">
        <v>161</v>
      </c>
      <c r="AY257" s="14" t="s">
        <v>153</v>
      </c>
      <c r="BE257" s="218">
        <f t="shared" si="60"/>
        <v>0</v>
      </c>
      <c r="BF257" s="218">
        <f t="shared" si="61"/>
        <v>0</v>
      </c>
      <c r="BG257" s="218">
        <f t="shared" si="62"/>
        <v>0</v>
      </c>
      <c r="BH257" s="218">
        <f t="shared" si="63"/>
        <v>0</v>
      </c>
      <c r="BI257" s="218">
        <f t="shared" si="64"/>
        <v>0</v>
      </c>
      <c r="BJ257" s="14" t="s">
        <v>161</v>
      </c>
      <c r="BK257" s="219">
        <f t="shared" si="65"/>
        <v>0</v>
      </c>
      <c r="BL257" s="14" t="s">
        <v>232</v>
      </c>
      <c r="BM257" s="217" t="s">
        <v>611</v>
      </c>
    </row>
    <row r="258" spans="1:65" s="2" customFormat="1" ht="21.75" customHeight="1">
      <c r="A258" s="30"/>
      <c r="B258" s="31"/>
      <c r="C258" s="205" t="s">
        <v>612</v>
      </c>
      <c r="D258" s="205" t="s">
        <v>156</v>
      </c>
      <c r="E258" s="206" t="s">
        <v>613</v>
      </c>
      <c r="F258" s="207" t="s">
        <v>614</v>
      </c>
      <c r="G258" s="208" t="s">
        <v>159</v>
      </c>
      <c r="H258" s="209">
        <v>1</v>
      </c>
      <c r="I258" s="210"/>
      <c r="J258" s="210"/>
      <c r="K258" s="209">
        <f t="shared" si="53"/>
        <v>0</v>
      </c>
      <c r="L258" s="211"/>
      <c r="M258" s="35"/>
      <c r="N258" s="212" t="s">
        <v>1</v>
      </c>
      <c r="O258" s="213" t="s">
        <v>43</v>
      </c>
      <c r="P258" s="214">
        <f t="shared" si="54"/>
        <v>0</v>
      </c>
      <c r="Q258" s="214">
        <f t="shared" si="55"/>
        <v>0</v>
      </c>
      <c r="R258" s="214">
        <f t="shared" si="56"/>
        <v>0</v>
      </c>
      <c r="S258" s="66"/>
      <c r="T258" s="215">
        <f t="shared" si="57"/>
        <v>0</v>
      </c>
      <c r="U258" s="215">
        <v>2.0000000000000002E-5</v>
      </c>
      <c r="V258" s="215">
        <f t="shared" si="58"/>
        <v>2.0000000000000002E-5</v>
      </c>
      <c r="W258" s="215">
        <v>0</v>
      </c>
      <c r="X258" s="216">
        <f t="shared" si="59"/>
        <v>0</v>
      </c>
      <c r="Y258" s="30"/>
      <c r="Z258" s="30"/>
      <c r="AA258" s="30"/>
      <c r="AB258" s="30"/>
      <c r="AC258" s="30"/>
      <c r="AD258" s="30"/>
      <c r="AE258" s="30"/>
      <c r="AR258" s="217" t="s">
        <v>232</v>
      </c>
      <c r="AT258" s="217" t="s">
        <v>156</v>
      </c>
      <c r="AU258" s="217" t="s">
        <v>161</v>
      </c>
      <c r="AY258" s="14" t="s">
        <v>153</v>
      </c>
      <c r="BE258" s="218">
        <f t="shared" si="60"/>
        <v>0</v>
      </c>
      <c r="BF258" s="218">
        <f t="shared" si="61"/>
        <v>0</v>
      </c>
      <c r="BG258" s="218">
        <f t="shared" si="62"/>
        <v>0</v>
      </c>
      <c r="BH258" s="218">
        <f t="shared" si="63"/>
        <v>0</v>
      </c>
      <c r="BI258" s="218">
        <f t="shared" si="64"/>
        <v>0</v>
      </c>
      <c r="BJ258" s="14" t="s">
        <v>161</v>
      </c>
      <c r="BK258" s="219">
        <f t="shared" si="65"/>
        <v>0</v>
      </c>
      <c r="BL258" s="14" t="s">
        <v>232</v>
      </c>
      <c r="BM258" s="217" t="s">
        <v>615</v>
      </c>
    </row>
    <row r="259" spans="1:65" s="2" customFormat="1" ht="21.75" customHeight="1">
      <c r="A259" s="30"/>
      <c r="B259" s="31"/>
      <c r="C259" s="220" t="s">
        <v>616</v>
      </c>
      <c r="D259" s="220" t="s">
        <v>163</v>
      </c>
      <c r="E259" s="221" t="s">
        <v>617</v>
      </c>
      <c r="F259" s="222" t="s">
        <v>618</v>
      </c>
      <c r="G259" s="223" t="s">
        <v>159</v>
      </c>
      <c r="H259" s="224">
        <v>1</v>
      </c>
      <c r="I259" s="225"/>
      <c r="J259" s="226"/>
      <c r="K259" s="224">
        <f t="shared" si="53"/>
        <v>0</v>
      </c>
      <c r="L259" s="227"/>
      <c r="M259" s="228"/>
      <c r="N259" s="229" t="s">
        <v>1</v>
      </c>
      <c r="O259" s="213" t="s">
        <v>43</v>
      </c>
      <c r="P259" s="214">
        <f t="shared" si="54"/>
        <v>0</v>
      </c>
      <c r="Q259" s="214">
        <f t="shared" si="55"/>
        <v>0</v>
      </c>
      <c r="R259" s="214">
        <f t="shared" si="56"/>
        <v>0</v>
      </c>
      <c r="S259" s="66"/>
      <c r="T259" s="215">
        <f t="shared" si="57"/>
        <v>0</v>
      </c>
      <c r="U259" s="215">
        <v>3.6020000000000003E-2</v>
      </c>
      <c r="V259" s="215">
        <f t="shared" si="58"/>
        <v>3.6020000000000003E-2</v>
      </c>
      <c r="W259" s="215">
        <v>0</v>
      </c>
      <c r="X259" s="216">
        <f t="shared" si="59"/>
        <v>0</v>
      </c>
      <c r="Y259" s="30"/>
      <c r="Z259" s="30"/>
      <c r="AA259" s="30"/>
      <c r="AB259" s="30"/>
      <c r="AC259" s="30"/>
      <c r="AD259" s="30"/>
      <c r="AE259" s="30"/>
      <c r="AR259" s="217" t="s">
        <v>300</v>
      </c>
      <c r="AT259" s="217" t="s">
        <v>163</v>
      </c>
      <c r="AU259" s="217" t="s">
        <v>161</v>
      </c>
      <c r="AY259" s="14" t="s">
        <v>153</v>
      </c>
      <c r="BE259" s="218">
        <f t="shared" si="60"/>
        <v>0</v>
      </c>
      <c r="BF259" s="218">
        <f t="shared" si="61"/>
        <v>0</v>
      </c>
      <c r="BG259" s="218">
        <f t="shared" si="62"/>
        <v>0</v>
      </c>
      <c r="BH259" s="218">
        <f t="shared" si="63"/>
        <v>0</v>
      </c>
      <c r="BI259" s="218">
        <f t="shared" si="64"/>
        <v>0</v>
      </c>
      <c r="BJ259" s="14" t="s">
        <v>161</v>
      </c>
      <c r="BK259" s="219">
        <f t="shared" si="65"/>
        <v>0</v>
      </c>
      <c r="BL259" s="14" t="s">
        <v>232</v>
      </c>
      <c r="BM259" s="217" t="s">
        <v>619</v>
      </c>
    </row>
    <row r="260" spans="1:65" s="2" customFormat="1" ht="21.75" customHeight="1">
      <c r="A260" s="30"/>
      <c r="B260" s="31"/>
      <c r="C260" s="205" t="s">
        <v>620</v>
      </c>
      <c r="D260" s="205" t="s">
        <v>156</v>
      </c>
      <c r="E260" s="206" t="s">
        <v>621</v>
      </c>
      <c r="F260" s="207" t="s">
        <v>622</v>
      </c>
      <c r="G260" s="208" t="s">
        <v>390</v>
      </c>
      <c r="H260" s="210"/>
      <c r="I260" s="210"/>
      <c r="J260" s="210"/>
      <c r="K260" s="209">
        <f t="shared" si="53"/>
        <v>0</v>
      </c>
      <c r="L260" s="211"/>
      <c r="M260" s="35"/>
      <c r="N260" s="212" t="s">
        <v>1</v>
      </c>
      <c r="O260" s="213" t="s">
        <v>43</v>
      </c>
      <c r="P260" s="214">
        <f t="shared" si="54"/>
        <v>0</v>
      </c>
      <c r="Q260" s="214">
        <f t="shared" si="55"/>
        <v>0</v>
      </c>
      <c r="R260" s="214">
        <f t="shared" si="56"/>
        <v>0</v>
      </c>
      <c r="S260" s="66"/>
      <c r="T260" s="215">
        <f t="shared" si="57"/>
        <v>0</v>
      </c>
      <c r="U260" s="215">
        <v>0</v>
      </c>
      <c r="V260" s="215">
        <f t="shared" si="58"/>
        <v>0</v>
      </c>
      <c r="W260" s="215">
        <v>0</v>
      </c>
      <c r="X260" s="216">
        <f t="shared" si="59"/>
        <v>0</v>
      </c>
      <c r="Y260" s="30"/>
      <c r="Z260" s="30"/>
      <c r="AA260" s="30"/>
      <c r="AB260" s="30"/>
      <c r="AC260" s="30"/>
      <c r="AD260" s="30"/>
      <c r="AE260" s="30"/>
      <c r="AR260" s="217" t="s">
        <v>232</v>
      </c>
      <c r="AT260" s="217" t="s">
        <v>156</v>
      </c>
      <c r="AU260" s="217" t="s">
        <v>161</v>
      </c>
      <c r="AY260" s="14" t="s">
        <v>153</v>
      </c>
      <c r="BE260" s="218">
        <f t="shared" si="60"/>
        <v>0</v>
      </c>
      <c r="BF260" s="218">
        <f t="shared" si="61"/>
        <v>0</v>
      </c>
      <c r="BG260" s="218">
        <f t="shared" si="62"/>
        <v>0</v>
      </c>
      <c r="BH260" s="218">
        <f t="shared" si="63"/>
        <v>0</v>
      </c>
      <c r="BI260" s="218">
        <f t="shared" si="64"/>
        <v>0</v>
      </c>
      <c r="BJ260" s="14" t="s">
        <v>161</v>
      </c>
      <c r="BK260" s="219">
        <f t="shared" si="65"/>
        <v>0</v>
      </c>
      <c r="BL260" s="14" t="s">
        <v>232</v>
      </c>
      <c r="BM260" s="217" t="s">
        <v>623</v>
      </c>
    </row>
    <row r="261" spans="1:65" s="12" customFormat="1" ht="22.9" customHeight="1">
      <c r="B261" s="188"/>
      <c r="C261" s="189"/>
      <c r="D261" s="190" t="s">
        <v>78</v>
      </c>
      <c r="E261" s="203" t="s">
        <v>624</v>
      </c>
      <c r="F261" s="203" t="s">
        <v>625</v>
      </c>
      <c r="G261" s="189"/>
      <c r="H261" s="189"/>
      <c r="I261" s="192"/>
      <c r="J261" s="192"/>
      <c r="K261" s="204">
        <f>BK261</f>
        <v>0</v>
      </c>
      <c r="L261" s="189"/>
      <c r="M261" s="194"/>
      <c r="N261" s="195"/>
      <c r="O261" s="196"/>
      <c r="P261" s="196"/>
      <c r="Q261" s="197">
        <f>SUM(Q262:Q264)</f>
        <v>0</v>
      </c>
      <c r="R261" s="197">
        <f>SUM(R262:R264)</f>
        <v>0</v>
      </c>
      <c r="S261" s="196"/>
      <c r="T261" s="198">
        <f>SUM(T262:T264)</f>
        <v>0</v>
      </c>
      <c r="U261" s="196"/>
      <c r="V261" s="198">
        <f>SUM(V262:V264)</f>
        <v>5.7171085999999995</v>
      </c>
      <c r="W261" s="196"/>
      <c r="X261" s="199">
        <f>SUM(X262:X264)</f>
        <v>0</v>
      </c>
      <c r="AR261" s="200" t="s">
        <v>161</v>
      </c>
      <c r="AT261" s="201" t="s">
        <v>78</v>
      </c>
      <c r="AU261" s="201" t="s">
        <v>87</v>
      </c>
      <c r="AY261" s="200" t="s">
        <v>153</v>
      </c>
      <c r="BK261" s="202">
        <f>SUM(BK262:BK264)</f>
        <v>0</v>
      </c>
    </row>
    <row r="262" spans="1:65" s="2" customFormat="1" ht="21.75" customHeight="1">
      <c r="A262" s="30"/>
      <c r="B262" s="31"/>
      <c r="C262" s="205" t="s">
        <v>626</v>
      </c>
      <c r="D262" s="205" t="s">
        <v>156</v>
      </c>
      <c r="E262" s="206" t="s">
        <v>627</v>
      </c>
      <c r="F262" s="207" t="s">
        <v>628</v>
      </c>
      <c r="G262" s="208" t="s">
        <v>180</v>
      </c>
      <c r="H262" s="209">
        <v>3.78</v>
      </c>
      <c r="I262" s="210"/>
      <c r="J262" s="210"/>
      <c r="K262" s="209">
        <f>ROUND(P262*H262,3)</f>
        <v>0</v>
      </c>
      <c r="L262" s="211"/>
      <c r="M262" s="35"/>
      <c r="N262" s="212" t="s">
        <v>1</v>
      </c>
      <c r="O262" s="213" t="s">
        <v>43</v>
      </c>
      <c r="P262" s="214">
        <f>I262+J262</f>
        <v>0</v>
      </c>
      <c r="Q262" s="214">
        <f>ROUND(I262*H262,3)</f>
        <v>0</v>
      </c>
      <c r="R262" s="214">
        <f>ROUND(J262*H262,3)</f>
        <v>0</v>
      </c>
      <c r="S262" s="66"/>
      <c r="T262" s="215">
        <f>S262*H262</f>
        <v>0</v>
      </c>
      <c r="U262" s="215">
        <v>1.371E-2</v>
      </c>
      <c r="V262" s="215">
        <f>U262*H262</f>
        <v>5.1823799999999996E-2</v>
      </c>
      <c r="W262" s="215">
        <v>0</v>
      </c>
      <c r="X262" s="216">
        <f>W262*H262</f>
        <v>0</v>
      </c>
      <c r="Y262" s="30"/>
      <c r="Z262" s="30"/>
      <c r="AA262" s="30"/>
      <c r="AB262" s="30"/>
      <c r="AC262" s="30"/>
      <c r="AD262" s="30"/>
      <c r="AE262" s="30"/>
      <c r="AR262" s="217" t="s">
        <v>232</v>
      </c>
      <c r="AT262" s="217" t="s">
        <v>156</v>
      </c>
      <c r="AU262" s="217" t="s">
        <v>161</v>
      </c>
      <c r="AY262" s="14" t="s">
        <v>153</v>
      </c>
      <c r="BE262" s="218">
        <f>IF(O262="základná",K262,0)</f>
        <v>0</v>
      </c>
      <c r="BF262" s="218">
        <f>IF(O262="znížená",K262,0)</f>
        <v>0</v>
      </c>
      <c r="BG262" s="218">
        <f>IF(O262="zákl. prenesená",K262,0)</f>
        <v>0</v>
      </c>
      <c r="BH262" s="218">
        <f>IF(O262="zníž. prenesená",K262,0)</f>
        <v>0</v>
      </c>
      <c r="BI262" s="218">
        <f>IF(O262="nulová",K262,0)</f>
        <v>0</v>
      </c>
      <c r="BJ262" s="14" t="s">
        <v>161</v>
      </c>
      <c r="BK262" s="219">
        <f>ROUND(P262*H262,3)</f>
        <v>0</v>
      </c>
      <c r="BL262" s="14" t="s">
        <v>232</v>
      </c>
      <c r="BM262" s="217" t="s">
        <v>629</v>
      </c>
    </row>
    <row r="263" spans="1:65" s="2" customFormat="1" ht="33" customHeight="1">
      <c r="A263" s="30"/>
      <c r="B263" s="31"/>
      <c r="C263" s="205" t="s">
        <v>630</v>
      </c>
      <c r="D263" s="205" t="s">
        <v>156</v>
      </c>
      <c r="E263" s="206" t="s">
        <v>631</v>
      </c>
      <c r="F263" s="207" t="s">
        <v>632</v>
      </c>
      <c r="G263" s="208" t="s">
        <v>180</v>
      </c>
      <c r="H263" s="209">
        <v>664.16</v>
      </c>
      <c r="I263" s="210"/>
      <c r="J263" s="210"/>
      <c r="K263" s="209">
        <f>ROUND(P263*H263,3)</f>
        <v>0</v>
      </c>
      <c r="L263" s="211"/>
      <c r="M263" s="35"/>
      <c r="N263" s="212" t="s">
        <v>1</v>
      </c>
      <c r="O263" s="213" t="s">
        <v>43</v>
      </c>
      <c r="P263" s="214">
        <f>I263+J263</f>
        <v>0</v>
      </c>
      <c r="Q263" s="214">
        <f>ROUND(I263*H263,3)</f>
        <v>0</v>
      </c>
      <c r="R263" s="214">
        <f>ROUND(J263*H263,3)</f>
        <v>0</v>
      </c>
      <c r="S263" s="66"/>
      <c r="T263" s="215">
        <f>S263*H263</f>
        <v>0</v>
      </c>
      <c r="U263" s="215">
        <v>8.5299999999999994E-3</v>
      </c>
      <c r="V263" s="215">
        <f>U263*H263</f>
        <v>5.6652847999999993</v>
      </c>
      <c r="W263" s="215">
        <v>0</v>
      </c>
      <c r="X263" s="216">
        <f>W263*H263</f>
        <v>0</v>
      </c>
      <c r="Y263" s="30"/>
      <c r="Z263" s="30"/>
      <c r="AA263" s="30"/>
      <c r="AB263" s="30"/>
      <c r="AC263" s="30"/>
      <c r="AD263" s="30"/>
      <c r="AE263" s="30"/>
      <c r="AR263" s="217" t="s">
        <v>232</v>
      </c>
      <c r="AT263" s="217" t="s">
        <v>156</v>
      </c>
      <c r="AU263" s="217" t="s">
        <v>161</v>
      </c>
      <c r="AY263" s="14" t="s">
        <v>153</v>
      </c>
      <c r="BE263" s="218">
        <f>IF(O263="základná",K263,0)</f>
        <v>0</v>
      </c>
      <c r="BF263" s="218">
        <f>IF(O263="znížená",K263,0)</f>
        <v>0</v>
      </c>
      <c r="BG263" s="218">
        <f>IF(O263="zákl. prenesená",K263,0)</f>
        <v>0</v>
      </c>
      <c r="BH263" s="218">
        <f>IF(O263="zníž. prenesená",K263,0)</f>
        <v>0</v>
      </c>
      <c r="BI263" s="218">
        <f>IF(O263="nulová",K263,0)</f>
        <v>0</v>
      </c>
      <c r="BJ263" s="14" t="s">
        <v>161</v>
      </c>
      <c r="BK263" s="219">
        <f>ROUND(P263*H263,3)</f>
        <v>0</v>
      </c>
      <c r="BL263" s="14" t="s">
        <v>232</v>
      </c>
      <c r="BM263" s="217" t="s">
        <v>633</v>
      </c>
    </row>
    <row r="264" spans="1:65" s="2" customFormat="1" ht="16.5" customHeight="1">
      <c r="A264" s="30"/>
      <c r="B264" s="31"/>
      <c r="C264" s="205" t="s">
        <v>634</v>
      </c>
      <c r="D264" s="205" t="s">
        <v>156</v>
      </c>
      <c r="E264" s="206" t="s">
        <v>635</v>
      </c>
      <c r="F264" s="207" t="s">
        <v>636</v>
      </c>
      <c r="G264" s="208" t="s">
        <v>390</v>
      </c>
      <c r="H264" s="210"/>
      <c r="I264" s="210"/>
      <c r="J264" s="210"/>
      <c r="K264" s="209">
        <f>ROUND(P264*H264,3)</f>
        <v>0</v>
      </c>
      <c r="L264" s="211"/>
      <c r="M264" s="35"/>
      <c r="N264" s="212" t="s">
        <v>1</v>
      </c>
      <c r="O264" s="213" t="s">
        <v>43</v>
      </c>
      <c r="P264" s="214">
        <f>I264+J264</f>
        <v>0</v>
      </c>
      <c r="Q264" s="214">
        <f>ROUND(I264*H264,3)</f>
        <v>0</v>
      </c>
      <c r="R264" s="214">
        <f>ROUND(J264*H264,3)</f>
        <v>0</v>
      </c>
      <c r="S264" s="66"/>
      <c r="T264" s="215">
        <f>S264*H264</f>
        <v>0</v>
      </c>
      <c r="U264" s="215">
        <v>0</v>
      </c>
      <c r="V264" s="215">
        <f>U264*H264</f>
        <v>0</v>
      </c>
      <c r="W264" s="215">
        <v>0</v>
      </c>
      <c r="X264" s="216">
        <f>W264*H264</f>
        <v>0</v>
      </c>
      <c r="Y264" s="30"/>
      <c r="Z264" s="30"/>
      <c r="AA264" s="30"/>
      <c r="AB264" s="30"/>
      <c r="AC264" s="30"/>
      <c r="AD264" s="30"/>
      <c r="AE264" s="30"/>
      <c r="AR264" s="217" t="s">
        <v>232</v>
      </c>
      <c r="AT264" s="217" t="s">
        <v>156</v>
      </c>
      <c r="AU264" s="217" t="s">
        <v>161</v>
      </c>
      <c r="AY264" s="14" t="s">
        <v>153</v>
      </c>
      <c r="BE264" s="218">
        <f>IF(O264="základná",K264,0)</f>
        <v>0</v>
      </c>
      <c r="BF264" s="218">
        <f>IF(O264="znížená",K264,0)</f>
        <v>0</v>
      </c>
      <c r="BG264" s="218">
        <f>IF(O264="zákl. prenesená",K264,0)</f>
        <v>0</v>
      </c>
      <c r="BH264" s="218">
        <f>IF(O264="zníž. prenesená",K264,0)</f>
        <v>0</v>
      </c>
      <c r="BI264" s="218">
        <f>IF(O264="nulová",K264,0)</f>
        <v>0</v>
      </c>
      <c r="BJ264" s="14" t="s">
        <v>161</v>
      </c>
      <c r="BK264" s="219">
        <f>ROUND(P264*H264,3)</f>
        <v>0</v>
      </c>
      <c r="BL264" s="14" t="s">
        <v>232</v>
      </c>
      <c r="BM264" s="217" t="s">
        <v>637</v>
      </c>
    </row>
    <row r="265" spans="1:65" s="12" customFormat="1" ht="22.9" customHeight="1">
      <c r="B265" s="188"/>
      <c r="C265" s="189"/>
      <c r="D265" s="190" t="s">
        <v>78</v>
      </c>
      <c r="E265" s="203" t="s">
        <v>638</v>
      </c>
      <c r="F265" s="203" t="s">
        <v>639</v>
      </c>
      <c r="G265" s="189"/>
      <c r="H265" s="189"/>
      <c r="I265" s="192"/>
      <c r="J265" s="192"/>
      <c r="K265" s="204">
        <f>BK265</f>
        <v>0</v>
      </c>
      <c r="L265" s="189"/>
      <c r="M265" s="194"/>
      <c r="N265" s="195"/>
      <c r="O265" s="196"/>
      <c r="P265" s="196"/>
      <c r="Q265" s="197">
        <f>SUM(Q266:Q268)</f>
        <v>0</v>
      </c>
      <c r="R265" s="197">
        <f>SUM(R266:R268)</f>
        <v>0</v>
      </c>
      <c r="S265" s="196"/>
      <c r="T265" s="198">
        <f>SUM(T266:T268)</f>
        <v>0</v>
      </c>
      <c r="U265" s="196"/>
      <c r="V265" s="198">
        <f>SUM(V266:V268)</f>
        <v>1.3167000000000002E-2</v>
      </c>
      <c r="W265" s="196"/>
      <c r="X265" s="199">
        <f>SUM(X266:X268)</f>
        <v>8.4645000000000012E-2</v>
      </c>
      <c r="AR265" s="200" t="s">
        <v>161</v>
      </c>
      <c r="AT265" s="201" t="s">
        <v>78</v>
      </c>
      <c r="AU265" s="201" t="s">
        <v>87</v>
      </c>
      <c r="AY265" s="200" t="s">
        <v>153</v>
      </c>
      <c r="BK265" s="202">
        <f>SUM(BK266:BK268)</f>
        <v>0</v>
      </c>
    </row>
    <row r="266" spans="1:65" s="2" customFormat="1" ht="21.75" customHeight="1">
      <c r="A266" s="30"/>
      <c r="B266" s="31"/>
      <c r="C266" s="205" t="s">
        <v>640</v>
      </c>
      <c r="D266" s="205" t="s">
        <v>156</v>
      </c>
      <c r="E266" s="206" t="s">
        <v>641</v>
      </c>
      <c r="F266" s="207" t="s">
        <v>642</v>
      </c>
      <c r="G266" s="208" t="s">
        <v>643</v>
      </c>
      <c r="H266" s="209">
        <v>62.7</v>
      </c>
      <c r="I266" s="210"/>
      <c r="J266" s="210"/>
      <c r="K266" s="209">
        <f>ROUND(P266*H266,3)</f>
        <v>0</v>
      </c>
      <c r="L266" s="211"/>
      <c r="M266" s="35"/>
      <c r="N266" s="212" t="s">
        <v>1</v>
      </c>
      <c r="O266" s="213" t="s">
        <v>43</v>
      </c>
      <c r="P266" s="214">
        <f>I266+J266</f>
        <v>0</v>
      </c>
      <c r="Q266" s="214">
        <f>ROUND(I266*H266,3)</f>
        <v>0</v>
      </c>
      <c r="R266" s="214">
        <f>ROUND(J266*H266,3)</f>
        <v>0</v>
      </c>
      <c r="S266" s="66"/>
      <c r="T266" s="215">
        <f>S266*H266</f>
        <v>0</v>
      </c>
      <c r="U266" s="215">
        <v>2.1000000000000001E-4</v>
      </c>
      <c r="V266" s="215">
        <f>U266*H266</f>
        <v>1.3167000000000002E-2</v>
      </c>
      <c r="W266" s="215">
        <v>0</v>
      </c>
      <c r="X266" s="216">
        <f>W266*H266</f>
        <v>0</v>
      </c>
      <c r="Y266" s="30"/>
      <c r="Z266" s="30"/>
      <c r="AA266" s="30"/>
      <c r="AB266" s="30"/>
      <c r="AC266" s="30"/>
      <c r="AD266" s="30"/>
      <c r="AE266" s="30"/>
      <c r="AR266" s="217" t="s">
        <v>232</v>
      </c>
      <c r="AT266" s="217" t="s">
        <v>156</v>
      </c>
      <c r="AU266" s="217" t="s">
        <v>161</v>
      </c>
      <c r="AY266" s="14" t="s">
        <v>153</v>
      </c>
      <c r="BE266" s="218">
        <f>IF(O266="základná",K266,0)</f>
        <v>0</v>
      </c>
      <c r="BF266" s="218">
        <f>IF(O266="znížená",K266,0)</f>
        <v>0</v>
      </c>
      <c r="BG266" s="218">
        <f>IF(O266="zákl. prenesená",K266,0)</f>
        <v>0</v>
      </c>
      <c r="BH266" s="218">
        <f>IF(O266="zníž. prenesená",K266,0)</f>
        <v>0</v>
      </c>
      <c r="BI266" s="218">
        <f>IF(O266="nulová",K266,0)</f>
        <v>0</v>
      </c>
      <c r="BJ266" s="14" t="s">
        <v>161</v>
      </c>
      <c r="BK266" s="219">
        <f>ROUND(P266*H266,3)</f>
        <v>0</v>
      </c>
      <c r="BL266" s="14" t="s">
        <v>232</v>
      </c>
      <c r="BM266" s="217" t="s">
        <v>644</v>
      </c>
    </row>
    <row r="267" spans="1:65" s="2" customFormat="1" ht="21.75" customHeight="1">
      <c r="A267" s="30"/>
      <c r="B267" s="31"/>
      <c r="C267" s="205" t="s">
        <v>645</v>
      </c>
      <c r="D267" s="205" t="s">
        <v>156</v>
      </c>
      <c r="E267" s="206" t="s">
        <v>646</v>
      </c>
      <c r="F267" s="207" t="s">
        <v>647</v>
      </c>
      <c r="G267" s="208" t="s">
        <v>643</v>
      </c>
      <c r="H267" s="209">
        <v>62.7</v>
      </c>
      <c r="I267" s="210"/>
      <c r="J267" s="210"/>
      <c r="K267" s="209">
        <f>ROUND(P267*H267,3)</f>
        <v>0</v>
      </c>
      <c r="L267" s="211"/>
      <c r="M267" s="35"/>
      <c r="N267" s="212" t="s">
        <v>1</v>
      </c>
      <c r="O267" s="213" t="s">
        <v>43</v>
      </c>
      <c r="P267" s="214">
        <f>I267+J267</f>
        <v>0</v>
      </c>
      <c r="Q267" s="214">
        <f>ROUND(I267*H267,3)</f>
        <v>0</v>
      </c>
      <c r="R267" s="214">
        <f>ROUND(J267*H267,3)</f>
        <v>0</v>
      </c>
      <c r="S267" s="66"/>
      <c r="T267" s="215">
        <f>S267*H267</f>
        <v>0</v>
      </c>
      <c r="U267" s="215">
        <v>0</v>
      </c>
      <c r="V267" s="215">
        <f>U267*H267</f>
        <v>0</v>
      </c>
      <c r="W267" s="215">
        <v>1.3500000000000001E-3</v>
      </c>
      <c r="X267" s="216">
        <f>W267*H267</f>
        <v>8.4645000000000012E-2</v>
      </c>
      <c r="Y267" s="30"/>
      <c r="Z267" s="30"/>
      <c r="AA267" s="30"/>
      <c r="AB267" s="30"/>
      <c r="AC267" s="30"/>
      <c r="AD267" s="30"/>
      <c r="AE267" s="30"/>
      <c r="AR267" s="217" t="s">
        <v>232</v>
      </c>
      <c r="AT267" s="217" t="s">
        <v>156</v>
      </c>
      <c r="AU267" s="217" t="s">
        <v>161</v>
      </c>
      <c r="AY267" s="14" t="s">
        <v>153</v>
      </c>
      <c r="BE267" s="218">
        <f>IF(O267="základná",K267,0)</f>
        <v>0</v>
      </c>
      <c r="BF267" s="218">
        <f>IF(O267="znížená",K267,0)</f>
        <v>0</v>
      </c>
      <c r="BG267" s="218">
        <f>IF(O267="zákl. prenesená",K267,0)</f>
        <v>0</v>
      </c>
      <c r="BH267" s="218">
        <f>IF(O267="zníž. prenesená",K267,0)</f>
        <v>0</v>
      </c>
      <c r="BI267" s="218">
        <f>IF(O267="nulová",K267,0)</f>
        <v>0</v>
      </c>
      <c r="BJ267" s="14" t="s">
        <v>161</v>
      </c>
      <c r="BK267" s="219">
        <f>ROUND(P267*H267,3)</f>
        <v>0</v>
      </c>
      <c r="BL267" s="14" t="s">
        <v>232</v>
      </c>
      <c r="BM267" s="217" t="s">
        <v>648</v>
      </c>
    </row>
    <row r="268" spans="1:65" s="2" customFormat="1" ht="21.75" customHeight="1">
      <c r="A268" s="30"/>
      <c r="B268" s="31"/>
      <c r="C268" s="205" t="s">
        <v>649</v>
      </c>
      <c r="D268" s="205" t="s">
        <v>156</v>
      </c>
      <c r="E268" s="206" t="s">
        <v>650</v>
      </c>
      <c r="F268" s="207" t="s">
        <v>651</v>
      </c>
      <c r="G268" s="208" t="s">
        <v>390</v>
      </c>
      <c r="H268" s="210"/>
      <c r="I268" s="210"/>
      <c r="J268" s="210"/>
      <c r="K268" s="209">
        <f>ROUND(P268*H268,3)</f>
        <v>0</v>
      </c>
      <c r="L268" s="211"/>
      <c r="M268" s="35"/>
      <c r="N268" s="212" t="s">
        <v>1</v>
      </c>
      <c r="O268" s="213" t="s">
        <v>43</v>
      </c>
      <c r="P268" s="214">
        <f>I268+J268</f>
        <v>0</v>
      </c>
      <c r="Q268" s="214">
        <f>ROUND(I268*H268,3)</f>
        <v>0</v>
      </c>
      <c r="R268" s="214">
        <f>ROUND(J268*H268,3)</f>
        <v>0</v>
      </c>
      <c r="S268" s="66"/>
      <c r="T268" s="215">
        <f>S268*H268</f>
        <v>0</v>
      </c>
      <c r="U268" s="215">
        <v>0</v>
      </c>
      <c r="V268" s="215">
        <f>U268*H268</f>
        <v>0</v>
      </c>
      <c r="W268" s="215">
        <v>0</v>
      </c>
      <c r="X268" s="216">
        <f>W268*H268</f>
        <v>0</v>
      </c>
      <c r="Y268" s="30"/>
      <c r="Z268" s="30"/>
      <c r="AA268" s="30"/>
      <c r="AB268" s="30"/>
      <c r="AC268" s="30"/>
      <c r="AD268" s="30"/>
      <c r="AE268" s="30"/>
      <c r="AR268" s="217" t="s">
        <v>232</v>
      </c>
      <c r="AT268" s="217" t="s">
        <v>156</v>
      </c>
      <c r="AU268" s="217" t="s">
        <v>161</v>
      </c>
      <c r="AY268" s="14" t="s">
        <v>153</v>
      </c>
      <c r="BE268" s="218">
        <f>IF(O268="základná",K268,0)</f>
        <v>0</v>
      </c>
      <c r="BF268" s="218">
        <f>IF(O268="znížená",K268,0)</f>
        <v>0</v>
      </c>
      <c r="BG268" s="218">
        <f>IF(O268="zákl. prenesená",K268,0)</f>
        <v>0</v>
      </c>
      <c r="BH268" s="218">
        <f>IF(O268="zníž. prenesená",K268,0)</f>
        <v>0</v>
      </c>
      <c r="BI268" s="218">
        <f>IF(O268="nulová",K268,0)</f>
        <v>0</v>
      </c>
      <c r="BJ268" s="14" t="s">
        <v>161</v>
      </c>
      <c r="BK268" s="219">
        <f>ROUND(P268*H268,3)</f>
        <v>0</v>
      </c>
      <c r="BL268" s="14" t="s">
        <v>232</v>
      </c>
      <c r="BM268" s="217" t="s">
        <v>652</v>
      </c>
    </row>
    <row r="269" spans="1:65" s="12" customFormat="1" ht="22.9" customHeight="1">
      <c r="B269" s="188"/>
      <c r="C269" s="189"/>
      <c r="D269" s="190" t="s">
        <v>78</v>
      </c>
      <c r="E269" s="203" t="s">
        <v>653</v>
      </c>
      <c r="F269" s="203" t="s">
        <v>654</v>
      </c>
      <c r="G269" s="189"/>
      <c r="H269" s="189"/>
      <c r="I269" s="192"/>
      <c r="J269" s="192"/>
      <c r="K269" s="204">
        <f>BK269</f>
        <v>0</v>
      </c>
      <c r="L269" s="189"/>
      <c r="M269" s="194"/>
      <c r="N269" s="195"/>
      <c r="O269" s="196"/>
      <c r="P269" s="196"/>
      <c r="Q269" s="197">
        <f>SUM(Q270:Q300)</f>
        <v>0</v>
      </c>
      <c r="R269" s="197">
        <f>SUM(R270:R300)</f>
        <v>0</v>
      </c>
      <c r="S269" s="196"/>
      <c r="T269" s="198">
        <f>SUM(T270:T300)</f>
        <v>0</v>
      </c>
      <c r="U269" s="196"/>
      <c r="V269" s="198">
        <f>SUM(V270:V300)</f>
        <v>2.604702759999999</v>
      </c>
      <c r="W269" s="196"/>
      <c r="X269" s="199">
        <f>SUM(X270:X300)</f>
        <v>0.61143876000000008</v>
      </c>
      <c r="AR269" s="200" t="s">
        <v>161</v>
      </c>
      <c r="AT269" s="201" t="s">
        <v>78</v>
      </c>
      <c r="AU269" s="201" t="s">
        <v>87</v>
      </c>
      <c r="AY269" s="200" t="s">
        <v>153</v>
      </c>
      <c r="BK269" s="202">
        <f>SUM(BK270:BK300)</f>
        <v>0</v>
      </c>
    </row>
    <row r="270" spans="1:65" s="2" customFormat="1" ht="16.5" customHeight="1">
      <c r="A270" s="30"/>
      <c r="B270" s="31"/>
      <c r="C270" s="205" t="s">
        <v>655</v>
      </c>
      <c r="D270" s="205" t="s">
        <v>156</v>
      </c>
      <c r="E270" s="206" t="s">
        <v>656</v>
      </c>
      <c r="F270" s="207" t="s">
        <v>657</v>
      </c>
      <c r="G270" s="208" t="s">
        <v>180</v>
      </c>
      <c r="H270" s="209">
        <v>26.588000000000001</v>
      </c>
      <c r="I270" s="210"/>
      <c r="J270" s="210"/>
      <c r="K270" s="209">
        <f t="shared" ref="K270:K300" si="66">ROUND(P270*H270,3)</f>
        <v>0</v>
      </c>
      <c r="L270" s="211"/>
      <c r="M270" s="35"/>
      <c r="N270" s="212" t="s">
        <v>1</v>
      </c>
      <c r="O270" s="213" t="s">
        <v>43</v>
      </c>
      <c r="P270" s="214">
        <f t="shared" ref="P270:P300" si="67">I270+J270</f>
        <v>0</v>
      </c>
      <c r="Q270" s="214">
        <f t="shared" ref="Q270:Q300" si="68">ROUND(I270*H270,3)</f>
        <v>0</v>
      </c>
      <c r="R270" s="214">
        <f t="shared" ref="R270:R300" si="69">ROUND(J270*H270,3)</f>
        <v>0</v>
      </c>
      <c r="S270" s="66"/>
      <c r="T270" s="215">
        <f t="shared" ref="T270:T300" si="70">S270*H270</f>
        <v>0</v>
      </c>
      <c r="U270" s="215">
        <v>0</v>
      </c>
      <c r="V270" s="215">
        <f t="shared" ref="V270:V300" si="71">U270*H270</f>
        <v>0</v>
      </c>
      <c r="W270" s="215">
        <v>1.695E-2</v>
      </c>
      <c r="X270" s="216">
        <f t="shared" ref="X270:X300" si="72">W270*H270</f>
        <v>0.45066660000000003</v>
      </c>
      <c r="Y270" s="30"/>
      <c r="Z270" s="30"/>
      <c r="AA270" s="30"/>
      <c r="AB270" s="30"/>
      <c r="AC270" s="30"/>
      <c r="AD270" s="30"/>
      <c r="AE270" s="30"/>
      <c r="AR270" s="217" t="s">
        <v>232</v>
      </c>
      <c r="AT270" s="217" t="s">
        <v>156</v>
      </c>
      <c r="AU270" s="217" t="s">
        <v>161</v>
      </c>
      <c r="AY270" s="14" t="s">
        <v>153</v>
      </c>
      <c r="BE270" s="218">
        <f t="shared" ref="BE270:BE300" si="73">IF(O270="základná",K270,0)</f>
        <v>0</v>
      </c>
      <c r="BF270" s="218">
        <f t="shared" ref="BF270:BF300" si="74">IF(O270="znížená",K270,0)</f>
        <v>0</v>
      </c>
      <c r="BG270" s="218">
        <f t="shared" ref="BG270:BG300" si="75">IF(O270="zákl. prenesená",K270,0)</f>
        <v>0</v>
      </c>
      <c r="BH270" s="218">
        <f t="shared" ref="BH270:BH300" si="76">IF(O270="zníž. prenesená",K270,0)</f>
        <v>0</v>
      </c>
      <c r="BI270" s="218">
        <f t="shared" ref="BI270:BI300" si="77">IF(O270="nulová",K270,0)</f>
        <v>0</v>
      </c>
      <c r="BJ270" s="14" t="s">
        <v>161</v>
      </c>
      <c r="BK270" s="219">
        <f t="shared" ref="BK270:BK300" si="78">ROUND(P270*H270,3)</f>
        <v>0</v>
      </c>
      <c r="BL270" s="14" t="s">
        <v>232</v>
      </c>
      <c r="BM270" s="217" t="s">
        <v>658</v>
      </c>
    </row>
    <row r="271" spans="1:65" s="2" customFormat="1" ht="16.5" customHeight="1">
      <c r="A271" s="30"/>
      <c r="B271" s="31"/>
      <c r="C271" s="205" t="s">
        <v>659</v>
      </c>
      <c r="D271" s="205" t="s">
        <v>156</v>
      </c>
      <c r="E271" s="206" t="s">
        <v>660</v>
      </c>
      <c r="F271" s="207" t="s">
        <v>661</v>
      </c>
      <c r="G271" s="208" t="s">
        <v>180</v>
      </c>
      <c r="H271" s="209">
        <v>9.6319999999999997</v>
      </c>
      <c r="I271" s="210"/>
      <c r="J271" s="210"/>
      <c r="K271" s="209">
        <f t="shared" si="66"/>
        <v>0</v>
      </c>
      <c r="L271" s="211"/>
      <c r="M271" s="35"/>
      <c r="N271" s="212" t="s">
        <v>1</v>
      </c>
      <c r="O271" s="213" t="s">
        <v>43</v>
      </c>
      <c r="P271" s="214">
        <f t="shared" si="67"/>
        <v>0</v>
      </c>
      <c r="Q271" s="214">
        <f t="shared" si="68"/>
        <v>0</v>
      </c>
      <c r="R271" s="214">
        <f t="shared" si="69"/>
        <v>0</v>
      </c>
      <c r="S271" s="66"/>
      <c r="T271" s="215">
        <f t="shared" si="70"/>
        <v>0</v>
      </c>
      <c r="U271" s="215">
        <v>0</v>
      </c>
      <c r="V271" s="215">
        <f t="shared" si="71"/>
        <v>0</v>
      </c>
      <c r="W271" s="215">
        <v>1.6379999999999999E-2</v>
      </c>
      <c r="X271" s="216">
        <f t="shared" si="72"/>
        <v>0.15777215999999999</v>
      </c>
      <c r="Y271" s="30"/>
      <c r="Z271" s="30"/>
      <c r="AA271" s="30"/>
      <c r="AB271" s="30"/>
      <c r="AC271" s="30"/>
      <c r="AD271" s="30"/>
      <c r="AE271" s="30"/>
      <c r="AR271" s="217" t="s">
        <v>232</v>
      </c>
      <c r="AT271" s="217" t="s">
        <v>156</v>
      </c>
      <c r="AU271" s="217" t="s">
        <v>161</v>
      </c>
      <c r="AY271" s="14" t="s">
        <v>153</v>
      </c>
      <c r="BE271" s="218">
        <f t="shared" si="73"/>
        <v>0</v>
      </c>
      <c r="BF271" s="218">
        <f t="shared" si="74"/>
        <v>0</v>
      </c>
      <c r="BG271" s="218">
        <f t="shared" si="75"/>
        <v>0</v>
      </c>
      <c r="BH271" s="218">
        <f t="shared" si="76"/>
        <v>0</v>
      </c>
      <c r="BI271" s="218">
        <f t="shared" si="77"/>
        <v>0</v>
      </c>
      <c r="BJ271" s="14" t="s">
        <v>161</v>
      </c>
      <c r="BK271" s="219">
        <f t="shared" si="78"/>
        <v>0</v>
      </c>
      <c r="BL271" s="14" t="s">
        <v>232</v>
      </c>
      <c r="BM271" s="217" t="s">
        <v>662</v>
      </c>
    </row>
    <row r="272" spans="1:65" s="2" customFormat="1" ht="16.5" customHeight="1">
      <c r="A272" s="30"/>
      <c r="B272" s="31"/>
      <c r="C272" s="205" t="s">
        <v>663</v>
      </c>
      <c r="D272" s="205" t="s">
        <v>156</v>
      </c>
      <c r="E272" s="206" t="s">
        <v>664</v>
      </c>
      <c r="F272" s="207" t="s">
        <v>665</v>
      </c>
      <c r="G272" s="208" t="s">
        <v>643</v>
      </c>
      <c r="H272" s="209">
        <v>327.78199999999998</v>
      </c>
      <c r="I272" s="210"/>
      <c r="J272" s="210"/>
      <c r="K272" s="209">
        <f t="shared" si="66"/>
        <v>0</v>
      </c>
      <c r="L272" s="211"/>
      <c r="M272" s="35"/>
      <c r="N272" s="212" t="s">
        <v>1</v>
      </c>
      <c r="O272" s="213" t="s">
        <v>43</v>
      </c>
      <c r="P272" s="214">
        <f t="shared" si="67"/>
        <v>0</v>
      </c>
      <c r="Q272" s="214">
        <f t="shared" si="68"/>
        <v>0</v>
      </c>
      <c r="R272" s="214">
        <f t="shared" si="69"/>
        <v>0</v>
      </c>
      <c r="S272" s="66"/>
      <c r="T272" s="215">
        <f t="shared" si="70"/>
        <v>0</v>
      </c>
      <c r="U272" s="215">
        <v>1.8000000000000001E-4</v>
      </c>
      <c r="V272" s="215">
        <f t="shared" si="71"/>
        <v>5.9000759999999999E-2</v>
      </c>
      <c r="W272" s="215">
        <v>0</v>
      </c>
      <c r="X272" s="216">
        <f t="shared" si="72"/>
        <v>0</v>
      </c>
      <c r="Y272" s="30"/>
      <c r="Z272" s="30"/>
      <c r="AA272" s="30"/>
      <c r="AB272" s="30"/>
      <c r="AC272" s="30"/>
      <c r="AD272" s="30"/>
      <c r="AE272" s="30"/>
      <c r="AR272" s="217" t="s">
        <v>232</v>
      </c>
      <c r="AT272" s="217" t="s">
        <v>156</v>
      </c>
      <c r="AU272" s="217" t="s">
        <v>161</v>
      </c>
      <c r="AY272" s="14" t="s">
        <v>153</v>
      </c>
      <c r="BE272" s="218">
        <f t="shared" si="73"/>
        <v>0</v>
      </c>
      <c r="BF272" s="218">
        <f t="shared" si="74"/>
        <v>0</v>
      </c>
      <c r="BG272" s="218">
        <f t="shared" si="75"/>
        <v>0</v>
      </c>
      <c r="BH272" s="218">
        <f t="shared" si="76"/>
        <v>0</v>
      </c>
      <c r="BI272" s="218">
        <f t="shared" si="77"/>
        <v>0</v>
      </c>
      <c r="BJ272" s="14" t="s">
        <v>161</v>
      </c>
      <c r="BK272" s="219">
        <f t="shared" si="78"/>
        <v>0</v>
      </c>
      <c r="BL272" s="14" t="s">
        <v>232</v>
      </c>
      <c r="BM272" s="217" t="s">
        <v>666</v>
      </c>
    </row>
    <row r="273" spans="1:65" s="2" customFormat="1" ht="33" customHeight="1">
      <c r="A273" s="30"/>
      <c r="B273" s="31"/>
      <c r="C273" s="220" t="s">
        <v>667</v>
      </c>
      <c r="D273" s="220" t="s">
        <v>163</v>
      </c>
      <c r="E273" s="221" t="s">
        <v>668</v>
      </c>
      <c r="F273" s="222" t="s">
        <v>669</v>
      </c>
      <c r="G273" s="223" t="s">
        <v>159</v>
      </c>
      <c r="H273" s="224">
        <v>6</v>
      </c>
      <c r="I273" s="225"/>
      <c r="J273" s="226"/>
      <c r="K273" s="224">
        <f t="shared" si="66"/>
        <v>0</v>
      </c>
      <c r="L273" s="227"/>
      <c r="M273" s="228"/>
      <c r="N273" s="229" t="s">
        <v>1</v>
      </c>
      <c r="O273" s="213" t="s">
        <v>43</v>
      </c>
      <c r="P273" s="214">
        <f t="shared" si="67"/>
        <v>0</v>
      </c>
      <c r="Q273" s="214">
        <f t="shared" si="68"/>
        <v>0</v>
      </c>
      <c r="R273" s="214">
        <f t="shared" si="69"/>
        <v>0</v>
      </c>
      <c r="S273" s="66"/>
      <c r="T273" s="215">
        <f t="shared" si="70"/>
        <v>0</v>
      </c>
      <c r="U273" s="215">
        <v>4.3999999999999997E-2</v>
      </c>
      <c r="V273" s="215">
        <f t="shared" si="71"/>
        <v>0.26400000000000001</v>
      </c>
      <c r="W273" s="215">
        <v>0</v>
      </c>
      <c r="X273" s="216">
        <f t="shared" si="72"/>
        <v>0</v>
      </c>
      <c r="Y273" s="30"/>
      <c r="Z273" s="30"/>
      <c r="AA273" s="30"/>
      <c r="AB273" s="30"/>
      <c r="AC273" s="30"/>
      <c r="AD273" s="30"/>
      <c r="AE273" s="30"/>
      <c r="AR273" s="217" t="s">
        <v>300</v>
      </c>
      <c r="AT273" s="217" t="s">
        <v>163</v>
      </c>
      <c r="AU273" s="217" t="s">
        <v>161</v>
      </c>
      <c r="AY273" s="14" t="s">
        <v>153</v>
      </c>
      <c r="BE273" s="218">
        <f t="shared" si="73"/>
        <v>0</v>
      </c>
      <c r="BF273" s="218">
        <f t="shared" si="74"/>
        <v>0</v>
      </c>
      <c r="BG273" s="218">
        <f t="shared" si="75"/>
        <v>0</v>
      </c>
      <c r="BH273" s="218">
        <f t="shared" si="76"/>
        <v>0</v>
      </c>
      <c r="BI273" s="218">
        <f t="shared" si="77"/>
        <v>0</v>
      </c>
      <c r="BJ273" s="14" t="s">
        <v>161</v>
      </c>
      <c r="BK273" s="219">
        <f t="shared" si="78"/>
        <v>0</v>
      </c>
      <c r="BL273" s="14" t="s">
        <v>232</v>
      </c>
      <c r="BM273" s="217" t="s">
        <v>670</v>
      </c>
    </row>
    <row r="274" spans="1:65" s="2" customFormat="1" ht="33" customHeight="1">
      <c r="A274" s="30"/>
      <c r="B274" s="31"/>
      <c r="C274" s="220" t="s">
        <v>671</v>
      </c>
      <c r="D274" s="220" t="s">
        <v>163</v>
      </c>
      <c r="E274" s="221" t="s">
        <v>672</v>
      </c>
      <c r="F274" s="222" t="s">
        <v>673</v>
      </c>
      <c r="G274" s="223" t="s">
        <v>159</v>
      </c>
      <c r="H274" s="224">
        <v>2</v>
      </c>
      <c r="I274" s="225"/>
      <c r="J274" s="226"/>
      <c r="K274" s="224">
        <f t="shared" si="66"/>
        <v>0</v>
      </c>
      <c r="L274" s="227"/>
      <c r="M274" s="228"/>
      <c r="N274" s="229" t="s">
        <v>1</v>
      </c>
      <c r="O274" s="213" t="s">
        <v>43</v>
      </c>
      <c r="P274" s="214">
        <f t="shared" si="67"/>
        <v>0</v>
      </c>
      <c r="Q274" s="214">
        <f t="shared" si="68"/>
        <v>0</v>
      </c>
      <c r="R274" s="214">
        <f t="shared" si="69"/>
        <v>0</v>
      </c>
      <c r="S274" s="66"/>
      <c r="T274" s="215">
        <f t="shared" si="70"/>
        <v>0</v>
      </c>
      <c r="U274" s="215">
        <v>5.0999999999999997E-2</v>
      </c>
      <c r="V274" s="215">
        <f t="shared" si="71"/>
        <v>0.10199999999999999</v>
      </c>
      <c r="W274" s="215">
        <v>0</v>
      </c>
      <c r="X274" s="216">
        <f t="shared" si="72"/>
        <v>0</v>
      </c>
      <c r="Y274" s="30"/>
      <c r="Z274" s="30"/>
      <c r="AA274" s="30"/>
      <c r="AB274" s="30"/>
      <c r="AC274" s="30"/>
      <c r="AD274" s="30"/>
      <c r="AE274" s="30"/>
      <c r="AR274" s="217" t="s">
        <v>300</v>
      </c>
      <c r="AT274" s="217" t="s">
        <v>163</v>
      </c>
      <c r="AU274" s="217" t="s">
        <v>161</v>
      </c>
      <c r="AY274" s="14" t="s">
        <v>153</v>
      </c>
      <c r="BE274" s="218">
        <f t="shared" si="73"/>
        <v>0</v>
      </c>
      <c r="BF274" s="218">
        <f t="shared" si="74"/>
        <v>0</v>
      </c>
      <c r="BG274" s="218">
        <f t="shared" si="75"/>
        <v>0</v>
      </c>
      <c r="BH274" s="218">
        <f t="shared" si="76"/>
        <v>0</v>
      </c>
      <c r="BI274" s="218">
        <f t="shared" si="77"/>
        <v>0</v>
      </c>
      <c r="BJ274" s="14" t="s">
        <v>161</v>
      </c>
      <c r="BK274" s="219">
        <f t="shared" si="78"/>
        <v>0</v>
      </c>
      <c r="BL274" s="14" t="s">
        <v>232</v>
      </c>
      <c r="BM274" s="217" t="s">
        <v>674</v>
      </c>
    </row>
    <row r="275" spans="1:65" s="2" customFormat="1" ht="33" customHeight="1">
      <c r="A275" s="30"/>
      <c r="B275" s="31"/>
      <c r="C275" s="220" t="s">
        <v>675</v>
      </c>
      <c r="D275" s="220" t="s">
        <v>163</v>
      </c>
      <c r="E275" s="221" t="s">
        <v>676</v>
      </c>
      <c r="F275" s="222" t="s">
        <v>677</v>
      </c>
      <c r="G275" s="223" t="s">
        <v>159</v>
      </c>
      <c r="H275" s="224">
        <v>4</v>
      </c>
      <c r="I275" s="225"/>
      <c r="J275" s="226"/>
      <c r="K275" s="224">
        <f t="shared" si="66"/>
        <v>0</v>
      </c>
      <c r="L275" s="227"/>
      <c r="M275" s="228"/>
      <c r="N275" s="229" t="s">
        <v>1</v>
      </c>
      <c r="O275" s="213" t="s">
        <v>43</v>
      </c>
      <c r="P275" s="214">
        <f t="shared" si="67"/>
        <v>0</v>
      </c>
      <c r="Q275" s="214">
        <f t="shared" si="68"/>
        <v>0</v>
      </c>
      <c r="R275" s="214">
        <f t="shared" si="69"/>
        <v>0</v>
      </c>
      <c r="S275" s="66"/>
      <c r="T275" s="215">
        <f t="shared" si="70"/>
        <v>0</v>
      </c>
      <c r="U275" s="215">
        <v>5.8000000000000003E-2</v>
      </c>
      <c r="V275" s="215">
        <f t="shared" si="71"/>
        <v>0.23200000000000001</v>
      </c>
      <c r="W275" s="215">
        <v>0</v>
      </c>
      <c r="X275" s="216">
        <f t="shared" si="72"/>
        <v>0</v>
      </c>
      <c r="Y275" s="30"/>
      <c r="Z275" s="30"/>
      <c r="AA275" s="30"/>
      <c r="AB275" s="30"/>
      <c r="AC275" s="30"/>
      <c r="AD275" s="30"/>
      <c r="AE275" s="30"/>
      <c r="AR275" s="217" t="s">
        <v>300</v>
      </c>
      <c r="AT275" s="217" t="s">
        <v>163</v>
      </c>
      <c r="AU275" s="217" t="s">
        <v>161</v>
      </c>
      <c r="AY275" s="14" t="s">
        <v>153</v>
      </c>
      <c r="BE275" s="218">
        <f t="shared" si="73"/>
        <v>0</v>
      </c>
      <c r="BF275" s="218">
        <f t="shared" si="74"/>
        <v>0</v>
      </c>
      <c r="BG275" s="218">
        <f t="shared" si="75"/>
        <v>0</v>
      </c>
      <c r="BH275" s="218">
        <f t="shared" si="76"/>
        <v>0</v>
      </c>
      <c r="BI275" s="218">
        <f t="shared" si="77"/>
        <v>0</v>
      </c>
      <c r="BJ275" s="14" t="s">
        <v>161</v>
      </c>
      <c r="BK275" s="219">
        <f t="shared" si="78"/>
        <v>0</v>
      </c>
      <c r="BL275" s="14" t="s">
        <v>232</v>
      </c>
      <c r="BM275" s="217" t="s">
        <v>678</v>
      </c>
    </row>
    <row r="276" spans="1:65" s="2" customFormat="1" ht="33" customHeight="1">
      <c r="A276" s="30"/>
      <c r="B276" s="31"/>
      <c r="C276" s="220" t="s">
        <v>679</v>
      </c>
      <c r="D276" s="220" t="s">
        <v>163</v>
      </c>
      <c r="E276" s="221" t="s">
        <v>680</v>
      </c>
      <c r="F276" s="222" t="s">
        <v>681</v>
      </c>
      <c r="G276" s="223" t="s">
        <v>159</v>
      </c>
      <c r="H276" s="224">
        <v>1</v>
      </c>
      <c r="I276" s="225"/>
      <c r="J276" s="226"/>
      <c r="K276" s="224">
        <f t="shared" si="66"/>
        <v>0</v>
      </c>
      <c r="L276" s="227"/>
      <c r="M276" s="228"/>
      <c r="N276" s="229" t="s">
        <v>1</v>
      </c>
      <c r="O276" s="213" t="s">
        <v>43</v>
      </c>
      <c r="P276" s="214">
        <f t="shared" si="67"/>
        <v>0</v>
      </c>
      <c r="Q276" s="214">
        <f t="shared" si="68"/>
        <v>0</v>
      </c>
      <c r="R276" s="214">
        <f t="shared" si="69"/>
        <v>0</v>
      </c>
      <c r="S276" s="66"/>
      <c r="T276" s="215">
        <f t="shared" si="70"/>
        <v>0</v>
      </c>
      <c r="U276" s="215">
        <v>6.5000000000000002E-2</v>
      </c>
      <c r="V276" s="215">
        <f t="shared" si="71"/>
        <v>6.5000000000000002E-2</v>
      </c>
      <c r="W276" s="215">
        <v>0</v>
      </c>
      <c r="X276" s="216">
        <f t="shared" si="72"/>
        <v>0</v>
      </c>
      <c r="Y276" s="30"/>
      <c r="Z276" s="30"/>
      <c r="AA276" s="30"/>
      <c r="AB276" s="30"/>
      <c r="AC276" s="30"/>
      <c r="AD276" s="30"/>
      <c r="AE276" s="30"/>
      <c r="AR276" s="217" t="s">
        <v>300</v>
      </c>
      <c r="AT276" s="217" t="s">
        <v>163</v>
      </c>
      <c r="AU276" s="217" t="s">
        <v>161</v>
      </c>
      <c r="AY276" s="14" t="s">
        <v>153</v>
      </c>
      <c r="BE276" s="218">
        <f t="shared" si="73"/>
        <v>0</v>
      </c>
      <c r="BF276" s="218">
        <f t="shared" si="74"/>
        <v>0</v>
      </c>
      <c r="BG276" s="218">
        <f t="shared" si="75"/>
        <v>0</v>
      </c>
      <c r="BH276" s="218">
        <f t="shared" si="76"/>
        <v>0</v>
      </c>
      <c r="BI276" s="218">
        <f t="shared" si="77"/>
        <v>0</v>
      </c>
      <c r="BJ276" s="14" t="s">
        <v>161</v>
      </c>
      <c r="BK276" s="219">
        <f t="shared" si="78"/>
        <v>0</v>
      </c>
      <c r="BL276" s="14" t="s">
        <v>232</v>
      </c>
      <c r="BM276" s="217" t="s">
        <v>682</v>
      </c>
    </row>
    <row r="277" spans="1:65" s="2" customFormat="1" ht="44.25" customHeight="1">
      <c r="A277" s="30"/>
      <c r="B277" s="31"/>
      <c r="C277" s="220" t="s">
        <v>683</v>
      </c>
      <c r="D277" s="220" t="s">
        <v>163</v>
      </c>
      <c r="E277" s="221" t="s">
        <v>684</v>
      </c>
      <c r="F277" s="222" t="s">
        <v>685</v>
      </c>
      <c r="G277" s="223" t="s">
        <v>159</v>
      </c>
      <c r="H277" s="224">
        <v>2</v>
      </c>
      <c r="I277" s="225"/>
      <c r="J277" s="226"/>
      <c r="K277" s="224">
        <f t="shared" si="66"/>
        <v>0</v>
      </c>
      <c r="L277" s="227"/>
      <c r="M277" s="228"/>
      <c r="N277" s="229" t="s">
        <v>1</v>
      </c>
      <c r="O277" s="213" t="s">
        <v>43</v>
      </c>
      <c r="P277" s="214">
        <f t="shared" si="67"/>
        <v>0</v>
      </c>
      <c r="Q277" s="214">
        <f t="shared" si="68"/>
        <v>0</v>
      </c>
      <c r="R277" s="214">
        <f t="shared" si="69"/>
        <v>0</v>
      </c>
      <c r="S277" s="66"/>
      <c r="T277" s="215">
        <f t="shared" si="70"/>
        <v>0</v>
      </c>
      <c r="U277" s="215">
        <v>7.1999999999999995E-2</v>
      </c>
      <c r="V277" s="215">
        <f t="shared" si="71"/>
        <v>0.14399999999999999</v>
      </c>
      <c r="W277" s="215">
        <v>0</v>
      </c>
      <c r="X277" s="216">
        <f t="shared" si="72"/>
        <v>0</v>
      </c>
      <c r="Y277" s="30"/>
      <c r="Z277" s="30"/>
      <c r="AA277" s="30"/>
      <c r="AB277" s="30"/>
      <c r="AC277" s="30"/>
      <c r="AD277" s="30"/>
      <c r="AE277" s="30"/>
      <c r="AR277" s="217" t="s">
        <v>300</v>
      </c>
      <c r="AT277" s="217" t="s">
        <v>163</v>
      </c>
      <c r="AU277" s="217" t="s">
        <v>161</v>
      </c>
      <c r="AY277" s="14" t="s">
        <v>153</v>
      </c>
      <c r="BE277" s="218">
        <f t="shared" si="73"/>
        <v>0</v>
      </c>
      <c r="BF277" s="218">
        <f t="shared" si="74"/>
        <v>0</v>
      </c>
      <c r="BG277" s="218">
        <f t="shared" si="75"/>
        <v>0</v>
      </c>
      <c r="BH277" s="218">
        <f t="shared" si="76"/>
        <v>0</v>
      </c>
      <c r="BI277" s="218">
        <f t="shared" si="77"/>
        <v>0</v>
      </c>
      <c r="BJ277" s="14" t="s">
        <v>161</v>
      </c>
      <c r="BK277" s="219">
        <f t="shared" si="78"/>
        <v>0</v>
      </c>
      <c r="BL277" s="14" t="s">
        <v>232</v>
      </c>
      <c r="BM277" s="217" t="s">
        <v>686</v>
      </c>
    </row>
    <row r="278" spans="1:65" s="2" customFormat="1" ht="33" customHeight="1">
      <c r="A278" s="30"/>
      <c r="B278" s="31"/>
      <c r="C278" s="220" t="s">
        <v>687</v>
      </c>
      <c r="D278" s="220" t="s">
        <v>163</v>
      </c>
      <c r="E278" s="221" t="s">
        <v>688</v>
      </c>
      <c r="F278" s="222" t="s">
        <v>689</v>
      </c>
      <c r="G278" s="223" t="s">
        <v>159</v>
      </c>
      <c r="H278" s="224">
        <v>4</v>
      </c>
      <c r="I278" s="225"/>
      <c r="J278" s="226"/>
      <c r="K278" s="224">
        <f t="shared" si="66"/>
        <v>0</v>
      </c>
      <c r="L278" s="227"/>
      <c r="M278" s="228"/>
      <c r="N278" s="229" t="s">
        <v>1</v>
      </c>
      <c r="O278" s="213" t="s">
        <v>43</v>
      </c>
      <c r="P278" s="214">
        <f t="shared" si="67"/>
        <v>0</v>
      </c>
      <c r="Q278" s="214">
        <f t="shared" si="68"/>
        <v>0</v>
      </c>
      <c r="R278" s="214">
        <f t="shared" si="69"/>
        <v>0</v>
      </c>
      <c r="S278" s="66"/>
      <c r="T278" s="215">
        <f t="shared" si="70"/>
        <v>0</v>
      </c>
      <c r="U278" s="215">
        <v>7.9000000000000001E-2</v>
      </c>
      <c r="V278" s="215">
        <f t="shared" si="71"/>
        <v>0.316</v>
      </c>
      <c r="W278" s="215">
        <v>0</v>
      </c>
      <c r="X278" s="216">
        <f t="shared" si="72"/>
        <v>0</v>
      </c>
      <c r="Y278" s="30"/>
      <c r="Z278" s="30"/>
      <c r="AA278" s="30"/>
      <c r="AB278" s="30"/>
      <c r="AC278" s="30"/>
      <c r="AD278" s="30"/>
      <c r="AE278" s="30"/>
      <c r="AR278" s="217" t="s">
        <v>300</v>
      </c>
      <c r="AT278" s="217" t="s">
        <v>163</v>
      </c>
      <c r="AU278" s="217" t="s">
        <v>161</v>
      </c>
      <c r="AY278" s="14" t="s">
        <v>153</v>
      </c>
      <c r="BE278" s="218">
        <f t="shared" si="73"/>
        <v>0</v>
      </c>
      <c r="BF278" s="218">
        <f t="shared" si="74"/>
        <v>0</v>
      </c>
      <c r="BG278" s="218">
        <f t="shared" si="75"/>
        <v>0</v>
      </c>
      <c r="BH278" s="218">
        <f t="shared" si="76"/>
        <v>0</v>
      </c>
      <c r="BI278" s="218">
        <f t="shared" si="77"/>
        <v>0</v>
      </c>
      <c r="BJ278" s="14" t="s">
        <v>161</v>
      </c>
      <c r="BK278" s="219">
        <f t="shared" si="78"/>
        <v>0</v>
      </c>
      <c r="BL278" s="14" t="s">
        <v>232</v>
      </c>
      <c r="BM278" s="217" t="s">
        <v>690</v>
      </c>
    </row>
    <row r="279" spans="1:65" s="2" customFormat="1" ht="33" customHeight="1">
      <c r="A279" s="30"/>
      <c r="B279" s="31"/>
      <c r="C279" s="220" t="s">
        <v>691</v>
      </c>
      <c r="D279" s="220" t="s">
        <v>163</v>
      </c>
      <c r="E279" s="221" t="s">
        <v>692</v>
      </c>
      <c r="F279" s="222" t="s">
        <v>693</v>
      </c>
      <c r="G279" s="223" t="s">
        <v>159</v>
      </c>
      <c r="H279" s="224">
        <v>1</v>
      </c>
      <c r="I279" s="225"/>
      <c r="J279" s="226"/>
      <c r="K279" s="224">
        <f t="shared" si="66"/>
        <v>0</v>
      </c>
      <c r="L279" s="227"/>
      <c r="M279" s="228"/>
      <c r="N279" s="229" t="s">
        <v>1</v>
      </c>
      <c r="O279" s="213" t="s">
        <v>43</v>
      </c>
      <c r="P279" s="214">
        <f t="shared" si="67"/>
        <v>0</v>
      </c>
      <c r="Q279" s="214">
        <f t="shared" si="68"/>
        <v>0</v>
      </c>
      <c r="R279" s="214">
        <f t="shared" si="69"/>
        <v>0</v>
      </c>
      <c r="S279" s="66"/>
      <c r="T279" s="215">
        <f t="shared" si="70"/>
        <v>0</v>
      </c>
      <c r="U279" s="215">
        <v>8.5999999999999993E-2</v>
      </c>
      <c r="V279" s="215">
        <f t="shared" si="71"/>
        <v>8.5999999999999993E-2</v>
      </c>
      <c r="W279" s="215">
        <v>0</v>
      </c>
      <c r="X279" s="216">
        <f t="shared" si="72"/>
        <v>0</v>
      </c>
      <c r="Y279" s="30"/>
      <c r="Z279" s="30"/>
      <c r="AA279" s="30"/>
      <c r="AB279" s="30"/>
      <c r="AC279" s="30"/>
      <c r="AD279" s="30"/>
      <c r="AE279" s="30"/>
      <c r="AR279" s="217" t="s">
        <v>300</v>
      </c>
      <c r="AT279" s="217" t="s">
        <v>163</v>
      </c>
      <c r="AU279" s="217" t="s">
        <v>161</v>
      </c>
      <c r="AY279" s="14" t="s">
        <v>153</v>
      </c>
      <c r="BE279" s="218">
        <f t="shared" si="73"/>
        <v>0</v>
      </c>
      <c r="BF279" s="218">
        <f t="shared" si="74"/>
        <v>0</v>
      </c>
      <c r="BG279" s="218">
        <f t="shared" si="75"/>
        <v>0</v>
      </c>
      <c r="BH279" s="218">
        <f t="shared" si="76"/>
        <v>0</v>
      </c>
      <c r="BI279" s="218">
        <f t="shared" si="77"/>
        <v>0</v>
      </c>
      <c r="BJ279" s="14" t="s">
        <v>161</v>
      </c>
      <c r="BK279" s="219">
        <f t="shared" si="78"/>
        <v>0</v>
      </c>
      <c r="BL279" s="14" t="s">
        <v>232</v>
      </c>
      <c r="BM279" s="217" t="s">
        <v>694</v>
      </c>
    </row>
    <row r="280" spans="1:65" s="2" customFormat="1" ht="33" customHeight="1">
      <c r="A280" s="30"/>
      <c r="B280" s="31"/>
      <c r="C280" s="220" t="s">
        <v>695</v>
      </c>
      <c r="D280" s="220" t="s">
        <v>163</v>
      </c>
      <c r="E280" s="221" t="s">
        <v>696</v>
      </c>
      <c r="F280" s="222" t="s">
        <v>697</v>
      </c>
      <c r="G280" s="223" t="s">
        <v>159</v>
      </c>
      <c r="H280" s="224">
        <v>7</v>
      </c>
      <c r="I280" s="225"/>
      <c r="J280" s="226"/>
      <c r="K280" s="224">
        <f t="shared" si="66"/>
        <v>0</v>
      </c>
      <c r="L280" s="227"/>
      <c r="M280" s="228"/>
      <c r="N280" s="229" t="s">
        <v>1</v>
      </c>
      <c r="O280" s="213" t="s">
        <v>43</v>
      </c>
      <c r="P280" s="214">
        <f t="shared" si="67"/>
        <v>0</v>
      </c>
      <c r="Q280" s="214">
        <f t="shared" si="68"/>
        <v>0</v>
      </c>
      <c r="R280" s="214">
        <f t="shared" si="69"/>
        <v>0</v>
      </c>
      <c r="S280" s="66"/>
      <c r="T280" s="215">
        <f t="shared" si="70"/>
        <v>0</v>
      </c>
      <c r="U280" s="215">
        <v>3.3000000000000002E-2</v>
      </c>
      <c r="V280" s="215">
        <f t="shared" si="71"/>
        <v>0.23100000000000001</v>
      </c>
      <c r="W280" s="215">
        <v>0</v>
      </c>
      <c r="X280" s="216">
        <f t="shared" si="72"/>
        <v>0</v>
      </c>
      <c r="Y280" s="30"/>
      <c r="Z280" s="30"/>
      <c r="AA280" s="30"/>
      <c r="AB280" s="30"/>
      <c r="AC280" s="30"/>
      <c r="AD280" s="30"/>
      <c r="AE280" s="30"/>
      <c r="AR280" s="217" t="s">
        <v>300</v>
      </c>
      <c r="AT280" s="217" t="s">
        <v>163</v>
      </c>
      <c r="AU280" s="217" t="s">
        <v>161</v>
      </c>
      <c r="AY280" s="14" t="s">
        <v>153</v>
      </c>
      <c r="BE280" s="218">
        <f t="shared" si="73"/>
        <v>0</v>
      </c>
      <c r="BF280" s="218">
        <f t="shared" si="74"/>
        <v>0</v>
      </c>
      <c r="BG280" s="218">
        <f t="shared" si="75"/>
        <v>0</v>
      </c>
      <c r="BH280" s="218">
        <f t="shared" si="76"/>
        <v>0</v>
      </c>
      <c r="BI280" s="218">
        <f t="shared" si="77"/>
        <v>0</v>
      </c>
      <c r="BJ280" s="14" t="s">
        <v>161</v>
      </c>
      <c r="BK280" s="219">
        <f t="shared" si="78"/>
        <v>0</v>
      </c>
      <c r="BL280" s="14" t="s">
        <v>232</v>
      </c>
      <c r="BM280" s="217" t="s">
        <v>698</v>
      </c>
    </row>
    <row r="281" spans="1:65" s="2" customFormat="1" ht="33" customHeight="1">
      <c r="A281" s="30"/>
      <c r="B281" s="31"/>
      <c r="C281" s="220" t="s">
        <v>699</v>
      </c>
      <c r="D281" s="220" t="s">
        <v>163</v>
      </c>
      <c r="E281" s="221" t="s">
        <v>700</v>
      </c>
      <c r="F281" s="222" t="s">
        <v>701</v>
      </c>
      <c r="G281" s="223" t="s">
        <v>159</v>
      </c>
      <c r="H281" s="224">
        <v>2</v>
      </c>
      <c r="I281" s="225"/>
      <c r="J281" s="226"/>
      <c r="K281" s="224">
        <f t="shared" si="66"/>
        <v>0</v>
      </c>
      <c r="L281" s="227"/>
      <c r="M281" s="228"/>
      <c r="N281" s="229" t="s">
        <v>1</v>
      </c>
      <c r="O281" s="213" t="s">
        <v>43</v>
      </c>
      <c r="P281" s="214">
        <f t="shared" si="67"/>
        <v>0</v>
      </c>
      <c r="Q281" s="214">
        <f t="shared" si="68"/>
        <v>0</v>
      </c>
      <c r="R281" s="214">
        <f t="shared" si="69"/>
        <v>0</v>
      </c>
      <c r="S281" s="66"/>
      <c r="T281" s="215">
        <f t="shared" si="70"/>
        <v>0</v>
      </c>
      <c r="U281" s="215">
        <v>4.1000000000000002E-2</v>
      </c>
      <c r="V281" s="215">
        <f t="shared" si="71"/>
        <v>8.2000000000000003E-2</v>
      </c>
      <c r="W281" s="215">
        <v>0</v>
      </c>
      <c r="X281" s="216">
        <f t="shared" si="72"/>
        <v>0</v>
      </c>
      <c r="Y281" s="30"/>
      <c r="Z281" s="30"/>
      <c r="AA281" s="30"/>
      <c r="AB281" s="30"/>
      <c r="AC281" s="30"/>
      <c r="AD281" s="30"/>
      <c r="AE281" s="30"/>
      <c r="AR281" s="217" t="s">
        <v>300</v>
      </c>
      <c r="AT281" s="217" t="s">
        <v>163</v>
      </c>
      <c r="AU281" s="217" t="s">
        <v>161</v>
      </c>
      <c r="AY281" s="14" t="s">
        <v>153</v>
      </c>
      <c r="BE281" s="218">
        <f t="shared" si="73"/>
        <v>0</v>
      </c>
      <c r="BF281" s="218">
        <f t="shared" si="74"/>
        <v>0</v>
      </c>
      <c r="BG281" s="218">
        <f t="shared" si="75"/>
        <v>0</v>
      </c>
      <c r="BH281" s="218">
        <f t="shared" si="76"/>
        <v>0</v>
      </c>
      <c r="BI281" s="218">
        <f t="shared" si="77"/>
        <v>0</v>
      </c>
      <c r="BJ281" s="14" t="s">
        <v>161</v>
      </c>
      <c r="BK281" s="219">
        <f t="shared" si="78"/>
        <v>0</v>
      </c>
      <c r="BL281" s="14" t="s">
        <v>232</v>
      </c>
      <c r="BM281" s="217" t="s">
        <v>702</v>
      </c>
    </row>
    <row r="282" spans="1:65" s="2" customFormat="1" ht="33" customHeight="1">
      <c r="A282" s="30"/>
      <c r="B282" s="31"/>
      <c r="C282" s="220" t="s">
        <v>703</v>
      </c>
      <c r="D282" s="220" t="s">
        <v>163</v>
      </c>
      <c r="E282" s="221" t="s">
        <v>704</v>
      </c>
      <c r="F282" s="222" t="s">
        <v>705</v>
      </c>
      <c r="G282" s="223" t="s">
        <v>159</v>
      </c>
      <c r="H282" s="224">
        <v>1</v>
      </c>
      <c r="I282" s="225"/>
      <c r="J282" s="226"/>
      <c r="K282" s="224">
        <f t="shared" si="66"/>
        <v>0</v>
      </c>
      <c r="L282" s="227"/>
      <c r="M282" s="228"/>
      <c r="N282" s="229" t="s">
        <v>1</v>
      </c>
      <c r="O282" s="213" t="s">
        <v>43</v>
      </c>
      <c r="P282" s="214">
        <f t="shared" si="67"/>
        <v>0</v>
      </c>
      <c r="Q282" s="214">
        <f t="shared" si="68"/>
        <v>0</v>
      </c>
      <c r="R282" s="214">
        <f t="shared" si="69"/>
        <v>0</v>
      </c>
      <c r="S282" s="66"/>
      <c r="T282" s="215">
        <f t="shared" si="70"/>
        <v>0</v>
      </c>
      <c r="U282" s="215">
        <v>4.9000000000000002E-2</v>
      </c>
      <c r="V282" s="215">
        <f t="shared" si="71"/>
        <v>4.9000000000000002E-2</v>
      </c>
      <c r="W282" s="215">
        <v>0</v>
      </c>
      <c r="X282" s="216">
        <f t="shared" si="72"/>
        <v>0</v>
      </c>
      <c r="Y282" s="30"/>
      <c r="Z282" s="30"/>
      <c r="AA282" s="30"/>
      <c r="AB282" s="30"/>
      <c r="AC282" s="30"/>
      <c r="AD282" s="30"/>
      <c r="AE282" s="30"/>
      <c r="AR282" s="217" t="s">
        <v>300</v>
      </c>
      <c r="AT282" s="217" t="s">
        <v>163</v>
      </c>
      <c r="AU282" s="217" t="s">
        <v>161</v>
      </c>
      <c r="AY282" s="14" t="s">
        <v>153</v>
      </c>
      <c r="BE282" s="218">
        <f t="shared" si="73"/>
        <v>0</v>
      </c>
      <c r="BF282" s="218">
        <f t="shared" si="74"/>
        <v>0</v>
      </c>
      <c r="BG282" s="218">
        <f t="shared" si="75"/>
        <v>0</v>
      </c>
      <c r="BH282" s="218">
        <f t="shared" si="76"/>
        <v>0</v>
      </c>
      <c r="BI282" s="218">
        <f t="shared" si="77"/>
        <v>0</v>
      </c>
      <c r="BJ282" s="14" t="s">
        <v>161</v>
      </c>
      <c r="BK282" s="219">
        <f t="shared" si="78"/>
        <v>0</v>
      </c>
      <c r="BL282" s="14" t="s">
        <v>232</v>
      </c>
      <c r="BM282" s="217" t="s">
        <v>706</v>
      </c>
    </row>
    <row r="283" spans="1:65" s="2" customFormat="1" ht="33" customHeight="1">
      <c r="A283" s="30"/>
      <c r="B283" s="31"/>
      <c r="C283" s="220" t="s">
        <v>707</v>
      </c>
      <c r="D283" s="220" t="s">
        <v>163</v>
      </c>
      <c r="E283" s="221" t="s">
        <v>708</v>
      </c>
      <c r="F283" s="222" t="s">
        <v>709</v>
      </c>
      <c r="G283" s="223" t="s">
        <v>159</v>
      </c>
      <c r="H283" s="224">
        <v>1</v>
      </c>
      <c r="I283" s="225"/>
      <c r="J283" s="226"/>
      <c r="K283" s="224">
        <f t="shared" si="66"/>
        <v>0</v>
      </c>
      <c r="L283" s="227"/>
      <c r="M283" s="228"/>
      <c r="N283" s="229" t="s">
        <v>1</v>
      </c>
      <c r="O283" s="213" t="s">
        <v>43</v>
      </c>
      <c r="P283" s="214">
        <f t="shared" si="67"/>
        <v>0</v>
      </c>
      <c r="Q283" s="214">
        <f t="shared" si="68"/>
        <v>0</v>
      </c>
      <c r="R283" s="214">
        <f t="shared" si="69"/>
        <v>0</v>
      </c>
      <c r="S283" s="66"/>
      <c r="T283" s="215">
        <f t="shared" si="70"/>
        <v>0</v>
      </c>
      <c r="U283" s="215">
        <v>5.7000000000000002E-2</v>
      </c>
      <c r="V283" s="215">
        <f t="shared" si="71"/>
        <v>5.7000000000000002E-2</v>
      </c>
      <c r="W283" s="215">
        <v>0</v>
      </c>
      <c r="X283" s="216">
        <f t="shared" si="72"/>
        <v>0</v>
      </c>
      <c r="Y283" s="30"/>
      <c r="Z283" s="30"/>
      <c r="AA283" s="30"/>
      <c r="AB283" s="30"/>
      <c r="AC283" s="30"/>
      <c r="AD283" s="30"/>
      <c r="AE283" s="30"/>
      <c r="AR283" s="217" t="s">
        <v>300</v>
      </c>
      <c r="AT283" s="217" t="s">
        <v>163</v>
      </c>
      <c r="AU283" s="217" t="s">
        <v>161</v>
      </c>
      <c r="AY283" s="14" t="s">
        <v>153</v>
      </c>
      <c r="BE283" s="218">
        <f t="shared" si="73"/>
        <v>0</v>
      </c>
      <c r="BF283" s="218">
        <f t="shared" si="74"/>
        <v>0</v>
      </c>
      <c r="BG283" s="218">
        <f t="shared" si="75"/>
        <v>0</v>
      </c>
      <c r="BH283" s="218">
        <f t="shared" si="76"/>
        <v>0</v>
      </c>
      <c r="BI283" s="218">
        <f t="shared" si="77"/>
        <v>0</v>
      </c>
      <c r="BJ283" s="14" t="s">
        <v>161</v>
      </c>
      <c r="BK283" s="219">
        <f t="shared" si="78"/>
        <v>0</v>
      </c>
      <c r="BL283" s="14" t="s">
        <v>232</v>
      </c>
      <c r="BM283" s="217" t="s">
        <v>710</v>
      </c>
    </row>
    <row r="284" spans="1:65" s="2" customFormat="1" ht="33" customHeight="1">
      <c r="A284" s="30"/>
      <c r="B284" s="31"/>
      <c r="C284" s="220" t="s">
        <v>711</v>
      </c>
      <c r="D284" s="220" t="s">
        <v>163</v>
      </c>
      <c r="E284" s="221" t="s">
        <v>712</v>
      </c>
      <c r="F284" s="222" t="s">
        <v>713</v>
      </c>
      <c r="G284" s="223" t="s">
        <v>159</v>
      </c>
      <c r="H284" s="224">
        <v>1</v>
      </c>
      <c r="I284" s="225"/>
      <c r="J284" s="226"/>
      <c r="K284" s="224">
        <f t="shared" si="66"/>
        <v>0</v>
      </c>
      <c r="L284" s="227"/>
      <c r="M284" s="228"/>
      <c r="N284" s="229" t="s">
        <v>1</v>
      </c>
      <c r="O284" s="213" t="s">
        <v>43</v>
      </c>
      <c r="P284" s="214">
        <f t="shared" si="67"/>
        <v>0</v>
      </c>
      <c r="Q284" s="214">
        <f t="shared" si="68"/>
        <v>0</v>
      </c>
      <c r="R284" s="214">
        <f t="shared" si="69"/>
        <v>0</v>
      </c>
      <c r="S284" s="66"/>
      <c r="T284" s="215">
        <f t="shared" si="70"/>
        <v>0</v>
      </c>
      <c r="U284" s="215">
        <v>6.5000000000000002E-2</v>
      </c>
      <c r="V284" s="215">
        <f t="shared" si="71"/>
        <v>6.5000000000000002E-2</v>
      </c>
      <c r="W284" s="215">
        <v>0</v>
      </c>
      <c r="X284" s="216">
        <f t="shared" si="72"/>
        <v>0</v>
      </c>
      <c r="Y284" s="30"/>
      <c r="Z284" s="30"/>
      <c r="AA284" s="30"/>
      <c r="AB284" s="30"/>
      <c r="AC284" s="30"/>
      <c r="AD284" s="30"/>
      <c r="AE284" s="30"/>
      <c r="AR284" s="217" t="s">
        <v>300</v>
      </c>
      <c r="AT284" s="217" t="s">
        <v>163</v>
      </c>
      <c r="AU284" s="217" t="s">
        <v>161</v>
      </c>
      <c r="AY284" s="14" t="s">
        <v>153</v>
      </c>
      <c r="BE284" s="218">
        <f t="shared" si="73"/>
        <v>0</v>
      </c>
      <c r="BF284" s="218">
        <f t="shared" si="74"/>
        <v>0</v>
      </c>
      <c r="BG284" s="218">
        <f t="shared" si="75"/>
        <v>0</v>
      </c>
      <c r="BH284" s="218">
        <f t="shared" si="76"/>
        <v>0</v>
      </c>
      <c r="BI284" s="218">
        <f t="shared" si="77"/>
        <v>0</v>
      </c>
      <c r="BJ284" s="14" t="s">
        <v>161</v>
      </c>
      <c r="BK284" s="219">
        <f t="shared" si="78"/>
        <v>0</v>
      </c>
      <c r="BL284" s="14" t="s">
        <v>232</v>
      </c>
      <c r="BM284" s="217" t="s">
        <v>714</v>
      </c>
    </row>
    <row r="285" spans="1:65" s="2" customFormat="1" ht="33" customHeight="1">
      <c r="A285" s="30"/>
      <c r="B285" s="31"/>
      <c r="C285" s="220" t="s">
        <v>715</v>
      </c>
      <c r="D285" s="220" t="s">
        <v>163</v>
      </c>
      <c r="E285" s="221" t="s">
        <v>716</v>
      </c>
      <c r="F285" s="222" t="s">
        <v>717</v>
      </c>
      <c r="G285" s="223" t="s">
        <v>159</v>
      </c>
      <c r="H285" s="224">
        <v>1</v>
      </c>
      <c r="I285" s="225"/>
      <c r="J285" s="226"/>
      <c r="K285" s="224">
        <f t="shared" si="66"/>
        <v>0</v>
      </c>
      <c r="L285" s="227"/>
      <c r="M285" s="228"/>
      <c r="N285" s="229" t="s">
        <v>1</v>
      </c>
      <c r="O285" s="213" t="s">
        <v>43</v>
      </c>
      <c r="P285" s="214">
        <f t="shared" si="67"/>
        <v>0</v>
      </c>
      <c r="Q285" s="214">
        <f t="shared" si="68"/>
        <v>0</v>
      </c>
      <c r="R285" s="214">
        <f t="shared" si="69"/>
        <v>0</v>
      </c>
      <c r="S285" s="66"/>
      <c r="T285" s="215">
        <f t="shared" si="70"/>
        <v>0</v>
      </c>
      <c r="U285" s="215">
        <v>7.2999999999999995E-2</v>
      </c>
      <c r="V285" s="215">
        <f t="shared" si="71"/>
        <v>7.2999999999999995E-2</v>
      </c>
      <c r="W285" s="215">
        <v>0</v>
      </c>
      <c r="X285" s="216">
        <f t="shared" si="72"/>
        <v>0</v>
      </c>
      <c r="Y285" s="30"/>
      <c r="Z285" s="30"/>
      <c r="AA285" s="30"/>
      <c r="AB285" s="30"/>
      <c r="AC285" s="30"/>
      <c r="AD285" s="30"/>
      <c r="AE285" s="30"/>
      <c r="AR285" s="217" t="s">
        <v>300</v>
      </c>
      <c r="AT285" s="217" t="s">
        <v>163</v>
      </c>
      <c r="AU285" s="217" t="s">
        <v>161</v>
      </c>
      <c r="AY285" s="14" t="s">
        <v>153</v>
      </c>
      <c r="BE285" s="218">
        <f t="shared" si="73"/>
        <v>0</v>
      </c>
      <c r="BF285" s="218">
        <f t="shared" si="74"/>
        <v>0</v>
      </c>
      <c r="BG285" s="218">
        <f t="shared" si="75"/>
        <v>0</v>
      </c>
      <c r="BH285" s="218">
        <f t="shared" si="76"/>
        <v>0</v>
      </c>
      <c r="BI285" s="218">
        <f t="shared" si="77"/>
        <v>0</v>
      </c>
      <c r="BJ285" s="14" t="s">
        <v>161</v>
      </c>
      <c r="BK285" s="219">
        <f t="shared" si="78"/>
        <v>0</v>
      </c>
      <c r="BL285" s="14" t="s">
        <v>232</v>
      </c>
      <c r="BM285" s="217" t="s">
        <v>718</v>
      </c>
    </row>
    <row r="286" spans="1:65" s="2" customFormat="1" ht="33" customHeight="1">
      <c r="A286" s="30"/>
      <c r="B286" s="31"/>
      <c r="C286" s="220" t="s">
        <v>719</v>
      </c>
      <c r="D286" s="220" t="s">
        <v>163</v>
      </c>
      <c r="E286" s="221" t="s">
        <v>720</v>
      </c>
      <c r="F286" s="222" t="s">
        <v>721</v>
      </c>
      <c r="G286" s="223" t="s">
        <v>159</v>
      </c>
      <c r="H286" s="224">
        <v>1</v>
      </c>
      <c r="I286" s="225"/>
      <c r="J286" s="226"/>
      <c r="K286" s="224">
        <f t="shared" si="66"/>
        <v>0</v>
      </c>
      <c r="L286" s="227"/>
      <c r="M286" s="228"/>
      <c r="N286" s="229" t="s">
        <v>1</v>
      </c>
      <c r="O286" s="213" t="s">
        <v>43</v>
      </c>
      <c r="P286" s="214">
        <f t="shared" si="67"/>
        <v>0</v>
      </c>
      <c r="Q286" s="214">
        <f t="shared" si="68"/>
        <v>0</v>
      </c>
      <c r="R286" s="214">
        <f t="shared" si="69"/>
        <v>0</v>
      </c>
      <c r="S286" s="66"/>
      <c r="T286" s="215">
        <f t="shared" si="70"/>
        <v>0</v>
      </c>
      <c r="U286" s="215">
        <v>8.1000000000000003E-2</v>
      </c>
      <c r="V286" s="215">
        <f t="shared" si="71"/>
        <v>8.1000000000000003E-2</v>
      </c>
      <c r="W286" s="215">
        <v>0</v>
      </c>
      <c r="X286" s="216">
        <f t="shared" si="72"/>
        <v>0</v>
      </c>
      <c r="Y286" s="30"/>
      <c r="Z286" s="30"/>
      <c r="AA286" s="30"/>
      <c r="AB286" s="30"/>
      <c r="AC286" s="30"/>
      <c r="AD286" s="30"/>
      <c r="AE286" s="30"/>
      <c r="AR286" s="217" t="s">
        <v>300</v>
      </c>
      <c r="AT286" s="217" t="s">
        <v>163</v>
      </c>
      <c r="AU286" s="217" t="s">
        <v>161</v>
      </c>
      <c r="AY286" s="14" t="s">
        <v>153</v>
      </c>
      <c r="BE286" s="218">
        <f t="shared" si="73"/>
        <v>0</v>
      </c>
      <c r="BF286" s="218">
        <f t="shared" si="74"/>
        <v>0</v>
      </c>
      <c r="BG286" s="218">
        <f t="shared" si="75"/>
        <v>0</v>
      </c>
      <c r="BH286" s="218">
        <f t="shared" si="76"/>
        <v>0</v>
      </c>
      <c r="BI286" s="218">
        <f t="shared" si="77"/>
        <v>0</v>
      </c>
      <c r="BJ286" s="14" t="s">
        <v>161</v>
      </c>
      <c r="BK286" s="219">
        <f t="shared" si="78"/>
        <v>0</v>
      </c>
      <c r="BL286" s="14" t="s">
        <v>232</v>
      </c>
      <c r="BM286" s="217" t="s">
        <v>722</v>
      </c>
    </row>
    <row r="287" spans="1:65" s="2" customFormat="1" ht="33" customHeight="1">
      <c r="A287" s="30"/>
      <c r="B287" s="31"/>
      <c r="C287" s="220" t="s">
        <v>723</v>
      </c>
      <c r="D287" s="220" t="s">
        <v>163</v>
      </c>
      <c r="E287" s="221" t="s">
        <v>724</v>
      </c>
      <c r="F287" s="222" t="s">
        <v>725</v>
      </c>
      <c r="G287" s="223" t="s">
        <v>159</v>
      </c>
      <c r="H287" s="224">
        <v>1</v>
      </c>
      <c r="I287" s="225"/>
      <c r="J287" s="226"/>
      <c r="K287" s="224">
        <f t="shared" si="66"/>
        <v>0</v>
      </c>
      <c r="L287" s="227"/>
      <c r="M287" s="228"/>
      <c r="N287" s="229" t="s">
        <v>1</v>
      </c>
      <c r="O287" s="213" t="s">
        <v>43</v>
      </c>
      <c r="P287" s="214">
        <f t="shared" si="67"/>
        <v>0</v>
      </c>
      <c r="Q287" s="214">
        <f t="shared" si="68"/>
        <v>0</v>
      </c>
      <c r="R287" s="214">
        <f t="shared" si="69"/>
        <v>0</v>
      </c>
      <c r="S287" s="66"/>
      <c r="T287" s="215">
        <f t="shared" si="70"/>
        <v>0</v>
      </c>
      <c r="U287" s="215">
        <v>8.8999999999999996E-2</v>
      </c>
      <c r="V287" s="215">
        <f t="shared" si="71"/>
        <v>8.8999999999999996E-2</v>
      </c>
      <c r="W287" s="215">
        <v>0</v>
      </c>
      <c r="X287" s="216">
        <f t="shared" si="72"/>
        <v>0</v>
      </c>
      <c r="Y287" s="30"/>
      <c r="Z287" s="30"/>
      <c r="AA287" s="30"/>
      <c r="AB287" s="30"/>
      <c r="AC287" s="30"/>
      <c r="AD287" s="30"/>
      <c r="AE287" s="30"/>
      <c r="AR287" s="217" t="s">
        <v>300</v>
      </c>
      <c r="AT287" s="217" t="s">
        <v>163</v>
      </c>
      <c r="AU287" s="217" t="s">
        <v>161</v>
      </c>
      <c r="AY287" s="14" t="s">
        <v>153</v>
      </c>
      <c r="BE287" s="218">
        <f t="shared" si="73"/>
        <v>0</v>
      </c>
      <c r="BF287" s="218">
        <f t="shared" si="74"/>
        <v>0</v>
      </c>
      <c r="BG287" s="218">
        <f t="shared" si="75"/>
        <v>0</v>
      </c>
      <c r="BH287" s="218">
        <f t="shared" si="76"/>
        <v>0</v>
      </c>
      <c r="BI287" s="218">
        <f t="shared" si="77"/>
        <v>0</v>
      </c>
      <c r="BJ287" s="14" t="s">
        <v>161</v>
      </c>
      <c r="BK287" s="219">
        <f t="shared" si="78"/>
        <v>0</v>
      </c>
      <c r="BL287" s="14" t="s">
        <v>232</v>
      </c>
      <c r="BM287" s="217" t="s">
        <v>726</v>
      </c>
    </row>
    <row r="288" spans="1:65" s="2" customFormat="1" ht="33" customHeight="1">
      <c r="A288" s="30"/>
      <c r="B288" s="31"/>
      <c r="C288" s="220" t="s">
        <v>727</v>
      </c>
      <c r="D288" s="220" t="s">
        <v>163</v>
      </c>
      <c r="E288" s="221" t="s">
        <v>728</v>
      </c>
      <c r="F288" s="222" t="s">
        <v>729</v>
      </c>
      <c r="G288" s="223" t="s">
        <v>159</v>
      </c>
      <c r="H288" s="224">
        <v>1</v>
      </c>
      <c r="I288" s="225"/>
      <c r="J288" s="226"/>
      <c r="K288" s="224">
        <f t="shared" si="66"/>
        <v>0</v>
      </c>
      <c r="L288" s="227"/>
      <c r="M288" s="228"/>
      <c r="N288" s="229" t="s">
        <v>1</v>
      </c>
      <c r="O288" s="213" t="s">
        <v>43</v>
      </c>
      <c r="P288" s="214">
        <f t="shared" si="67"/>
        <v>0</v>
      </c>
      <c r="Q288" s="214">
        <f t="shared" si="68"/>
        <v>0</v>
      </c>
      <c r="R288" s="214">
        <f t="shared" si="69"/>
        <v>0</v>
      </c>
      <c r="S288" s="66"/>
      <c r="T288" s="215">
        <f t="shared" si="70"/>
        <v>0</v>
      </c>
      <c r="U288" s="215">
        <v>9.7000000000000003E-2</v>
      </c>
      <c r="V288" s="215">
        <f t="shared" si="71"/>
        <v>9.7000000000000003E-2</v>
      </c>
      <c r="W288" s="215">
        <v>0</v>
      </c>
      <c r="X288" s="216">
        <f t="shared" si="72"/>
        <v>0</v>
      </c>
      <c r="Y288" s="30"/>
      <c r="Z288" s="30"/>
      <c r="AA288" s="30"/>
      <c r="AB288" s="30"/>
      <c r="AC288" s="30"/>
      <c r="AD288" s="30"/>
      <c r="AE288" s="30"/>
      <c r="AR288" s="217" t="s">
        <v>300</v>
      </c>
      <c r="AT288" s="217" t="s">
        <v>163</v>
      </c>
      <c r="AU288" s="217" t="s">
        <v>161</v>
      </c>
      <c r="AY288" s="14" t="s">
        <v>153</v>
      </c>
      <c r="BE288" s="218">
        <f t="shared" si="73"/>
        <v>0</v>
      </c>
      <c r="BF288" s="218">
        <f t="shared" si="74"/>
        <v>0</v>
      </c>
      <c r="BG288" s="218">
        <f t="shared" si="75"/>
        <v>0</v>
      </c>
      <c r="BH288" s="218">
        <f t="shared" si="76"/>
        <v>0</v>
      </c>
      <c r="BI288" s="218">
        <f t="shared" si="77"/>
        <v>0</v>
      </c>
      <c r="BJ288" s="14" t="s">
        <v>161</v>
      </c>
      <c r="BK288" s="219">
        <f t="shared" si="78"/>
        <v>0</v>
      </c>
      <c r="BL288" s="14" t="s">
        <v>232</v>
      </c>
      <c r="BM288" s="217" t="s">
        <v>730</v>
      </c>
    </row>
    <row r="289" spans="1:65" s="2" customFormat="1" ht="33" customHeight="1">
      <c r="A289" s="30"/>
      <c r="B289" s="31"/>
      <c r="C289" s="220" t="s">
        <v>731</v>
      </c>
      <c r="D289" s="220" t="s">
        <v>163</v>
      </c>
      <c r="E289" s="221" t="s">
        <v>732</v>
      </c>
      <c r="F289" s="222" t="s">
        <v>733</v>
      </c>
      <c r="G289" s="223" t="s">
        <v>159</v>
      </c>
      <c r="H289" s="224">
        <v>3</v>
      </c>
      <c r="I289" s="225"/>
      <c r="J289" s="226"/>
      <c r="K289" s="224">
        <f t="shared" si="66"/>
        <v>0</v>
      </c>
      <c r="L289" s="227"/>
      <c r="M289" s="228"/>
      <c r="N289" s="229" t="s">
        <v>1</v>
      </c>
      <c r="O289" s="213" t="s">
        <v>43</v>
      </c>
      <c r="P289" s="214">
        <f t="shared" si="67"/>
        <v>0</v>
      </c>
      <c r="Q289" s="214">
        <f t="shared" si="68"/>
        <v>0</v>
      </c>
      <c r="R289" s="214">
        <f t="shared" si="69"/>
        <v>0</v>
      </c>
      <c r="S289" s="66"/>
      <c r="T289" s="215">
        <f t="shared" si="70"/>
        <v>0</v>
      </c>
      <c r="U289" s="215">
        <v>4.1000000000000002E-2</v>
      </c>
      <c r="V289" s="215">
        <f t="shared" si="71"/>
        <v>0.123</v>
      </c>
      <c r="W289" s="215">
        <v>0</v>
      </c>
      <c r="X289" s="216">
        <f t="shared" si="72"/>
        <v>0</v>
      </c>
      <c r="Y289" s="30"/>
      <c r="Z289" s="30"/>
      <c r="AA289" s="30"/>
      <c r="AB289" s="30"/>
      <c r="AC289" s="30"/>
      <c r="AD289" s="30"/>
      <c r="AE289" s="30"/>
      <c r="AR289" s="217" t="s">
        <v>300</v>
      </c>
      <c r="AT289" s="217" t="s">
        <v>163</v>
      </c>
      <c r="AU289" s="217" t="s">
        <v>161</v>
      </c>
      <c r="AY289" s="14" t="s">
        <v>153</v>
      </c>
      <c r="BE289" s="218">
        <f t="shared" si="73"/>
        <v>0</v>
      </c>
      <c r="BF289" s="218">
        <f t="shared" si="74"/>
        <v>0</v>
      </c>
      <c r="BG289" s="218">
        <f t="shared" si="75"/>
        <v>0</v>
      </c>
      <c r="BH289" s="218">
        <f t="shared" si="76"/>
        <v>0</v>
      </c>
      <c r="BI289" s="218">
        <f t="shared" si="77"/>
        <v>0</v>
      </c>
      <c r="BJ289" s="14" t="s">
        <v>161</v>
      </c>
      <c r="BK289" s="219">
        <f t="shared" si="78"/>
        <v>0</v>
      </c>
      <c r="BL289" s="14" t="s">
        <v>232</v>
      </c>
      <c r="BM289" s="217" t="s">
        <v>734</v>
      </c>
    </row>
    <row r="290" spans="1:65" s="2" customFormat="1" ht="16.5" customHeight="1">
      <c r="A290" s="30"/>
      <c r="B290" s="31"/>
      <c r="C290" s="205" t="s">
        <v>735</v>
      </c>
      <c r="D290" s="205" t="s">
        <v>156</v>
      </c>
      <c r="E290" s="206" t="s">
        <v>736</v>
      </c>
      <c r="F290" s="207" t="s">
        <v>737</v>
      </c>
      <c r="G290" s="208" t="s">
        <v>643</v>
      </c>
      <c r="H290" s="209">
        <v>6.2</v>
      </c>
      <c r="I290" s="210"/>
      <c r="J290" s="210"/>
      <c r="K290" s="209">
        <f t="shared" si="66"/>
        <v>0</v>
      </c>
      <c r="L290" s="211"/>
      <c r="M290" s="35"/>
      <c r="N290" s="212" t="s">
        <v>1</v>
      </c>
      <c r="O290" s="213" t="s">
        <v>43</v>
      </c>
      <c r="P290" s="214">
        <f t="shared" si="67"/>
        <v>0</v>
      </c>
      <c r="Q290" s="214">
        <f t="shared" si="68"/>
        <v>0</v>
      </c>
      <c r="R290" s="214">
        <f t="shared" si="69"/>
        <v>0</v>
      </c>
      <c r="S290" s="66"/>
      <c r="T290" s="215">
        <f t="shared" si="70"/>
        <v>0</v>
      </c>
      <c r="U290" s="215">
        <v>2.1000000000000001E-4</v>
      </c>
      <c r="V290" s="215">
        <f t="shared" si="71"/>
        <v>1.302E-3</v>
      </c>
      <c r="W290" s="215">
        <v>0</v>
      </c>
      <c r="X290" s="216">
        <f t="shared" si="72"/>
        <v>0</v>
      </c>
      <c r="Y290" s="30"/>
      <c r="Z290" s="30"/>
      <c r="AA290" s="30"/>
      <c r="AB290" s="30"/>
      <c r="AC290" s="30"/>
      <c r="AD290" s="30"/>
      <c r="AE290" s="30"/>
      <c r="AR290" s="217" t="s">
        <v>232</v>
      </c>
      <c r="AT290" s="217" t="s">
        <v>156</v>
      </c>
      <c r="AU290" s="217" t="s">
        <v>161</v>
      </c>
      <c r="AY290" s="14" t="s">
        <v>153</v>
      </c>
      <c r="BE290" s="218">
        <f t="shared" si="73"/>
        <v>0</v>
      </c>
      <c r="BF290" s="218">
        <f t="shared" si="74"/>
        <v>0</v>
      </c>
      <c r="BG290" s="218">
        <f t="shared" si="75"/>
        <v>0</v>
      </c>
      <c r="BH290" s="218">
        <f t="shared" si="76"/>
        <v>0</v>
      </c>
      <c r="BI290" s="218">
        <f t="shared" si="77"/>
        <v>0</v>
      </c>
      <c r="BJ290" s="14" t="s">
        <v>161</v>
      </c>
      <c r="BK290" s="219">
        <f t="shared" si="78"/>
        <v>0</v>
      </c>
      <c r="BL290" s="14" t="s">
        <v>232</v>
      </c>
      <c r="BM290" s="217" t="s">
        <v>738</v>
      </c>
    </row>
    <row r="291" spans="1:65" s="2" customFormat="1" ht="33" customHeight="1">
      <c r="A291" s="30"/>
      <c r="B291" s="31"/>
      <c r="C291" s="220" t="s">
        <v>739</v>
      </c>
      <c r="D291" s="220" t="s">
        <v>163</v>
      </c>
      <c r="E291" s="221" t="s">
        <v>740</v>
      </c>
      <c r="F291" s="222" t="s">
        <v>741</v>
      </c>
      <c r="G291" s="223" t="s">
        <v>159</v>
      </c>
      <c r="H291" s="224">
        <v>1</v>
      </c>
      <c r="I291" s="225"/>
      <c r="J291" s="226"/>
      <c r="K291" s="224">
        <f t="shared" si="66"/>
        <v>0</v>
      </c>
      <c r="L291" s="227"/>
      <c r="M291" s="228"/>
      <c r="N291" s="229" t="s">
        <v>1</v>
      </c>
      <c r="O291" s="213" t="s">
        <v>43</v>
      </c>
      <c r="P291" s="214">
        <f t="shared" si="67"/>
        <v>0</v>
      </c>
      <c r="Q291" s="214">
        <f t="shared" si="68"/>
        <v>0</v>
      </c>
      <c r="R291" s="214">
        <f t="shared" si="69"/>
        <v>0</v>
      </c>
      <c r="S291" s="66"/>
      <c r="T291" s="215">
        <f t="shared" si="70"/>
        <v>0</v>
      </c>
      <c r="U291" s="215">
        <v>4.9000000000000002E-2</v>
      </c>
      <c r="V291" s="215">
        <f t="shared" si="71"/>
        <v>4.9000000000000002E-2</v>
      </c>
      <c r="W291" s="215">
        <v>0</v>
      </c>
      <c r="X291" s="216">
        <f t="shared" si="72"/>
        <v>0</v>
      </c>
      <c r="Y291" s="30"/>
      <c r="Z291" s="30"/>
      <c r="AA291" s="30"/>
      <c r="AB291" s="30"/>
      <c r="AC291" s="30"/>
      <c r="AD291" s="30"/>
      <c r="AE291" s="30"/>
      <c r="AR291" s="217" t="s">
        <v>300</v>
      </c>
      <c r="AT291" s="217" t="s">
        <v>163</v>
      </c>
      <c r="AU291" s="217" t="s">
        <v>161</v>
      </c>
      <c r="AY291" s="14" t="s">
        <v>153</v>
      </c>
      <c r="BE291" s="218">
        <f t="shared" si="73"/>
        <v>0</v>
      </c>
      <c r="BF291" s="218">
        <f t="shared" si="74"/>
        <v>0</v>
      </c>
      <c r="BG291" s="218">
        <f t="shared" si="75"/>
        <v>0</v>
      </c>
      <c r="BH291" s="218">
        <f t="shared" si="76"/>
        <v>0</v>
      </c>
      <c r="BI291" s="218">
        <f t="shared" si="77"/>
        <v>0</v>
      </c>
      <c r="BJ291" s="14" t="s">
        <v>161</v>
      </c>
      <c r="BK291" s="219">
        <f t="shared" si="78"/>
        <v>0</v>
      </c>
      <c r="BL291" s="14" t="s">
        <v>232</v>
      </c>
      <c r="BM291" s="217" t="s">
        <v>742</v>
      </c>
    </row>
    <row r="292" spans="1:65" s="2" customFormat="1" ht="21.75" customHeight="1">
      <c r="A292" s="30"/>
      <c r="B292" s="31"/>
      <c r="C292" s="205" t="s">
        <v>743</v>
      </c>
      <c r="D292" s="205" t="s">
        <v>156</v>
      </c>
      <c r="E292" s="206" t="s">
        <v>744</v>
      </c>
      <c r="F292" s="207" t="s">
        <v>745</v>
      </c>
      <c r="G292" s="208" t="s">
        <v>159</v>
      </c>
      <c r="H292" s="209">
        <v>24</v>
      </c>
      <c r="I292" s="210"/>
      <c r="J292" s="210"/>
      <c r="K292" s="209">
        <f t="shared" si="66"/>
        <v>0</v>
      </c>
      <c r="L292" s="211"/>
      <c r="M292" s="35"/>
      <c r="N292" s="212" t="s">
        <v>1</v>
      </c>
      <c r="O292" s="213" t="s">
        <v>43</v>
      </c>
      <c r="P292" s="214">
        <f t="shared" si="67"/>
        <v>0</v>
      </c>
      <c r="Q292" s="214">
        <f t="shared" si="68"/>
        <v>0</v>
      </c>
      <c r="R292" s="214">
        <f t="shared" si="69"/>
        <v>0</v>
      </c>
      <c r="S292" s="66"/>
      <c r="T292" s="215">
        <f t="shared" si="70"/>
        <v>0</v>
      </c>
      <c r="U292" s="215">
        <v>0</v>
      </c>
      <c r="V292" s="215">
        <f t="shared" si="71"/>
        <v>0</v>
      </c>
      <c r="W292" s="215">
        <v>0</v>
      </c>
      <c r="X292" s="216">
        <f t="shared" si="72"/>
        <v>0</v>
      </c>
      <c r="Y292" s="30"/>
      <c r="Z292" s="30"/>
      <c r="AA292" s="30"/>
      <c r="AB292" s="30"/>
      <c r="AC292" s="30"/>
      <c r="AD292" s="30"/>
      <c r="AE292" s="30"/>
      <c r="AR292" s="217" t="s">
        <v>232</v>
      </c>
      <c r="AT292" s="217" t="s">
        <v>156</v>
      </c>
      <c r="AU292" s="217" t="s">
        <v>161</v>
      </c>
      <c r="AY292" s="14" t="s">
        <v>153</v>
      </c>
      <c r="BE292" s="218">
        <f t="shared" si="73"/>
        <v>0</v>
      </c>
      <c r="BF292" s="218">
        <f t="shared" si="74"/>
        <v>0</v>
      </c>
      <c r="BG292" s="218">
        <f t="shared" si="75"/>
        <v>0</v>
      </c>
      <c r="BH292" s="218">
        <f t="shared" si="76"/>
        <v>0</v>
      </c>
      <c r="BI292" s="218">
        <f t="shared" si="77"/>
        <v>0</v>
      </c>
      <c r="BJ292" s="14" t="s">
        <v>161</v>
      </c>
      <c r="BK292" s="219">
        <f t="shared" si="78"/>
        <v>0</v>
      </c>
      <c r="BL292" s="14" t="s">
        <v>232</v>
      </c>
      <c r="BM292" s="217" t="s">
        <v>746</v>
      </c>
    </row>
    <row r="293" spans="1:65" s="2" customFormat="1" ht="21.75" customHeight="1">
      <c r="A293" s="30"/>
      <c r="B293" s="31"/>
      <c r="C293" s="220" t="s">
        <v>747</v>
      </c>
      <c r="D293" s="220" t="s">
        <v>163</v>
      </c>
      <c r="E293" s="221" t="s">
        <v>748</v>
      </c>
      <c r="F293" s="222" t="s">
        <v>749</v>
      </c>
      <c r="G293" s="223" t="s">
        <v>159</v>
      </c>
      <c r="H293" s="224">
        <v>18</v>
      </c>
      <c r="I293" s="225"/>
      <c r="J293" s="226"/>
      <c r="K293" s="224">
        <f t="shared" si="66"/>
        <v>0</v>
      </c>
      <c r="L293" s="227"/>
      <c r="M293" s="228"/>
      <c r="N293" s="229" t="s">
        <v>1</v>
      </c>
      <c r="O293" s="213" t="s">
        <v>43</v>
      </c>
      <c r="P293" s="214">
        <f t="shared" si="67"/>
        <v>0</v>
      </c>
      <c r="Q293" s="214">
        <f t="shared" si="68"/>
        <v>0</v>
      </c>
      <c r="R293" s="214">
        <f t="shared" si="69"/>
        <v>0</v>
      </c>
      <c r="S293" s="66"/>
      <c r="T293" s="215">
        <f t="shared" si="70"/>
        <v>0</v>
      </c>
      <c r="U293" s="215">
        <v>1.6E-2</v>
      </c>
      <c r="V293" s="215">
        <f t="shared" si="71"/>
        <v>0.28800000000000003</v>
      </c>
      <c r="W293" s="215">
        <v>0</v>
      </c>
      <c r="X293" s="216">
        <f t="shared" si="72"/>
        <v>0</v>
      </c>
      <c r="Y293" s="30"/>
      <c r="Z293" s="30"/>
      <c r="AA293" s="30"/>
      <c r="AB293" s="30"/>
      <c r="AC293" s="30"/>
      <c r="AD293" s="30"/>
      <c r="AE293" s="30"/>
      <c r="AR293" s="217" t="s">
        <v>300</v>
      </c>
      <c r="AT293" s="217" t="s">
        <v>163</v>
      </c>
      <c r="AU293" s="217" t="s">
        <v>161</v>
      </c>
      <c r="AY293" s="14" t="s">
        <v>153</v>
      </c>
      <c r="BE293" s="218">
        <f t="shared" si="73"/>
        <v>0</v>
      </c>
      <c r="BF293" s="218">
        <f t="shared" si="74"/>
        <v>0</v>
      </c>
      <c r="BG293" s="218">
        <f t="shared" si="75"/>
        <v>0</v>
      </c>
      <c r="BH293" s="218">
        <f t="shared" si="76"/>
        <v>0</v>
      </c>
      <c r="BI293" s="218">
        <f t="shared" si="77"/>
        <v>0</v>
      </c>
      <c r="BJ293" s="14" t="s">
        <v>161</v>
      </c>
      <c r="BK293" s="219">
        <f t="shared" si="78"/>
        <v>0</v>
      </c>
      <c r="BL293" s="14" t="s">
        <v>232</v>
      </c>
      <c r="BM293" s="217" t="s">
        <v>750</v>
      </c>
    </row>
    <row r="294" spans="1:65" s="2" customFormat="1" ht="33" customHeight="1">
      <c r="A294" s="30"/>
      <c r="B294" s="31"/>
      <c r="C294" s="220" t="s">
        <v>751</v>
      </c>
      <c r="D294" s="220" t="s">
        <v>163</v>
      </c>
      <c r="E294" s="221" t="s">
        <v>752</v>
      </c>
      <c r="F294" s="222" t="s">
        <v>753</v>
      </c>
      <c r="G294" s="223" t="s">
        <v>159</v>
      </c>
      <c r="H294" s="224">
        <v>5</v>
      </c>
      <c r="I294" s="225"/>
      <c r="J294" s="226"/>
      <c r="K294" s="224">
        <f t="shared" si="66"/>
        <v>0</v>
      </c>
      <c r="L294" s="227"/>
      <c r="M294" s="228"/>
      <c r="N294" s="229" t="s">
        <v>1</v>
      </c>
      <c r="O294" s="213" t="s">
        <v>43</v>
      </c>
      <c r="P294" s="214">
        <f t="shared" si="67"/>
        <v>0</v>
      </c>
      <c r="Q294" s="214">
        <f t="shared" si="68"/>
        <v>0</v>
      </c>
      <c r="R294" s="214">
        <f t="shared" si="69"/>
        <v>0</v>
      </c>
      <c r="S294" s="66"/>
      <c r="T294" s="215">
        <f t="shared" si="70"/>
        <v>0</v>
      </c>
      <c r="U294" s="215">
        <v>3.5000000000000001E-3</v>
      </c>
      <c r="V294" s="215">
        <f t="shared" si="71"/>
        <v>1.7500000000000002E-2</v>
      </c>
      <c r="W294" s="215">
        <v>0</v>
      </c>
      <c r="X294" s="216">
        <f t="shared" si="72"/>
        <v>0</v>
      </c>
      <c r="Y294" s="30"/>
      <c r="Z294" s="30"/>
      <c r="AA294" s="30"/>
      <c r="AB294" s="30"/>
      <c r="AC294" s="30"/>
      <c r="AD294" s="30"/>
      <c r="AE294" s="30"/>
      <c r="AR294" s="217" t="s">
        <v>300</v>
      </c>
      <c r="AT294" s="217" t="s">
        <v>163</v>
      </c>
      <c r="AU294" s="217" t="s">
        <v>161</v>
      </c>
      <c r="AY294" s="14" t="s">
        <v>153</v>
      </c>
      <c r="BE294" s="218">
        <f t="shared" si="73"/>
        <v>0</v>
      </c>
      <c r="BF294" s="218">
        <f t="shared" si="74"/>
        <v>0</v>
      </c>
      <c r="BG294" s="218">
        <f t="shared" si="75"/>
        <v>0</v>
      </c>
      <c r="BH294" s="218">
        <f t="shared" si="76"/>
        <v>0</v>
      </c>
      <c r="BI294" s="218">
        <f t="shared" si="77"/>
        <v>0</v>
      </c>
      <c r="BJ294" s="14" t="s">
        <v>161</v>
      </c>
      <c r="BK294" s="219">
        <f t="shared" si="78"/>
        <v>0</v>
      </c>
      <c r="BL294" s="14" t="s">
        <v>232</v>
      </c>
      <c r="BM294" s="217" t="s">
        <v>754</v>
      </c>
    </row>
    <row r="295" spans="1:65" s="2" customFormat="1" ht="33" customHeight="1">
      <c r="A295" s="30"/>
      <c r="B295" s="31"/>
      <c r="C295" s="220" t="s">
        <v>755</v>
      </c>
      <c r="D295" s="220" t="s">
        <v>163</v>
      </c>
      <c r="E295" s="221" t="s">
        <v>756</v>
      </c>
      <c r="F295" s="222" t="s">
        <v>757</v>
      </c>
      <c r="G295" s="223" t="s">
        <v>159</v>
      </c>
      <c r="H295" s="224">
        <v>1</v>
      </c>
      <c r="I295" s="225"/>
      <c r="J295" s="226"/>
      <c r="K295" s="224">
        <f t="shared" si="66"/>
        <v>0</v>
      </c>
      <c r="L295" s="227"/>
      <c r="M295" s="228"/>
      <c r="N295" s="229" t="s">
        <v>1</v>
      </c>
      <c r="O295" s="213" t="s">
        <v>43</v>
      </c>
      <c r="P295" s="214">
        <f t="shared" si="67"/>
        <v>0</v>
      </c>
      <c r="Q295" s="214">
        <f t="shared" si="68"/>
        <v>0</v>
      </c>
      <c r="R295" s="214">
        <f t="shared" si="69"/>
        <v>0</v>
      </c>
      <c r="S295" s="66"/>
      <c r="T295" s="215">
        <f t="shared" si="70"/>
        <v>0</v>
      </c>
      <c r="U295" s="215">
        <v>3.5000000000000001E-3</v>
      </c>
      <c r="V295" s="215">
        <f t="shared" si="71"/>
        <v>3.5000000000000001E-3</v>
      </c>
      <c r="W295" s="215">
        <v>0</v>
      </c>
      <c r="X295" s="216">
        <f t="shared" si="72"/>
        <v>0</v>
      </c>
      <c r="Y295" s="30"/>
      <c r="Z295" s="30"/>
      <c r="AA295" s="30"/>
      <c r="AB295" s="30"/>
      <c r="AC295" s="30"/>
      <c r="AD295" s="30"/>
      <c r="AE295" s="30"/>
      <c r="AR295" s="217" t="s">
        <v>300</v>
      </c>
      <c r="AT295" s="217" t="s">
        <v>163</v>
      </c>
      <c r="AU295" s="217" t="s">
        <v>161</v>
      </c>
      <c r="AY295" s="14" t="s">
        <v>153</v>
      </c>
      <c r="BE295" s="218">
        <f t="shared" si="73"/>
        <v>0</v>
      </c>
      <c r="BF295" s="218">
        <f t="shared" si="74"/>
        <v>0</v>
      </c>
      <c r="BG295" s="218">
        <f t="shared" si="75"/>
        <v>0</v>
      </c>
      <c r="BH295" s="218">
        <f t="shared" si="76"/>
        <v>0</v>
      </c>
      <c r="BI295" s="218">
        <f t="shared" si="77"/>
        <v>0</v>
      </c>
      <c r="BJ295" s="14" t="s">
        <v>161</v>
      </c>
      <c r="BK295" s="219">
        <f t="shared" si="78"/>
        <v>0</v>
      </c>
      <c r="BL295" s="14" t="s">
        <v>232</v>
      </c>
      <c r="BM295" s="217" t="s">
        <v>758</v>
      </c>
    </row>
    <row r="296" spans="1:65" s="2" customFormat="1" ht="21.75" customHeight="1">
      <c r="A296" s="30"/>
      <c r="B296" s="31"/>
      <c r="C296" s="205" t="s">
        <v>759</v>
      </c>
      <c r="D296" s="205" t="s">
        <v>156</v>
      </c>
      <c r="E296" s="206" t="s">
        <v>760</v>
      </c>
      <c r="F296" s="207" t="s">
        <v>761</v>
      </c>
      <c r="G296" s="208" t="s">
        <v>159</v>
      </c>
      <c r="H296" s="209">
        <v>1</v>
      </c>
      <c r="I296" s="210"/>
      <c r="J296" s="210"/>
      <c r="K296" s="209">
        <f t="shared" si="66"/>
        <v>0</v>
      </c>
      <c r="L296" s="211"/>
      <c r="M296" s="35"/>
      <c r="N296" s="212" t="s">
        <v>1</v>
      </c>
      <c r="O296" s="213" t="s">
        <v>43</v>
      </c>
      <c r="P296" s="214">
        <f t="shared" si="67"/>
        <v>0</v>
      </c>
      <c r="Q296" s="214">
        <f t="shared" si="68"/>
        <v>0</v>
      </c>
      <c r="R296" s="214">
        <f t="shared" si="69"/>
        <v>0</v>
      </c>
      <c r="S296" s="66"/>
      <c r="T296" s="215">
        <f t="shared" si="70"/>
        <v>0</v>
      </c>
      <c r="U296" s="215">
        <v>0</v>
      </c>
      <c r="V296" s="215">
        <f t="shared" si="71"/>
        <v>0</v>
      </c>
      <c r="W296" s="215">
        <v>3.0000000000000001E-3</v>
      </c>
      <c r="X296" s="216">
        <f t="shared" si="72"/>
        <v>3.0000000000000001E-3</v>
      </c>
      <c r="Y296" s="30"/>
      <c r="Z296" s="30"/>
      <c r="AA296" s="30"/>
      <c r="AB296" s="30"/>
      <c r="AC296" s="30"/>
      <c r="AD296" s="30"/>
      <c r="AE296" s="30"/>
      <c r="AR296" s="217" t="s">
        <v>232</v>
      </c>
      <c r="AT296" s="217" t="s">
        <v>156</v>
      </c>
      <c r="AU296" s="217" t="s">
        <v>161</v>
      </c>
      <c r="AY296" s="14" t="s">
        <v>153</v>
      </c>
      <c r="BE296" s="218">
        <f t="shared" si="73"/>
        <v>0</v>
      </c>
      <c r="BF296" s="218">
        <f t="shared" si="74"/>
        <v>0</v>
      </c>
      <c r="BG296" s="218">
        <f t="shared" si="75"/>
        <v>0</v>
      </c>
      <c r="BH296" s="218">
        <f t="shared" si="76"/>
        <v>0</v>
      </c>
      <c r="BI296" s="218">
        <f t="shared" si="77"/>
        <v>0</v>
      </c>
      <c r="BJ296" s="14" t="s">
        <v>161</v>
      </c>
      <c r="BK296" s="219">
        <f t="shared" si="78"/>
        <v>0</v>
      </c>
      <c r="BL296" s="14" t="s">
        <v>232</v>
      </c>
      <c r="BM296" s="217" t="s">
        <v>762</v>
      </c>
    </row>
    <row r="297" spans="1:65" s="2" customFormat="1" ht="16.5" customHeight="1">
      <c r="A297" s="30"/>
      <c r="B297" s="31"/>
      <c r="C297" s="205" t="s">
        <v>763</v>
      </c>
      <c r="D297" s="205" t="s">
        <v>156</v>
      </c>
      <c r="E297" s="206" t="s">
        <v>764</v>
      </c>
      <c r="F297" s="207" t="s">
        <v>765</v>
      </c>
      <c r="G297" s="208" t="s">
        <v>159</v>
      </c>
      <c r="H297" s="209">
        <v>24</v>
      </c>
      <c r="I297" s="210"/>
      <c r="J297" s="210"/>
      <c r="K297" s="209">
        <f t="shared" si="66"/>
        <v>0</v>
      </c>
      <c r="L297" s="211"/>
      <c r="M297" s="35"/>
      <c r="N297" s="212" t="s">
        <v>1</v>
      </c>
      <c r="O297" s="213" t="s">
        <v>43</v>
      </c>
      <c r="P297" s="214">
        <f t="shared" si="67"/>
        <v>0</v>
      </c>
      <c r="Q297" s="214">
        <f t="shared" si="68"/>
        <v>0</v>
      </c>
      <c r="R297" s="214">
        <f t="shared" si="69"/>
        <v>0</v>
      </c>
      <c r="S297" s="66"/>
      <c r="T297" s="215">
        <f t="shared" si="70"/>
        <v>0</v>
      </c>
      <c r="U297" s="215">
        <v>3.0000000000000001E-5</v>
      </c>
      <c r="V297" s="215">
        <f t="shared" si="71"/>
        <v>7.2000000000000005E-4</v>
      </c>
      <c r="W297" s="215">
        <v>0</v>
      </c>
      <c r="X297" s="216">
        <f t="shared" si="72"/>
        <v>0</v>
      </c>
      <c r="Y297" s="30"/>
      <c r="Z297" s="30"/>
      <c r="AA297" s="30"/>
      <c r="AB297" s="30"/>
      <c r="AC297" s="30"/>
      <c r="AD297" s="30"/>
      <c r="AE297" s="30"/>
      <c r="AR297" s="217" t="s">
        <v>232</v>
      </c>
      <c r="AT297" s="217" t="s">
        <v>156</v>
      </c>
      <c r="AU297" s="217" t="s">
        <v>161</v>
      </c>
      <c r="AY297" s="14" t="s">
        <v>153</v>
      </c>
      <c r="BE297" s="218">
        <f t="shared" si="73"/>
        <v>0</v>
      </c>
      <c r="BF297" s="218">
        <f t="shared" si="74"/>
        <v>0</v>
      </c>
      <c r="BG297" s="218">
        <f t="shared" si="75"/>
        <v>0</v>
      </c>
      <c r="BH297" s="218">
        <f t="shared" si="76"/>
        <v>0</v>
      </c>
      <c r="BI297" s="218">
        <f t="shared" si="77"/>
        <v>0</v>
      </c>
      <c r="BJ297" s="14" t="s">
        <v>161</v>
      </c>
      <c r="BK297" s="219">
        <f t="shared" si="78"/>
        <v>0</v>
      </c>
      <c r="BL297" s="14" t="s">
        <v>232</v>
      </c>
      <c r="BM297" s="217" t="s">
        <v>766</v>
      </c>
    </row>
    <row r="298" spans="1:65" s="2" customFormat="1" ht="16.5" customHeight="1">
      <c r="A298" s="30"/>
      <c r="B298" s="31"/>
      <c r="C298" s="220" t="s">
        <v>767</v>
      </c>
      <c r="D298" s="220" t="s">
        <v>163</v>
      </c>
      <c r="E298" s="221" t="s">
        <v>768</v>
      </c>
      <c r="F298" s="222" t="s">
        <v>769</v>
      </c>
      <c r="G298" s="223" t="s">
        <v>159</v>
      </c>
      <c r="H298" s="224">
        <v>23</v>
      </c>
      <c r="I298" s="225"/>
      <c r="J298" s="226"/>
      <c r="K298" s="224">
        <f t="shared" si="66"/>
        <v>0</v>
      </c>
      <c r="L298" s="227"/>
      <c r="M298" s="228"/>
      <c r="N298" s="229" t="s">
        <v>1</v>
      </c>
      <c r="O298" s="213" t="s">
        <v>43</v>
      </c>
      <c r="P298" s="214">
        <f t="shared" si="67"/>
        <v>0</v>
      </c>
      <c r="Q298" s="214">
        <f t="shared" si="68"/>
        <v>0</v>
      </c>
      <c r="R298" s="214">
        <f t="shared" si="69"/>
        <v>0</v>
      </c>
      <c r="S298" s="66"/>
      <c r="T298" s="215">
        <f t="shared" si="70"/>
        <v>0</v>
      </c>
      <c r="U298" s="215">
        <v>1.23E-3</v>
      </c>
      <c r="V298" s="215">
        <f t="shared" si="71"/>
        <v>2.8289999999999999E-2</v>
      </c>
      <c r="W298" s="215">
        <v>0</v>
      </c>
      <c r="X298" s="216">
        <f t="shared" si="72"/>
        <v>0</v>
      </c>
      <c r="Y298" s="30"/>
      <c r="Z298" s="30"/>
      <c r="AA298" s="30"/>
      <c r="AB298" s="30"/>
      <c r="AC298" s="30"/>
      <c r="AD298" s="30"/>
      <c r="AE298" s="30"/>
      <c r="AR298" s="217" t="s">
        <v>300</v>
      </c>
      <c r="AT298" s="217" t="s">
        <v>163</v>
      </c>
      <c r="AU298" s="217" t="s">
        <v>161</v>
      </c>
      <c r="AY298" s="14" t="s">
        <v>153</v>
      </c>
      <c r="BE298" s="218">
        <f t="shared" si="73"/>
        <v>0</v>
      </c>
      <c r="BF298" s="218">
        <f t="shared" si="74"/>
        <v>0</v>
      </c>
      <c r="BG298" s="218">
        <f t="shared" si="75"/>
        <v>0</v>
      </c>
      <c r="BH298" s="218">
        <f t="shared" si="76"/>
        <v>0</v>
      </c>
      <c r="BI298" s="218">
        <f t="shared" si="77"/>
        <v>0</v>
      </c>
      <c r="BJ298" s="14" t="s">
        <v>161</v>
      </c>
      <c r="BK298" s="219">
        <f t="shared" si="78"/>
        <v>0</v>
      </c>
      <c r="BL298" s="14" t="s">
        <v>232</v>
      </c>
      <c r="BM298" s="217" t="s">
        <v>770</v>
      </c>
    </row>
    <row r="299" spans="1:65" s="2" customFormat="1" ht="16.5" customHeight="1">
      <c r="A299" s="30"/>
      <c r="B299" s="31"/>
      <c r="C299" s="220" t="s">
        <v>771</v>
      </c>
      <c r="D299" s="220" t="s">
        <v>163</v>
      </c>
      <c r="E299" s="221" t="s">
        <v>772</v>
      </c>
      <c r="F299" s="222" t="s">
        <v>773</v>
      </c>
      <c r="G299" s="223" t="s">
        <v>159</v>
      </c>
      <c r="H299" s="224">
        <v>1</v>
      </c>
      <c r="I299" s="225"/>
      <c r="J299" s="226"/>
      <c r="K299" s="224">
        <f t="shared" si="66"/>
        <v>0</v>
      </c>
      <c r="L299" s="227"/>
      <c r="M299" s="228"/>
      <c r="N299" s="229" t="s">
        <v>1</v>
      </c>
      <c r="O299" s="213" t="s">
        <v>43</v>
      </c>
      <c r="P299" s="214">
        <f t="shared" si="67"/>
        <v>0</v>
      </c>
      <c r="Q299" s="214">
        <f t="shared" si="68"/>
        <v>0</v>
      </c>
      <c r="R299" s="214">
        <f t="shared" si="69"/>
        <v>0</v>
      </c>
      <c r="S299" s="66"/>
      <c r="T299" s="215">
        <f t="shared" si="70"/>
        <v>0</v>
      </c>
      <c r="U299" s="215">
        <v>1.39E-3</v>
      </c>
      <c r="V299" s="215">
        <f t="shared" si="71"/>
        <v>1.39E-3</v>
      </c>
      <c r="W299" s="215">
        <v>0</v>
      </c>
      <c r="X299" s="216">
        <f t="shared" si="72"/>
        <v>0</v>
      </c>
      <c r="Y299" s="30"/>
      <c r="Z299" s="30"/>
      <c r="AA299" s="30"/>
      <c r="AB299" s="30"/>
      <c r="AC299" s="30"/>
      <c r="AD299" s="30"/>
      <c r="AE299" s="30"/>
      <c r="AR299" s="217" t="s">
        <v>300</v>
      </c>
      <c r="AT299" s="217" t="s">
        <v>163</v>
      </c>
      <c r="AU299" s="217" t="s">
        <v>161</v>
      </c>
      <c r="AY299" s="14" t="s">
        <v>153</v>
      </c>
      <c r="BE299" s="218">
        <f t="shared" si="73"/>
        <v>0</v>
      </c>
      <c r="BF299" s="218">
        <f t="shared" si="74"/>
        <v>0</v>
      </c>
      <c r="BG299" s="218">
        <f t="shared" si="75"/>
        <v>0</v>
      </c>
      <c r="BH299" s="218">
        <f t="shared" si="76"/>
        <v>0</v>
      </c>
      <c r="BI299" s="218">
        <f t="shared" si="77"/>
        <v>0</v>
      </c>
      <c r="BJ299" s="14" t="s">
        <v>161</v>
      </c>
      <c r="BK299" s="219">
        <f t="shared" si="78"/>
        <v>0</v>
      </c>
      <c r="BL299" s="14" t="s">
        <v>232</v>
      </c>
      <c r="BM299" s="217" t="s">
        <v>774</v>
      </c>
    </row>
    <row r="300" spans="1:65" s="2" customFormat="1" ht="21.75" customHeight="1">
      <c r="A300" s="30"/>
      <c r="B300" s="31"/>
      <c r="C300" s="205" t="s">
        <v>775</v>
      </c>
      <c r="D300" s="205" t="s">
        <v>156</v>
      </c>
      <c r="E300" s="206" t="s">
        <v>776</v>
      </c>
      <c r="F300" s="207" t="s">
        <v>777</v>
      </c>
      <c r="G300" s="208" t="s">
        <v>390</v>
      </c>
      <c r="H300" s="210"/>
      <c r="I300" s="210"/>
      <c r="J300" s="210"/>
      <c r="K300" s="209">
        <f t="shared" si="66"/>
        <v>0</v>
      </c>
      <c r="L300" s="211"/>
      <c r="M300" s="35"/>
      <c r="N300" s="212" t="s">
        <v>1</v>
      </c>
      <c r="O300" s="213" t="s">
        <v>43</v>
      </c>
      <c r="P300" s="214">
        <f t="shared" si="67"/>
        <v>0</v>
      </c>
      <c r="Q300" s="214">
        <f t="shared" si="68"/>
        <v>0</v>
      </c>
      <c r="R300" s="214">
        <f t="shared" si="69"/>
        <v>0</v>
      </c>
      <c r="S300" s="66"/>
      <c r="T300" s="215">
        <f t="shared" si="70"/>
        <v>0</v>
      </c>
      <c r="U300" s="215">
        <v>0</v>
      </c>
      <c r="V300" s="215">
        <f t="shared" si="71"/>
        <v>0</v>
      </c>
      <c r="W300" s="215">
        <v>0</v>
      </c>
      <c r="X300" s="216">
        <f t="shared" si="72"/>
        <v>0</v>
      </c>
      <c r="Y300" s="30"/>
      <c r="Z300" s="30"/>
      <c r="AA300" s="30"/>
      <c r="AB300" s="30"/>
      <c r="AC300" s="30"/>
      <c r="AD300" s="30"/>
      <c r="AE300" s="30"/>
      <c r="AR300" s="217" t="s">
        <v>232</v>
      </c>
      <c r="AT300" s="217" t="s">
        <v>156</v>
      </c>
      <c r="AU300" s="217" t="s">
        <v>161</v>
      </c>
      <c r="AY300" s="14" t="s">
        <v>153</v>
      </c>
      <c r="BE300" s="218">
        <f t="shared" si="73"/>
        <v>0</v>
      </c>
      <c r="BF300" s="218">
        <f t="shared" si="74"/>
        <v>0</v>
      </c>
      <c r="BG300" s="218">
        <f t="shared" si="75"/>
        <v>0</v>
      </c>
      <c r="BH300" s="218">
        <f t="shared" si="76"/>
        <v>0</v>
      </c>
      <c r="BI300" s="218">
        <f t="shared" si="77"/>
        <v>0</v>
      </c>
      <c r="BJ300" s="14" t="s">
        <v>161</v>
      </c>
      <c r="BK300" s="219">
        <f t="shared" si="78"/>
        <v>0</v>
      </c>
      <c r="BL300" s="14" t="s">
        <v>232</v>
      </c>
      <c r="BM300" s="217" t="s">
        <v>778</v>
      </c>
    </row>
    <row r="301" spans="1:65" s="12" customFormat="1" ht="22.9" customHeight="1">
      <c r="B301" s="188"/>
      <c r="C301" s="189"/>
      <c r="D301" s="190" t="s">
        <v>78</v>
      </c>
      <c r="E301" s="203" t="s">
        <v>779</v>
      </c>
      <c r="F301" s="203" t="s">
        <v>780</v>
      </c>
      <c r="G301" s="189"/>
      <c r="H301" s="189"/>
      <c r="I301" s="192"/>
      <c r="J301" s="192"/>
      <c r="K301" s="204">
        <f>BK301</f>
        <v>0</v>
      </c>
      <c r="L301" s="189"/>
      <c r="M301" s="194"/>
      <c r="N301" s="195"/>
      <c r="O301" s="196"/>
      <c r="P301" s="196"/>
      <c r="Q301" s="197">
        <f>SUM(Q302:Q316)</f>
        <v>0</v>
      </c>
      <c r="R301" s="197">
        <f>SUM(R302:R316)</f>
        <v>0</v>
      </c>
      <c r="S301" s="196"/>
      <c r="T301" s="198">
        <f>SUM(T302:T316)</f>
        <v>0</v>
      </c>
      <c r="U301" s="196"/>
      <c r="V301" s="198">
        <f>SUM(V302:V316)</f>
        <v>0.72343862000000003</v>
      </c>
      <c r="W301" s="196"/>
      <c r="X301" s="199">
        <f>SUM(X302:X316)</f>
        <v>3.091761</v>
      </c>
      <c r="AR301" s="200" t="s">
        <v>161</v>
      </c>
      <c r="AT301" s="201" t="s">
        <v>78</v>
      </c>
      <c r="AU301" s="201" t="s">
        <v>87</v>
      </c>
      <c r="AY301" s="200" t="s">
        <v>153</v>
      </c>
      <c r="BK301" s="202">
        <f>SUM(BK302:BK316)</f>
        <v>0</v>
      </c>
    </row>
    <row r="302" spans="1:65" s="2" customFormat="1" ht="21.75" customHeight="1">
      <c r="A302" s="30"/>
      <c r="B302" s="31"/>
      <c r="C302" s="205" t="s">
        <v>781</v>
      </c>
      <c r="D302" s="205" t="s">
        <v>156</v>
      </c>
      <c r="E302" s="206" t="s">
        <v>782</v>
      </c>
      <c r="F302" s="207" t="s">
        <v>783</v>
      </c>
      <c r="G302" s="208" t="s">
        <v>180</v>
      </c>
      <c r="H302" s="209">
        <v>7.3579999999999997</v>
      </c>
      <c r="I302" s="210"/>
      <c r="J302" s="210"/>
      <c r="K302" s="209">
        <f t="shared" ref="K302:K316" si="79">ROUND(P302*H302,3)</f>
        <v>0</v>
      </c>
      <c r="L302" s="211"/>
      <c r="M302" s="35"/>
      <c r="N302" s="212" t="s">
        <v>1</v>
      </c>
      <c r="O302" s="213" t="s">
        <v>43</v>
      </c>
      <c r="P302" s="214">
        <f t="shared" ref="P302:P316" si="80">I302+J302</f>
        <v>0</v>
      </c>
      <c r="Q302" s="214">
        <f t="shared" ref="Q302:Q316" si="81">ROUND(I302*H302,3)</f>
        <v>0</v>
      </c>
      <c r="R302" s="214">
        <f t="shared" ref="R302:R316" si="82">ROUND(J302*H302,3)</f>
        <v>0</v>
      </c>
      <c r="S302" s="66"/>
      <c r="T302" s="215">
        <f t="shared" ref="T302:T316" si="83">S302*H302</f>
        <v>0</v>
      </c>
      <c r="U302" s="215">
        <v>0</v>
      </c>
      <c r="V302" s="215">
        <f t="shared" ref="V302:V316" si="84">U302*H302</f>
        <v>0</v>
      </c>
      <c r="W302" s="215">
        <v>3.3000000000000002E-2</v>
      </c>
      <c r="X302" s="216">
        <f t="shared" ref="X302:X316" si="85">W302*H302</f>
        <v>0.242814</v>
      </c>
      <c r="Y302" s="30"/>
      <c r="Z302" s="30"/>
      <c r="AA302" s="30"/>
      <c r="AB302" s="30"/>
      <c r="AC302" s="30"/>
      <c r="AD302" s="30"/>
      <c r="AE302" s="30"/>
      <c r="AR302" s="217" t="s">
        <v>232</v>
      </c>
      <c r="AT302" s="217" t="s">
        <v>156</v>
      </c>
      <c r="AU302" s="217" t="s">
        <v>161</v>
      </c>
      <c r="AY302" s="14" t="s">
        <v>153</v>
      </c>
      <c r="BE302" s="218">
        <f t="shared" ref="BE302:BE316" si="86">IF(O302="základná",K302,0)</f>
        <v>0</v>
      </c>
      <c r="BF302" s="218">
        <f t="shared" ref="BF302:BF316" si="87">IF(O302="znížená",K302,0)</f>
        <v>0</v>
      </c>
      <c r="BG302" s="218">
        <f t="shared" ref="BG302:BG316" si="88">IF(O302="zákl. prenesená",K302,0)</f>
        <v>0</v>
      </c>
      <c r="BH302" s="218">
        <f t="shared" ref="BH302:BH316" si="89">IF(O302="zníž. prenesená",K302,0)</f>
        <v>0</v>
      </c>
      <c r="BI302" s="218">
        <f t="shared" ref="BI302:BI316" si="90">IF(O302="nulová",K302,0)</f>
        <v>0</v>
      </c>
      <c r="BJ302" s="14" t="s">
        <v>161</v>
      </c>
      <c r="BK302" s="219">
        <f t="shared" ref="BK302:BK316" si="91">ROUND(P302*H302,3)</f>
        <v>0</v>
      </c>
      <c r="BL302" s="14" t="s">
        <v>232</v>
      </c>
      <c r="BM302" s="217" t="s">
        <v>784</v>
      </c>
    </row>
    <row r="303" spans="1:65" s="2" customFormat="1" ht="21.75" customHeight="1">
      <c r="A303" s="30"/>
      <c r="B303" s="31"/>
      <c r="C303" s="205" t="s">
        <v>785</v>
      </c>
      <c r="D303" s="205" t="s">
        <v>156</v>
      </c>
      <c r="E303" s="206" t="s">
        <v>786</v>
      </c>
      <c r="F303" s="207" t="s">
        <v>787</v>
      </c>
      <c r="G303" s="208" t="s">
        <v>180</v>
      </c>
      <c r="H303" s="209">
        <v>12.058999999999999</v>
      </c>
      <c r="I303" s="210"/>
      <c r="J303" s="210"/>
      <c r="K303" s="209">
        <f t="shared" si="79"/>
        <v>0</v>
      </c>
      <c r="L303" s="211"/>
      <c r="M303" s="35"/>
      <c r="N303" s="212" t="s">
        <v>1</v>
      </c>
      <c r="O303" s="213" t="s">
        <v>43</v>
      </c>
      <c r="P303" s="214">
        <f t="shared" si="80"/>
        <v>0</v>
      </c>
      <c r="Q303" s="214">
        <f t="shared" si="81"/>
        <v>0</v>
      </c>
      <c r="R303" s="214">
        <f t="shared" si="82"/>
        <v>0</v>
      </c>
      <c r="S303" s="66"/>
      <c r="T303" s="215">
        <f t="shared" si="83"/>
        <v>0</v>
      </c>
      <c r="U303" s="215">
        <v>0</v>
      </c>
      <c r="V303" s="215">
        <f t="shared" si="84"/>
        <v>0</v>
      </c>
      <c r="W303" s="215">
        <v>3.3000000000000002E-2</v>
      </c>
      <c r="X303" s="216">
        <f t="shared" si="85"/>
        <v>0.397947</v>
      </c>
      <c r="Y303" s="30"/>
      <c r="Z303" s="30"/>
      <c r="AA303" s="30"/>
      <c r="AB303" s="30"/>
      <c r="AC303" s="30"/>
      <c r="AD303" s="30"/>
      <c r="AE303" s="30"/>
      <c r="AR303" s="217" t="s">
        <v>232</v>
      </c>
      <c r="AT303" s="217" t="s">
        <v>156</v>
      </c>
      <c r="AU303" s="217" t="s">
        <v>161</v>
      </c>
      <c r="AY303" s="14" t="s">
        <v>153</v>
      </c>
      <c r="BE303" s="218">
        <f t="shared" si="86"/>
        <v>0</v>
      </c>
      <c r="BF303" s="218">
        <f t="shared" si="87"/>
        <v>0</v>
      </c>
      <c r="BG303" s="218">
        <f t="shared" si="88"/>
        <v>0</v>
      </c>
      <c r="BH303" s="218">
        <f t="shared" si="89"/>
        <v>0</v>
      </c>
      <c r="BI303" s="218">
        <f t="shared" si="90"/>
        <v>0</v>
      </c>
      <c r="BJ303" s="14" t="s">
        <v>161</v>
      </c>
      <c r="BK303" s="219">
        <f t="shared" si="91"/>
        <v>0</v>
      </c>
      <c r="BL303" s="14" t="s">
        <v>232</v>
      </c>
      <c r="BM303" s="217" t="s">
        <v>788</v>
      </c>
    </row>
    <row r="304" spans="1:65" s="2" customFormat="1" ht="21.75" customHeight="1">
      <c r="A304" s="30"/>
      <c r="B304" s="31"/>
      <c r="C304" s="205" t="s">
        <v>789</v>
      </c>
      <c r="D304" s="205" t="s">
        <v>156</v>
      </c>
      <c r="E304" s="206" t="s">
        <v>790</v>
      </c>
      <c r="F304" s="207" t="s">
        <v>791</v>
      </c>
      <c r="G304" s="208" t="s">
        <v>180</v>
      </c>
      <c r="H304" s="209">
        <v>20.616</v>
      </c>
      <c r="I304" s="210"/>
      <c r="J304" s="210"/>
      <c r="K304" s="209">
        <f t="shared" si="79"/>
        <v>0</v>
      </c>
      <c r="L304" s="211"/>
      <c r="M304" s="35"/>
      <c r="N304" s="212" t="s">
        <v>1</v>
      </c>
      <c r="O304" s="213" t="s">
        <v>43</v>
      </c>
      <c r="P304" s="214">
        <f t="shared" si="80"/>
        <v>0</v>
      </c>
      <c r="Q304" s="214">
        <f t="shared" si="81"/>
        <v>0</v>
      </c>
      <c r="R304" s="214">
        <f t="shared" si="82"/>
        <v>0</v>
      </c>
      <c r="S304" s="66"/>
      <c r="T304" s="215">
        <f t="shared" si="83"/>
        <v>0</v>
      </c>
      <c r="U304" s="215">
        <v>2.7E-4</v>
      </c>
      <c r="V304" s="215">
        <f t="shared" si="84"/>
        <v>5.5663199999999996E-3</v>
      </c>
      <c r="W304" s="215">
        <v>0</v>
      </c>
      <c r="X304" s="216">
        <f t="shared" si="85"/>
        <v>0</v>
      </c>
      <c r="Y304" s="30"/>
      <c r="Z304" s="30"/>
      <c r="AA304" s="30"/>
      <c r="AB304" s="30"/>
      <c r="AC304" s="30"/>
      <c r="AD304" s="30"/>
      <c r="AE304" s="30"/>
      <c r="AR304" s="217" t="s">
        <v>232</v>
      </c>
      <c r="AT304" s="217" t="s">
        <v>156</v>
      </c>
      <c r="AU304" s="217" t="s">
        <v>161</v>
      </c>
      <c r="AY304" s="14" t="s">
        <v>153</v>
      </c>
      <c r="BE304" s="218">
        <f t="shared" si="86"/>
        <v>0</v>
      </c>
      <c r="BF304" s="218">
        <f t="shared" si="87"/>
        <v>0</v>
      </c>
      <c r="BG304" s="218">
        <f t="shared" si="88"/>
        <v>0</v>
      </c>
      <c r="BH304" s="218">
        <f t="shared" si="89"/>
        <v>0</v>
      </c>
      <c r="BI304" s="218">
        <f t="shared" si="90"/>
        <v>0</v>
      </c>
      <c r="BJ304" s="14" t="s">
        <v>161</v>
      </c>
      <c r="BK304" s="219">
        <f t="shared" si="91"/>
        <v>0</v>
      </c>
      <c r="BL304" s="14" t="s">
        <v>232</v>
      </c>
      <c r="BM304" s="217" t="s">
        <v>792</v>
      </c>
    </row>
    <row r="305" spans="1:65" s="2" customFormat="1" ht="33" customHeight="1">
      <c r="A305" s="30"/>
      <c r="B305" s="31"/>
      <c r="C305" s="220" t="s">
        <v>793</v>
      </c>
      <c r="D305" s="220" t="s">
        <v>163</v>
      </c>
      <c r="E305" s="221" t="s">
        <v>794</v>
      </c>
      <c r="F305" s="222" t="s">
        <v>795</v>
      </c>
      <c r="G305" s="223" t="s">
        <v>180</v>
      </c>
      <c r="H305" s="224">
        <v>20.616</v>
      </c>
      <c r="I305" s="225"/>
      <c r="J305" s="226"/>
      <c r="K305" s="224">
        <f t="shared" si="79"/>
        <v>0</v>
      </c>
      <c r="L305" s="227"/>
      <c r="M305" s="228"/>
      <c r="N305" s="229" t="s">
        <v>1</v>
      </c>
      <c r="O305" s="213" t="s">
        <v>43</v>
      </c>
      <c r="P305" s="214">
        <f t="shared" si="80"/>
        <v>0</v>
      </c>
      <c r="Q305" s="214">
        <f t="shared" si="81"/>
        <v>0</v>
      </c>
      <c r="R305" s="214">
        <f t="shared" si="82"/>
        <v>0</v>
      </c>
      <c r="S305" s="66"/>
      <c r="T305" s="215">
        <f t="shared" si="83"/>
        <v>0</v>
      </c>
      <c r="U305" s="215">
        <v>3.0099999999999998E-2</v>
      </c>
      <c r="V305" s="215">
        <f t="shared" si="84"/>
        <v>0.62054159999999992</v>
      </c>
      <c r="W305" s="215">
        <v>0</v>
      </c>
      <c r="X305" s="216">
        <f t="shared" si="85"/>
        <v>0</v>
      </c>
      <c r="Y305" s="30"/>
      <c r="Z305" s="30"/>
      <c r="AA305" s="30"/>
      <c r="AB305" s="30"/>
      <c r="AC305" s="30"/>
      <c r="AD305" s="30"/>
      <c r="AE305" s="30"/>
      <c r="AR305" s="217" t="s">
        <v>300</v>
      </c>
      <c r="AT305" s="217" t="s">
        <v>163</v>
      </c>
      <c r="AU305" s="217" t="s">
        <v>161</v>
      </c>
      <c r="AY305" s="14" t="s">
        <v>153</v>
      </c>
      <c r="BE305" s="218">
        <f t="shared" si="86"/>
        <v>0</v>
      </c>
      <c r="BF305" s="218">
        <f t="shared" si="87"/>
        <v>0</v>
      </c>
      <c r="BG305" s="218">
        <f t="shared" si="88"/>
        <v>0</v>
      </c>
      <c r="BH305" s="218">
        <f t="shared" si="89"/>
        <v>0</v>
      </c>
      <c r="BI305" s="218">
        <f t="shared" si="90"/>
        <v>0</v>
      </c>
      <c r="BJ305" s="14" t="s">
        <v>161</v>
      </c>
      <c r="BK305" s="219">
        <f t="shared" si="91"/>
        <v>0</v>
      </c>
      <c r="BL305" s="14" t="s">
        <v>232</v>
      </c>
      <c r="BM305" s="217" t="s">
        <v>796</v>
      </c>
    </row>
    <row r="306" spans="1:65" s="2" customFormat="1" ht="16.5" customHeight="1">
      <c r="A306" s="30"/>
      <c r="B306" s="31"/>
      <c r="C306" s="205" t="s">
        <v>797</v>
      </c>
      <c r="D306" s="205" t="s">
        <v>156</v>
      </c>
      <c r="E306" s="206" t="s">
        <v>798</v>
      </c>
      <c r="F306" s="207" t="s">
        <v>799</v>
      </c>
      <c r="G306" s="208" t="s">
        <v>180</v>
      </c>
      <c r="H306" s="209">
        <v>486.11</v>
      </c>
      <c r="I306" s="210"/>
      <c r="J306" s="210"/>
      <c r="K306" s="209">
        <f t="shared" si="79"/>
        <v>0</v>
      </c>
      <c r="L306" s="211"/>
      <c r="M306" s="35"/>
      <c r="N306" s="212" t="s">
        <v>1</v>
      </c>
      <c r="O306" s="213" t="s">
        <v>43</v>
      </c>
      <c r="P306" s="214">
        <f t="shared" si="80"/>
        <v>0</v>
      </c>
      <c r="Q306" s="214">
        <f t="shared" si="81"/>
        <v>0</v>
      </c>
      <c r="R306" s="214">
        <f t="shared" si="82"/>
        <v>0</v>
      </c>
      <c r="S306" s="66"/>
      <c r="T306" s="215">
        <f t="shared" si="83"/>
        <v>0</v>
      </c>
      <c r="U306" s="215">
        <v>0</v>
      </c>
      <c r="V306" s="215">
        <f t="shared" si="84"/>
        <v>0</v>
      </c>
      <c r="W306" s="215">
        <v>4.0000000000000001E-3</v>
      </c>
      <c r="X306" s="216">
        <f t="shared" si="85"/>
        <v>1.9444400000000002</v>
      </c>
      <c r="Y306" s="30"/>
      <c r="Z306" s="30"/>
      <c r="AA306" s="30"/>
      <c r="AB306" s="30"/>
      <c r="AC306" s="30"/>
      <c r="AD306" s="30"/>
      <c r="AE306" s="30"/>
      <c r="AR306" s="217" t="s">
        <v>232</v>
      </c>
      <c r="AT306" s="217" t="s">
        <v>156</v>
      </c>
      <c r="AU306" s="217" t="s">
        <v>161</v>
      </c>
      <c r="AY306" s="14" t="s">
        <v>153</v>
      </c>
      <c r="BE306" s="218">
        <f t="shared" si="86"/>
        <v>0</v>
      </c>
      <c r="BF306" s="218">
        <f t="shared" si="87"/>
        <v>0</v>
      </c>
      <c r="BG306" s="218">
        <f t="shared" si="88"/>
        <v>0</v>
      </c>
      <c r="BH306" s="218">
        <f t="shared" si="89"/>
        <v>0</v>
      </c>
      <c r="BI306" s="218">
        <f t="shared" si="90"/>
        <v>0</v>
      </c>
      <c r="BJ306" s="14" t="s">
        <v>161</v>
      </c>
      <c r="BK306" s="219">
        <f t="shared" si="91"/>
        <v>0</v>
      </c>
      <c r="BL306" s="14" t="s">
        <v>232</v>
      </c>
      <c r="BM306" s="217" t="s">
        <v>800</v>
      </c>
    </row>
    <row r="307" spans="1:65" s="2" customFormat="1" ht="21.75" customHeight="1">
      <c r="A307" s="30"/>
      <c r="B307" s="31"/>
      <c r="C307" s="205" t="s">
        <v>801</v>
      </c>
      <c r="D307" s="205" t="s">
        <v>156</v>
      </c>
      <c r="E307" s="206" t="s">
        <v>802</v>
      </c>
      <c r="F307" s="207" t="s">
        <v>803</v>
      </c>
      <c r="G307" s="208" t="s">
        <v>643</v>
      </c>
      <c r="H307" s="209">
        <v>8.0299999999999994</v>
      </c>
      <c r="I307" s="210"/>
      <c r="J307" s="210"/>
      <c r="K307" s="209">
        <f t="shared" si="79"/>
        <v>0</v>
      </c>
      <c r="L307" s="211"/>
      <c r="M307" s="35"/>
      <c r="N307" s="212" t="s">
        <v>1</v>
      </c>
      <c r="O307" s="213" t="s">
        <v>43</v>
      </c>
      <c r="P307" s="214">
        <f t="shared" si="80"/>
        <v>0</v>
      </c>
      <c r="Q307" s="214">
        <f t="shared" si="81"/>
        <v>0</v>
      </c>
      <c r="R307" s="214">
        <f t="shared" si="82"/>
        <v>0</v>
      </c>
      <c r="S307" s="66"/>
      <c r="T307" s="215">
        <f t="shared" si="83"/>
        <v>0</v>
      </c>
      <c r="U307" s="215">
        <v>2.1000000000000001E-4</v>
      </c>
      <c r="V307" s="215">
        <f t="shared" si="84"/>
        <v>1.6863E-3</v>
      </c>
      <c r="W307" s="215">
        <v>0</v>
      </c>
      <c r="X307" s="216">
        <f t="shared" si="85"/>
        <v>0</v>
      </c>
      <c r="Y307" s="30"/>
      <c r="Z307" s="30"/>
      <c r="AA307" s="30"/>
      <c r="AB307" s="30"/>
      <c r="AC307" s="30"/>
      <c r="AD307" s="30"/>
      <c r="AE307" s="30"/>
      <c r="AR307" s="217" t="s">
        <v>232</v>
      </c>
      <c r="AT307" s="217" t="s">
        <v>156</v>
      </c>
      <c r="AU307" s="217" t="s">
        <v>161</v>
      </c>
      <c r="AY307" s="14" t="s">
        <v>153</v>
      </c>
      <c r="BE307" s="218">
        <f t="shared" si="86"/>
        <v>0</v>
      </c>
      <c r="BF307" s="218">
        <f t="shared" si="87"/>
        <v>0</v>
      </c>
      <c r="BG307" s="218">
        <f t="shared" si="88"/>
        <v>0</v>
      </c>
      <c r="BH307" s="218">
        <f t="shared" si="89"/>
        <v>0</v>
      </c>
      <c r="BI307" s="218">
        <f t="shared" si="90"/>
        <v>0</v>
      </c>
      <c r="BJ307" s="14" t="s">
        <v>161</v>
      </c>
      <c r="BK307" s="219">
        <f t="shared" si="91"/>
        <v>0</v>
      </c>
      <c r="BL307" s="14" t="s">
        <v>232</v>
      </c>
      <c r="BM307" s="217" t="s">
        <v>804</v>
      </c>
    </row>
    <row r="308" spans="1:65" s="2" customFormat="1" ht="21.75" customHeight="1">
      <c r="A308" s="30"/>
      <c r="B308" s="31"/>
      <c r="C308" s="220" t="s">
        <v>805</v>
      </c>
      <c r="D308" s="220" t="s">
        <v>163</v>
      </c>
      <c r="E308" s="221" t="s">
        <v>806</v>
      </c>
      <c r="F308" s="222" t="s">
        <v>807</v>
      </c>
      <c r="G308" s="223" t="s">
        <v>643</v>
      </c>
      <c r="H308" s="224">
        <v>8.4320000000000004</v>
      </c>
      <c r="I308" s="225"/>
      <c r="J308" s="226"/>
      <c r="K308" s="224">
        <f t="shared" si="79"/>
        <v>0</v>
      </c>
      <c r="L308" s="227"/>
      <c r="M308" s="228"/>
      <c r="N308" s="229" t="s">
        <v>1</v>
      </c>
      <c r="O308" s="213" t="s">
        <v>43</v>
      </c>
      <c r="P308" s="214">
        <f t="shared" si="80"/>
        <v>0</v>
      </c>
      <c r="Q308" s="214">
        <f t="shared" si="81"/>
        <v>0</v>
      </c>
      <c r="R308" s="214">
        <f t="shared" si="82"/>
        <v>0</v>
      </c>
      <c r="S308" s="66"/>
      <c r="T308" s="215">
        <f t="shared" si="83"/>
        <v>0</v>
      </c>
      <c r="U308" s="215">
        <v>1E-4</v>
      </c>
      <c r="V308" s="215">
        <f t="shared" si="84"/>
        <v>8.4320000000000011E-4</v>
      </c>
      <c r="W308" s="215">
        <v>0</v>
      </c>
      <c r="X308" s="216">
        <f t="shared" si="85"/>
        <v>0</v>
      </c>
      <c r="Y308" s="30"/>
      <c r="Z308" s="30"/>
      <c r="AA308" s="30"/>
      <c r="AB308" s="30"/>
      <c r="AC308" s="30"/>
      <c r="AD308" s="30"/>
      <c r="AE308" s="30"/>
      <c r="AR308" s="217" t="s">
        <v>300</v>
      </c>
      <c r="AT308" s="217" t="s">
        <v>163</v>
      </c>
      <c r="AU308" s="217" t="s">
        <v>161</v>
      </c>
      <c r="AY308" s="14" t="s">
        <v>153</v>
      </c>
      <c r="BE308" s="218">
        <f t="shared" si="86"/>
        <v>0</v>
      </c>
      <c r="BF308" s="218">
        <f t="shared" si="87"/>
        <v>0</v>
      </c>
      <c r="BG308" s="218">
        <f t="shared" si="88"/>
        <v>0</v>
      </c>
      <c r="BH308" s="218">
        <f t="shared" si="89"/>
        <v>0</v>
      </c>
      <c r="BI308" s="218">
        <f t="shared" si="90"/>
        <v>0</v>
      </c>
      <c r="BJ308" s="14" t="s">
        <v>161</v>
      </c>
      <c r="BK308" s="219">
        <f t="shared" si="91"/>
        <v>0</v>
      </c>
      <c r="BL308" s="14" t="s">
        <v>232</v>
      </c>
      <c r="BM308" s="217" t="s">
        <v>808</v>
      </c>
    </row>
    <row r="309" spans="1:65" s="2" customFormat="1" ht="21.75" customHeight="1">
      <c r="A309" s="30"/>
      <c r="B309" s="31"/>
      <c r="C309" s="220" t="s">
        <v>809</v>
      </c>
      <c r="D309" s="220" t="s">
        <v>163</v>
      </c>
      <c r="E309" s="221" t="s">
        <v>810</v>
      </c>
      <c r="F309" s="222" t="s">
        <v>811</v>
      </c>
      <c r="G309" s="223" t="s">
        <v>643</v>
      </c>
      <c r="H309" s="224">
        <v>8.4320000000000004</v>
      </c>
      <c r="I309" s="225"/>
      <c r="J309" s="226"/>
      <c r="K309" s="224">
        <f t="shared" si="79"/>
        <v>0</v>
      </c>
      <c r="L309" s="227"/>
      <c r="M309" s="228"/>
      <c r="N309" s="229" t="s">
        <v>1</v>
      </c>
      <c r="O309" s="213" t="s">
        <v>43</v>
      </c>
      <c r="P309" s="214">
        <f t="shared" si="80"/>
        <v>0</v>
      </c>
      <c r="Q309" s="214">
        <f t="shared" si="81"/>
        <v>0</v>
      </c>
      <c r="R309" s="214">
        <f t="shared" si="82"/>
        <v>0</v>
      </c>
      <c r="S309" s="66"/>
      <c r="T309" s="215">
        <f t="shared" si="83"/>
        <v>0</v>
      </c>
      <c r="U309" s="215">
        <v>1E-4</v>
      </c>
      <c r="V309" s="215">
        <f t="shared" si="84"/>
        <v>8.4320000000000011E-4</v>
      </c>
      <c r="W309" s="215">
        <v>0</v>
      </c>
      <c r="X309" s="216">
        <f t="shared" si="85"/>
        <v>0</v>
      </c>
      <c r="Y309" s="30"/>
      <c r="Z309" s="30"/>
      <c r="AA309" s="30"/>
      <c r="AB309" s="30"/>
      <c r="AC309" s="30"/>
      <c r="AD309" s="30"/>
      <c r="AE309" s="30"/>
      <c r="AR309" s="217" t="s">
        <v>300</v>
      </c>
      <c r="AT309" s="217" t="s">
        <v>163</v>
      </c>
      <c r="AU309" s="217" t="s">
        <v>161</v>
      </c>
      <c r="AY309" s="14" t="s">
        <v>153</v>
      </c>
      <c r="BE309" s="218">
        <f t="shared" si="86"/>
        <v>0</v>
      </c>
      <c r="BF309" s="218">
        <f t="shared" si="87"/>
        <v>0</v>
      </c>
      <c r="BG309" s="218">
        <f t="shared" si="88"/>
        <v>0</v>
      </c>
      <c r="BH309" s="218">
        <f t="shared" si="89"/>
        <v>0</v>
      </c>
      <c r="BI309" s="218">
        <f t="shared" si="90"/>
        <v>0</v>
      </c>
      <c r="BJ309" s="14" t="s">
        <v>161</v>
      </c>
      <c r="BK309" s="219">
        <f t="shared" si="91"/>
        <v>0</v>
      </c>
      <c r="BL309" s="14" t="s">
        <v>232</v>
      </c>
      <c r="BM309" s="217" t="s">
        <v>812</v>
      </c>
    </row>
    <row r="310" spans="1:65" s="2" customFormat="1" ht="44.25" customHeight="1">
      <c r="A310" s="30"/>
      <c r="B310" s="31"/>
      <c r="C310" s="220" t="s">
        <v>813</v>
      </c>
      <c r="D310" s="220" t="s">
        <v>163</v>
      </c>
      <c r="E310" s="221" t="s">
        <v>814</v>
      </c>
      <c r="F310" s="222" t="s">
        <v>815</v>
      </c>
      <c r="G310" s="223" t="s">
        <v>159</v>
      </c>
      <c r="H310" s="224">
        <v>1</v>
      </c>
      <c r="I310" s="225"/>
      <c r="J310" s="226"/>
      <c r="K310" s="224">
        <f t="shared" si="79"/>
        <v>0</v>
      </c>
      <c r="L310" s="227"/>
      <c r="M310" s="228"/>
      <c r="N310" s="229" t="s">
        <v>1</v>
      </c>
      <c r="O310" s="213" t="s">
        <v>43</v>
      </c>
      <c r="P310" s="214">
        <f t="shared" si="80"/>
        <v>0</v>
      </c>
      <c r="Q310" s="214">
        <f t="shared" si="81"/>
        <v>0</v>
      </c>
      <c r="R310" s="214">
        <f t="shared" si="82"/>
        <v>0</v>
      </c>
      <c r="S310" s="66"/>
      <c r="T310" s="215">
        <f t="shared" si="83"/>
        <v>0</v>
      </c>
      <c r="U310" s="215">
        <v>3.2000000000000001E-2</v>
      </c>
      <c r="V310" s="215">
        <f t="shared" si="84"/>
        <v>3.2000000000000001E-2</v>
      </c>
      <c r="W310" s="215">
        <v>0</v>
      </c>
      <c r="X310" s="216">
        <f t="shared" si="85"/>
        <v>0</v>
      </c>
      <c r="Y310" s="30"/>
      <c r="Z310" s="30"/>
      <c r="AA310" s="30"/>
      <c r="AB310" s="30"/>
      <c r="AC310" s="30"/>
      <c r="AD310" s="30"/>
      <c r="AE310" s="30"/>
      <c r="AR310" s="217" t="s">
        <v>300</v>
      </c>
      <c r="AT310" s="217" t="s">
        <v>163</v>
      </c>
      <c r="AU310" s="217" t="s">
        <v>161</v>
      </c>
      <c r="AY310" s="14" t="s">
        <v>153</v>
      </c>
      <c r="BE310" s="218">
        <f t="shared" si="86"/>
        <v>0</v>
      </c>
      <c r="BF310" s="218">
        <f t="shared" si="87"/>
        <v>0</v>
      </c>
      <c r="BG310" s="218">
        <f t="shared" si="88"/>
        <v>0</v>
      </c>
      <c r="BH310" s="218">
        <f t="shared" si="89"/>
        <v>0</v>
      </c>
      <c r="BI310" s="218">
        <f t="shared" si="90"/>
        <v>0</v>
      </c>
      <c r="BJ310" s="14" t="s">
        <v>161</v>
      </c>
      <c r="BK310" s="219">
        <f t="shared" si="91"/>
        <v>0</v>
      </c>
      <c r="BL310" s="14" t="s">
        <v>232</v>
      </c>
      <c r="BM310" s="217" t="s">
        <v>816</v>
      </c>
    </row>
    <row r="311" spans="1:65" s="2" customFormat="1" ht="16.5" customHeight="1">
      <c r="A311" s="30"/>
      <c r="B311" s="31"/>
      <c r="C311" s="205" t="s">
        <v>817</v>
      </c>
      <c r="D311" s="205" t="s">
        <v>156</v>
      </c>
      <c r="E311" s="206" t="s">
        <v>818</v>
      </c>
      <c r="F311" s="207" t="s">
        <v>819</v>
      </c>
      <c r="G311" s="208" t="s">
        <v>159</v>
      </c>
      <c r="H311" s="209">
        <v>1</v>
      </c>
      <c r="I311" s="210"/>
      <c r="J311" s="210"/>
      <c r="K311" s="209">
        <f t="shared" si="79"/>
        <v>0</v>
      </c>
      <c r="L311" s="211"/>
      <c r="M311" s="35"/>
      <c r="N311" s="212" t="s">
        <v>1</v>
      </c>
      <c r="O311" s="213" t="s">
        <v>43</v>
      </c>
      <c r="P311" s="214">
        <f t="shared" si="80"/>
        <v>0</v>
      </c>
      <c r="Q311" s="214">
        <f t="shared" si="81"/>
        <v>0</v>
      </c>
      <c r="R311" s="214">
        <f t="shared" si="82"/>
        <v>0</v>
      </c>
      <c r="S311" s="66"/>
      <c r="T311" s="215">
        <f t="shared" si="83"/>
        <v>0</v>
      </c>
      <c r="U311" s="215">
        <v>7.2999999999999996E-4</v>
      </c>
      <c r="V311" s="215">
        <f t="shared" si="84"/>
        <v>7.2999999999999996E-4</v>
      </c>
      <c r="W311" s="215">
        <v>0</v>
      </c>
      <c r="X311" s="216">
        <f t="shared" si="85"/>
        <v>0</v>
      </c>
      <c r="Y311" s="30"/>
      <c r="Z311" s="30"/>
      <c r="AA311" s="30"/>
      <c r="AB311" s="30"/>
      <c r="AC311" s="30"/>
      <c r="AD311" s="30"/>
      <c r="AE311" s="30"/>
      <c r="AR311" s="217" t="s">
        <v>232</v>
      </c>
      <c r="AT311" s="217" t="s">
        <v>156</v>
      </c>
      <c r="AU311" s="217" t="s">
        <v>161</v>
      </c>
      <c r="AY311" s="14" t="s">
        <v>153</v>
      </c>
      <c r="BE311" s="218">
        <f t="shared" si="86"/>
        <v>0</v>
      </c>
      <c r="BF311" s="218">
        <f t="shared" si="87"/>
        <v>0</v>
      </c>
      <c r="BG311" s="218">
        <f t="shared" si="88"/>
        <v>0</v>
      </c>
      <c r="BH311" s="218">
        <f t="shared" si="89"/>
        <v>0</v>
      </c>
      <c r="BI311" s="218">
        <f t="shared" si="90"/>
        <v>0</v>
      </c>
      <c r="BJ311" s="14" t="s">
        <v>161</v>
      </c>
      <c r="BK311" s="219">
        <f t="shared" si="91"/>
        <v>0</v>
      </c>
      <c r="BL311" s="14" t="s">
        <v>232</v>
      </c>
      <c r="BM311" s="217" t="s">
        <v>820</v>
      </c>
    </row>
    <row r="312" spans="1:65" s="2" customFormat="1" ht="33" customHeight="1">
      <c r="A312" s="30"/>
      <c r="B312" s="31"/>
      <c r="C312" s="220" t="s">
        <v>821</v>
      </c>
      <c r="D312" s="220" t="s">
        <v>163</v>
      </c>
      <c r="E312" s="221" t="s">
        <v>822</v>
      </c>
      <c r="F312" s="222" t="s">
        <v>823</v>
      </c>
      <c r="G312" s="223" t="s">
        <v>159</v>
      </c>
      <c r="H312" s="224">
        <v>1</v>
      </c>
      <c r="I312" s="225"/>
      <c r="J312" s="226"/>
      <c r="K312" s="224">
        <f t="shared" si="79"/>
        <v>0</v>
      </c>
      <c r="L312" s="227"/>
      <c r="M312" s="228"/>
      <c r="N312" s="229" t="s">
        <v>1</v>
      </c>
      <c r="O312" s="213" t="s">
        <v>43</v>
      </c>
      <c r="P312" s="214">
        <f t="shared" si="80"/>
        <v>0</v>
      </c>
      <c r="Q312" s="214">
        <f t="shared" si="81"/>
        <v>0</v>
      </c>
      <c r="R312" s="214">
        <f t="shared" si="82"/>
        <v>0</v>
      </c>
      <c r="S312" s="66"/>
      <c r="T312" s="215">
        <f t="shared" si="83"/>
        <v>0</v>
      </c>
      <c r="U312" s="215">
        <v>3.5900000000000001E-2</v>
      </c>
      <c r="V312" s="215">
        <f t="shared" si="84"/>
        <v>3.5900000000000001E-2</v>
      </c>
      <c r="W312" s="215">
        <v>0</v>
      </c>
      <c r="X312" s="216">
        <f t="shared" si="85"/>
        <v>0</v>
      </c>
      <c r="Y312" s="30"/>
      <c r="Z312" s="30"/>
      <c r="AA312" s="30"/>
      <c r="AB312" s="30"/>
      <c r="AC312" s="30"/>
      <c r="AD312" s="30"/>
      <c r="AE312" s="30"/>
      <c r="AR312" s="217" t="s">
        <v>300</v>
      </c>
      <c r="AT312" s="217" t="s">
        <v>163</v>
      </c>
      <c r="AU312" s="217" t="s">
        <v>161</v>
      </c>
      <c r="AY312" s="14" t="s">
        <v>153</v>
      </c>
      <c r="BE312" s="218">
        <f t="shared" si="86"/>
        <v>0</v>
      </c>
      <c r="BF312" s="218">
        <f t="shared" si="87"/>
        <v>0</v>
      </c>
      <c r="BG312" s="218">
        <f t="shared" si="88"/>
        <v>0</v>
      </c>
      <c r="BH312" s="218">
        <f t="shared" si="89"/>
        <v>0</v>
      </c>
      <c r="BI312" s="218">
        <f t="shared" si="90"/>
        <v>0</v>
      </c>
      <c r="BJ312" s="14" t="s">
        <v>161</v>
      </c>
      <c r="BK312" s="219">
        <f t="shared" si="91"/>
        <v>0</v>
      </c>
      <c r="BL312" s="14" t="s">
        <v>232</v>
      </c>
      <c r="BM312" s="217" t="s">
        <v>824</v>
      </c>
    </row>
    <row r="313" spans="1:65" s="2" customFormat="1" ht="33" customHeight="1">
      <c r="A313" s="30"/>
      <c r="B313" s="31"/>
      <c r="C313" s="205" t="s">
        <v>825</v>
      </c>
      <c r="D313" s="205" t="s">
        <v>156</v>
      </c>
      <c r="E313" s="206" t="s">
        <v>826</v>
      </c>
      <c r="F313" s="207" t="s">
        <v>827</v>
      </c>
      <c r="G313" s="208" t="s">
        <v>828</v>
      </c>
      <c r="H313" s="209">
        <v>35.26</v>
      </c>
      <c r="I313" s="210"/>
      <c r="J313" s="210"/>
      <c r="K313" s="209">
        <f t="shared" si="79"/>
        <v>0</v>
      </c>
      <c r="L313" s="211"/>
      <c r="M313" s="35"/>
      <c r="N313" s="212" t="s">
        <v>1</v>
      </c>
      <c r="O313" s="213" t="s">
        <v>43</v>
      </c>
      <c r="P313" s="214">
        <f t="shared" si="80"/>
        <v>0</v>
      </c>
      <c r="Q313" s="214">
        <f t="shared" si="81"/>
        <v>0</v>
      </c>
      <c r="R313" s="214">
        <f t="shared" si="82"/>
        <v>0</v>
      </c>
      <c r="S313" s="66"/>
      <c r="T313" s="215">
        <f t="shared" si="83"/>
        <v>0</v>
      </c>
      <c r="U313" s="215">
        <v>5.0000000000000002E-5</v>
      </c>
      <c r="V313" s="215">
        <f t="shared" si="84"/>
        <v>1.763E-3</v>
      </c>
      <c r="W313" s="215">
        <v>1E-3</v>
      </c>
      <c r="X313" s="216">
        <f t="shared" si="85"/>
        <v>3.526E-2</v>
      </c>
      <c r="Y313" s="30"/>
      <c r="Z313" s="30"/>
      <c r="AA313" s="30"/>
      <c r="AB313" s="30"/>
      <c r="AC313" s="30"/>
      <c r="AD313" s="30"/>
      <c r="AE313" s="30"/>
      <c r="AR313" s="217" t="s">
        <v>232</v>
      </c>
      <c r="AT313" s="217" t="s">
        <v>156</v>
      </c>
      <c r="AU313" s="217" t="s">
        <v>161</v>
      </c>
      <c r="AY313" s="14" t="s">
        <v>153</v>
      </c>
      <c r="BE313" s="218">
        <f t="shared" si="86"/>
        <v>0</v>
      </c>
      <c r="BF313" s="218">
        <f t="shared" si="87"/>
        <v>0</v>
      </c>
      <c r="BG313" s="218">
        <f t="shared" si="88"/>
        <v>0</v>
      </c>
      <c r="BH313" s="218">
        <f t="shared" si="89"/>
        <v>0</v>
      </c>
      <c r="BI313" s="218">
        <f t="shared" si="90"/>
        <v>0</v>
      </c>
      <c r="BJ313" s="14" t="s">
        <v>161</v>
      </c>
      <c r="BK313" s="219">
        <f t="shared" si="91"/>
        <v>0</v>
      </c>
      <c r="BL313" s="14" t="s">
        <v>232</v>
      </c>
      <c r="BM313" s="217" t="s">
        <v>829</v>
      </c>
    </row>
    <row r="314" spans="1:65" s="2" customFormat="1" ht="33" customHeight="1">
      <c r="A314" s="30"/>
      <c r="B314" s="31"/>
      <c r="C314" s="205" t="s">
        <v>830</v>
      </c>
      <c r="D314" s="205" t="s">
        <v>156</v>
      </c>
      <c r="E314" s="206" t="s">
        <v>831</v>
      </c>
      <c r="F314" s="207" t="s">
        <v>832</v>
      </c>
      <c r="G314" s="208" t="s">
        <v>828</v>
      </c>
      <c r="H314" s="209">
        <v>185.65</v>
      </c>
      <c r="I314" s="210"/>
      <c r="J314" s="210"/>
      <c r="K314" s="209">
        <f t="shared" si="79"/>
        <v>0</v>
      </c>
      <c r="L314" s="211"/>
      <c r="M314" s="35"/>
      <c r="N314" s="212" t="s">
        <v>1</v>
      </c>
      <c r="O314" s="213" t="s">
        <v>43</v>
      </c>
      <c r="P314" s="214">
        <f t="shared" si="80"/>
        <v>0</v>
      </c>
      <c r="Q314" s="214">
        <f t="shared" si="81"/>
        <v>0</v>
      </c>
      <c r="R314" s="214">
        <f t="shared" si="82"/>
        <v>0</v>
      </c>
      <c r="S314" s="66"/>
      <c r="T314" s="215">
        <f t="shared" si="83"/>
        <v>0</v>
      </c>
      <c r="U314" s="215">
        <v>5.0000000000000002E-5</v>
      </c>
      <c r="V314" s="215">
        <f t="shared" si="84"/>
        <v>9.2825000000000008E-3</v>
      </c>
      <c r="W314" s="215">
        <v>1E-3</v>
      </c>
      <c r="X314" s="216">
        <f t="shared" si="85"/>
        <v>0.18565000000000001</v>
      </c>
      <c r="Y314" s="30"/>
      <c r="Z314" s="30"/>
      <c r="AA314" s="30"/>
      <c r="AB314" s="30"/>
      <c r="AC314" s="30"/>
      <c r="AD314" s="30"/>
      <c r="AE314" s="30"/>
      <c r="AR314" s="217" t="s">
        <v>232</v>
      </c>
      <c r="AT314" s="217" t="s">
        <v>156</v>
      </c>
      <c r="AU314" s="217" t="s">
        <v>161</v>
      </c>
      <c r="AY314" s="14" t="s">
        <v>153</v>
      </c>
      <c r="BE314" s="218">
        <f t="shared" si="86"/>
        <v>0</v>
      </c>
      <c r="BF314" s="218">
        <f t="shared" si="87"/>
        <v>0</v>
      </c>
      <c r="BG314" s="218">
        <f t="shared" si="88"/>
        <v>0</v>
      </c>
      <c r="BH314" s="218">
        <f t="shared" si="89"/>
        <v>0</v>
      </c>
      <c r="BI314" s="218">
        <f t="shared" si="90"/>
        <v>0</v>
      </c>
      <c r="BJ314" s="14" t="s">
        <v>161</v>
      </c>
      <c r="BK314" s="219">
        <f t="shared" si="91"/>
        <v>0</v>
      </c>
      <c r="BL314" s="14" t="s">
        <v>232</v>
      </c>
      <c r="BM314" s="217" t="s">
        <v>833</v>
      </c>
    </row>
    <row r="315" spans="1:65" s="2" customFormat="1" ht="33" customHeight="1">
      <c r="A315" s="30"/>
      <c r="B315" s="31"/>
      <c r="C315" s="205" t="s">
        <v>834</v>
      </c>
      <c r="D315" s="205" t="s">
        <v>156</v>
      </c>
      <c r="E315" s="206" t="s">
        <v>835</v>
      </c>
      <c r="F315" s="207" t="s">
        <v>836</v>
      </c>
      <c r="G315" s="208" t="s">
        <v>828</v>
      </c>
      <c r="H315" s="209">
        <v>285.64999999999998</v>
      </c>
      <c r="I315" s="210"/>
      <c r="J315" s="210"/>
      <c r="K315" s="209">
        <f t="shared" si="79"/>
        <v>0</v>
      </c>
      <c r="L315" s="211"/>
      <c r="M315" s="35"/>
      <c r="N315" s="212" t="s">
        <v>1</v>
      </c>
      <c r="O315" s="213" t="s">
        <v>43</v>
      </c>
      <c r="P315" s="214">
        <f t="shared" si="80"/>
        <v>0</v>
      </c>
      <c r="Q315" s="214">
        <f t="shared" si="81"/>
        <v>0</v>
      </c>
      <c r="R315" s="214">
        <f t="shared" si="82"/>
        <v>0</v>
      </c>
      <c r="S315" s="66"/>
      <c r="T315" s="215">
        <f t="shared" si="83"/>
        <v>0</v>
      </c>
      <c r="U315" s="215">
        <v>5.0000000000000002E-5</v>
      </c>
      <c r="V315" s="215">
        <f t="shared" si="84"/>
        <v>1.42825E-2</v>
      </c>
      <c r="W315" s="215">
        <v>1E-3</v>
      </c>
      <c r="X315" s="216">
        <f t="shared" si="85"/>
        <v>0.28564999999999996</v>
      </c>
      <c r="Y315" s="30"/>
      <c r="Z315" s="30"/>
      <c r="AA315" s="30"/>
      <c r="AB315" s="30"/>
      <c r="AC315" s="30"/>
      <c r="AD315" s="30"/>
      <c r="AE315" s="30"/>
      <c r="AR315" s="217" t="s">
        <v>232</v>
      </c>
      <c r="AT315" s="217" t="s">
        <v>156</v>
      </c>
      <c r="AU315" s="217" t="s">
        <v>161</v>
      </c>
      <c r="AY315" s="14" t="s">
        <v>153</v>
      </c>
      <c r="BE315" s="218">
        <f t="shared" si="86"/>
        <v>0</v>
      </c>
      <c r="BF315" s="218">
        <f t="shared" si="87"/>
        <v>0</v>
      </c>
      <c r="BG315" s="218">
        <f t="shared" si="88"/>
        <v>0</v>
      </c>
      <c r="BH315" s="218">
        <f t="shared" si="89"/>
        <v>0</v>
      </c>
      <c r="BI315" s="218">
        <f t="shared" si="90"/>
        <v>0</v>
      </c>
      <c r="BJ315" s="14" t="s">
        <v>161</v>
      </c>
      <c r="BK315" s="219">
        <f t="shared" si="91"/>
        <v>0</v>
      </c>
      <c r="BL315" s="14" t="s">
        <v>232</v>
      </c>
      <c r="BM315" s="217" t="s">
        <v>837</v>
      </c>
    </row>
    <row r="316" spans="1:65" s="2" customFormat="1" ht="21.75" customHeight="1">
      <c r="A316" s="30"/>
      <c r="B316" s="31"/>
      <c r="C316" s="205" t="s">
        <v>838</v>
      </c>
      <c r="D316" s="205" t="s">
        <v>156</v>
      </c>
      <c r="E316" s="206" t="s">
        <v>839</v>
      </c>
      <c r="F316" s="207" t="s">
        <v>840</v>
      </c>
      <c r="G316" s="208" t="s">
        <v>390</v>
      </c>
      <c r="H316" s="210"/>
      <c r="I316" s="210"/>
      <c r="J316" s="210"/>
      <c r="K316" s="209">
        <f t="shared" si="79"/>
        <v>0</v>
      </c>
      <c r="L316" s="211"/>
      <c r="M316" s="35"/>
      <c r="N316" s="212" t="s">
        <v>1</v>
      </c>
      <c r="O316" s="213" t="s">
        <v>43</v>
      </c>
      <c r="P316" s="214">
        <f t="shared" si="80"/>
        <v>0</v>
      </c>
      <c r="Q316" s="214">
        <f t="shared" si="81"/>
        <v>0</v>
      </c>
      <c r="R316" s="214">
        <f t="shared" si="82"/>
        <v>0</v>
      </c>
      <c r="S316" s="66"/>
      <c r="T316" s="215">
        <f t="shared" si="83"/>
        <v>0</v>
      </c>
      <c r="U316" s="215">
        <v>0</v>
      </c>
      <c r="V316" s="215">
        <f t="shared" si="84"/>
        <v>0</v>
      </c>
      <c r="W316" s="215">
        <v>0</v>
      </c>
      <c r="X316" s="216">
        <f t="shared" si="85"/>
        <v>0</v>
      </c>
      <c r="Y316" s="30"/>
      <c r="Z316" s="30"/>
      <c r="AA316" s="30"/>
      <c r="AB316" s="30"/>
      <c r="AC316" s="30"/>
      <c r="AD316" s="30"/>
      <c r="AE316" s="30"/>
      <c r="AR316" s="217" t="s">
        <v>232</v>
      </c>
      <c r="AT316" s="217" t="s">
        <v>156</v>
      </c>
      <c r="AU316" s="217" t="s">
        <v>161</v>
      </c>
      <c r="AY316" s="14" t="s">
        <v>153</v>
      </c>
      <c r="BE316" s="218">
        <f t="shared" si="86"/>
        <v>0</v>
      </c>
      <c r="BF316" s="218">
        <f t="shared" si="87"/>
        <v>0</v>
      </c>
      <c r="BG316" s="218">
        <f t="shared" si="88"/>
        <v>0</v>
      </c>
      <c r="BH316" s="218">
        <f t="shared" si="89"/>
        <v>0</v>
      </c>
      <c r="BI316" s="218">
        <f t="shared" si="90"/>
        <v>0</v>
      </c>
      <c r="BJ316" s="14" t="s">
        <v>161</v>
      </c>
      <c r="BK316" s="219">
        <f t="shared" si="91"/>
        <v>0</v>
      </c>
      <c r="BL316" s="14" t="s">
        <v>232</v>
      </c>
      <c r="BM316" s="217" t="s">
        <v>841</v>
      </c>
    </row>
    <row r="317" spans="1:65" s="12" customFormat="1" ht="22.9" customHeight="1">
      <c r="B317" s="188"/>
      <c r="C317" s="189"/>
      <c r="D317" s="190" t="s">
        <v>78</v>
      </c>
      <c r="E317" s="203" t="s">
        <v>842</v>
      </c>
      <c r="F317" s="203" t="s">
        <v>843</v>
      </c>
      <c r="G317" s="189"/>
      <c r="H317" s="189"/>
      <c r="I317" s="192"/>
      <c r="J317" s="192"/>
      <c r="K317" s="204">
        <f>BK317</f>
        <v>0</v>
      </c>
      <c r="L317" s="189"/>
      <c r="M317" s="194"/>
      <c r="N317" s="195"/>
      <c r="O317" s="196"/>
      <c r="P317" s="196"/>
      <c r="Q317" s="197">
        <f>SUM(Q318:Q324)</f>
        <v>0</v>
      </c>
      <c r="R317" s="197">
        <f>SUM(R318:R324)</f>
        <v>0</v>
      </c>
      <c r="S317" s="196"/>
      <c r="T317" s="198">
        <f>SUM(T318:T324)</f>
        <v>0</v>
      </c>
      <c r="U317" s="196"/>
      <c r="V317" s="198">
        <f>SUM(V318:V324)</f>
        <v>15.080268080000002</v>
      </c>
      <c r="W317" s="196"/>
      <c r="X317" s="199">
        <f>SUM(X318:X324)</f>
        <v>0</v>
      </c>
      <c r="AR317" s="200" t="s">
        <v>161</v>
      </c>
      <c r="AT317" s="201" t="s">
        <v>78</v>
      </c>
      <c r="AU317" s="201" t="s">
        <v>87</v>
      </c>
      <c r="AY317" s="200" t="s">
        <v>153</v>
      </c>
      <c r="BK317" s="202">
        <f>SUM(BK318:BK324)</f>
        <v>0</v>
      </c>
    </row>
    <row r="318" spans="1:65" s="2" customFormat="1" ht="21.75" customHeight="1">
      <c r="A318" s="30"/>
      <c r="B318" s="31"/>
      <c r="C318" s="205" t="s">
        <v>844</v>
      </c>
      <c r="D318" s="205" t="s">
        <v>156</v>
      </c>
      <c r="E318" s="206" t="s">
        <v>845</v>
      </c>
      <c r="F318" s="207" t="s">
        <v>846</v>
      </c>
      <c r="G318" s="208" t="s">
        <v>643</v>
      </c>
      <c r="H318" s="209">
        <v>88</v>
      </c>
      <c r="I318" s="210"/>
      <c r="J318" s="210"/>
      <c r="K318" s="209">
        <f t="shared" ref="K318:K324" si="92">ROUND(P318*H318,3)</f>
        <v>0</v>
      </c>
      <c r="L318" s="211"/>
      <c r="M318" s="35"/>
      <c r="N318" s="212" t="s">
        <v>1</v>
      </c>
      <c r="O318" s="213" t="s">
        <v>43</v>
      </c>
      <c r="P318" s="214">
        <f t="shared" ref="P318:P324" si="93">I318+J318</f>
        <v>0</v>
      </c>
      <c r="Q318" s="214">
        <f t="shared" ref="Q318:Q324" si="94">ROUND(I318*H318,3)</f>
        <v>0</v>
      </c>
      <c r="R318" s="214">
        <f t="shared" ref="R318:R324" si="95">ROUND(J318*H318,3)</f>
        <v>0</v>
      </c>
      <c r="S318" s="66"/>
      <c r="T318" s="215">
        <f t="shared" ref="T318:T324" si="96">S318*H318</f>
        <v>0</v>
      </c>
      <c r="U318" s="215">
        <v>8.9999999999999998E-4</v>
      </c>
      <c r="V318" s="215">
        <f t="shared" ref="V318:V324" si="97">U318*H318</f>
        <v>7.9199999999999993E-2</v>
      </c>
      <c r="W318" s="215">
        <v>0</v>
      </c>
      <c r="X318" s="216">
        <f t="shared" ref="X318:X324" si="98">W318*H318</f>
        <v>0</v>
      </c>
      <c r="Y318" s="30"/>
      <c r="Z318" s="30"/>
      <c r="AA318" s="30"/>
      <c r="AB318" s="30"/>
      <c r="AC318" s="30"/>
      <c r="AD318" s="30"/>
      <c r="AE318" s="30"/>
      <c r="AR318" s="217" t="s">
        <v>232</v>
      </c>
      <c r="AT318" s="217" t="s">
        <v>156</v>
      </c>
      <c r="AU318" s="217" t="s">
        <v>161</v>
      </c>
      <c r="AY318" s="14" t="s">
        <v>153</v>
      </c>
      <c r="BE318" s="218">
        <f t="shared" ref="BE318:BE324" si="99">IF(O318="základná",K318,0)</f>
        <v>0</v>
      </c>
      <c r="BF318" s="218">
        <f t="shared" ref="BF318:BF324" si="100">IF(O318="znížená",K318,0)</f>
        <v>0</v>
      </c>
      <c r="BG318" s="218">
        <f t="shared" ref="BG318:BG324" si="101">IF(O318="zákl. prenesená",K318,0)</f>
        <v>0</v>
      </c>
      <c r="BH318" s="218">
        <f t="shared" ref="BH318:BH324" si="102">IF(O318="zníž. prenesená",K318,0)</f>
        <v>0</v>
      </c>
      <c r="BI318" s="218">
        <f t="shared" ref="BI318:BI324" si="103">IF(O318="nulová",K318,0)</f>
        <v>0</v>
      </c>
      <c r="BJ318" s="14" t="s">
        <v>161</v>
      </c>
      <c r="BK318" s="219">
        <f t="shared" ref="BK318:BK324" si="104">ROUND(P318*H318,3)</f>
        <v>0</v>
      </c>
      <c r="BL318" s="14" t="s">
        <v>232</v>
      </c>
      <c r="BM318" s="217" t="s">
        <v>847</v>
      </c>
    </row>
    <row r="319" spans="1:65" s="2" customFormat="1" ht="21.75" customHeight="1">
      <c r="A319" s="30"/>
      <c r="B319" s="31"/>
      <c r="C319" s="220" t="s">
        <v>848</v>
      </c>
      <c r="D319" s="220" t="s">
        <v>163</v>
      </c>
      <c r="E319" s="221" t="s">
        <v>849</v>
      </c>
      <c r="F319" s="222" t="s">
        <v>850</v>
      </c>
      <c r="G319" s="223" t="s">
        <v>180</v>
      </c>
      <c r="H319" s="224">
        <v>10.119999999999999</v>
      </c>
      <c r="I319" s="225"/>
      <c r="J319" s="226"/>
      <c r="K319" s="224">
        <f t="shared" si="92"/>
        <v>0</v>
      </c>
      <c r="L319" s="227"/>
      <c r="M319" s="228"/>
      <c r="N319" s="229" t="s">
        <v>1</v>
      </c>
      <c r="O319" s="213" t="s">
        <v>43</v>
      </c>
      <c r="P319" s="214">
        <f t="shared" si="93"/>
        <v>0</v>
      </c>
      <c r="Q319" s="214">
        <f t="shared" si="94"/>
        <v>0</v>
      </c>
      <c r="R319" s="214">
        <f t="shared" si="95"/>
        <v>0</v>
      </c>
      <c r="S319" s="66"/>
      <c r="T319" s="215">
        <f t="shared" si="96"/>
        <v>0</v>
      </c>
      <c r="U319" s="215">
        <v>2.1000000000000001E-2</v>
      </c>
      <c r="V319" s="215">
        <f t="shared" si="97"/>
        <v>0.21251999999999999</v>
      </c>
      <c r="W319" s="215">
        <v>0</v>
      </c>
      <c r="X319" s="216">
        <f t="shared" si="98"/>
        <v>0</v>
      </c>
      <c r="Y319" s="30"/>
      <c r="Z319" s="30"/>
      <c r="AA319" s="30"/>
      <c r="AB319" s="30"/>
      <c r="AC319" s="30"/>
      <c r="AD319" s="30"/>
      <c r="AE319" s="30"/>
      <c r="AR319" s="217" t="s">
        <v>300</v>
      </c>
      <c r="AT319" s="217" t="s">
        <v>163</v>
      </c>
      <c r="AU319" s="217" t="s">
        <v>161</v>
      </c>
      <c r="AY319" s="14" t="s">
        <v>153</v>
      </c>
      <c r="BE319" s="218">
        <f t="shared" si="99"/>
        <v>0</v>
      </c>
      <c r="BF319" s="218">
        <f t="shared" si="100"/>
        <v>0</v>
      </c>
      <c r="BG319" s="218">
        <f t="shared" si="101"/>
        <v>0</v>
      </c>
      <c r="BH319" s="218">
        <f t="shared" si="102"/>
        <v>0</v>
      </c>
      <c r="BI319" s="218">
        <f t="shared" si="103"/>
        <v>0</v>
      </c>
      <c r="BJ319" s="14" t="s">
        <v>161</v>
      </c>
      <c r="BK319" s="219">
        <f t="shared" si="104"/>
        <v>0</v>
      </c>
      <c r="BL319" s="14" t="s">
        <v>232</v>
      </c>
      <c r="BM319" s="217" t="s">
        <v>851</v>
      </c>
    </row>
    <row r="320" spans="1:65" s="2" customFormat="1" ht="21.75" customHeight="1">
      <c r="A320" s="30"/>
      <c r="B320" s="31"/>
      <c r="C320" s="205" t="s">
        <v>852</v>
      </c>
      <c r="D320" s="205" t="s">
        <v>156</v>
      </c>
      <c r="E320" s="206" t="s">
        <v>853</v>
      </c>
      <c r="F320" s="207" t="s">
        <v>854</v>
      </c>
      <c r="G320" s="208" t="s">
        <v>180</v>
      </c>
      <c r="H320" s="209">
        <v>170.86</v>
      </c>
      <c r="I320" s="210"/>
      <c r="J320" s="210"/>
      <c r="K320" s="209">
        <f t="shared" si="92"/>
        <v>0</v>
      </c>
      <c r="L320" s="211"/>
      <c r="M320" s="35"/>
      <c r="N320" s="212" t="s">
        <v>1</v>
      </c>
      <c r="O320" s="213" t="s">
        <v>43</v>
      </c>
      <c r="P320" s="214">
        <f t="shared" si="93"/>
        <v>0</v>
      </c>
      <c r="Q320" s="214">
        <f t="shared" si="94"/>
        <v>0</v>
      </c>
      <c r="R320" s="214">
        <f t="shared" si="95"/>
        <v>0</v>
      </c>
      <c r="S320" s="66"/>
      <c r="T320" s="215">
        <f t="shared" si="96"/>
        <v>0</v>
      </c>
      <c r="U320" s="215">
        <v>5.3580000000000003E-2</v>
      </c>
      <c r="V320" s="215">
        <f t="shared" si="97"/>
        <v>9.154678800000001</v>
      </c>
      <c r="W320" s="215">
        <v>0</v>
      </c>
      <c r="X320" s="216">
        <f t="shared" si="98"/>
        <v>0</v>
      </c>
      <c r="Y320" s="30"/>
      <c r="Z320" s="30"/>
      <c r="AA320" s="30"/>
      <c r="AB320" s="30"/>
      <c r="AC320" s="30"/>
      <c r="AD320" s="30"/>
      <c r="AE320" s="30"/>
      <c r="AR320" s="217" t="s">
        <v>232</v>
      </c>
      <c r="AT320" s="217" t="s">
        <v>156</v>
      </c>
      <c r="AU320" s="217" t="s">
        <v>161</v>
      </c>
      <c r="AY320" s="14" t="s">
        <v>153</v>
      </c>
      <c r="BE320" s="218">
        <f t="shared" si="99"/>
        <v>0</v>
      </c>
      <c r="BF320" s="218">
        <f t="shared" si="100"/>
        <v>0</v>
      </c>
      <c r="BG320" s="218">
        <f t="shared" si="101"/>
        <v>0</v>
      </c>
      <c r="BH320" s="218">
        <f t="shared" si="102"/>
        <v>0</v>
      </c>
      <c r="BI320" s="218">
        <f t="shared" si="103"/>
        <v>0</v>
      </c>
      <c r="BJ320" s="14" t="s">
        <v>161</v>
      </c>
      <c r="BK320" s="219">
        <f t="shared" si="104"/>
        <v>0</v>
      </c>
      <c r="BL320" s="14" t="s">
        <v>232</v>
      </c>
      <c r="BM320" s="217" t="s">
        <v>855</v>
      </c>
    </row>
    <row r="321" spans="1:65" s="2" customFormat="1" ht="16.5" customHeight="1">
      <c r="A321" s="30"/>
      <c r="B321" s="31"/>
      <c r="C321" s="220" t="s">
        <v>856</v>
      </c>
      <c r="D321" s="220" t="s">
        <v>163</v>
      </c>
      <c r="E321" s="221" t="s">
        <v>857</v>
      </c>
      <c r="F321" s="222" t="s">
        <v>858</v>
      </c>
      <c r="G321" s="223" t="s">
        <v>180</v>
      </c>
      <c r="H321" s="224">
        <v>174.27699999999999</v>
      </c>
      <c r="I321" s="225"/>
      <c r="J321" s="226"/>
      <c r="K321" s="224">
        <f t="shared" si="92"/>
        <v>0</v>
      </c>
      <c r="L321" s="227"/>
      <c r="M321" s="228"/>
      <c r="N321" s="229" t="s">
        <v>1</v>
      </c>
      <c r="O321" s="213" t="s">
        <v>43</v>
      </c>
      <c r="P321" s="214">
        <f t="shared" si="93"/>
        <v>0</v>
      </c>
      <c r="Q321" s="214">
        <f t="shared" si="94"/>
        <v>0</v>
      </c>
      <c r="R321" s="214">
        <f t="shared" si="95"/>
        <v>0</v>
      </c>
      <c r="S321" s="66"/>
      <c r="T321" s="215">
        <f t="shared" si="96"/>
        <v>0</v>
      </c>
      <c r="U321" s="215">
        <v>2.5999999999999999E-2</v>
      </c>
      <c r="V321" s="215">
        <f t="shared" si="97"/>
        <v>4.5312019999999995</v>
      </c>
      <c r="W321" s="215">
        <v>0</v>
      </c>
      <c r="X321" s="216">
        <f t="shared" si="98"/>
        <v>0</v>
      </c>
      <c r="Y321" s="30"/>
      <c r="Z321" s="30"/>
      <c r="AA321" s="30"/>
      <c r="AB321" s="30"/>
      <c r="AC321" s="30"/>
      <c r="AD321" s="30"/>
      <c r="AE321" s="30"/>
      <c r="AR321" s="217" t="s">
        <v>300</v>
      </c>
      <c r="AT321" s="217" t="s">
        <v>163</v>
      </c>
      <c r="AU321" s="217" t="s">
        <v>161</v>
      </c>
      <c r="AY321" s="14" t="s">
        <v>153</v>
      </c>
      <c r="BE321" s="218">
        <f t="shared" si="99"/>
        <v>0</v>
      </c>
      <c r="BF321" s="218">
        <f t="shared" si="100"/>
        <v>0</v>
      </c>
      <c r="BG321" s="218">
        <f t="shared" si="101"/>
        <v>0</v>
      </c>
      <c r="BH321" s="218">
        <f t="shared" si="102"/>
        <v>0</v>
      </c>
      <c r="BI321" s="218">
        <f t="shared" si="103"/>
        <v>0</v>
      </c>
      <c r="BJ321" s="14" t="s">
        <v>161</v>
      </c>
      <c r="BK321" s="219">
        <f t="shared" si="104"/>
        <v>0</v>
      </c>
      <c r="BL321" s="14" t="s">
        <v>232</v>
      </c>
      <c r="BM321" s="217" t="s">
        <v>859</v>
      </c>
    </row>
    <row r="322" spans="1:65" s="2" customFormat="1" ht="21.75" customHeight="1">
      <c r="A322" s="30"/>
      <c r="B322" s="31"/>
      <c r="C322" s="205" t="s">
        <v>860</v>
      </c>
      <c r="D322" s="205" t="s">
        <v>156</v>
      </c>
      <c r="E322" s="206" t="s">
        <v>861</v>
      </c>
      <c r="F322" s="207" t="s">
        <v>862</v>
      </c>
      <c r="G322" s="208" t="s">
        <v>180</v>
      </c>
      <c r="H322" s="209">
        <v>67.64</v>
      </c>
      <c r="I322" s="210"/>
      <c r="J322" s="210"/>
      <c r="K322" s="209">
        <f t="shared" si="92"/>
        <v>0</v>
      </c>
      <c r="L322" s="211"/>
      <c r="M322" s="35"/>
      <c r="N322" s="212" t="s">
        <v>1</v>
      </c>
      <c r="O322" s="213" t="s">
        <v>43</v>
      </c>
      <c r="P322" s="214">
        <f t="shared" si="93"/>
        <v>0</v>
      </c>
      <c r="Q322" s="214">
        <f t="shared" si="94"/>
        <v>0</v>
      </c>
      <c r="R322" s="214">
        <f t="shared" si="95"/>
        <v>0</v>
      </c>
      <c r="S322" s="66"/>
      <c r="T322" s="215">
        <f t="shared" si="96"/>
        <v>0</v>
      </c>
      <c r="U322" s="215">
        <v>3.8500000000000001E-3</v>
      </c>
      <c r="V322" s="215">
        <f t="shared" si="97"/>
        <v>0.26041400000000003</v>
      </c>
      <c r="W322" s="215">
        <v>0</v>
      </c>
      <c r="X322" s="216">
        <f t="shared" si="98"/>
        <v>0</v>
      </c>
      <c r="Y322" s="30"/>
      <c r="Z322" s="30"/>
      <c r="AA322" s="30"/>
      <c r="AB322" s="30"/>
      <c r="AC322" s="30"/>
      <c r="AD322" s="30"/>
      <c r="AE322" s="30"/>
      <c r="AR322" s="217" t="s">
        <v>232</v>
      </c>
      <c r="AT322" s="217" t="s">
        <v>156</v>
      </c>
      <c r="AU322" s="217" t="s">
        <v>161</v>
      </c>
      <c r="AY322" s="14" t="s">
        <v>153</v>
      </c>
      <c r="BE322" s="218">
        <f t="shared" si="99"/>
        <v>0</v>
      </c>
      <c r="BF322" s="218">
        <f t="shared" si="100"/>
        <v>0</v>
      </c>
      <c r="BG322" s="218">
        <f t="shared" si="101"/>
        <v>0</v>
      </c>
      <c r="BH322" s="218">
        <f t="shared" si="102"/>
        <v>0</v>
      </c>
      <c r="BI322" s="218">
        <f t="shared" si="103"/>
        <v>0</v>
      </c>
      <c r="BJ322" s="14" t="s">
        <v>161</v>
      </c>
      <c r="BK322" s="219">
        <f t="shared" si="104"/>
        <v>0</v>
      </c>
      <c r="BL322" s="14" t="s">
        <v>232</v>
      </c>
      <c r="BM322" s="217" t="s">
        <v>863</v>
      </c>
    </row>
    <row r="323" spans="1:65" s="2" customFormat="1" ht="16.5" customHeight="1">
      <c r="A323" s="30"/>
      <c r="B323" s="31"/>
      <c r="C323" s="220" t="s">
        <v>864</v>
      </c>
      <c r="D323" s="220" t="s">
        <v>163</v>
      </c>
      <c r="E323" s="221" t="s">
        <v>865</v>
      </c>
      <c r="F323" s="222" t="s">
        <v>866</v>
      </c>
      <c r="G323" s="223" t="s">
        <v>180</v>
      </c>
      <c r="H323" s="224">
        <v>74.403999999999996</v>
      </c>
      <c r="I323" s="225"/>
      <c r="J323" s="226"/>
      <c r="K323" s="224">
        <f t="shared" si="92"/>
        <v>0</v>
      </c>
      <c r="L323" s="227"/>
      <c r="M323" s="228"/>
      <c r="N323" s="229" t="s">
        <v>1</v>
      </c>
      <c r="O323" s="213" t="s">
        <v>43</v>
      </c>
      <c r="P323" s="214">
        <f t="shared" si="93"/>
        <v>0</v>
      </c>
      <c r="Q323" s="214">
        <f t="shared" si="94"/>
        <v>0</v>
      </c>
      <c r="R323" s="214">
        <f t="shared" si="95"/>
        <v>0</v>
      </c>
      <c r="S323" s="66"/>
      <c r="T323" s="215">
        <f t="shared" si="96"/>
        <v>0</v>
      </c>
      <c r="U323" s="215">
        <v>1.132E-2</v>
      </c>
      <c r="V323" s="215">
        <f t="shared" si="97"/>
        <v>0.84225327999999999</v>
      </c>
      <c r="W323" s="215">
        <v>0</v>
      </c>
      <c r="X323" s="216">
        <f t="shared" si="98"/>
        <v>0</v>
      </c>
      <c r="Y323" s="30"/>
      <c r="Z323" s="30"/>
      <c r="AA323" s="30"/>
      <c r="AB323" s="30"/>
      <c r="AC323" s="30"/>
      <c r="AD323" s="30"/>
      <c r="AE323" s="30"/>
      <c r="AR323" s="217" t="s">
        <v>300</v>
      </c>
      <c r="AT323" s="217" t="s">
        <v>163</v>
      </c>
      <c r="AU323" s="217" t="s">
        <v>161</v>
      </c>
      <c r="AY323" s="14" t="s">
        <v>153</v>
      </c>
      <c r="BE323" s="218">
        <f t="shared" si="99"/>
        <v>0</v>
      </c>
      <c r="BF323" s="218">
        <f t="shared" si="100"/>
        <v>0</v>
      </c>
      <c r="BG323" s="218">
        <f t="shared" si="101"/>
        <v>0</v>
      </c>
      <c r="BH323" s="218">
        <f t="shared" si="102"/>
        <v>0</v>
      </c>
      <c r="BI323" s="218">
        <f t="shared" si="103"/>
        <v>0</v>
      </c>
      <c r="BJ323" s="14" t="s">
        <v>161</v>
      </c>
      <c r="BK323" s="219">
        <f t="shared" si="104"/>
        <v>0</v>
      </c>
      <c r="BL323" s="14" t="s">
        <v>232</v>
      </c>
      <c r="BM323" s="217" t="s">
        <v>867</v>
      </c>
    </row>
    <row r="324" spans="1:65" s="2" customFormat="1" ht="21.75" customHeight="1">
      <c r="A324" s="30"/>
      <c r="B324" s="31"/>
      <c r="C324" s="205" t="s">
        <v>868</v>
      </c>
      <c r="D324" s="205" t="s">
        <v>156</v>
      </c>
      <c r="E324" s="206" t="s">
        <v>869</v>
      </c>
      <c r="F324" s="207" t="s">
        <v>870</v>
      </c>
      <c r="G324" s="208" t="s">
        <v>390</v>
      </c>
      <c r="H324" s="210"/>
      <c r="I324" s="210"/>
      <c r="J324" s="210"/>
      <c r="K324" s="209">
        <f t="shared" si="92"/>
        <v>0</v>
      </c>
      <c r="L324" s="211"/>
      <c r="M324" s="35"/>
      <c r="N324" s="212" t="s">
        <v>1</v>
      </c>
      <c r="O324" s="213" t="s">
        <v>43</v>
      </c>
      <c r="P324" s="214">
        <f t="shared" si="93"/>
        <v>0</v>
      </c>
      <c r="Q324" s="214">
        <f t="shared" si="94"/>
        <v>0</v>
      </c>
      <c r="R324" s="214">
        <f t="shared" si="95"/>
        <v>0</v>
      </c>
      <c r="S324" s="66"/>
      <c r="T324" s="215">
        <f t="shared" si="96"/>
        <v>0</v>
      </c>
      <c r="U324" s="215">
        <v>0</v>
      </c>
      <c r="V324" s="215">
        <f t="shared" si="97"/>
        <v>0</v>
      </c>
      <c r="W324" s="215">
        <v>0</v>
      </c>
      <c r="X324" s="216">
        <f t="shared" si="98"/>
        <v>0</v>
      </c>
      <c r="Y324" s="30"/>
      <c r="Z324" s="30"/>
      <c r="AA324" s="30"/>
      <c r="AB324" s="30"/>
      <c r="AC324" s="30"/>
      <c r="AD324" s="30"/>
      <c r="AE324" s="30"/>
      <c r="AR324" s="217" t="s">
        <v>232</v>
      </c>
      <c r="AT324" s="217" t="s">
        <v>156</v>
      </c>
      <c r="AU324" s="217" t="s">
        <v>161</v>
      </c>
      <c r="AY324" s="14" t="s">
        <v>153</v>
      </c>
      <c r="BE324" s="218">
        <f t="shared" si="99"/>
        <v>0</v>
      </c>
      <c r="BF324" s="218">
        <f t="shared" si="100"/>
        <v>0</v>
      </c>
      <c r="BG324" s="218">
        <f t="shared" si="101"/>
        <v>0</v>
      </c>
      <c r="BH324" s="218">
        <f t="shared" si="102"/>
        <v>0</v>
      </c>
      <c r="BI324" s="218">
        <f t="shared" si="103"/>
        <v>0</v>
      </c>
      <c r="BJ324" s="14" t="s">
        <v>161</v>
      </c>
      <c r="BK324" s="219">
        <f t="shared" si="104"/>
        <v>0</v>
      </c>
      <c r="BL324" s="14" t="s">
        <v>232</v>
      </c>
      <c r="BM324" s="217" t="s">
        <v>871</v>
      </c>
    </row>
    <row r="325" spans="1:65" s="12" customFormat="1" ht="22.9" customHeight="1">
      <c r="B325" s="188"/>
      <c r="C325" s="189"/>
      <c r="D325" s="190" t="s">
        <v>78</v>
      </c>
      <c r="E325" s="203" t="s">
        <v>872</v>
      </c>
      <c r="F325" s="203" t="s">
        <v>873</v>
      </c>
      <c r="G325" s="189"/>
      <c r="H325" s="189"/>
      <c r="I325" s="192"/>
      <c r="J325" s="192"/>
      <c r="K325" s="204">
        <f>BK325</f>
        <v>0</v>
      </c>
      <c r="L325" s="189"/>
      <c r="M325" s="194"/>
      <c r="N325" s="195"/>
      <c r="O325" s="196"/>
      <c r="P325" s="196"/>
      <c r="Q325" s="197">
        <f>SUM(Q326:Q334)</f>
        <v>0</v>
      </c>
      <c r="R325" s="197">
        <f>SUM(R326:R334)</f>
        <v>0</v>
      </c>
      <c r="S325" s="196"/>
      <c r="T325" s="198">
        <f>SUM(T326:T334)</f>
        <v>0</v>
      </c>
      <c r="U325" s="196"/>
      <c r="V325" s="198">
        <f>SUM(V326:V334)</f>
        <v>0.20864891999999999</v>
      </c>
      <c r="W325" s="196"/>
      <c r="X325" s="199">
        <f>SUM(X326:X334)</f>
        <v>0</v>
      </c>
      <c r="AR325" s="200" t="s">
        <v>161</v>
      </c>
      <c r="AT325" s="201" t="s">
        <v>78</v>
      </c>
      <c r="AU325" s="201" t="s">
        <v>87</v>
      </c>
      <c r="AY325" s="200" t="s">
        <v>153</v>
      </c>
      <c r="BK325" s="202">
        <f>SUM(BK326:BK334)</f>
        <v>0</v>
      </c>
    </row>
    <row r="326" spans="1:65" s="2" customFormat="1" ht="21.75" customHeight="1">
      <c r="A326" s="30"/>
      <c r="B326" s="31"/>
      <c r="C326" s="205" t="s">
        <v>874</v>
      </c>
      <c r="D326" s="205" t="s">
        <v>156</v>
      </c>
      <c r="E326" s="206" t="s">
        <v>875</v>
      </c>
      <c r="F326" s="207" t="s">
        <v>876</v>
      </c>
      <c r="G326" s="208" t="s">
        <v>643</v>
      </c>
      <c r="H326" s="209">
        <v>20.632000000000001</v>
      </c>
      <c r="I326" s="210"/>
      <c r="J326" s="210"/>
      <c r="K326" s="209">
        <f t="shared" ref="K326:K334" si="105">ROUND(P326*H326,3)</f>
        <v>0</v>
      </c>
      <c r="L326" s="211"/>
      <c r="M326" s="35"/>
      <c r="N326" s="212" t="s">
        <v>1</v>
      </c>
      <c r="O326" s="213" t="s">
        <v>43</v>
      </c>
      <c r="P326" s="214">
        <f t="shared" ref="P326:P334" si="106">I326+J326</f>
        <v>0</v>
      </c>
      <c r="Q326" s="214">
        <f t="shared" ref="Q326:Q334" si="107">ROUND(I326*H326,3)</f>
        <v>0</v>
      </c>
      <c r="R326" s="214">
        <f t="shared" ref="R326:R334" si="108">ROUND(J326*H326,3)</f>
        <v>0</v>
      </c>
      <c r="S326" s="66"/>
      <c r="T326" s="215">
        <f t="shared" ref="T326:T334" si="109">S326*H326</f>
        <v>0</v>
      </c>
      <c r="U326" s="215">
        <v>1.0000000000000001E-5</v>
      </c>
      <c r="V326" s="215">
        <f t="shared" ref="V326:V334" si="110">U326*H326</f>
        <v>2.0632000000000004E-4</v>
      </c>
      <c r="W326" s="215">
        <v>0</v>
      </c>
      <c r="X326" s="216">
        <f t="shared" ref="X326:X334" si="111">W326*H326</f>
        <v>0</v>
      </c>
      <c r="Y326" s="30"/>
      <c r="Z326" s="30"/>
      <c r="AA326" s="30"/>
      <c r="AB326" s="30"/>
      <c r="AC326" s="30"/>
      <c r="AD326" s="30"/>
      <c r="AE326" s="30"/>
      <c r="AR326" s="217" t="s">
        <v>232</v>
      </c>
      <c r="AT326" s="217" t="s">
        <v>156</v>
      </c>
      <c r="AU326" s="217" t="s">
        <v>161</v>
      </c>
      <c r="AY326" s="14" t="s">
        <v>153</v>
      </c>
      <c r="BE326" s="218">
        <f t="shared" ref="BE326:BE334" si="112">IF(O326="základná",K326,0)</f>
        <v>0</v>
      </c>
      <c r="BF326" s="218">
        <f t="shared" ref="BF326:BF334" si="113">IF(O326="znížená",K326,0)</f>
        <v>0</v>
      </c>
      <c r="BG326" s="218">
        <f t="shared" ref="BG326:BG334" si="114">IF(O326="zákl. prenesená",K326,0)</f>
        <v>0</v>
      </c>
      <c r="BH326" s="218">
        <f t="shared" ref="BH326:BH334" si="115">IF(O326="zníž. prenesená",K326,0)</f>
        <v>0</v>
      </c>
      <c r="BI326" s="218">
        <f t="shared" ref="BI326:BI334" si="116">IF(O326="nulová",K326,0)</f>
        <v>0</v>
      </c>
      <c r="BJ326" s="14" t="s">
        <v>161</v>
      </c>
      <c r="BK326" s="219">
        <f t="shared" ref="BK326:BK334" si="117">ROUND(P326*H326,3)</f>
        <v>0</v>
      </c>
      <c r="BL326" s="14" t="s">
        <v>232</v>
      </c>
      <c r="BM326" s="217" t="s">
        <v>877</v>
      </c>
    </row>
    <row r="327" spans="1:65" s="2" customFormat="1" ht="21.75" customHeight="1">
      <c r="A327" s="30"/>
      <c r="B327" s="31"/>
      <c r="C327" s="220" t="s">
        <v>878</v>
      </c>
      <c r="D327" s="220" t="s">
        <v>163</v>
      </c>
      <c r="E327" s="221" t="s">
        <v>879</v>
      </c>
      <c r="F327" s="222" t="s">
        <v>880</v>
      </c>
      <c r="G327" s="223" t="s">
        <v>643</v>
      </c>
      <c r="H327" s="224">
        <v>21.664000000000001</v>
      </c>
      <c r="I327" s="225"/>
      <c r="J327" s="226"/>
      <c r="K327" s="224">
        <f t="shared" si="105"/>
        <v>0</v>
      </c>
      <c r="L327" s="227"/>
      <c r="M327" s="228"/>
      <c r="N327" s="229" t="s">
        <v>1</v>
      </c>
      <c r="O327" s="213" t="s">
        <v>43</v>
      </c>
      <c r="P327" s="214">
        <f t="shared" si="106"/>
        <v>0</v>
      </c>
      <c r="Q327" s="214">
        <f t="shared" si="107"/>
        <v>0</v>
      </c>
      <c r="R327" s="214">
        <f t="shared" si="108"/>
        <v>0</v>
      </c>
      <c r="S327" s="66"/>
      <c r="T327" s="215">
        <f t="shared" si="109"/>
        <v>0</v>
      </c>
      <c r="U327" s="215">
        <v>5.0000000000000001E-4</v>
      </c>
      <c r="V327" s="215">
        <f t="shared" si="110"/>
        <v>1.0832000000000001E-2</v>
      </c>
      <c r="W327" s="215">
        <v>0</v>
      </c>
      <c r="X327" s="216">
        <f t="shared" si="111"/>
        <v>0</v>
      </c>
      <c r="Y327" s="30"/>
      <c r="Z327" s="30"/>
      <c r="AA327" s="30"/>
      <c r="AB327" s="30"/>
      <c r="AC327" s="30"/>
      <c r="AD327" s="30"/>
      <c r="AE327" s="30"/>
      <c r="AR327" s="217" t="s">
        <v>300</v>
      </c>
      <c r="AT327" s="217" t="s">
        <v>163</v>
      </c>
      <c r="AU327" s="217" t="s">
        <v>161</v>
      </c>
      <c r="AY327" s="14" t="s">
        <v>153</v>
      </c>
      <c r="BE327" s="218">
        <f t="shared" si="112"/>
        <v>0</v>
      </c>
      <c r="BF327" s="218">
        <f t="shared" si="113"/>
        <v>0</v>
      </c>
      <c r="BG327" s="218">
        <f t="shared" si="114"/>
        <v>0</v>
      </c>
      <c r="BH327" s="218">
        <f t="shared" si="115"/>
        <v>0</v>
      </c>
      <c r="BI327" s="218">
        <f t="shared" si="116"/>
        <v>0</v>
      </c>
      <c r="BJ327" s="14" t="s">
        <v>161</v>
      </c>
      <c r="BK327" s="219">
        <f t="shared" si="117"/>
        <v>0</v>
      </c>
      <c r="BL327" s="14" t="s">
        <v>232</v>
      </c>
      <c r="BM327" s="217" t="s">
        <v>881</v>
      </c>
    </row>
    <row r="328" spans="1:65" s="2" customFormat="1" ht="21.75" customHeight="1">
      <c r="A328" s="30"/>
      <c r="B328" s="31"/>
      <c r="C328" s="205" t="s">
        <v>882</v>
      </c>
      <c r="D328" s="205" t="s">
        <v>156</v>
      </c>
      <c r="E328" s="206" t="s">
        <v>883</v>
      </c>
      <c r="F328" s="207" t="s">
        <v>884</v>
      </c>
      <c r="G328" s="208" t="s">
        <v>180</v>
      </c>
      <c r="H328" s="209">
        <v>26.07</v>
      </c>
      <c r="I328" s="210"/>
      <c r="J328" s="210"/>
      <c r="K328" s="209">
        <f t="shared" si="105"/>
        <v>0</v>
      </c>
      <c r="L328" s="211"/>
      <c r="M328" s="35"/>
      <c r="N328" s="212" t="s">
        <v>1</v>
      </c>
      <c r="O328" s="213" t="s">
        <v>43</v>
      </c>
      <c r="P328" s="214">
        <f t="shared" si="106"/>
        <v>0</v>
      </c>
      <c r="Q328" s="214">
        <f t="shared" si="107"/>
        <v>0</v>
      </c>
      <c r="R328" s="214">
        <f t="shared" si="108"/>
        <v>0</v>
      </c>
      <c r="S328" s="66"/>
      <c r="T328" s="215">
        <f t="shared" si="109"/>
        <v>0</v>
      </c>
      <c r="U328" s="215">
        <v>2.0000000000000002E-5</v>
      </c>
      <c r="V328" s="215">
        <f t="shared" si="110"/>
        <v>5.214000000000001E-4</v>
      </c>
      <c r="W328" s="215">
        <v>0</v>
      </c>
      <c r="X328" s="216">
        <f t="shared" si="111"/>
        <v>0</v>
      </c>
      <c r="Y328" s="30"/>
      <c r="Z328" s="30"/>
      <c r="AA328" s="30"/>
      <c r="AB328" s="30"/>
      <c r="AC328" s="30"/>
      <c r="AD328" s="30"/>
      <c r="AE328" s="30"/>
      <c r="AR328" s="217" t="s">
        <v>232</v>
      </c>
      <c r="AT328" s="217" t="s">
        <v>156</v>
      </c>
      <c r="AU328" s="217" t="s">
        <v>161</v>
      </c>
      <c r="AY328" s="14" t="s">
        <v>153</v>
      </c>
      <c r="BE328" s="218">
        <f t="shared" si="112"/>
        <v>0</v>
      </c>
      <c r="BF328" s="218">
        <f t="shared" si="113"/>
        <v>0</v>
      </c>
      <c r="BG328" s="218">
        <f t="shared" si="114"/>
        <v>0</v>
      </c>
      <c r="BH328" s="218">
        <f t="shared" si="115"/>
        <v>0</v>
      </c>
      <c r="BI328" s="218">
        <f t="shared" si="116"/>
        <v>0</v>
      </c>
      <c r="BJ328" s="14" t="s">
        <v>161</v>
      </c>
      <c r="BK328" s="219">
        <f t="shared" si="117"/>
        <v>0</v>
      </c>
      <c r="BL328" s="14" t="s">
        <v>232</v>
      </c>
      <c r="BM328" s="217" t="s">
        <v>885</v>
      </c>
    </row>
    <row r="329" spans="1:65" s="2" customFormat="1" ht="21.75" customHeight="1">
      <c r="A329" s="30"/>
      <c r="B329" s="31"/>
      <c r="C329" s="220" t="s">
        <v>886</v>
      </c>
      <c r="D329" s="220" t="s">
        <v>163</v>
      </c>
      <c r="E329" s="221" t="s">
        <v>887</v>
      </c>
      <c r="F329" s="222" t="s">
        <v>888</v>
      </c>
      <c r="G329" s="223" t="s">
        <v>180</v>
      </c>
      <c r="H329" s="224">
        <v>28.677</v>
      </c>
      <c r="I329" s="225"/>
      <c r="J329" s="226"/>
      <c r="K329" s="224">
        <f t="shared" si="105"/>
        <v>0</v>
      </c>
      <c r="L329" s="227"/>
      <c r="M329" s="228"/>
      <c r="N329" s="229" t="s">
        <v>1</v>
      </c>
      <c r="O329" s="213" t="s">
        <v>43</v>
      </c>
      <c r="P329" s="214">
        <f t="shared" si="106"/>
        <v>0</v>
      </c>
      <c r="Q329" s="214">
        <f t="shared" si="107"/>
        <v>0</v>
      </c>
      <c r="R329" s="214">
        <f t="shared" si="108"/>
        <v>0</v>
      </c>
      <c r="S329" s="66"/>
      <c r="T329" s="215">
        <f t="shared" si="109"/>
        <v>0</v>
      </c>
      <c r="U329" s="215">
        <v>6.7999999999999996E-3</v>
      </c>
      <c r="V329" s="215">
        <f t="shared" si="110"/>
        <v>0.1950036</v>
      </c>
      <c r="W329" s="215">
        <v>0</v>
      </c>
      <c r="X329" s="216">
        <f t="shared" si="111"/>
        <v>0</v>
      </c>
      <c r="Y329" s="30"/>
      <c r="Z329" s="30"/>
      <c r="AA329" s="30"/>
      <c r="AB329" s="30"/>
      <c r="AC329" s="30"/>
      <c r="AD329" s="30"/>
      <c r="AE329" s="30"/>
      <c r="AR329" s="217" t="s">
        <v>300</v>
      </c>
      <c r="AT329" s="217" t="s">
        <v>163</v>
      </c>
      <c r="AU329" s="217" t="s">
        <v>161</v>
      </c>
      <c r="AY329" s="14" t="s">
        <v>153</v>
      </c>
      <c r="BE329" s="218">
        <f t="shared" si="112"/>
        <v>0</v>
      </c>
      <c r="BF329" s="218">
        <f t="shared" si="113"/>
        <v>0</v>
      </c>
      <c r="BG329" s="218">
        <f t="shared" si="114"/>
        <v>0</v>
      </c>
      <c r="BH329" s="218">
        <f t="shared" si="115"/>
        <v>0</v>
      </c>
      <c r="BI329" s="218">
        <f t="shared" si="116"/>
        <v>0</v>
      </c>
      <c r="BJ329" s="14" t="s">
        <v>161</v>
      </c>
      <c r="BK329" s="219">
        <f t="shared" si="117"/>
        <v>0</v>
      </c>
      <c r="BL329" s="14" t="s">
        <v>232</v>
      </c>
      <c r="BM329" s="217" t="s">
        <v>889</v>
      </c>
    </row>
    <row r="330" spans="1:65" s="2" customFormat="1" ht="21.75" customHeight="1">
      <c r="A330" s="30"/>
      <c r="B330" s="31"/>
      <c r="C330" s="205" t="s">
        <v>890</v>
      </c>
      <c r="D330" s="205" t="s">
        <v>156</v>
      </c>
      <c r="E330" s="206" t="s">
        <v>891</v>
      </c>
      <c r="F330" s="207" t="s">
        <v>892</v>
      </c>
      <c r="G330" s="208" t="s">
        <v>180</v>
      </c>
      <c r="H330" s="209">
        <v>26.07</v>
      </c>
      <c r="I330" s="210"/>
      <c r="J330" s="210"/>
      <c r="K330" s="209">
        <f t="shared" si="105"/>
        <v>0</v>
      </c>
      <c r="L330" s="211"/>
      <c r="M330" s="35"/>
      <c r="N330" s="212" t="s">
        <v>1</v>
      </c>
      <c r="O330" s="213" t="s">
        <v>43</v>
      </c>
      <c r="P330" s="214">
        <f t="shared" si="106"/>
        <v>0</v>
      </c>
      <c r="Q330" s="214">
        <f t="shared" si="107"/>
        <v>0</v>
      </c>
      <c r="R330" s="214">
        <f t="shared" si="108"/>
        <v>0</v>
      </c>
      <c r="S330" s="66"/>
      <c r="T330" s="215">
        <f t="shared" si="109"/>
        <v>0</v>
      </c>
      <c r="U330" s="215">
        <v>0</v>
      </c>
      <c r="V330" s="215">
        <f t="shared" si="110"/>
        <v>0</v>
      </c>
      <c r="W330" s="215">
        <v>0</v>
      </c>
      <c r="X330" s="216">
        <f t="shared" si="111"/>
        <v>0</v>
      </c>
      <c r="Y330" s="30"/>
      <c r="Z330" s="30"/>
      <c r="AA330" s="30"/>
      <c r="AB330" s="30"/>
      <c r="AC330" s="30"/>
      <c r="AD330" s="30"/>
      <c r="AE330" s="30"/>
      <c r="AR330" s="217" t="s">
        <v>232</v>
      </c>
      <c r="AT330" s="217" t="s">
        <v>156</v>
      </c>
      <c r="AU330" s="217" t="s">
        <v>161</v>
      </c>
      <c r="AY330" s="14" t="s">
        <v>153</v>
      </c>
      <c r="BE330" s="218">
        <f t="shared" si="112"/>
        <v>0</v>
      </c>
      <c r="BF330" s="218">
        <f t="shared" si="113"/>
        <v>0</v>
      </c>
      <c r="BG330" s="218">
        <f t="shared" si="114"/>
        <v>0</v>
      </c>
      <c r="BH330" s="218">
        <f t="shared" si="115"/>
        <v>0</v>
      </c>
      <c r="BI330" s="218">
        <f t="shared" si="116"/>
        <v>0</v>
      </c>
      <c r="BJ330" s="14" t="s">
        <v>161</v>
      </c>
      <c r="BK330" s="219">
        <f t="shared" si="117"/>
        <v>0</v>
      </c>
      <c r="BL330" s="14" t="s">
        <v>232</v>
      </c>
      <c r="BM330" s="217" t="s">
        <v>893</v>
      </c>
    </row>
    <row r="331" spans="1:65" s="2" customFormat="1" ht="21.75" customHeight="1">
      <c r="A331" s="30"/>
      <c r="B331" s="31"/>
      <c r="C331" s="220" t="s">
        <v>894</v>
      </c>
      <c r="D331" s="220" t="s">
        <v>163</v>
      </c>
      <c r="E331" s="221" t="s">
        <v>895</v>
      </c>
      <c r="F331" s="222" t="s">
        <v>896</v>
      </c>
      <c r="G331" s="223" t="s">
        <v>180</v>
      </c>
      <c r="H331" s="224">
        <v>26.07</v>
      </c>
      <c r="I331" s="225"/>
      <c r="J331" s="226"/>
      <c r="K331" s="224">
        <f t="shared" si="105"/>
        <v>0</v>
      </c>
      <c r="L331" s="227"/>
      <c r="M331" s="228"/>
      <c r="N331" s="229" t="s">
        <v>1</v>
      </c>
      <c r="O331" s="213" t="s">
        <v>43</v>
      </c>
      <c r="P331" s="214">
        <f t="shared" si="106"/>
        <v>0</v>
      </c>
      <c r="Q331" s="214">
        <f t="shared" si="107"/>
        <v>0</v>
      </c>
      <c r="R331" s="214">
        <f t="shared" si="108"/>
        <v>0</v>
      </c>
      <c r="S331" s="66"/>
      <c r="T331" s="215">
        <f t="shared" si="109"/>
        <v>0</v>
      </c>
      <c r="U331" s="215">
        <v>6.0000000000000002E-5</v>
      </c>
      <c r="V331" s="215">
        <f t="shared" si="110"/>
        <v>1.5642E-3</v>
      </c>
      <c r="W331" s="215">
        <v>0</v>
      </c>
      <c r="X331" s="216">
        <f t="shared" si="111"/>
        <v>0</v>
      </c>
      <c r="Y331" s="30"/>
      <c r="Z331" s="30"/>
      <c r="AA331" s="30"/>
      <c r="AB331" s="30"/>
      <c r="AC331" s="30"/>
      <c r="AD331" s="30"/>
      <c r="AE331" s="30"/>
      <c r="AR331" s="217" t="s">
        <v>300</v>
      </c>
      <c r="AT331" s="217" t="s">
        <v>163</v>
      </c>
      <c r="AU331" s="217" t="s">
        <v>161</v>
      </c>
      <c r="AY331" s="14" t="s">
        <v>153</v>
      </c>
      <c r="BE331" s="218">
        <f t="shared" si="112"/>
        <v>0</v>
      </c>
      <c r="BF331" s="218">
        <f t="shared" si="113"/>
        <v>0</v>
      </c>
      <c r="BG331" s="218">
        <f t="shared" si="114"/>
        <v>0</v>
      </c>
      <c r="BH331" s="218">
        <f t="shared" si="115"/>
        <v>0</v>
      </c>
      <c r="BI331" s="218">
        <f t="shared" si="116"/>
        <v>0</v>
      </c>
      <c r="BJ331" s="14" t="s">
        <v>161</v>
      </c>
      <c r="BK331" s="219">
        <f t="shared" si="117"/>
        <v>0</v>
      </c>
      <c r="BL331" s="14" t="s">
        <v>232</v>
      </c>
      <c r="BM331" s="217" t="s">
        <v>897</v>
      </c>
    </row>
    <row r="332" spans="1:65" s="2" customFormat="1" ht="16.5" customHeight="1">
      <c r="A332" s="30"/>
      <c r="B332" s="31"/>
      <c r="C332" s="205" t="s">
        <v>898</v>
      </c>
      <c r="D332" s="205" t="s">
        <v>156</v>
      </c>
      <c r="E332" s="206" t="s">
        <v>899</v>
      </c>
      <c r="F332" s="207" t="s">
        <v>900</v>
      </c>
      <c r="G332" s="208" t="s">
        <v>180</v>
      </c>
      <c r="H332" s="209">
        <v>26.07</v>
      </c>
      <c r="I332" s="210"/>
      <c r="J332" s="210"/>
      <c r="K332" s="209">
        <f t="shared" si="105"/>
        <v>0</v>
      </c>
      <c r="L332" s="211"/>
      <c r="M332" s="35"/>
      <c r="N332" s="212" t="s">
        <v>1</v>
      </c>
      <c r="O332" s="213" t="s">
        <v>43</v>
      </c>
      <c r="P332" s="214">
        <f t="shared" si="106"/>
        <v>0</v>
      </c>
      <c r="Q332" s="214">
        <f t="shared" si="107"/>
        <v>0</v>
      </c>
      <c r="R332" s="214">
        <f t="shared" si="108"/>
        <v>0</v>
      </c>
      <c r="S332" s="66"/>
      <c r="T332" s="215">
        <f t="shared" si="109"/>
        <v>0</v>
      </c>
      <c r="U332" s="215">
        <v>0</v>
      </c>
      <c r="V332" s="215">
        <f t="shared" si="110"/>
        <v>0</v>
      </c>
      <c r="W332" s="215">
        <v>0</v>
      </c>
      <c r="X332" s="216">
        <f t="shared" si="111"/>
        <v>0</v>
      </c>
      <c r="Y332" s="30"/>
      <c r="Z332" s="30"/>
      <c r="AA332" s="30"/>
      <c r="AB332" s="30"/>
      <c r="AC332" s="30"/>
      <c r="AD332" s="30"/>
      <c r="AE332" s="30"/>
      <c r="AR332" s="217" t="s">
        <v>232</v>
      </c>
      <c r="AT332" s="217" t="s">
        <v>156</v>
      </c>
      <c r="AU332" s="217" t="s">
        <v>161</v>
      </c>
      <c r="AY332" s="14" t="s">
        <v>153</v>
      </c>
      <c r="BE332" s="218">
        <f t="shared" si="112"/>
        <v>0</v>
      </c>
      <c r="BF332" s="218">
        <f t="shared" si="113"/>
        <v>0</v>
      </c>
      <c r="BG332" s="218">
        <f t="shared" si="114"/>
        <v>0</v>
      </c>
      <c r="BH332" s="218">
        <f t="shared" si="115"/>
        <v>0</v>
      </c>
      <c r="BI332" s="218">
        <f t="shared" si="116"/>
        <v>0</v>
      </c>
      <c r="BJ332" s="14" t="s">
        <v>161</v>
      </c>
      <c r="BK332" s="219">
        <f t="shared" si="117"/>
        <v>0</v>
      </c>
      <c r="BL332" s="14" t="s">
        <v>232</v>
      </c>
      <c r="BM332" s="217" t="s">
        <v>901</v>
      </c>
    </row>
    <row r="333" spans="1:65" s="2" customFormat="1" ht="16.5" customHeight="1">
      <c r="A333" s="30"/>
      <c r="B333" s="31"/>
      <c r="C333" s="220" t="s">
        <v>902</v>
      </c>
      <c r="D333" s="220" t="s">
        <v>163</v>
      </c>
      <c r="E333" s="221" t="s">
        <v>903</v>
      </c>
      <c r="F333" s="222" t="s">
        <v>904</v>
      </c>
      <c r="G333" s="223" t="s">
        <v>180</v>
      </c>
      <c r="H333" s="224">
        <v>26.07</v>
      </c>
      <c r="I333" s="225"/>
      <c r="J333" s="226"/>
      <c r="K333" s="224">
        <f t="shared" si="105"/>
        <v>0</v>
      </c>
      <c r="L333" s="227"/>
      <c r="M333" s="228"/>
      <c r="N333" s="229" t="s">
        <v>1</v>
      </c>
      <c r="O333" s="213" t="s">
        <v>43</v>
      </c>
      <c r="P333" s="214">
        <f t="shared" si="106"/>
        <v>0</v>
      </c>
      <c r="Q333" s="214">
        <f t="shared" si="107"/>
        <v>0</v>
      </c>
      <c r="R333" s="214">
        <f t="shared" si="108"/>
        <v>0</v>
      </c>
      <c r="S333" s="66"/>
      <c r="T333" s="215">
        <f t="shared" si="109"/>
        <v>0</v>
      </c>
      <c r="U333" s="215">
        <v>2.0000000000000002E-5</v>
      </c>
      <c r="V333" s="215">
        <f t="shared" si="110"/>
        <v>5.214000000000001E-4</v>
      </c>
      <c r="W333" s="215">
        <v>0</v>
      </c>
      <c r="X333" s="216">
        <f t="shared" si="111"/>
        <v>0</v>
      </c>
      <c r="Y333" s="30"/>
      <c r="Z333" s="30"/>
      <c r="AA333" s="30"/>
      <c r="AB333" s="30"/>
      <c r="AC333" s="30"/>
      <c r="AD333" s="30"/>
      <c r="AE333" s="30"/>
      <c r="AR333" s="217" t="s">
        <v>300</v>
      </c>
      <c r="AT333" s="217" t="s">
        <v>163</v>
      </c>
      <c r="AU333" s="217" t="s">
        <v>161</v>
      </c>
      <c r="AY333" s="14" t="s">
        <v>153</v>
      </c>
      <c r="BE333" s="218">
        <f t="shared" si="112"/>
        <v>0</v>
      </c>
      <c r="BF333" s="218">
        <f t="shared" si="113"/>
        <v>0</v>
      </c>
      <c r="BG333" s="218">
        <f t="shared" si="114"/>
        <v>0</v>
      </c>
      <c r="BH333" s="218">
        <f t="shared" si="115"/>
        <v>0</v>
      </c>
      <c r="BI333" s="218">
        <f t="shared" si="116"/>
        <v>0</v>
      </c>
      <c r="BJ333" s="14" t="s">
        <v>161</v>
      </c>
      <c r="BK333" s="219">
        <f t="shared" si="117"/>
        <v>0</v>
      </c>
      <c r="BL333" s="14" t="s">
        <v>232</v>
      </c>
      <c r="BM333" s="217" t="s">
        <v>905</v>
      </c>
    </row>
    <row r="334" spans="1:65" s="2" customFormat="1" ht="21.75" customHeight="1">
      <c r="A334" s="30"/>
      <c r="B334" s="31"/>
      <c r="C334" s="205" t="s">
        <v>906</v>
      </c>
      <c r="D334" s="205" t="s">
        <v>156</v>
      </c>
      <c r="E334" s="206" t="s">
        <v>907</v>
      </c>
      <c r="F334" s="207" t="s">
        <v>908</v>
      </c>
      <c r="G334" s="208" t="s">
        <v>390</v>
      </c>
      <c r="H334" s="210"/>
      <c r="I334" s="210"/>
      <c r="J334" s="210"/>
      <c r="K334" s="209">
        <f t="shared" si="105"/>
        <v>0</v>
      </c>
      <c r="L334" s="211"/>
      <c r="M334" s="35"/>
      <c r="N334" s="212" t="s">
        <v>1</v>
      </c>
      <c r="O334" s="213" t="s">
        <v>43</v>
      </c>
      <c r="P334" s="214">
        <f t="shared" si="106"/>
        <v>0</v>
      </c>
      <c r="Q334" s="214">
        <f t="shared" si="107"/>
        <v>0</v>
      </c>
      <c r="R334" s="214">
        <f t="shared" si="108"/>
        <v>0</v>
      </c>
      <c r="S334" s="66"/>
      <c r="T334" s="215">
        <f t="shared" si="109"/>
        <v>0</v>
      </c>
      <c r="U334" s="215">
        <v>0</v>
      </c>
      <c r="V334" s="215">
        <f t="shared" si="110"/>
        <v>0</v>
      </c>
      <c r="W334" s="215">
        <v>0</v>
      </c>
      <c r="X334" s="216">
        <f t="shared" si="111"/>
        <v>0</v>
      </c>
      <c r="Y334" s="30"/>
      <c r="Z334" s="30"/>
      <c r="AA334" s="30"/>
      <c r="AB334" s="30"/>
      <c r="AC334" s="30"/>
      <c r="AD334" s="30"/>
      <c r="AE334" s="30"/>
      <c r="AR334" s="217" t="s">
        <v>232</v>
      </c>
      <c r="AT334" s="217" t="s">
        <v>156</v>
      </c>
      <c r="AU334" s="217" t="s">
        <v>161</v>
      </c>
      <c r="AY334" s="14" t="s">
        <v>153</v>
      </c>
      <c r="BE334" s="218">
        <f t="shared" si="112"/>
        <v>0</v>
      </c>
      <c r="BF334" s="218">
        <f t="shared" si="113"/>
        <v>0</v>
      </c>
      <c r="BG334" s="218">
        <f t="shared" si="114"/>
        <v>0</v>
      </c>
      <c r="BH334" s="218">
        <f t="shared" si="115"/>
        <v>0</v>
      </c>
      <c r="BI334" s="218">
        <f t="shared" si="116"/>
        <v>0</v>
      </c>
      <c r="BJ334" s="14" t="s">
        <v>161</v>
      </c>
      <c r="BK334" s="219">
        <f t="shared" si="117"/>
        <v>0</v>
      </c>
      <c r="BL334" s="14" t="s">
        <v>232</v>
      </c>
      <c r="BM334" s="217" t="s">
        <v>909</v>
      </c>
    </row>
    <row r="335" spans="1:65" s="12" customFormat="1" ht="22.9" customHeight="1">
      <c r="B335" s="188"/>
      <c r="C335" s="189"/>
      <c r="D335" s="190" t="s">
        <v>78</v>
      </c>
      <c r="E335" s="203" t="s">
        <v>910</v>
      </c>
      <c r="F335" s="203" t="s">
        <v>911</v>
      </c>
      <c r="G335" s="189"/>
      <c r="H335" s="189"/>
      <c r="I335" s="192"/>
      <c r="J335" s="192"/>
      <c r="K335" s="204">
        <f>BK335</f>
        <v>0</v>
      </c>
      <c r="L335" s="189"/>
      <c r="M335" s="194"/>
      <c r="N335" s="195"/>
      <c r="O335" s="196"/>
      <c r="P335" s="196"/>
      <c r="Q335" s="197">
        <f>SUM(Q336:Q343)</f>
        <v>0</v>
      </c>
      <c r="R335" s="197">
        <f>SUM(R336:R343)</f>
        <v>0</v>
      </c>
      <c r="S335" s="196"/>
      <c r="T335" s="198">
        <f>SUM(T336:T343)</f>
        <v>0</v>
      </c>
      <c r="U335" s="196"/>
      <c r="V335" s="198">
        <f>SUM(V336:V343)</f>
        <v>1.1308001999999999</v>
      </c>
      <c r="W335" s="196"/>
      <c r="X335" s="199">
        <f>SUM(X336:X343)</f>
        <v>8.0110000000000001E-2</v>
      </c>
      <c r="AR335" s="200" t="s">
        <v>161</v>
      </c>
      <c r="AT335" s="201" t="s">
        <v>78</v>
      </c>
      <c r="AU335" s="201" t="s">
        <v>87</v>
      </c>
      <c r="AY335" s="200" t="s">
        <v>153</v>
      </c>
      <c r="BK335" s="202">
        <f>SUM(BK336:BK343)</f>
        <v>0</v>
      </c>
    </row>
    <row r="336" spans="1:65" s="2" customFormat="1" ht="16.5" customHeight="1">
      <c r="A336" s="30"/>
      <c r="B336" s="31"/>
      <c r="C336" s="205" t="s">
        <v>912</v>
      </c>
      <c r="D336" s="205" t="s">
        <v>156</v>
      </c>
      <c r="E336" s="206" t="s">
        <v>913</v>
      </c>
      <c r="F336" s="207" t="s">
        <v>914</v>
      </c>
      <c r="G336" s="208" t="s">
        <v>643</v>
      </c>
      <c r="H336" s="209">
        <v>708.8</v>
      </c>
      <c r="I336" s="210"/>
      <c r="J336" s="210"/>
      <c r="K336" s="209">
        <f t="shared" ref="K336:K343" si="118">ROUND(P336*H336,3)</f>
        <v>0</v>
      </c>
      <c r="L336" s="211"/>
      <c r="M336" s="35"/>
      <c r="N336" s="212" t="s">
        <v>1</v>
      </c>
      <c r="O336" s="213" t="s">
        <v>43</v>
      </c>
      <c r="P336" s="214">
        <f t="shared" ref="P336:P343" si="119">I336+J336</f>
        <v>0</v>
      </c>
      <c r="Q336" s="214">
        <f t="shared" ref="Q336:Q343" si="120">ROUND(I336*H336,3)</f>
        <v>0</v>
      </c>
      <c r="R336" s="214">
        <f t="shared" ref="R336:R343" si="121">ROUND(J336*H336,3)</f>
        <v>0</v>
      </c>
      <c r="S336" s="66"/>
      <c r="T336" s="215">
        <f t="shared" ref="T336:T343" si="122">S336*H336</f>
        <v>0</v>
      </c>
      <c r="U336" s="215">
        <v>4.0000000000000003E-5</v>
      </c>
      <c r="V336" s="215">
        <f t="shared" ref="V336:V343" si="123">U336*H336</f>
        <v>2.8352000000000002E-2</v>
      </c>
      <c r="W336" s="215">
        <v>0</v>
      </c>
      <c r="X336" s="216">
        <f t="shared" ref="X336:X343" si="124">W336*H336</f>
        <v>0</v>
      </c>
      <c r="Y336" s="30"/>
      <c r="Z336" s="30"/>
      <c r="AA336" s="30"/>
      <c r="AB336" s="30"/>
      <c r="AC336" s="30"/>
      <c r="AD336" s="30"/>
      <c r="AE336" s="30"/>
      <c r="AR336" s="217" t="s">
        <v>232</v>
      </c>
      <c r="AT336" s="217" t="s">
        <v>156</v>
      </c>
      <c r="AU336" s="217" t="s">
        <v>161</v>
      </c>
      <c r="AY336" s="14" t="s">
        <v>153</v>
      </c>
      <c r="BE336" s="218">
        <f t="shared" ref="BE336:BE343" si="125">IF(O336="základná",K336,0)</f>
        <v>0</v>
      </c>
      <c r="BF336" s="218">
        <f t="shared" ref="BF336:BF343" si="126">IF(O336="znížená",K336,0)</f>
        <v>0</v>
      </c>
      <c r="BG336" s="218">
        <f t="shared" ref="BG336:BG343" si="127">IF(O336="zákl. prenesená",K336,0)</f>
        <v>0</v>
      </c>
      <c r="BH336" s="218">
        <f t="shared" ref="BH336:BH343" si="128">IF(O336="zníž. prenesená",K336,0)</f>
        <v>0</v>
      </c>
      <c r="BI336" s="218">
        <f t="shared" ref="BI336:BI343" si="129">IF(O336="nulová",K336,0)</f>
        <v>0</v>
      </c>
      <c r="BJ336" s="14" t="s">
        <v>161</v>
      </c>
      <c r="BK336" s="219">
        <f t="shared" ref="BK336:BK343" si="130">ROUND(P336*H336,3)</f>
        <v>0</v>
      </c>
      <c r="BL336" s="14" t="s">
        <v>232</v>
      </c>
      <c r="BM336" s="217" t="s">
        <v>915</v>
      </c>
    </row>
    <row r="337" spans="1:65" s="2" customFormat="1" ht="21.75" customHeight="1">
      <c r="A337" s="30"/>
      <c r="B337" s="31"/>
      <c r="C337" s="220" t="s">
        <v>916</v>
      </c>
      <c r="D337" s="220" t="s">
        <v>163</v>
      </c>
      <c r="E337" s="221" t="s">
        <v>917</v>
      </c>
      <c r="F337" s="222" t="s">
        <v>918</v>
      </c>
      <c r="G337" s="223" t="s">
        <v>180</v>
      </c>
      <c r="H337" s="224">
        <v>74.424000000000007</v>
      </c>
      <c r="I337" s="225"/>
      <c r="J337" s="226"/>
      <c r="K337" s="224">
        <f t="shared" si="118"/>
        <v>0</v>
      </c>
      <c r="L337" s="227"/>
      <c r="M337" s="228"/>
      <c r="N337" s="229" t="s">
        <v>1</v>
      </c>
      <c r="O337" s="213" t="s">
        <v>43</v>
      </c>
      <c r="P337" s="214">
        <f t="shared" si="119"/>
        <v>0</v>
      </c>
      <c r="Q337" s="214">
        <f t="shared" si="120"/>
        <v>0</v>
      </c>
      <c r="R337" s="214">
        <f t="shared" si="121"/>
        <v>0</v>
      </c>
      <c r="S337" s="66"/>
      <c r="T337" s="215">
        <f t="shared" si="122"/>
        <v>0</v>
      </c>
      <c r="U337" s="215">
        <v>1.5E-3</v>
      </c>
      <c r="V337" s="215">
        <f t="shared" si="123"/>
        <v>0.11163600000000001</v>
      </c>
      <c r="W337" s="215">
        <v>0</v>
      </c>
      <c r="X337" s="216">
        <f t="shared" si="124"/>
        <v>0</v>
      </c>
      <c r="Y337" s="30"/>
      <c r="Z337" s="30"/>
      <c r="AA337" s="30"/>
      <c r="AB337" s="30"/>
      <c r="AC337" s="30"/>
      <c r="AD337" s="30"/>
      <c r="AE337" s="30"/>
      <c r="AR337" s="217" t="s">
        <v>300</v>
      </c>
      <c r="AT337" s="217" t="s">
        <v>163</v>
      </c>
      <c r="AU337" s="217" t="s">
        <v>161</v>
      </c>
      <c r="AY337" s="14" t="s">
        <v>153</v>
      </c>
      <c r="BE337" s="218">
        <f t="shared" si="125"/>
        <v>0</v>
      </c>
      <c r="BF337" s="218">
        <f t="shared" si="126"/>
        <v>0</v>
      </c>
      <c r="BG337" s="218">
        <f t="shared" si="127"/>
        <v>0</v>
      </c>
      <c r="BH337" s="218">
        <f t="shared" si="128"/>
        <v>0</v>
      </c>
      <c r="BI337" s="218">
        <f t="shared" si="129"/>
        <v>0</v>
      </c>
      <c r="BJ337" s="14" t="s">
        <v>161</v>
      </c>
      <c r="BK337" s="219">
        <f t="shared" si="130"/>
        <v>0</v>
      </c>
      <c r="BL337" s="14" t="s">
        <v>232</v>
      </c>
      <c r="BM337" s="217" t="s">
        <v>919</v>
      </c>
    </row>
    <row r="338" spans="1:65" s="2" customFormat="1" ht="16.5" customHeight="1">
      <c r="A338" s="30"/>
      <c r="B338" s="31"/>
      <c r="C338" s="205" t="s">
        <v>920</v>
      </c>
      <c r="D338" s="230" t="s">
        <v>156</v>
      </c>
      <c r="E338" s="206" t="s">
        <v>921</v>
      </c>
      <c r="F338" s="207" t="s">
        <v>922</v>
      </c>
      <c r="G338" s="208" t="s">
        <v>180</v>
      </c>
      <c r="H338" s="209">
        <v>80.11</v>
      </c>
      <c r="I338" s="210"/>
      <c r="J338" s="210"/>
      <c r="K338" s="209">
        <f t="shared" si="118"/>
        <v>0</v>
      </c>
      <c r="L338" s="211"/>
      <c r="M338" s="35"/>
      <c r="N338" s="212" t="s">
        <v>1</v>
      </c>
      <c r="O338" s="213" t="s">
        <v>43</v>
      </c>
      <c r="P338" s="214">
        <f t="shared" si="119"/>
        <v>0</v>
      </c>
      <c r="Q338" s="214">
        <f t="shared" si="120"/>
        <v>0</v>
      </c>
      <c r="R338" s="214">
        <f t="shared" si="121"/>
        <v>0</v>
      </c>
      <c r="S338" s="66"/>
      <c r="T338" s="215">
        <f t="shared" si="122"/>
        <v>0</v>
      </c>
      <c r="U338" s="215">
        <v>0</v>
      </c>
      <c r="V338" s="215">
        <f t="shared" si="123"/>
        <v>0</v>
      </c>
      <c r="W338" s="215">
        <v>1E-3</v>
      </c>
      <c r="X338" s="216">
        <f t="shared" si="124"/>
        <v>8.0110000000000001E-2</v>
      </c>
      <c r="Y338" s="30"/>
      <c r="Z338" s="30"/>
      <c r="AA338" s="30"/>
      <c r="AB338" s="30"/>
      <c r="AC338" s="30"/>
      <c r="AD338" s="30"/>
      <c r="AE338" s="30"/>
      <c r="AR338" s="217" t="s">
        <v>232</v>
      </c>
      <c r="AT338" s="217" t="s">
        <v>156</v>
      </c>
      <c r="AU338" s="217" t="s">
        <v>161</v>
      </c>
      <c r="AY338" s="14" t="s">
        <v>153</v>
      </c>
      <c r="BE338" s="218">
        <f t="shared" si="125"/>
        <v>0</v>
      </c>
      <c r="BF338" s="218">
        <f t="shared" si="126"/>
        <v>0</v>
      </c>
      <c r="BG338" s="218">
        <f t="shared" si="127"/>
        <v>0</v>
      </c>
      <c r="BH338" s="218">
        <f t="shared" si="128"/>
        <v>0</v>
      </c>
      <c r="BI338" s="218">
        <f t="shared" si="129"/>
        <v>0</v>
      </c>
      <c r="BJ338" s="14" t="s">
        <v>161</v>
      </c>
      <c r="BK338" s="219">
        <f t="shared" si="130"/>
        <v>0</v>
      </c>
      <c r="BL338" s="14" t="s">
        <v>232</v>
      </c>
      <c r="BM338" s="217" t="s">
        <v>923</v>
      </c>
    </row>
    <row r="339" spans="1:65" s="2" customFormat="1" ht="21.75" customHeight="1">
      <c r="A339" s="30"/>
      <c r="B339" s="31"/>
      <c r="C339" s="205" t="s">
        <v>924</v>
      </c>
      <c r="D339" s="205" t="s">
        <v>156</v>
      </c>
      <c r="E339" s="206" t="s">
        <v>925</v>
      </c>
      <c r="F339" s="207" t="s">
        <v>926</v>
      </c>
      <c r="G339" s="208" t="s">
        <v>180</v>
      </c>
      <c r="H339" s="209">
        <v>320.55</v>
      </c>
      <c r="I339" s="210"/>
      <c r="J339" s="210"/>
      <c r="K339" s="209">
        <f t="shared" si="118"/>
        <v>0</v>
      </c>
      <c r="L339" s="211"/>
      <c r="M339" s="35"/>
      <c r="N339" s="212" t="s">
        <v>1</v>
      </c>
      <c r="O339" s="213" t="s">
        <v>43</v>
      </c>
      <c r="P339" s="214">
        <f t="shared" si="119"/>
        <v>0</v>
      </c>
      <c r="Q339" s="214">
        <f t="shared" si="120"/>
        <v>0</v>
      </c>
      <c r="R339" s="214">
        <f t="shared" si="121"/>
        <v>0</v>
      </c>
      <c r="S339" s="66"/>
      <c r="T339" s="215">
        <f t="shared" si="122"/>
        <v>0</v>
      </c>
      <c r="U339" s="215">
        <v>2.9999999999999997E-4</v>
      </c>
      <c r="V339" s="215">
        <f t="shared" si="123"/>
        <v>9.6165E-2</v>
      </c>
      <c r="W339" s="215">
        <v>0</v>
      </c>
      <c r="X339" s="216">
        <f t="shared" si="124"/>
        <v>0</v>
      </c>
      <c r="Y339" s="30"/>
      <c r="Z339" s="30"/>
      <c r="AA339" s="30"/>
      <c r="AB339" s="30"/>
      <c r="AC339" s="30"/>
      <c r="AD339" s="30"/>
      <c r="AE339" s="30"/>
      <c r="AR339" s="217" t="s">
        <v>232</v>
      </c>
      <c r="AT339" s="217" t="s">
        <v>156</v>
      </c>
      <c r="AU339" s="217" t="s">
        <v>161</v>
      </c>
      <c r="AY339" s="14" t="s">
        <v>153</v>
      </c>
      <c r="BE339" s="218">
        <f t="shared" si="125"/>
        <v>0</v>
      </c>
      <c r="BF339" s="218">
        <f t="shared" si="126"/>
        <v>0</v>
      </c>
      <c r="BG339" s="218">
        <f t="shared" si="127"/>
        <v>0</v>
      </c>
      <c r="BH339" s="218">
        <f t="shared" si="128"/>
        <v>0</v>
      </c>
      <c r="BI339" s="218">
        <f t="shared" si="129"/>
        <v>0</v>
      </c>
      <c r="BJ339" s="14" t="s">
        <v>161</v>
      </c>
      <c r="BK339" s="219">
        <f t="shared" si="130"/>
        <v>0</v>
      </c>
      <c r="BL339" s="14" t="s">
        <v>232</v>
      </c>
      <c r="BM339" s="217" t="s">
        <v>927</v>
      </c>
    </row>
    <row r="340" spans="1:65" s="2" customFormat="1" ht="16.5" customHeight="1">
      <c r="A340" s="30"/>
      <c r="B340" s="31"/>
      <c r="C340" s="220" t="s">
        <v>928</v>
      </c>
      <c r="D340" s="220" t="s">
        <v>163</v>
      </c>
      <c r="E340" s="221" t="s">
        <v>929</v>
      </c>
      <c r="F340" s="222" t="s">
        <v>930</v>
      </c>
      <c r="G340" s="223" t="s">
        <v>180</v>
      </c>
      <c r="H340" s="224">
        <v>45.396999999999998</v>
      </c>
      <c r="I340" s="225"/>
      <c r="J340" s="226"/>
      <c r="K340" s="224">
        <f t="shared" si="118"/>
        <v>0</v>
      </c>
      <c r="L340" s="227"/>
      <c r="M340" s="228"/>
      <c r="N340" s="229" t="s">
        <v>1</v>
      </c>
      <c r="O340" s="213" t="s">
        <v>43</v>
      </c>
      <c r="P340" s="214">
        <f t="shared" si="119"/>
        <v>0</v>
      </c>
      <c r="Q340" s="214">
        <f t="shared" si="120"/>
        <v>0</v>
      </c>
      <c r="R340" s="214">
        <f t="shared" si="121"/>
        <v>0</v>
      </c>
      <c r="S340" s="66"/>
      <c r="T340" s="215">
        <f t="shared" si="122"/>
        <v>0</v>
      </c>
      <c r="U340" s="215">
        <v>2.5000000000000001E-3</v>
      </c>
      <c r="V340" s="215">
        <f t="shared" si="123"/>
        <v>0.1134925</v>
      </c>
      <c r="W340" s="215">
        <v>0</v>
      </c>
      <c r="X340" s="216">
        <f t="shared" si="124"/>
        <v>0</v>
      </c>
      <c r="Y340" s="30"/>
      <c r="Z340" s="30"/>
      <c r="AA340" s="30"/>
      <c r="AB340" s="30"/>
      <c r="AC340" s="30"/>
      <c r="AD340" s="30"/>
      <c r="AE340" s="30"/>
      <c r="AR340" s="217" t="s">
        <v>300</v>
      </c>
      <c r="AT340" s="217" t="s">
        <v>163</v>
      </c>
      <c r="AU340" s="217" t="s">
        <v>161</v>
      </c>
      <c r="AY340" s="14" t="s">
        <v>153</v>
      </c>
      <c r="BE340" s="218">
        <f t="shared" si="125"/>
        <v>0</v>
      </c>
      <c r="BF340" s="218">
        <f t="shared" si="126"/>
        <v>0</v>
      </c>
      <c r="BG340" s="218">
        <f t="shared" si="127"/>
        <v>0</v>
      </c>
      <c r="BH340" s="218">
        <f t="shared" si="128"/>
        <v>0</v>
      </c>
      <c r="BI340" s="218">
        <f t="shared" si="129"/>
        <v>0</v>
      </c>
      <c r="BJ340" s="14" t="s">
        <v>161</v>
      </c>
      <c r="BK340" s="219">
        <f t="shared" si="130"/>
        <v>0</v>
      </c>
      <c r="BL340" s="14" t="s">
        <v>232</v>
      </c>
      <c r="BM340" s="217" t="s">
        <v>931</v>
      </c>
    </row>
    <row r="341" spans="1:65" s="2" customFormat="1" ht="16.5" customHeight="1">
      <c r="A341" s="30"/>
      <c r="B341" s="31"/>
      <c r="C341" s="220" t="s">
        <v>932</v>
      </c>
      <c r="D341" s="233" t="s">
        <v>163</v>
      </c>
      <c r="E341" s="221" t="s">
        <v>933</v>
      </c>
      <c r="F341" s="222" t="s">
        <v>934</v>
      </c>
      <c r="G341" s="223" t="s">
        <v>180</v>
      </c>
      <c r="H341" s="224">
        <v>306.60000000000002</v>
      </c>
      <c r="I341" s="225"/>
      <c r="J341" s="226"/>
      <c r="K341" s="224">
        <f t="shared" si="118"/>
        <v>0</v>
      </c>
      <c r="L341" s="227"/>
      <c r="M341" s="228"/>
      <c r="N341" s="229" t="s">
        <v>1</v>
      </c>
      <c r="O341" s="213" t="s">
        <v>43</v>
      </c>
      <c r="P341" s="214">
        <f t="shared" si="119"/>
        <v>0</v>
      </c>
      <c r="Q341" s="214">
        <f t="shared" si="120"/>
        <v>0</v>
      </c>
      <c r="R341" s="214">
        <f t="shared" si="121"/>
        <v>0</v>
      </c>
      <c r="S341" s="66"/>
      <c r="T341" s="215">
        <f t="shared" si="122"/>
        <v>0</v>
      </c>
      <c r="U341" s="215">
        <v>2.5000000000000001E-3</v>
      </c>
      <c r="V341" s="215">
        <f t="shared" si="123"/>
        <v>0.76650000000000007</v>
      </c>
      <c r="W341" s="215">
        <v>0</v>
      </c>
      <c r="X341" s="216">
        <f t="shared" si="124"/>
        <v>0</v>
      </c>
      <c r="Y341" s="30"/>
      <c r="Z341" s="30"/>
      <c r="AA341" s="30"/>
      <c r="AB341" s="30"/>
      <c r="AC341" s="30"/>
      <c r="AD341" s="30"/>
      <c r="AE341" s="30"/>
      <c r="AR341" s="217" t="s">
        <v>300</v>
      </c>
      <c r="AT341" s="217" t="s">
        <v>163</v>
      </c>
      <c r="AU341" s="217" t="s">
        <v>161</v>
      </c>
      <c r="AY341" s="14" t="s">
        <v>153</v>
      </c>
      <c r="BE341" s="218">
        <f t="shared" si="125"/>
        <v>0</v>
      </c>
      <c r="BF341" s="218">
        <f t="shared" si="126"/>
        <v>0</v>
      </c>
      <c r="BG341" s="218">
        <f t="shared" si="127"/>
        <v>0</v>
      </c>
      <c r="BH341" s="218">
        <f t="shared" si="128"/>
        <v>0</v>
      </c>
      <c r="BI341" s="218">
        <f t="shared" si="129"/>
        <v>0</v>
      </c>
      <c r="BJ341" s="14" t="s">
        <v>161</v>
      </c>
      <c r="BK341" s="219">
        <f t="shared" si="130"/>
        <v>0</v>
      </c>
      <c r="BL341" s="14" t="s">
        <v>232</v>
      </c>
      <c r="BM341" s="217" t="s">
        <v>935</v>
      </c>
    </row>
    <row r="342" spans="1:65" s="2" customFormat="1" ht="16.5" customHeight="1">
      <c r="A342" s="30"/>
      <c r="B342" s="31"/>
      <c r="C342" s="205" t="s">
        <v>936</v>
      </c>
      <c r="D342" s="205" t="s">
        <v>156</v>
      </c>
      <c r="E342" s="206" t="s">
        <v>937</v>
      </c>
      <c r="F342" s="207" t="s">
        <v>938</v>
      </c>
      <c r="G342" s="208" t="s">
        <v>180</v>
      </c>
      <c r="H342" s="209">
        <v>32.566000000000003</v>
      </c>
      <c r="I342" s="210"/>
      <c r="J342" s="210"/>
      <c r="K342" s="209">
        <f t="shared" si="118"/>
        <v>0</v>
      </c>
      <c r="L342" s="211"/>
      <c r="M342" s="35"/>
      <c r="N342" s="212" t="s">
        <v>1</v>
      </c>
      <c r="O342" s="213" t="s">
        <v>43</v>
      </c>
      <c r="P342" s="214">
        <f t="shared" si="119"/>
        <v>0</v>
      </c>
      <c r="Q342" s="214">
        <f t="shared" si="120"/>
        <v>0</v>
      </c>
      <c r="R342" s="214">
        <f t="shared" si="121"/>
        <v>0</v>
      </c>
      <c r="S342" s="66"/>
      <c r="T342" s="215">
        <f t="shared" si="122"/>
        <v>0</v>
      </c>
      <c r="U342" s="215">
        <v>4.4999999999999999E-4</v>
      </c>
      <c r="V342" s="215">
        <f t="shared" si="123"/>
        <v>1.4654700000000001E-2</v>
      </c>
      <c r="W342" s="215">
        <v>0</v>
      </c>
      <c r="X342" s="216">
        <f t="shared" si="124"/>
        <v>0</v>
      </c>
      <c r="Y342" s="30"/>
      <c r="Z342" s="30"/>
      <c r="AA342" s="30"/>
      <c r="AB342" s="30"/>
      <c r="AC342" s="30"/>
      <c r="AD342" s="30"/>
      <c r="AE342" s="30"/>
      <c r="AR342" s="217" t="s">
        <v>232</v>
      </c>
      <c r="AT342" s="217" t="s">
        <v>156</v>
      </c>
      <c r="AU342" s="217" t="s">
        <v>161</v>
      </c>
      <c r="AY342" s="14" t="s">
        <v>153</v>
      </c>
      <c r="BE342" s="218">
        <f t="shared" si="125"/>
        <v>0</v>
      </c>
      <c r="BF342" s="218">
        <f t="shared" si="126"/>
        <v>0</v>
      </c>
      <c r="BG342" s="218">
        <f t="shared" si="127"/>
        <v>0</v>
      </c>
      <c r="BH342" s="218">
        <f t="shared" si="128"/>
        <v>0</v>
      </c>
      <c r="BI342" s="218">
        <f t="shared" si="129"/>
        <v>0</v>
      </c>
      <c r="BJ342" s="14" t="s">
        <v>161</v>
      </c>
      <c r="BK342" s="219">
        <f t="shared" si="130"/>
        <v>0</v>
      </c>
      <c r="BL342" s="14" t="s">
        <v>232</v>
      </c>
      <c r="BM342" s="217" t="s">
        <v>939</v>
      </c>
    </row>
    <row r="343" spans="1:65" s="2" customFormat="1" ht="21.75" customHeight="1">
      <c r="A343" s="30"/>
      <c r="B343" s="31"/>
      <c r="C343" s="205" t="s">
        <v>940</v>
      </c>
      <c r="D343" s="205" t="s">
        <v>156</v>
      </c>
      <c r="E343" s="206" t="s">
        <v>941</v>
      </c>
      <c r="F343" s="207" t="s">
        <v>942</v>
      </c>
      <c r="G343" s="208" t="s">
        <v>390</v>
      </c>
      <c r="H343" s="210"/>
      <c r="I343" s="210"/>
      <c r="J343" s="210"/>
      <c r="K343" s="209">
        <f t="shared" si="118"/>
        <v>0</v>
      </c>
      <c r="L343" s="211"/>
      <c r="M343" s="35"/>
      <c r="N343" s="212" t="s">
        <v>1</v>
      </c>
      <c r="O343" s="213" t="s">
        <v>43</v>
      </c>
      <c r="P343" s="214">
        <f t="shared" si="119"/>
        <v>0</v>
      </c>
      <c r="Q343" s="214">
        <f t="shared" si="120"/>
        <v>0</v>
      </c>
      <c r="R343" s="214">
        <f t="shared" si="121"/>
        <v>0</v>
      </c>
      <c r="S343" s="66"/>
      <c r="T343" s="215">
        <f t="shared" si="122"/>
        <v>0</v>
      </c>
      <c r="U343" s="215">
        <v>0</v>
      </c>
      <c r="V343" s="215">
        <f t="shared" si="123"/>
        <v>0</v>
      </c>
      <c r="W343" s="215">
        <v>0</v>
      </c>
      <c r="X343" s="216">
        <f t="shared" si="124"/>
        <v>0</v>
      </c>
      <c r="Y343" s="30"/>
      <c r="Z343" s="30"/>
      <c r="AA343" s="30"/>
      <c r="AB343" s="30"/>
      <c r="AC343" s="30"/>
      <c r="AD343" s="30"/>
      <c r="AE343" s="30"/>
      <c r="AR343" s="217" t="s">
        <v>232</v>
      </c>
      <c r="AT343" s="217" t="s">
        <v>156</v>
      </c>
      <c r="AU343" s="217" t="s">
        <v>161</v>
      </c>
      <c r="AY343" s="14" t="s">
        <v>153</v>
      </c>
      <c r="BE343" s="218">
        <f t="shared" si="125"/>
        <v>0</v>
      </c>
      <c r="BF343" s="218">
        <f t="shared" si="126"/>
        <v>0</v>
      </c>
      <c r="BG343" s="218">
        <f t="shared" si="127"/>
        <v>0</v>
      </c>
      <c r="BH343" s="218">
        <f t="shared" si="128"/>
        <v>0</v>
      </c>
      <c r="BI343" s="218">
        <f t="shared" si="129"/>
        <v>0</v>
      </c>
      <c r="BJ343" s="14" t="s">
        <v>161</v>
      </c>
      <c r="BK343" s="219">
        <f t="shared" si="130"/>
        <v>0</v>
      </c>
      <c r="BL343" s="14" t="s">
        <v>232</v>
      </c>
      <c r="BM343" s="217" t="s">
        <v>943</v>
      </c>
    </row>
    <row r="344" spans="1:65" s="12" customFormat="1" ht="22.9" customHeight="1">
      <c r="B344" s="188"/>
      <c r="C344" s="189"/>
      <c r="D344" s="190" t="s">
        <v>78</v>
      </c>
      <c r="E344" s="203" t="s">
        <v>944</v>
      </c>
      <c r="F344" s="203" t="s">
        <v>945</v>
      </c>
      <c r="G344" s="189"/>
      <c r="H344" s="189"/>
      <c r="I344" s="192"/>
      <c r="J344" s="192"/>
      <c r="K344" s="204">
        <f>BK344</f>
        <v>0</v>
      </c>
      <c r="L344" s="189"/>
      <c r="M344" s="194"/>
      <c r="N344" s="195"/>
      <c r="O344" s="196"/>
      <c r="P344" s="196"/>
      <c r="Q344" s="197">
        <f>SUM(Q345:Q347)</f>
        <v>0</v>
      </c>
      <c r="R344" s="197">
        <f>SUM(R345:R347)</f>
        <v>0</v>
      </c>
      <c r="S344" s="196"/>
      <c r="T344" s="198">
        <f>SUM(T345:T347)</f>
        <v>0</v>
      </c>
      <c r="U344" s="196"/>
      <c r="V344" s="198">
        <f>SUM(V345:V347)</f>
        <v>5.1931929999999999</v>
      </c>
      <c r="W344" s="196"/>
      <c r="X344" s="199">
        <f>SUM(X345:X347)</f>
        <v>0</v>
      </c>
      <c r="AR344" s="200" t="s">
        <v>161</v>
      </c>
      <c r="AT344" s="201" t="s">
        <v>78</v>
      </c>
      <c r="AU344" s="201" t="s">
        <v>87</v>
      </c>
      <c r="AY344" s="200" t="s">
        <v>153</v>
      </c>
      <c r="BK344" s="202">
        <f>SUM(BK345:BK347)</f>
        <v>0</v>
      </c>
    </row>
    <row r="345" spans="1:65" s="2" customFormat="1" ht="21.75" customHeight="1">
      <c r="A345" s="30"/>
      <c r="B345" s="31"/>
      <c r="C345" s="205" t="s">
        <v>946</v>
      </c>
      <c r="D345" s="205" t="s">
        <v>156</v>
      </c>
      <c r="E345" s="206" t="s">
        <v>947</v>
      </c>
      <c r="F345" s="207" t="s">
        <v>948</v>
      </c>
      <c r="G345" s="208" t="s">
        <v>180</v>
      </c>
      <c r="H345" s="209">
        <v>196.34</v>
      </c>
      <c r="I345" s="210"/>
      <c r="J345" s="210"/>
      <c r="K345" s="209">
        <f>ROUND(P345*H345,3)</f>
        <v>0</v>
      </c>
      <c r="L345" s="211"/>
      <c r="M345" s="35"/>
      <c r="N345" s="212" t="s">
        <v>1</v>
      </c>
      <c r="O345" s="213" t="s">
        <v>43</v>
      </c>
      <c r="P345" s="214">
        <f>I345+J345</f>
        <v>0</v>
      </c>
      <c r="Q345" s="214">
        <f>ROUND(I345*H345,3)</f>
        <v>0</v>
      </c>
      <c r="R345" s="214">
        <f>ROUND(J345*H345,3)</f>
        <v>0</v>
      </c>
      <c r="S345" s="66"/>
      <c r="T345" s="215">
        <f>S345*H345</f>
        <v>0</v>
      </c>
      <c r="U345" s="215">
        <v>3.3500000000000001E-3</v>
      </c>
      <c r="V345" s="215">
        <f>U345*H345</f>
        <v>0.65773900000000007</v>
      </c>
      <c r="W345" s="215">
        <v>0</v>
      </c>
      <c r="X345" s="216">
        <f>W345*H345</f>
        <v>0</v>
      </c>
      <c r="Y345" s="30"/>
      <c r="Z345" s="30"/>
      <c r="AA345" s="30"/>
      <c r="AB345" s="30"/>
      <c r="AC345" s="30"/>
      <c r="AD345" s="30"/>
      <c r="AE345" s="30"/>
      <c r="AR345" s="217" t="s">
        <v>232</v>
      </c>
      <c r="AT345" s="217" t="s">
        <v>156</v>
      </c>
      <c r="AU345" s="217" t="s">
        <v>161</v>
      </c>
      <c r="AY345" s="14" t="s">
        <v>153</v>
      </c>
      <c r="BE345" s="218">
        <f>IF(O345="základná",K345,0)</f>
        <v>0</v>
      </c>
      <c r="BF345" s="218">
        <f>IF(O345="znížená",K345,0)</f>
        <v>0</v>
      </c>
      <c r="BG345" s="218">
        <f>IF(O345="zákl. prenesená",K345,0)</f>
        <v>0</v>
      </c>
      <c r="BH345" s="218">
        <f>IF(O345="zníž. prenesená",K345,0)</f>
        <v>0</v>
      </c>
      <c r="BI345" s="218">
        <f>IF(O345="nulová",K345,0)</f>
        <v>0</v>
      </c>
      <c r="BJ345" s="14" t="s">
        <v>161</v>
      </c>
      <c r="BK345" s="219">
        <f>ROUND(P345*H345,3)</f>
        <v>0</v>
      </c>
      <c r="BL345" s="14" t="s">
        <v>232</v>
      </c>
      <c r="BM345" s="217" t="s">
        <v>949</v>
      </c>
    </row>
    <row r="346" spans="1:65" s="2" customFormat="1" ht="21.75" customHeight="1">
      <c r="A346" s="30"/>
      <c r="B346" s="31"/>
      <c r="C346" s="220" t="s">
        <v>950</v>
      </c>
      <c r="D346" s="220" t="s">
        <v>163</v>
      </c>
      <c r="E346" s="221" t="s">
        <v>951</v>
      </c>
      <c r="F346" s="222" t="s">
        <v>952</v>
      </c>
      <c r="G346" s="223" t="s">
        <v>180</v>
      </c>
      <c r="H346" s="224">
        <v>215.97399999999999</v>
      </c>
      <c r="I346" s="225"/>
      <c r="J346" s="226"/>
      <c r="K346" s="224">
        <f>ROUND(P346*H346,3)</f>
        <v>0</v>
      </c>
      <c r="L346" s="227"/>
      <c r="M346" s="228"/>
      <c r="N346" s="229" t="s">
        <v>1</v>
      </c>
      <c r="O346" s="213" t="s">
        <v>43</v>
      </c>
      <c r="P346" s="214">
        <f>I346+J346</f>
        <v>0</v>
      </c>
      <c r="Q346" s="214">
        <f>ROUND(I346*H346,3)</f>
        <v>0</v>
      </c>
      <c r="R346" s="214">
        <f>ROUND(J346*H346,3)</f>
        <v>0</v>
      </c>
      <c r="S346" s="66"/>
      <c r="T346" s="215">
        <f>S346*H346</f>
        <v>0</v>
      </c>
      <c r="U346" s="215">
        <v>2.1000000000000001E-2</v>
      </c>
      <c r="V346" s="215">
        <f>U346*H346</f>
        <v>4.5354539999999997</v>
      </c>
      <c r="W346" s="215">
        <v>0</v>
      </c>
      <c r="X346" s="216">
        <f>W346*H346</f>
        <v>0</v>
      </c>
      <c r="Y346" s="30"/>
      <c r="Z346" s="30"/>
      <c r="AA346" s="30"/>
      <c r="AB346" s="30"/>
      <c r="AC346" s="30"/>
      <c r="AD346" s="30"/>
      <c r="AE346" s="30"/>
      <c r="AR346" s="217" t="s">
        <v>300</v>
      </c>
      <c r="AT346" s="217" t="s">
        <v>163</v>
      </c>
      <c r="AU346" s="217" t="s">
        <v>161</v>
      </c>
      <c r="AY346" s="14" t="s">
        <v>153</v>
      </c>
      <c r="BE346" s="218">
        <f>IF(O346="základná",K346,0)</f>
        <v>0</v>
      </c>
      <c r="BF346" s="218">
        <f>IF(O346="znížená",K346,0)</f>
        <v>0</v>
      </c>
      <c r="BG346" s="218">
        <f>IF(O346="zákl. prenesená",K346,0)</f>
        <v>0</v>
      </c>
      <c r="BH346" s="218">
        <f>IF(O346="zníž. prenesená",K346,0)</f>
        <v>0</v>
      </c>
      <c r="BI346" s="218">
        <f>IF(O346="nulová",K346,0)</f>
        <v>0</v>
      </c>
      <c r="BJ346" s="14" t="s">
        <v>161</v>
      </c>
      <c r="BK346" s="219">
        <f>ROUND(P346*H346,3)</f>
        <v>0</v>
      </c>
      <c r="BL346" s="14" t="s">
        <v>232</v>
      </c>
      <c r="BM346" s="217" t="s">
        <v>953</v>
      </c>
    </row>
    <row r="347" spans="1:65" s="2" customFormat="1" ht="21.75" customHeight="1">
      <c r="A347" s="30"/>
      <c r="B347" s="31"/>
      <c r="C347" s="205" t="s">
        <v>954</v>
      </c>
      <c r="D347" s="205" t="s">
        <v>156</v>
      </c>
      <c r="E347" s="206" t="s">
        <v>955</v>
      </c>
      <c r="F347" s="207" t="s">
        <v>956</v>
      </c>
      <c r="G347" s="208" t="s">
        <v>390</v>
      </c>
      <c r="H347" s="210"/>
      <c r="I347" s="210"/>
      <c r="J347" s="210"/>
      <c r="K347" s="209">
        <f>ROUND(P347*H347,3)</f>
        <v>0</v>
      </c>
      <c r="L347" s="211"/>
      <c r="M347" s="35"/>
      <c r="N347" s="212" t="s">
        <v>1</v>
      </c>
      <c r="O347" s="213" t="s">
        <v>43</v>
      </c>
      <c r="P347" s="214">
        <f>I347+J347</f>
        <v>0</v>
      </c>
      <c r="Q347" s="214">
        <f>ROUND(I347*H347,3)</f>
        <v>0</v>
      </c>
      <c r="R347" s="214">
        <f>ROUND(J347*H347,3)</f>
        <v>0</v>
      </c>
      <c r="S347" s="66"/>
      <c r="T347" s="215">
        <f>S347*H347</f>
        <v>0</v>
      </c>
      <c r="U347" s="215">
        <v>0</v>
      </c>
      <c r="V347" s="215">
        <f>U347*H347</f>
        <v>0</v>
      </c>
      <c r="W347" s="215">
        <v>0</v>
      </c>
      <c r="X347" s="216">
        <f>W347*H347</f>
        <v>0</v>
      </c>
      <c r="Y347" s="30"/>
      <c r="Z347" s="30"/>
      <c r="AA347" s="30"/>
      <c r="AB347" s="30"/>
      <c r="AC347" s="30"/>
      <c r="AD347" s="30"/>
      <c r="AE347" s="30"/>
      <c r="AR347" s="217" t="s">
        <v>232</v>
      </c>
      <c r="AT347" s="217" t="s">
        <v>156</v>
      </c>
      <c r="AU347" s="217" t="s">
        <v>161</v>
      </c>
      <c r="AY347" s="14" t="s">
        <v>153</v>
      </c>
      <c r="BE347" s="218">
        <f>IF(O347="základná",K347,0)</f>
        <v>0</v>
      </c>
      <c r="BF347" s="218">
        <f>IF(O347="znížená",K347,0)</f>
        <v>0</v>
      </c>
      <c r="BG347" s="218">
        <f>IF(O347="zákl. prenesená",K347,0)</f>
        <v>0</v>
      </c>
      <c r="BH347" s="218">
        <f>IF(O347="zníž. prenesená",K347,0)</f>
        <v>0</v>
      </c>
      <c r="BI347" s="218">
        <f>IF(O347="nulová",K347,0)</f>
        <v>0</v>
      </c>
      <c r="BJ347" s="14" t="s">
        <v>161</v>
      </c>
      <c r="BK347" s="219">
        <f>ROUND(P347*H347,3)</f>
        <v>0</v>
      </c>
      <c r="BL347" s="14" t="s">
        <v>232</v>
      </c>
      <c r="BM347" s="217" t="s">
        <v>957</v>
      </c>
    </row>
    <row r="348" spans="1:65" s="12" customFormat="1" ht="22.9" customHeight="1">
      <c r="B348" s="188"/>
      <c r="C348" s="189"/>
      <c r="D348" s="190" t="s">
        <v>78</v>
      </c>
      <c r="E348" s="203" t="s">
        <v>958</v>
      </c>
      <c r="F348" s="203" t="s">
        <v>959</v>
      </c>
      <c r="G348" s="189"/>
      <c r="H348" s="189"/>
      <c r="I348" s="192"/>
      <c r="J348" s="192"/>
      <c r="K348" s="204">
        <f>BK348</f>
        <v>0</v>
      </c>
      <c r="L348" s="189"/>
      <c r="M348" s="194"/>
      <c r="N348" s="195"/>
      <c r="O348" s="196"/>
      <c r="P348" s="196"/>
      <c r="Q348" s="197">
        <f>SUM(Q349:Q359)</f>
        <v>0</v>
      </c>
      <c r="R348" s="197">
        <f>SUM(R349:R359)</f>
        <v>0</v>
      </c>
      <c r="S348" s="196"/>
      <c r="T348" s="198">
        <f>SUM(T349:T359)</f>
        <v>0</v>
      </c>
      <c r="U348" s="196"/>
      <c r="V348" s="198">
        <f>SUM(V349:V359)</f>
        <v>2.28015547</v>
      </c>
      <c r="W348" s="196"/>
      <c r="X348" s="199">
        <f>SUM(X349:X359)</f>
        <v>0</v>
      </c>
      <c r="AR348" s="200" t="s">
        <v>161</v>
      </c>
      <c r="AT348" s="201" t="s">
        <v>78</v>
      </c>
      <c r="AU348" s="201" t="s">
        <v>87</v>
      </c>
      <c r="AY348" s="200" t="s">
        <v>153</v>
      </c>
      <c r="BK348" s="202">
        <f>SUM(BK349:BK359)</f>
        <v>0</v>
      </c>
    </row>
    <row r="349" spans="1:65" s="2" customFormat="1" ht="21.75" customHeight="1">
      <c r="A349" s="30"/>
      <c r="B349" s="31"/>
      <c r="C349" s="205" t="s">
        <v>960</v>
      </c>
      <c r="D349" s="205" t="s">
        <v>156</v>
      </c>
      <c r="E349" s="206" t="s">
        <v>961</v>
      </c>
      <c r="F349" s="207" t="s">
        <v>962</v>
      </c>
      <c r="G349" s="208" t="s">
        <v>180</v>
      </c>
      <c r="H349" s="209">
        <v>52.631999999999998</v>
      </c>
      <c r="I349" s="210"/>
      <c r="J349" s="210"/>
      <c r="K349" s="209">
        <f t="shared" ref="K349:K359" si="131">ROUND(P349*H349,3)</f>
        <v>0</v>
      </c>
      <c r="L349" s="211"/>
      <c r="M349" s="35"/>
      <c r="N349" s="212" t="s">
        <v>1</v>
      </c>
      <c r="O349" s="213" t="s">
        <v>43</v>
      </c>
      <c r="P349" s="214">
        <f t="shared" ref="P349:P359" si="132">I349+J349</f>
        <v>0</v>
      </c>
      <c r="Q349" s="214">
        <f t="shared" ref="Q349:Q359" si="133">ROUND(I349*H349,3)</f>
        <v>0</v>
      </c>
      <c r="R349" s="214">
        <f t="shared" ref="R349:R359" si="134">ROUND(J349*H349,3)</f>
        <v>0</v>
      </c>
      <c r="S349" s="66"/>
      <c r="T349" s="215">
        <f t="shared" ref="T349:T359" si="135">S349*H349</f>
        <v>0</v>
      </c>
      <c r="U349" s="215">
        <v>0</v>
      </c>
      <c r="V349" s="215">
        <f t="shared" ref="V349:V359" si="136">U349*H349</f>
        <v>0</v>
      </c>
      <c r="W349" s="215">
        <v>0</v>
      </c>
      <c r="X349" s="216">
        <f t="shared" ref="X349:X359" si="137">W349*H349</f>
        <v>0</v>
      </c>
      <c r="Y349" s="30"/>
      <c r="Z349" s="30"/>
      <c r="AA349" s="30"/>
      <c r="AB349" s="30"/>
      <c r="AC349" s="30"/>
      <c r="AD349" s="30"/>
      <c r="AE349" s="30"/>
      <c r="AR349" s="217" t="s">
        <v>232</v>
      </c>
      <c r="AT349" s="217" t="s">
        <v>156</v>
      </c>
      <c r="AU349" s="217" t="s">
        <v>161</v>
      </c>
      <c r="AY349" s="14" t="s">
        <v>153</v>
      </c>
      <c r="BE349" s="218">
        <f t="shared" ref="BE349:BE359" si="138">IF(O349="základná",K349,0)</f>
        <v>0</v>
      </c>
      <c r="BF349" s="218">
        <f t="shared" ref="BF349:BF359" si="139">IF(O349="znížená",K349,0)</f>
        <v>0</v>
      </c>
      <c r="BG349" s="218">
        <f t="shared" ref="BG349:BG359" si="140">IF(O349="zákl. prenesená",K349,0)</f>
        <v>0</v>
      </c>
      <c r="BH349" s="218">
        <f t="shared" ref="BH349:BH359" si="141">IF(O349="zníž. prenesená",K349,0)</f>
        <v>0</v>
      </c>
      <c r="BI349" s="218">
        <f t="shared" ref="BI349:BI359" si="142">IF(O349="nulová",K349,0)</f>
        <v>0</v>
      </c>
      <c r="BJ349" s="14" t="s">
        <v>161</v>
      </c>
      <c r="BK349" s="219">
        <f t="shared" ref="BK349:BK359" si="143">ROUND(P349*H349,3)</f>
        <v>0</v>
      </c>
      <c r="BL349" s="14" t="s">
        <v>232</v>
      </c>
      <c r="BM349" s="217" t="s">
        <v>963</v>
      </c>
    </row>
    <row r="350" spans="1:65" s="2" customFormat="1" ht="21.75" customHeight="1">
      <c r="A350" s="30"/>
      <c r="B350" s="31"/>
      <c r="C350" s="205" t="s">
        <v>964</v>
      </c>
      <c r="D350" s="205" t="s">
        <v>156</v>
      </c>
      <c r="E350" s="206" t="s">
        <v>965</v>
      </c>
      <c r="F350" s="207" t="s">
        <v>966</v>
      </c>
      <c r="G350" s="208" t="s">
        <v>180</v>
      </c>
      <c r="H350" s="209">
        <v>52.631999999999998</v>
      </c>
      <c r="I350" s="210"/>
      <c r="J350" s="210"/>
      <c r="K350" s="209">
        <f t="shared" si="131"/>
        <v>0</v>
      </c>
      <c r="L350" s="211"/>
      <c r="M350" s="35"/>
      <c r="N350" s="212" t="s">
        <v>1</v>
      </c>
      <c r="O350" s="213" t="s">
        <v>43</v>
      </c>
      <c r="P350" s="214">
        <f t="shared" si="132"/>
        <v>0</v>
      </c>
      <c r="Q350" s="214">
        <f t="shared" si="133"/>
        <v>0</v>
      </c>
      <c r="R350" s="214">
        <f t="shared" si="134"/>
        <v>0</v>
      </c>
      <c r="S350" s="66"/>
      <c r="T350" s="215">
        <f t="shared" si="135"/>
        <v>0</v>
      </c>
      <c r="U350" s="215">
        <v>0</v>
      </c>
      <c r="V350" s="215">
        <f t="shared" si="136"/>
        <v>0</v>
      </c>
      <c r="W350" s="215">
        <v>0</v>
      </c>
      <c r="X350" s="216">
        <f t="shared" si="137"/>
        <v>0</v>
      </c>
      <c r="Y350" s="30"/>
      <c r="Z350" s="30"/>
      <c r="AA350" s="30"/>
      <c r="AB350" s="30"/>
      <c r="AC350" s="30"/>
      <c r="AD350" s="30"/>
      <c r="AE350" s="30"/>
      <c r="AR350" s="217" t="s">
        <v>232</v>
      </c>
      <c r="AT350" s="217" t="s">
        <v>156</v>
      </c>
      <c r="AU350" s="217" t="s">
        <v>161</v>
      </c>
      <c r="AY350" s="14" t="s">
        <v>153</v>
      </c>
      <c r="BE350" s="218">
        <f t="shared" si="138"/>
        <v>0</v>
      </c>
      <c r="BF350" s="218">
        <f t="shared" si="139"/>
        <v>0</v>
      </c>
      <c r="BG350" s="218">
        <f t="shared" si="140"/>
        <v>0</v>
      </c>
      <c r="BH350" s="218">
        <f t="shared" si="141"/>
        <v>0</v>
      </c>
      <c r="BI350" s="218">
        <f t="shared" si="142"/>
        <v>0</v>
      </c>
      <c r="BJ350" s="14" t="s">
        <v>161</v>
      </c>
      <c r="BK350" s="219">
        <f t="shared" si="143"/>
        <v>0</v>
      </c>
      <c r="BL350" s="14" t="s">
        <v>232</v>
      </c>
      <c r="BM350" s="217" t="s">
        <v>967</v>
      </c>
    </row>
    <row r="351" spans="1:65" s="2" customFormat="1" ht="21.75" customHeight="1">
      <c r="A351" s="30"/>
      <c r="B351" s="31"/>
      <c r="C351" s="205" t="s">
        <v>968</v>
      </c>
      <c r="D351" s="205" t="s">
        <v>156</v>
      </c>
      <c r="E351" s="206" t="s">
        <v>969</v>
      </c>
      <c r="F351" s="207" t="s">
        <v>970</v>
      </c>
      <c r="G351" s="208" t="s">
        <v>180</v>
      </c>
      <c r="H351" s="209">
        <v>66.588999999999999</v>
      </c>
      <c r="I351" s="210"/>
      <c r="J351" s="210"/>
      <c r="K351" s="209">
        <f t="shared" si="131"/>
        <v>0</v>
      </c>
      <c r="L351" s="211"/>
      <c r="M351" s="35"/>
      <c r="N351" s="212" t="s">
        <v>1</v>
      </c>
      <c r="O351" s="213" t="s">
        <v>43</v>
      </c>
      <c r="P351" s="214">
        <f t="shared" si="132"/>
        <v>0</v>
      </c>
      <c r="Q351" s="214">
        <f t="shared" si="133"/>
        <v>0</v>
      </c>
      <c r="R351" s="214">
        <f t="shared" si="134"/>
        <v>0</v>
      </c>
      <c r="S351" s="66"/>
      <c r="T351" s="215">
        <f t="shared" si="135"/>
        <v>0</v>
      </c>
      <c r="U351" s="215">
        <v>2.9999999999999997E-4</v>
      </c>
      <c r="V351" s="215">
        <f t="shared" si="136"/>
        <v>1.9976699999999997E-2</v>
      </c>
      <c r="W351" s="215">
        <v>0</v>
      </c>
      <c r="X351" s="216">
        <f t="shared" si="137"/>
        <v>0</v>
      </c>
      <c r="Y351" s="30"/>
      <c r="Z351" s="30"/>
      <c r="AA351" s="30"/>
      <c r="AB351" s="30"/>
      <c r="AC351" s="30"/>
      <c r="AD351" s="30"/>
      <c r="AE351" s="30"/>
      <c r="AR351" s="217" t="s">
        <v>160</v>
      </c>
      <c r="AT351" s="217" t="s">
        <v>156</v>
      </c>
      <c r="AU351" s="217" t="s">
        <v>161</v>
      </c>
      <c r="AY351" s="14" t="s">
        <v>153</v>
      </c>
      <c r="BE351" s="218">
        <f t="shared" si="138"/>
        <v>0</v>
      </c>
      <c r="BF351" s="218">
        <f t="shared" si="139"/>
        <v>0</v>
      </c>
      <c r="BG351" s="218">
        <f t="shared" si="140"/>
        <v>0</v>
      </c>
      <c r="BH351" s="218">
        <f t="shared" si="141"/>
        <v>0</v>
      </c>
      <c r="BI351" s="218">
        <f t="shared" si="142"/>
        <v>0</v>
      </c>
      <c r="BJ351" s="14" t="s">
        <v>161</v>
      </c>
      <c r="BK351" s="219">
        <f t="shared" si="143"/>
        <v>0</v>
      </c>
      <c r="BL351" s="14" t="s">
        <v>160</v>
      </c>
      <c r="BM351" s="217" t="s">
        <v>971</v>
      </c>
    </row>
    <row r="352" spans="1:65" s="2" customFormat="1" ht="21.75" customHeight="1">
      <c r="A352" s="30"/>
      <c r="B352" s="31"/>
      <c r="C352" s="205" t="s">
        <v>972</v>
      </c>
      <c r="D352" s="205" t="s">
        <v>156</v>
      </c>
      <c r="E352" s="206" t="s">
        <v>973</v>
      </c>
      <c r="F352" s="207" t="s">
        <v>974</v>
      </c>
      <c r="G352" s="208" t="s">
        <v>180</v>
      </c>
      <c r="H352" s="209">
        <v>119.221</v>
      </c>
      <c r="I352" s="210"/>
      <c r="J352" s="210"/>
      <c r="K352" s="209">
        <f t="shared" si="131"/>
        <v>0</v>
      </c>
      <c r="L352" s="211"/>
      <c r="M352" s="35"/>
      <c r="N352" s="212" t="s">
        <v>1</v>
      </c>
      <c r="O352" s="213" t="s">
        <v>43</v>
      </c>
      <c r="P352" s="214">
        <f t="shared" si="132"/>
        <v>0</v>
      </c>
      <c r="Q352" s="214">
        <f t="shared" si="133"/>
        <v>0</v>
      </c>
      <c r="R352" s="214">
        <f t="shared" si="134"/>
        <v>0</v>
      </c>
      <c r="S352" s="66"/>
      <c r="T352" s="215">
        <f t="shared" si="135"/>
        <v>0</v>
      </c>
      <c r="U352" s="215">
        <v>1.6000000000000001E-4</v>
      </c>
      <c r="V352" s="215">
        <f t="shared" si="136"/>
        <v>1.9075360000000003E-2</v>
      </c>
      <c r="W352" s="215">
        <v>0</v>
      </c>
      <c r="X352" s="216">
        <f t="shared" si="137"/>
        <v>0</v>
      </c>
      <c r="Y352" s="30"/>
      <c r="Z352" s="30"/>
      <c r="AA352" s="30"/>
      <c r="AB352" s="30"/>
      <c r="AC352" s="30"/>
      <c r="AD352" s="30"/>
      <c r="AE352" s="30"/>
      <c r="AR352" s="217" t="s">
        <v>232</v>
      </c>
      <c r="AT352" s="217" t="s">
        <v>156</v>
      </c>
      <c r="AU352" s="217" t="s">
        <v>161</v>
      </c>
      <c r="AY352" s="14" t="s">
        <v>153</v>
      </c>
      <c r="BE352" s="218">
        <f t="shared" si="138"/>
        <v>0</v>
      </c>
      <c r="BF352" s="218">
        <f t="shared" si="139"/>
        <v>0</v>
      </c>
      <c r="BG352" s="218">
        <f t="shared" si="140"/>
        <v>0</v>
      </c>
      <c r="BH352" s="218">
        <f t="shared" si="141"/>
        <v>0</v>
      </c>
      <c r="BI352" s="218">
        <f t="shared" si="142"/>
        <v>0</v>
      </c>
      <c r="BJ352" s="14" t="s">
        <v>161</v>
      </c>
      <c r="BK352" s="219">
        <f t="shared" si="143"/>
        <v>0</v>
      </c>
      <c r="BL352" s="14" t="s">
        <v>232</v>
      </c>
      <c r="BM352" s="217" t="s">
        <v>975</v>
      </c>
    </row>
    <row r="353" spans="1:65" s="2" customFormat="1" ht="21.75" customHeight="1">
      <c r="A353" s="30"/>
      <c r="B353" s="31"/>
      <c r="C353" s="205" t="s">
        <v>976</v>
      </c>
      <c r="D353" s="205" t="s">
        <v>156</v>
      </c>
      <c r="E353" s="206" t="s">
        <v>977</v>
      </c>
      <c r="F353" s="207" t="s">
        <v>978</v>
      </c>
      <c r="G353" s="208" t="s">
        <v>180</v>
      </c>
      <c r="H353" s="209">
        <v>119.221</v>
      </c>
      <c r="I353" s="210"/>
      <c r="J353" s="210"/>
      <c r="K353" s="209">
        <f t="shared" si="131"/>
        <v>0</v>
      </c>
      <c r="L353" s="211"/>
      <c r="M353" s="35"/>
      <c r="N353" s="212" t="s">
        <v>1</v>
      </c>
      <c r="O353" s="213" t="s">
        <v>43</v>
      </c>
      <c r="P353" s="214">
        <f t="shared" si="132"/>
        <v>0</v>
      </c>
      <c r="Q353" s="214">
        <f t="shared" si="133"/>
        <v>0</v>
      </c>
      <c r="R353" s="214">
        <f t="shared" si="134"/>
        <v>0</v>
      </c>
      <c r="S353" s="66"/>
      <c r="T353" s="215">
        <f t="shared" si="135"/>
        <v>0</v>
      </c>
      <c r="U353" s="215">
        <v>8.0000000000000007E-5</v>
      </c>
      <c r="V353" s="215">
        <f t="shared" si="136"/>
        <v>9.5376800000000015E-3</v>
      </c>
      <c r="W353" s="215">
        <v>0</v>
      </c>
      <c r="X353" s="216">
        <f t="shared" si="137"/>
        <v>0</v>
      </c>
      <c r="Y353" s="30"/>
      <c r="Z353" s="30"/>
      <c r="AA353" s="30"/>
      <c r="AB353" s="30"/>
      <c r="AC353" s="30"/>
      <c r="AD353" s="30"/>
      <c r="AE353" s="30"/>
      <c r="AR353" s="217" t="s">
        <v>232</v>
      </c>
      <c r="AT353" s="217" t="s">
        <v>156</v>
      </c>
      <c r="AU353" s="217" t="s">
        <v>161</v>
      </c>
      <c r="AY353" s="14" t="s">
        <v>153</v>
      </c>
      <c r="BE353" s="218">
        <f t="shared" si="138"/>
        <v>0</v>
      </c>
      <c r="BF353" s="218">
        <f t="shared" si="139"/>
        <v>0</v>
      </c>
      <c r="BG353" s="218">
        <f t="shared" si="140"/>
        <v>0</v>
      </c>
      <c r="BH353" s="218">
        <f t="shared" si="141"/>
        <v>0</v>
      </c>
      <c r="BI353" s="218">
        <f t="shared" si="142"/>
        <v>0</v>
      </c>
      <c r="BJ353" s="14" t="s">
        <v>161</v>
      </c>
      <c r="BK353" s="219">
        <f t="shared" si="143"/>
        <v>0</v>
      </c>
      <c r="BL353" s="14" t="s">
        <v>232</v>
      </c>
      <c r="BM353" s="217" t="s">
        <v>979</v>
      </c>
    </row>
    <row r="354" spans="1:65" s="2" customFormat="1" ht="21.75" customHeight="1">
      <c r="A354" s="30"/>
      <c r="B354" s="31"/>
      <c r="C354" s="205" t="s">
        <v>980</v>
      </c>
      <c r="D354" s="205" t="s">
        <v>156</v>
      </c>
      <c r="E354" s="206" t="s">
        <v>981</v>
      </c>
      <c r="F354" s="207" t="s">
        <v>982</v>
      </c>
      <c r="G354" s="208" t="s">
        <v>180</v>
      </c>
      <c r="H354" s="209">
        <v>89.632999999999996</v>
      </c>
      <c r="I354" s="210"/>
      <c r="J354" s="210"/>
      <c r="K354" s="209">
        <f t="shared" si="131"/>
        <v>0</v>
      </c>
      <c r="L354" s="211"/>
      <c r="M354" s="35"/>
      <c r="N354" s="212" t="s">
        <v>1</v>
      </c>
      <c r="O354" s="213" t="s">
        <v>43</v>
      </c>
      <c r="P354" s="214">
        <f t="shared" si="132"/>
        <v>0</v>
      </c>
      <c r="Q354" s="214">
        <f t="shared" si="133"/>
        <v>0</v>
      </c>
      <c r="R354" s="214">
        <f t="shared" si="134"/>
        <v>0</v>
      </c>
      <c r="S354" s="66"/>
      <c r="T354" s="215">
        <f t="shared" si="135"/>
        <v>0</v>
      </c>
      <c r="U354" s="215">
        <v>4.6000000000000001E-4</v>
      </c>
      <c r="V354" s="215">
        <f t="shared" si="136"/>
        <v>4.1231179999999999E-2</v>
      </c>
      <c r="W354" s="215">
        <v>0</v>
      </c>
      <c r="X354" s="216">
        <f t="shared" si="137"/>
        <v>0</v>
      </c>
      <c r="Y354" s="30"/>
      <c r="Z354" s="30"/>
      <c r="AA354" s="30"/>
      <c r="AB354" s="30"/>
      <c r="AC354" s="30"/>
      <c r="AD354" s="30"/>
      <c r="AE354" s="30"/>
      <c r="AR354" s="217" t="s">
        <v>232</v>
      </c>
      <c r="AT354" s="217" t="s">
        <v>156</v>
      </c>
      <c r="AU354" s="217" t="s">
        <v>161</v>
      </c>
      <c r="AY354" s="14" t="s">
        <v>153</v>
      </c>
      <c r="BE354" s="218">
        <f t="shared" si="138"/>
        <v>0</v>
      </c>
      <c r="BF354" s="218">
        <f t="shared" si="139"/>
        <v>0</v>
      </c>
      <c r="BG354" s="218">
        <f t="shared" si="140"/>
        <v>0</v>
      </c>
      <c r="BH354" s="218">
        <f t="shared" si="141"/>
        <v>0</v>
      </c>
      <c r="BI354" s="218">
        <f t="shared" si="142"/>
        <v>0</v>
      </c>
      <c r="BJ354" s="14" t="s">
        <v>161</v>
      </c>
      <c r="BK354" s="219">
        <f t="shared" si="143"/>
        <v>0</v>
      </c>
      <c r="BL354" s="14" t="s">
        <v>232</v>
      </c>
      <c r="BM354" s="217" t="s">
        <v>983</v>
      </c>
    </row>
    <row r="355" spans="1:65" s="2" customFormat="1" ht="21.75" customHeight="1">
      <c r="A355" s="30"/>
      <c r="B355" s="31"/>
      <c r="C355" s="205" t="s">
        <v>984</v>
      </c>
      <c r="D355" s="205" t="s">
        <v>156</v>
      </c>
      <c r="E355" s="206" t="s">
        <v>985</v>
      </c>
      <c r="F355" s="207" t="s">
        <v>986</v>
      </c>
      <c r="G355" s="208" t="s">
        <v>180</v>
      </c>
      <c r="H355" s="209">
        <v>89.632999999999996</v>
      </c>
      <c r="I355" s="210"/>
      <c r="J355" s="210"/>
      <c r="K355" s="209">
        <f t="shared" si="131"/>
        <v>0</v>
      </c>
      <c r="L355" s="211"/>
      <c r="M355" s="35"/>
      <c r="N355" s="212" t="s">
        <v>1</v>
      </c>
      <c r="O355" s="213" t="s">
        <v>43</v>
      </c>
      <c r="P355" s="214">
        <f t="shared" si="132"/>
        <v>0</v>
      </c>
      <c r="Q355" s="214">
        <f t="shared" si="133"/>
        <v>0</v>
      </c>
      <c r="R355" s="214">
        <f t="shared" si="134"/>
        <v>0</v>
      </c>
      <c r="S355" s="66"/>
      <c r="T355" s="215">
        <f t="shared" si="135"/>
        <v>0</v>
      </c>
      <c r="U355" s="215">
        <v>1.4999999999999999E-4</v>
      </c>
      <c r="V355" s="215">
        <f t="shared" si="136"/>
        <v>1.3444949999999999E-2</v>
      </c>
      <c r="W355" s="215">
        <v>0</v>
      </c>
      <c r="X355" s="216">
        <f t="shared" si="137"/>
        <v>0</v>
      </c>
      <c r="Y355" s="30"/>
      <c r="Z355" s="30"/>
      <c r="AA355" s="30"/>
      <c r="AB355" s="30"/>
      <c r="AC355" s="30"/>
      <c r="AD355" s="30"/>
      <c r="AE355" s="30"/>
      <c r="AR355" s="217" t="s">
        <v>232</v>
      </c>
      <c r="AT355" s="217" t="s">
        <v>156</v>
      </c>
      <c r="AU355" s="217" t="s">
        <v>161</v>
      </c>
      <c r="AY355" s="14" t="s">
        <v>153</v>
      </c>
      <c r="BE355" s="218">
        <f t="shared" si="138"/>
        <v>0</v>
      </c>
      <c r="BF355" s="218">
        <f t="shared" si="139"/>
        <v>0</v>
      </c>
      <c r="BG355" s="218">
        <f t="shared" si="140"/>
        <v>0</v>
      </c>
      <c r="BH355" s="218">
        <f t="shared" si="141"/>
        <v>0</v>
      </c>
      <c r="BI355" s="218">
        <f t="shared" si="142"/>
        <v>0</v>
      </c>
      <c r="BJ355" s="14" t="s">
        <v>161</v>
      </c>
      <c r="BK355" s="219">
        <f t="shared" si="143"/>
        <v>0</v>
      </c>
      <c r="BL355" s="14" t="s">
        <v>232</v>
      </c>
      <c r="BM355" s="217" t="s">
        <v>987</v>
      </c>
    </row>
    <row r="356" spans="1:65" s="2" customFormat="1" ht="21.75" customHeight="1">
      <c r="A356" s="30"/>
      <c r="B356" s="31"/>
      <c r="C356" s="205" t="s">
        <v>988</v>
      </c>
      <c r="D356" s="205" t="s">
        <v>156</v>
      </c>
      <c r="E356" s="206" t="s">
        <v>989</v>
      </c>
      <c r="F356" s="207" t="s">
        <v>990</v>
      </c>
      <c r="G356" s="208" t="s">
        <v>180</v>
      </c>
      <c r="H356" s="209">
        <v>765</v>
      </c>
      <c r="I356" s="210"/>
      <c r="J356" s="210"/>
      <c r="K356" s="209">
        <f t="shared" si="131"/>
        <v>0</v>
      </c>
      <c r="L356" s="211"/>
      <c r="M356" s="35"/>
      <c r="N356" s="212" t="s">
        <v>1</v>
      </c>
      <c r="O356" s="213" t="s">
        <v>43</v>
      </c>
      <c r="P356" s="214">
        <f t="shared" si="132"/>
        <v>0</v>
      </c>
      <c r="Q356" s="214">
        <f t="shared" si="133"/>
        <v>0</v>
      </c>
      <c r="R356" s="214">
        <f t="shared" si="134"/>
        <v>0</v>
      </c>
      <c r="S356" s="66"/>
      <c r="T356" s="215">
        <f t="shared" si="135"/>
        <v>0</v>
      </c>
      <c r="U356" s="215">
        <v>8.0000000000000007E-5</v>
      </c>
      <c r="V356" s="215">
        <f t="shared" si="136"/>
        <v>6.1200000000000004E-2</v>
      </c>
      <c r="W356" s="215">
        <v>0</v>
      </c>
      <c r="X356" s="216">
        <f t="shared" si="137"/>
        <v>0</v>
      </c>
      <c r="Y356" s="30"/>
      <c r="Z356" s="30"/>
      <c r="AA356" s="30"/>
      <c r="AB356" s="30"/>
      <c r="AC356" s="30"/>
      <c r="AD356" s="30"/>
      <c r="AE356" s="30"/>
      <c r="AR356" s="217" t="s">
        <v>232</v>
      </c>
      <c r="AT356" s="217" t="s">
        <v>156</v>
      </c>
      <c r="AU356" s="217" t="s">
        <v>161</v>
      </c>
      <c r="AY356" s="14" t="s">
        <v>153</v>
      </c>
      <c r="BE356" s="218">
        <f t="shared" si="138"/>
        <v>0</v>
      </c>
      <c r="BF356" s="218">
        <f t="shared" si="139"/>
        <v>0</v>
      </c>
      <c r="BG356" s="218">
        <f t="shared" si="140"/>
        <v>0</v>
      </c>
      <c r="BH356" s="218">
        <f t="shared" si="141"/>
        <v>0</v>
      </c>
      <c r="BI356" s="218">
        <f t="shared" si="142"/>
        <v>0</v>
      </c>
      <c r="BJ356" s="14" t="s">
        <v>161</v>
      </c>
      <c r="BK356" s="219">
        <f t="shared" si="143"/>
        <v>0</v>
      </c>
      <c r="BL356" s="14" t="s">
        <v>232</v>
      </c>
      <c r="BM356" s="217" t="s">
        <v>991</v>
      </c>
    </row>
    <row r="357" spans="1:65" s="2" customFormat="1" ht="21.75" customHeight="1">
      <c r="A357" s="30"/>
      <c r="B357" s="31"/>
      <c r="C357" s="205" t="s">
        <v>992</v>
      </c>
      <c r="D357" s="205" t="s">
        <v>156</v>
      </c>
      <c r="E357" s="206" t="s">
        <v>993</v>
      </c>
      <c r="F357" s="207" t="s">
        <v>994</v>
      </c>
      <c r="G357" s="208" t="s">
        <v>180</v>
      </c>
      <c r="H357" s="209">
        <v>1467</v>
      </c>
      <c r="I357" s="210"/>
      <c r="J357" s="210"/>
      <c r="K357" s="209">
        <f t="shared" si="131"/>
        <v>0</v>
      </c>
      <c r="L357" s="211"/>
      <c r="M357" s="35"/>
      <c r="N357" s="212" t="s">
        <v>1</v>
      </c>
      <c r="O357" s="213" t="s">
        <v>43</v>
      </c>
      <c r="P357" s="214">
        <f t="shared" si="132"/>
        <v>0</v>
      </c>
      <c r="Q357" s="214">
        <f t="shared" si="133"/>
        <v>0</v>
      </c>
      <c r="R357" s="214">
        <f t="shared" si="134"/>
        <v>0</v>
      </c>
      <c r="S357" s="66"/>
      <c r="T357" s="215">
        <f t="shared" si="135"/>
        <v>0</v>
      </c>
      <c r="U357" s="215">
        <v>4.0000000000000002E-4</v>
      </c>
      <c r="V357" s="215">
        <f t="shared" si="136"/>
        <v>0.58679999999999999</v>
      </c>
      <c r="W357" s="215">
        <v>0</v>
      </c>
      <c r="X357" s="216">
        <f t="shared" si="137"/>
        <v>0</v>
      </c>
      <c r="Y357" s="30"/>
      <c r="Z357" s="30"/>
      <c r="AA357" s="30"/>
      <c r="AB357" s="30"/>
      <c r="AC357" s="30"/>
      <c r="AD357" s="30"/>
      <c r="AE357" s="30"/>
      <c r="AR357" s="217" t="s">
        <v>232</v>
      </c>
      <c r="AT357" s="217" t="s">
        <v>156</v>
      </c>
      <c r="AU357" s="217" t="s">
        <v>161</v>
      </c>
      <c r="AY357" s="14" t="s">
        <v>153</v>
      </c>
      <c r="BE357" s="218">
        <f t="shared" si="138"/>
        <v>0</v>
      </c>
      <c r="BF357" s="218">
        <f t="shared" si="139"/>
        <v>0</v>
      </c>
      <c r="BG357" s="218">
        <f t="shared" si="140"/>
        <v>0</v>
      </c>
      <c r="BH357" s="218">
        <f t="shared" si="141"/>
        <v>0</v>
      </c>
      <c r="BI357" s="218">
        <f t="shared" si="142"/>
        <v>0</v>
      </c>
      <c r="BJ357" s="14" t="s">
        <v>161</v>
      </c>
      <c r="BK357" s="219">
        <f t="shared" si="143"/>
        <v>0</v>
      </c>
      <c r="BL357" s="14" t="s">
        <v>232</v>
      </c>
      <c r="BM357" s="217" t="s">
        <v>995</v>
      </c>
    </row>
    <row r="358" spans="1:65" s="2" customFormat="1" ht="16.5" customHeight="1">
      <c r="A358" s="30"/>
      <c r="B358" s="31"/>
      <c r="C358" s="205" t="s">
        <v>996</v>
      </c>
      <c r="D358" s="205" t="s">
        <v>156</v>
      </c>
      <c r="E358" s="206" t="s">
        <v>997</v>
      </c>
      <c r="F358" s="207" t="s">
        <v>998</v>
      </c>
      <c r="G358" s="208" t="s">
        <v>180</v>
      </c>
      <c r="H358" s="209">
        <v>1467</v>
      </c>
      <c r="I358" s="210"/>
      <c r="J358" s="210"/>
      <c r="K358" s="209">
        <f t="shared" si="131"/>
        <v>0</v>
      </c>
      <c r="L358" s="211"/>
      <c r="M358" s="35"/>
      <c r="N358" s="212" t="s">
        <v>1</v>
      </c>
      <c r="O358" s="213" t="s">
        <v>43</v>
      </c>
      <c r="P358" s="214">
        <f t="shared" si="132"/>
        <v>0</v>
      </c>
      <c r="Q358" s="214">
        <f t="shared" si="133"/>
        <v>0</v>
      </c>
      <c r="R358" s="214">
        <f t="shared" si="134"/>
        <v>0</v>
      </c>
      <c r="S358" s="66"/>
      <c r="T358" s="215">
        <f t="shared" si="135"/>
        <v>0</v>
      </c>
      <c r="U358" s="215">
        <v>1.9000000000000001E-4</v>
      </c>
      <c r="V358" s="215">
        <f t="shared" si="136"/>
        <v>0.27873000000000003</v>
      </c>
      <c r="W358" s="215">
        <v>0</v>
      </c>
      <c r="X358" s="216">
        <f t="shared" si="137"/>
        <v>0</v>
      </c>
      <c r="Y358" s="30"/>
      <c r="Z358" s="30"/>
      <c r="AA358" s="30"/>
      <c r="AB358" s="30"/>
      <c r="AC358" s="30"/>
      <c r="AD358" s="30"/>
      <c r="AE358" s="30"/>
      <c r="AR358" s="217" t="s">
        <v>232</v>
      </c>
      <c r="AT358" s="217" t="s">
        <v>156</v>
      </c>
      <c r="AU358" s="217" t="s">
        <v>161</v>
      </c>
      <c r="AY358" s="14" t="s">
        <v>153</v>
      </c>
      <c r="BE358" s="218">
        <f t="shared" si="138"/>
        <v>0</v>
      </c>
      <c r="BF358" s="218">
        <f t="shared" si="139"/>
        <v>0</v>
      </c>
      <c r="BG358" s="218">
        <f t="shared" si="140"/>
        <v>0</v>
      </c>
      <c r="BH358" s="218">
        <f t="shared" si="141"/>
        <v>0</v>
      </c>
      <c r="BI358" s="218">
        <f t="shared" si="142"/>
        <v>0</v>
      </c>
      <c r="BJ358" s="14" t="s">
        <v>161</v>
      </c>
      <c r="BK358" s="219">
        <f t="shared" si="143"/>
        <v>0</v>
      </c>
      <c r="BL358" s="14" t="s">
        <v>232</v>
      </c>
      <c r="BM358" s="217" t="s">
        <v>999</v>
      </c>
    </row>
    <row r="359" spans="1:65" s="2" customFormat="1" ht="33" customHeight="1">
      <c r="A359" s="30"/>
      <c r="B359" s="31"/>
      <c r="C359" s="205" t="s">
        <v>1000</v>
      </c>
      <c r="D359" s="231" t="s">
        <v>156</v>
      </c>
      <c r="E359" s="206" t="s">
        <v>1001</v>
      </c>
      <c r="F359" s="207" t="s">
        <v>1002</v>
      </c>
      <c r="G359" s="208" t="s">
        <v>180</v>
      </c>
      <c r="H359" s="209">
        <v>796.28</v>
      </c>
      <c r="I359" s="210"/>
      <c r="J359" s="210"/>
      <c r="K359" s="209">
        <f t="shared" si="131"/>
        <v>0</v>
      </c>
      <c r="L359" s="211"/>
      <c r="M359" s="35"/>
      <c r="N359" s="212" t="s">
        <v>1</v>
      </c>
      <c r="O359" s="213" t="s">
        <v>43</v>
      </c>
      <c r="P359" s="214">
        <f t="shared" si="132"/>
        <v>0</v>
      </c>
      <c r="Q359" s="214">
        <f t="shared" si="133"/>
        <v>0</v>
      </c>
      <c r="R359" s="214">
        <f t="shared" si="134"/>
        <v>0</v>
      </c>
      <c r="S359" s="66"/>
      <c r="T359" s="215">
        <f t="shared" si="135"/>
        <v>0</v>
      </c>
      <c r="U359" s="215">
        <v>1.57E-3</v>
      </c>
      <c r="V359" s="215">
        <f t="shared" si="136"/>
        <v>1.2501595999999999</v>
      </c>
      <c r="W359" s="215">
        <v>0</v>
      </c>
      <c r="X359" s="216">
        <f t="shared" si="137"/>
        <v>0</v>
      </c>
      <c r="Y359" s="30"/>
      <c r="Z359" s="30"/>
      <c r="AA359" s="30"/>
      <c r="AB359" s="30"/>
      <c r="AC359" s="30"/>
      <c r="AD359" s="30"/>
      <c r="AE359" s="30"/>
      <c r="AR359" s="217" t="s">
        <v>232</v>
      </c>
      <c r="AT359" s="217" t="s">
        <v>156</v>
      </c>
      <c r="AU359" s="217" t="s">
        <v>161</v>
      </c>
      <c r="AY359" s="14" t="s">
        <v>153</v>
      </c>
      <c r="BE359" s="218">
        <f t="shared" si="138"/>
        <v>0</v>
      </c>
      <c r="BF359" s="218">
        <f t="shared" si="139"/>
        <v>0</v>
      </c>
      <c r="BG359" s="218">
        <f t="shared" si="140"/>
        <v>0</v>
      </c>
      <c r="BH359" s="218">
        <f t="shared" si="141"/>
        <v>0</v>
      </c>
      <c r="BI359" s="218">
        <f t="shared" si="142"/>
        <v>0</v>
      </c>
      <c r="BJ359" s="14" t="s">
        <v>161</v>
      </c>
      <c r="BK359" s="219">
        <f t="shared" si="143"/>
        <v>0</v>
      </c>
      <c r="BL359" s="14" t="s">
        <v>232</v>
      </c>
      <c r="BM359" s="217" t="s">
        <v>1003</v>
      </c>
    </row>
    <row r="360" spans="1:65" s="12" customFormat="1" ht="22.9" customHeight="1">
      <c r="B360" s="188"/>
      <c r="C360" s="189"/>
      <c r="D360" s="190" t="s">
        <v>78</v>
      </c>
      <c r="E360" s="203" t="s">
        <v>1004</v>
      </c>
      <c r="F360" s="203" t="s">
        <v>1005</v>
      </c>
      <c r="G360" s="189"/>
      <c r="H360" s="189"/>
      <c r="I360" s="192"/>
      <c r="J360" s="192"/>
      <c r="K360" s="204">
        <f>BK360</f>
        <v>0</v>
      </c>
      <c r="L360" s="189"/>
      <c r="M360" s="194"/>
      <c r="N360" s="195"/>
      <c r="O360" s="196"/>
      <c r="P360" s="196"/>
      <c r="Q360" s="197">
        <f>SUM(Q361:Q362)</f>
        <v>0</v>
      </c>
      <c r="R360" s="197">
        <f>SUM(R361:R362)</f>
        <v>0</v>
      </c>
      <c r="S360" s="196"/>
      <c r="T360" s="198">
        <f>SUM(T361:T362)</f>
        <v>0</v>
      </c>
      <c r="U360" s="196"/>
      <c r="V360" s="198">
        <f>SUM(V361:V362)</f>
        <v>1.3732308</v>
      </c>
      <c r="W360" s="196"/>
      <c r="X360" s="199">
        <f>SUM(X361:X362)</f>
        <v>0</v>
      </c>
      <c r="AR360" s="200" t="s">
        <v>161</v>
      </c>
      <c r="AT360" s="201" t="s">
        <v>78</v>
      </c>
      <c r="AU360" s="201" t="s">
        <v>87</v>
      </c>
      <c r="AY360" s="200" t="s">
        <v>153</v>
      </c>
      <c r="BK360" s="202">
        <f>SUM(BK361:BK362)</f>
        <v>0</v>
      </c>
    </row>
    <row r="361" spans="1:65" s="2" customFormat="1" ht="33" customHeight="1">
      <c r="A361" s="30"/>
      <c r="B361" s="31"/>
      <c r="C361" s="205" t="s">
        <v>1006</v>
      </c>
      <c r="D361" s="205" t="s">
        <v>156</v>
      </c>
      <c r="E361" s="206" t="s">
        <v>1007</v>
      </c>
      <c r="F361" s="207" t="s">
        <v>1008</v>
      </c>
      <c r="G361" s="208" t="s">
        <v>180</v>
      </c>
      <c r="H361" s="209">
        <v>3193.56</v>
      </c>
      <c r="I361" s="210"/>
      <c r="J361" s="210"/>
      <c r="K361" s="209">
        <f>ROUND(P361*H361,3)</f>
        <v>0</v>
      </c>
      <c r="L361" s="211"/>
      <c r="M361" s="35"/>
      <c r="N361" s="212" t="s">
        <v>1</v>
      </c>
      <c r="O361" s="213" t="s">
        <v>43</v>
      </c>
      <c r="P361" s="214">
        <f>I361+J361</f>
        <v>0</v>
      </c>
      <c r="Q361" s="214">
        <f>ROUND(I361*H361,3)</f>
        <v>0</v>
      </c>
      <c r="R361" s="214">
        <f>ROUND(J361*H361,3)</f>
        <v>0</v>
      </c>
      <c r="S361" s="66"/>
      <c r="T361" s="215">
        <f>S361*H361</f>
        <v>0</v>
      </c>
      <c r="U361" s="215">
        <v>1E-4</v>
      </c>
      <c r="V361" s="215">
        <f>U361*H361</f>
        <v>0.31935600000000003</v>
      </c>
      <c r="W361" s="215">
        <v>0</v>
      </c>
      <c r="X361" s="216">
        <f>W361*H361</f>
        <v>0</v>
      </c>
      <c r="Y361" s="30"/>
      <c r="Z361" s="30"/>
      <c r="AA361" s="30"/>
      <c r="AB361" s="30"/>
      <c r="AC361" s="30"/>
      <c r="AD361" s="30"/>
      <c r="AE361" s="30"/>
      <c r="AR361" s="217" t="s">
        <v>232</v>
      </c>
      <c r="AT361" s="217" t="s">
        <v>156</v>
      </c>
      <c r="AU361" s="217" t="s">
        <v>161</v>
      </c>
      <c r="AY361" s="14" t="s">
        <v>153</v>
      </c>
      <c r="BE361" s="218">
        <f>IF(O361="základná",K361,0)</f>
        <v>0</v>
      </c>
      <c r="BF361" s="218">
        <f>IF(O361="znížená",K361,0)</f>
        <v>0</v>
      </c>
      <c r="BG361" s="218">
        <f>IF(O361="zákl. prenesená",K361,0)</f>
        <v>0</v>
      </c>
      <c r="BH361" s="218">
        <f>IF(O361="zníž. prenesená",K361,0)</f>
        <v>0</v>
      </c>
      <c r="BI361" s="218">
        <f>IF(O361="nulová",K361,0)</f>
        <v>0</v>
      </c>
      <c r="BJ361" s="14" t="s">
        <v>161</v>
      </c>
      <c r="BK361" s="219">
        <f>ROUND(P361*H361,3)</f>
        <v>0</v>
      </c>
      <c r="BL361" s="14" t="s">
        <v>232</v>
      </c>
      <c r="BM361" s="217" t="s">
        <v>1009</v>
      </c>
    </row>
    <row r="362" spans="1:65" s="2" customFormat="1" ht="33" customHeight="1">
      <c r="A362" s="30"/>
      <c r="B362" s="31"/>
      <c r="C362" s="205" t="s">
        <v>1010</v>
      </c>
      <c r="D362" s="205" t="s">
        <v>156</v>
      </c>
      <c r="E362" s="206" t="s">
        <v>1011</v>
      </c>
      <c r="F362" s="207" t="s">
        <v>1012</v>
      </c>
      <c r="G362" s="208" t="s">
        <v>180</v>
      </c>
      <c r="H362" s="209">
        <v>3193.56</v>
      </c>
      <c r="I362" s="210"/>
      <c r="J362" s="210"/>
      <c r="K362" s="209">
        <f>ROUND(P362*H362,3)</f>
        <v>0</v>
      </c>
      <c r="L362" s="211"/>
      <c r="M362" s="35"/>
      <c r="N362" s="234" t="s">
        <v>1</v>
      </c>
      <c r="O362" s="235" t="s">
        <v>43</v>
      </c>
      <c r="P362" s="236">
        <f>I362+J362</f>
        <v>0</v>
      </c>
      <c r="Q362" s="236">
        <f>ROUND(I362*H362,3)</f>
        <v>0</v>
      </c>
      <c r="R362" s="236">
        <f>ROUND(J362*H362,3)</f>
        <v>0</v>
      </c>
      <c r="S362" s="237"/>
      <c r="T362" s="238">
        <f>S362*H362</f>
        <v>0</v>
      </c>
      <c r="U362" s="238">
        <v>3.3E-4</v>
      </c>
      <c r="V362" s="238">
        <f>U362*H362</f>
        <v>1.0538748</v>
      </c>
      <c r="W362" s="238">
        <v>0</v>
      </c>
      <c r="X362" s="239">
        <f>W362*H362</f>
        <v>0</v>
      </c>
      <c r="Y362" s="30"/>
      <c r="Z362" s="30"/>
      <c r="AA362" s="30"/>
      <c r="AB362" s="30"/>
      <c r="AC362" s="30"/>
      <c r="AD362" s="30"/>
      <c r="AE362" s="30"/>
      <c r="AR362" s="217" t="s">
        <v>232</v>
      </c>
      <c r="AT362" s="217" t="s">
        <v>156</v>
      </c>
      <c r="AU362" s="217" t="s">
        <v>161</v>
      </c>
      <c r="AY362" s="14" t="s">
        <v>153</v>
      </c>
      <c r="BE362" s="218">
        <f>IF(O362="základná",K362,0)</f>
        <v>0</v>
      </c>
      <c r="BF362" s="218">
        <f>IF(O362="znížená",K362,0)</f>
        <v>0</v>
      </c>
      <c r="BG362" s="218">
        <f>IF(O362="zákl. prenesená",K362,0)</f>
        <v>0</v>
      </c>
      <c r="BH362" s="218">
        <f>IF(O362="zníž. prenesená",K362,0)</f>
        <v>0</v>
      </c>
      <c r="BI362" s="218">
        <f>IF(O362="nulová",K362,0)</f>
        <v>0</v>
      </c>
      <c r="BJ362" s="14" t="s">
        <v>161</v>
      </c>
      <c r="BK362" s="219">
        <f>ROUND(P362*H362,3)</f>
        <v>0</v>
      </c>
      <c r="BL362" s="14" t="s">
        <v>232</v>
      </c>
      <c r="BM362" s="217" t="s">
        <v>1013</v>
      </c>
    </row>
    <row r="363" spans="1:65" s="2" customFormat="1" ht="6.95" customHeight="1">
      <c r="A363" s="30"/>
      <c r="B363" s="50"/>
      <c r="C363" s="51"/>
      <c r="D363" s="51"/>
      <c r="E363" s="51"/>
      <c r="F363" s="51"/>
      <c r="G363" s="51"/>
      <c r="H363" s="51"/>
      <c r="I363" s="149"/>
      <c r="J363" s="149"/>
      <c r="K363" s="51"/>
      <c r="L363" s="51"/>
      <c r="M363" s="35"/>
      <c r="N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  <c r="AA363" s="30"/>
      <c r="AB363" s="30"/>
      <c r="AC363" s="30"/>
      <c r="AD363" s="30"/>
      <c r="AE363" s="30"/>
    </row>
  </sheetData>
  <sheetProtection algorithmName="SHA-512" hashValue="xLN6Bm3JTB7ofhnmqMgL3q2oMhIHgiKn/47FYZCVxt/p8n4IqTSdaGjr6IXynl5No8rN0xUiLyX2y7uxwn4Iww==" saltValue="fGhoa8d0QEVYyjnKBm1YyDscFGv/dlQFzvkPTdj9YbIVBOEaxE8Z6Skt+ZXebtAOR5Ga9x4PEE67loIB8oHSqA==" spinCount="100000" sheet="1" objects="1" scenarios="1" formatColumns="0" formatRows="0" autoFilter="0"/>
  <autoFilter ref="C136:L362"/>
  <mergeCells count="9">
    <mergeCell ref="E87:H87"/>
    <mergeCell ref="E127:H127"/>
    <mergeCell ref="E129:H129"/>
    <mergeCell ref="M2:Z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68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04" customWidth="1"/>
    <col min="11" max="11" width="20.1640625" style="1" customWidth="1"/>
    <col min="12" max="12" width="15.5" style="1" hidden="1" customWidth="1"/>
    <col min="13" max="13" width="9.33203125" style="1" customWidth="1"/>
    <col min="14" max="14" width="10.83203125" style="1" hidden="1" customWidth="1"/>
    <col min="15" max="15" width="9.33203125" style="1" hidden="1"/>
    <col min="16" max="24" width="14.1640625" style="1" hidden="1" customWidth="1"/>
    <col min="25" max="25" width="12.33203125" style="1" hidden="1" customWidth="1"/>
    <col min="26" max="26" width="16.33203125" style="1" customWidth="1"/>
    <col min="27" max="27" width="12.33203125" style="1" customWidth="1"/>
    <col min="28" max="28" width="1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04"/>
      <c r="J2" s="104"/>
      <c r="M2" s="285"/>
      <c r="N2" s="285"/>
      <c r="O2" s="285"/>
      <c r="P2" s="285"/>
      <c r="Q2" s="285"/>
      <c r="R2" s="285"/>
      <c r="S2" s="285"/>
      <c r="T2" s="285"/>
      <c r="U2" s="285"/>
      <c r="V2" s="285"/>
      <c r="W2" s="285"/>
      <c r="X2" s="285"/>
      <c r="Y2" s="285"/>
      <c r="Z2" s="285"/>
      <c r="AT2" s="14" t="s">
        <v>91</v>
      </c>
    </row>
    <row r="3" spans="1:46" s="1" customFormat="1" ht="6.95" customHeight="1">
      <c r="B3" s="105"/>
      <c r="C3" s="106"/>
      <c r="D3" s="106"/>
      <c r="E3" s="106"/>
      <c r="F3" s="106"/>
      <c r="G3" s="106"/>
      <c r="H3" s="106"/>
      <c r="I3" s="107"/>
      <c r="J3" s="107"/>
      <c r="K3" s="106"/>
      <c r="L3" s="106"/>
      <c r="M3" s="17"/>
      <c r="AT3" s="14" t="s">
        <v>79</v>
      </c>
    </row>
    <row r="4" spans="1:46" s="1" customFormat="1" ht="24.95" customHeight="1">
      <c r="B4" s="17"/>
      <c r="D4" s="108" t="s">
        <v>101</v>
      </c>
      <c r="I4" s="104"/>
      <c r="J4" s="104"/>
      <c r="M4" s="17"/>
      <c r="N4" s="109" t="s">
        <v>10</v>
      </c>
      <c r="AT4" s="14" t="s">
        <v>4</v>
      </c>
    </row>
    <row r="5" spans="1:46" s="1" customFormat="1" ht="6.95" customHeight="1">
      <c r="B5" s="17"/>
      <c r="I5" s="104"/>
      <c r="J5" s="104"/>
      <c r="M5" s="17"/>
    </row>
    <row r="6" spans="1:46" s="1" customFormat="1" ht="12" customHeight="1">
      <c r="B6" s="17"/>
      <c r="D6" s="110" t="s">
        <v>15</v>
      </c>
      <c r="I6" s="104"/>
      <c r="J6" s="104"/>
      <c r="M6" s="17"/>
    </row>
    <row r="7" spans="1:46" s="1" customFormat="1" ht="23.25" customHeight="1">
      <c r="B7" s="17"/>
      <c r="E7" s="286" t="str">
        <f>'Rekapitulácia stavby'!K6</f>
        <v>Zlepšenie vybavenia techn. učební a zvýšenie technickej gramotnosti v centre odborného výcviku SPŠ NMnV</v>
      </c>
      <c r="F7" s="287"/>
      <c r="G7" s="287"/>
      <c r="H7" s="287"/>
      <c r="I7" s="104"/>
      <c r="J7" s="104"/>
      <c r="M7" s="17"/>
    </row>
    <row r="8" spans="1:46" s="2" customFormat="1" ht="12" customHeight="1">
      <c r="A8" s="30"/>
      <c r="B8" s="35"/>
      <c r="C8" s="30"/>
      <c r="D8" s="110" t="s">
        <v>102</v>
      </c>
      <c r="E8" s="30"/>
      <c r="F8" s="30"/>
      <c r="G8" s="30"/>
      <c r="H8" s="30"/>
      <c r="I8" s="111"/>
      <c r="J8" s="111"/>
      <c r="K8" s="30"/>
      <c r="L8" s="30"/>
      <c r="M8" s="47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46" s="2" customFormat="1" ht="16.5" customHeight="1">
      <c r="A9" s="30"/>
      <c r="B9" s="35"/>
      <c r="C9" s="30"/>
      <c r="D9" s="30"/>
      <c r="E9" s="288" t="s">
        <v>1014</v>
      </c>
      <c r="F9" s="289"/>
      <c r="G9" s="289"/>
      <c r="H9" s="289"/>
      <c r="I9" s="111"/>
      <c r="J9" s="111"/>
      <c r="K9" s="30"/>
      <c r="L9" s="30"/>
      <c r="M9" s="47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ht="11.25">
      <c r="A10" s="30"/>
      <c r="B10" s="35"/>
      <c r="C10" s="30"/>
      <c r="D10" s="30"/>
      <c r="E10" s="30"/>
      <c r="F10" s="30"/>
      <c r="G10" s="30"/>
      <c r="H10" s="30"/>
      <c r="I10" s="111"/>
      <c r="J10" s="111"/>
      <c r="K10" s="30"/>
      <c r="L10" s="30"/>
      <c r="M10" s="47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2" customHeight="1">
      <c r="A11" s="30"/>
      <c r="B11" s="35"/>
      <c r="C11" s="30"/>
      <c r="D11" s="110" t="s">
        <v>17</v>
      </c>
      <c r="E11" s="30"/>
      <c r="F11" s="112" t="s">
        <v>1</v>
      </c>
      <c r="G11" s="30"/>
      <c r="H11" s="30"/>
      <c r="I11" s="113" t="s">
        <v>18</v>
      </c>
      <c r="J11" s="114" t="s">
        <v>1</v>
      </c>
      <c r="K11" s="30"/>
      <c r="L11" s="30"/>
      <c r="M11" s="47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customHeight="1">
      <c r="A12" s="30"/>
      <c r="B12" s="35"/>
      <c r="C12" s="30"/>
      <c r="D12" s="110" t="s">
        <v>19</v>
      </c>
      <c r="E12" s="30"/>
      <c r="F12" s="112" t="s">
        <v>104</v>
      </c>
      <c r="G12" s="30"/>
      <c r="H12" s="30"/>
      <c r="I12" s="113" t="s">
        <v>21</v>
      </c>
      <c r="J12" s="115" t="str">
        <f>'Rekapitulácia stavby'!AN8</f>
        <v>22.6.2017</v>
      </c>
      <c r="K12" s="30"/>
      <c r="L12" s="30"/>
      <c r="M12" s="47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0.9" customHeight="1">
      <c r="A13" s="30"/>
      <c r="B13" s="35"/>
      <c r="C13" s="30"/>
      <c r="D13" s="30"/>
      <c r="E13" s="30"/>
      <c r="F13" s="30"/>
      <c r="G13" s="30"/>
      <c r="H13" s="30"/>
      <c r="I13" s="111"/>
      <c r="J13" s="111"/>
      <c r="K13" s="30"/>
      <c r="L13" s="30"/>
      <c r="M13" s="47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customHeight="1">
      <c r="A14" s="30"/>
      <c r="B14" s="35"/>
      <c r="C14" s="30"/>
      <c r="D14" s="110" t="s">
        <v>23</v>
      </c>
      <c r="E14" s="30"/>
      <c r="F14" s="30"/>
      <c r="G14" s="30"/>
      <c r="H14" s="30"/>
      <c r="I14" s="113" t="s">
        <v>24</v>
      </c>
      <c r="J14" s="114" t="s">
        <v>1</v>
      </c>
      <c r="K14" s="30"/>
      <c r="L14" s="30"/>
      <c r="M14" s="47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8" customHeight="1">
      <c r="A15" s="30"/>
      <c r="B15" s="35"/>
      <c r="C15" s="30"/>
      <c r="D15" s="30"/>
      <c r="E15" s="112" t="s">
        <v>25</v>
      </c>
      <c r="F15" s="30"/>
      <c r="G15" s="30"/>
      <c r="H15" s="30"/>
      <c r="I15" s="113" t="s">
        <v>26</v>
      </c>
      <c r="J15" s="114" t="s">
        <v>1</v>
      </c>
      <c r="K15" s="30"/>
      <c r="L15" s="30"/>
      <c r="M15" s="47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6.95" customHeight="1">
      <c r="A16" s="30"/>
      <c r="B16" s="35"/>
      <c r="C16" s="30"/>
      <c r="D16" s="30"/>
      <c r="E16" s="30"/>
      <c r="F16" s="30"/>
      <c r="G16" s="30"/>
      <c r="H16" s="30"/>
      <c r="I16" s="111"/>
      <c r="J16" s="111"/>
      <c r="K16" s="30"/>
      <c r="L16" s="30"/>
      <c r="M16" s="47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2" customHeight="1">
      <c r="A17" s="30"/>
      <c r="B17" s="35"/>
      <c r="C17" s="30"/>
      <c r="D17" s="110" t="s">
        <v>27</v>
      </c>
      <c r="E17" s="30"/>
      <c r="F17" s="30"/>
      <c r="G17" s="30"/>
      <c r="H17" s="30"/>
      <c r="I17" s="113" t="s">
        <v>24</v>
      </c>
      <c r="J17" s="27" t="str">
        <f>'Rekapitulácia stavby'!AN13</f>
        <v>Vyplň údaj</v>
      </c>
      <c r="K17" s="30"/>
      <c r="L17" s="30"/>
      <c r="M17" s="47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8" customHeight="1">
      <c r="A18" s="30"/>
      <c r="B18" s="35"/>
      <c r="C18" s="30"/>
      <c r="D18" s="30"/>
      <c r="E18" s="290" t="str">
        <f>'Rekapitulácia stavby'!E14</f>
        <v>Vyplň údaj</v>
      </c>
      <c r="F18" s="291"/>
      <c r="G18" s="291"/>
      <c r="H18" s="291"/>
      <c r="I18" s="113" t="s">
        <v>26</v>
      </c>
      <c r="J18" s="27" t="str">
        <f>'Rekapitulácia stavby'!AN14</f>
        <v>Vyplň údaj</v>
      </c>
      <c r="K18" s="30"/>
      <c r="L18" s="30"/>
      <c r="M18" s="47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6.95" customHeight="1">
      <c r="A19" s="30"/>
      <c r="B19" s="35"/>
      <c r="C19" s="30"/>
      <c r="D19" s="30"/>
      <c r="E19" s="30"/>
      <c r="F19" s="30"/>
      <c r="G19" s="30"/>
      <c r="H19" s="30"/>
      <c r="I19" s="111"/>
      <c r="J19" s="111"/>
      <c r="K19" s="30"/>
      <c r="L19" s="30"/>
      <c r="M19" s="47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2" customHeight="1">
      <c r="A20" s="30"/>
      <c r="B20" s="35"/>
      <c r="C20" s="30"/>
      <c r="D20" s="110" t="s">
        <v>29</v>
      </c>
      <c r="E20" s="30"/>
      <c r="F20" s="30"/>
      <c r="G20" s="30"/>
      <c r="H20" s="30"/>
      <c r="I20" s="113" t="s">
        <v>24</v>
      </c>
      <c r="J20" s="114" t="s">
        <v>30</v>
      </c>
      <c r="K20" s="30"/>
      <c r="L20" s="30"/>
      <c r="M20" s="47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8" customHeight="1">
      <c r="A21" s="30"/>
      <c r="B21" s="35"/>
      <c r="C21" s="30"/>
      <c r="D21" s="30"/>
      <c r="E21" s="112" t="s">
        <v>31</v>
      </c>
      <c r="F21" s="30"/>
      <c r="G21" s="30"/>
      <c r="H21" s="30"/>
      <c r="I21" s="113" t="s">
        <v>26</v>
      </c>
      <c r="J21" s="114" t="s">
        <v>32</v>
      </c>
      <c r="K21" s="30"/>
      <c r="L21" s="30"/>
      <c r="M21" s="47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6.95" customHeight="1">
      <c r="A22" s="30"/>
      <c r="B22" s="35"/>
      <c r="C22" s="30"/>
      <c r="D22" s="30"/>
      <c r="E22" s="30"/>
      <c r="F22" s="30"/>
      <c r="G22" s="30"/>
      <c r="H22" s="30"/>
      <c r="I22" s="111"/>
      <c r="J22" s="111"/>
      <c r="K22" s="30"/>
      <c r="L22" s="30"/>
      <c r="M22" s="47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2" customHeight="1">
      <c r="A23" s="30"/>
      <c r="B23" s="35"/>
      <c r="C23" s="30"/>
      <c r="D23" s="110" t="s">
        <v>34</v>
      </c>
      <c r="E23" s="30"/>
      <c r="F23" s="30"/>
      <c r="G23" s="30"/>
      <c r="H23" s="30"/>
      <c r="I23" s="113" t="s">
        <v>24</v>
      </c>
      <c r="J23" s="114" t="s">
        <v>1</v>
      </c>
      <c r="K23" s="30"/>
      <c r="L23" s="30"/>
      <c r="M23" s="47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8" customHeight="1">
      <c r="A24" s="30"/>
      <c r="B24" s="35"/>
      <c r="C24" s="30"/>
      <c r="D24" s="30"/>
      <c r="E24" s="112" t="s">
        <v>35</v>
      </c>
      <c r="F24" s="30"/>
      <c r="G24" s="30"/>
      <c r="H24" s="30"/>
      <c r="I24" s="113" t="s">
        <v>26</v>
      </c>
      <c r="J24" s="114" t="s">
        <v>1</v>
      </c>
      <c r="K24" s="30"/>
      <c r="L24" s="30"/>
      <c r="M24" s="47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6.95" customHeight="1">
      <c r="A25" s="30"/>
      <c r="B25" s="35"/>
      <c r="C25" s="30"/>
      <c r="D25" s="30"/>
      <c r="E25" s="30"/>
      <c r="F25" s="30"/>
      <c r="G25" s="30"/>
      <c r="H25" s="30"/>
      <c r="I25" s="111"/>
      <c r="J25" s="111"/>
      <c r="K25" s="30"/>
      <c r="L25" s="30"/>
      <c r="M25" s="47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2" customHeight="1">
      <c r="A26" s="30"/>
      <c r="B26" s="35"/>
      <c r="C26" s="30"/>
      <c r="D26" s="110" t="s">
        <v>36</v>
      </c>
      <c r="E26" s="30"/>
      <c r="F26" s="30"/>
      <c r="G26" s="30"/>
      <c r="H26" s="30"/>
      <c r="I26" s="111"/>
      <c r="J26" s="111"/>
      <c r="K26" s="30"/>
      <c r="L26" s="30"/>
      <c r="M26" s="47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8" customFormat="1" ht="16.5" customHeight="1">
      <c r="A27" s="116"/>
      <c r="B27" s="117"/>
      <c r="C27" s="116"/>
      <c r="D27" s="116"/>
      <c r="E27" s="292" t="s">
        <v>1</v>
      </c>
      <c r="F27" s="292"/>
      <c r="G27" s="292"/>
      <c r="H27" s="292"/>
      <c r="I27" s="118"/>
      <c r="J27" s="118"/>
      <c r="K27" s="116"/>
      <c r="L27" s="116"/>
      <c r="M27" s="119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5" customHeight="1">
      <c r="A28" s="30"/>
      <c r="B28" s="35"/>
      <c r="C28" s="30"/>
      <c r="D28" s="30"/>
      <c r="E28" s="30"/>
      <c r="F28" s="30"/>
      <c r="G28" s="30"/>
      <c r="H28" s="30"/>
      <c r="I28" s="111"/>
      <c r="J28" s="111"/>
      <c r="K28" s="30"/>
      <c r="L28" s="30"/>
      <c r="M28" s="47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5" customHeight="1">
      <c r="A29" s="30"/>
      <c r="B29" s="35"/>
      <c r="C29" s="30"/>
      <c r="D29" s="120"/>
      <c r="E29" s="120"/>
      <c r="F29" s="120"/>
      <c r="G29" s="120"/>
      <c r="H29" s="120"/>
      <c r="I29" s="121"/>
      <c r="J29" s="121"/>
      <c r="K29" s="120"/>
      <c r="L29" s="120"/>
      <c r="M29" s="47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12.75">
      <c r="A30" s="30"/>
      <c r="B30" s="35"/>
      <c r="C30" s="30"/>
      <c r="D30" s="30"/>
      <c r="E30" s="110" t="s">
        <v>105</v>
      </c>
      <c r="F30" s="30"/>
      <c r="G30" s="30"/>
      <c r="H30" s="30"/>
      <c r="I30" s="111"/>
      <c r="J30" s="111"/>
      <c r="K30" s="122">
        <f>I96</f>
        <v>0</v>
      </c>
      <c r="L30" s="30"/>
      <c r="M30" s="47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12.75">
      <c r="A31" s="30"/>
      <c r="B31" s="35"/>
      <c r="C31" s="30"/>
      <c r="D31" s="30"/>
      <c r="E31" s="110" t="s">
        <v>106</v>
      </c>
      <c r="F31" s="30"/>
      <c r="G31" s="30"/>
      <c r="H31" s="30"/>
      <c r="I31" s="111"/>
      <c r="J31" s="111"/>
      <c r="K31" s="122">
        <f>J96</f>
        <v>0</v>
      </c>
      <c r="L31" s="30"/>
      <c r="M31" s="47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25.35" customHeight="1">
      <c r="A32" s="30"/>
      <c r="B32" s="35"/>
      <c r="C32" s="30"/>
      <c r="D32" s="123" t="s">
        <v>37</v>
      </c>
      <c r="E32" s="30"/>
      <c r="F32" s="30"/>
      <c r="G32" s="30"/>
      <c r="H32" s="30"/>
      <c r="I32" s="111"/>
      <c r="J32" s="111"/>
      <c r="K32" s="124">
        <f>ROUND(K127, 2)</f>
        <v>0</v>
      </c>
      <c r="L32" s="30"/>
      <c r="M32" s="47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6.95" customHeight="1">
      <c r="A33" s="30"/>
      <c r="B33" s="35"/>
      <c r="C33" s="30"/>
      <c r="D33" s="120"/>
      <c r="E33" s="120"/>
      <c r="F33" s="120"/>
      <c r="G33" s="120"/>
      <c r="H33" s="120"/>
      <c r="I33" s="121"/>
      <c r="J33" s="121"/>
      <c r="K33" s="120"/>
      <c r="L33" s="120"/>
      <c r="M33" s="47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customHeight="1">
      <c r="A34" s="30"/>
      <c r="B34" s="35"/>
      <c r="C34" s="30"/>
      <c r="D34" s="30"/>
      <c r="E34" s="30"/>
      <c r="F34" s="125" t="s">
        <v>39</v>
      </c>
      <c r="G34" s="30"/>
      <c r="H34" s="30"/>
      <c r="I34" s="126" t="s">
        <v>38</v>
      </c>
      <c r="J34" s="111"/>
      <c r="K34" s="125" t="s">
        <v>40</v>
      </c>
      <c r="L34" s="30"/>
      <c r="M34" s="47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customHeight="1">
      <c r="A35" s="30"/>
      <c r="B35" s="35"/>
      <c r="C35" s="30"/>
      <c r="D35" s="127" t="s">
        <v>41</v>
      </c>
      <c r="E35" s="110" t="s">
        <v>42</v>
      </c>
      <c r="F35" s="122">
        <f>ROUND((SUM(BE127:BE267)),  2)</f>
        <v>0</v>
      </c>
      <c r="G35" s="30"/>
      <c r="H35" s="30"/>
      <c r="I35" s="128">
        <v>0.2</v>
      </c>
      <c r="J35" s="111"/>
      <c r="K35" s="122">
        <f>ROUND(((SUM(BE127:BE267))*I35),  2)</f>
        <v>0</v>
      </c>
      <c r="L35" s="30"/>
      <c r="M35" s="47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5" customHeight="1">
      <c r="A36" s="30"/>
      <c r="B36" s="35"/>
      <c r="C36" s="30"/>
      <c r="D36" s="30"/>
      <c r="E36" s="110" t="s">
        <v>43</v>
      </c>
      <c r="F36" s="122">
        <f>ROUND((SUM(BF127:BF267)),  2)</f>
        <v>0</v>
      </c>
      <c r="G36" s="30"/>
      <c r="H36" s="30"/>
      <c r="I36" s="128">
        <v>0.2</v>
      </c>
      <c r="J36" s="111"/>
      <c r="K36" s="122">
        <f>ROUND(((SUM(BF127:BF267))*I36),  2)</f>
        <v>0</v>
      </c>
      <c r="L36" s="30"/>
      <c r="M36" s="47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5" hidden="1" customHeight="1">
      <c r="A37" s="30"/>
      <c r="B37" s="35"/>
      <c r="C37" s="30"/>
      <c r="D37" s="30"/>
      <c r="E37" s="110" t="s">
        <v>44</v>
      </c>
      <c r="F37" s="122">
        <f>ROUND((SUM(BG127:BG267)),  2)</f>
        <v>0</v>
      </c>
      <c r="G37" s="30"/>
      <c r="H37" s="30"/>
      <c r="I37" s="128">
        <v>0.2</v>
      </c>
      <c r="J37" s="111"/>
      <c r="K37" s="122">
        <f>0</f>
        <v>0</v>
      </c>
      <c r="L37" s="30"/>
      <c r="M37" s="47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14.45" hidden="1" customHeight="1">
      <c r="A38" s="30"/>
      <c r="B38" s="35"/>
      <c r="C38" s="30"/>
      <c r="D38" s="30"/>
      <c r="E38" s="110" t="s">
        <v>45</v>
      </c>
      <c r="F38" s="122">
        <f>ROUND((SUM(BH127:BH267)),  2)</f>
        <v>0</v>
      </c>
      <c r="G38" s="30"/>
      <c r="H38" s="30"/>
      <c r="I38" s="128">
        <v>0.2</v>
      </c>
      <c r="J38" s="111"/>
      <c r="K38" s="122">
        <f>0</f>
        <v>0</v>
      </c>
      <c r="L38" s="30"/>
      <c r="M38" s="47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14.45" hidden="1" customHeight="1">
      <c r="A39" s="30"/>
      <c r="B39" s="35"/>
      <c r="C39" s="30"/>
      <c r="D39" s="30"/>
      <c r="E39" s="110" t="s">
        <v>46</v>
      </c>
      <c r="F39" s="122">
        <f>ROUND((SUM(BI127:BI267)),  2)</f>
        <v>0</v>
      </c>
      <c r="G39" s="30"/>
      <c r="H39" s="30"/>
      <c r="I39" s="128">
        <v>0</v>
      </c>
      <c r="J39" s="111"/>
      <c r="K39" s="122">
        <f>0</f>
        <v>0</v>
      </c>
      <c r="L39" s="30"/>
      <c r="M39" s="47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6.95" customHeight="1">
      <c r="A40" s="30"/>
      <c r="B40" s="35"/>
      <c r="C40" s="30"/>
      <c r="D40" s="30"/>
      <c r="E40" s="30"/>
      <c r="F40" s="30"/>
      <c r="G40" s="30"/>
      <c r="H40" s="30"/>
      <c r="I40" s="111"/>
      <c r="J40" s="111"/>
      <c r="K40" s="30"/>
      <c r="L40" s="30"/>
      <c r="M40" s="47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2" customFormat="1" ht="25.35" customHeight="1">
      <c r="A41" s="30"/>
      <c r="B41" s="35"/>
      <c r="C41" s="129"/>
      <c r="D41" s="130" t="s">
        <v>47</v>
      </c>
      <c r="E41" s="131"/>
      <c r="F41" s="131"/>
      <c r="G41" s="132" t="s">
        <v>48</v>
      </c>
      <c r="H41" s="133" t="s">
        <v>49</v>
      </c>
      <c r="I41" s="134"/>
      <c r="J41" s="134"/>
      <c r="K41" s="135">
        <f>SUM(K32:K39)</f>
        <v>0</v>
      </c>
      <c r="L41" s="136"/>
      <c r="M41" s="47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</row>
    <row r="42" spans="1:31" s="2" customFormat="1" ht="14.45" customHeight="1">
      <c r="A42" s="30"/>
      <c r="B42" s="35"/>
      <c r="C42" s="30"/>
      <c r="D42" s="30"/>
      <c r="E42" s="30"/>
      <c r="F42" s="30"/>
      <c r="G42" s="30"/>
      <c r="H42" s="30"/>
      <c r="I42" s="111"/>
      <c r="J42" s="111"/>
      <c r="K42" s="30"/>
      <c r="L42" s="30"/>
      <c r="M42" s="47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</row>
    <row r="43" spans="1:31" s="1" customFormat="1" ht="14.45" customHeight="1">
      <c r="B43" s="17"/>
      <c r="I43" s="104"/>
      <c r="J43" s="104"/>
      <c r="M43" s="17"/>
    </row>
    <row r="44" spans="1:31" s="1" customFormat="1" ht="14.45" customHeight="1">
      <c r="B44" s="17"/>
      <c r="I44" s="104"/>
      <c r="J44" s="104"/>
      <c r="M44" s="17"/>
    </row>
    <row r="45" spans="1:31" s="1" customFormat="1" ht="14.45" customHeight="1">
      <c r="B45" s="17"/>
      <c r="I45" s="104"/>
      <c r="J45" s="104"/>
      <c r="M45" s="17"/>
    </row>
    <row r="46" spans="1:31" s="1" customFormat="1" ht="14.45" customHeight="1">
      <c r="B46" s="17"/>
      <c r="I46" s="104"/>
      <c r="J46" s="104"/>
      <c r="M46" s="17"/>
    </row>
    <row r="47" spans="1:31" s="1" customFormat="1" ht="14.45" customHeight="1">
      <c r="B47" s="17"/>
      <c r="I47" s="104"/>
      <c r="J47" s="104"/>
      <c r="M47" s="17"/>
    </row>
    <row r="48" spans="1:31" s="1" customFormat="1" ht="14.45" customHeight="1">
      <c r="B48" s="17"/>
      <c r="I48" s="104"/>
      <c r="J48" s="104"/>
      <c r="M48" s="17"/>
    </row>
    <row r="49" spans="1:31" s="1" customFormat="1" ht="14.45" customHeight="1">
      <c r="B49" s="17"/>
      <c r="I49" s="104"/>
      <c r="J49" s="104"/>
      <c r="M49" s="17"/>
    </row>
    <row r="50" spans="1:31" s="2" customFormat="1" ht="14.45" customHeight="1">
      <c r="B50" s="47"/>
      <c r="D50" s="137" t="s">
        <v>50</v>
      </c>
      <c r="E50" s="138"/>
      <c r="F50" s="138"/>
      <c r="G50" s="137" t="s">
        <v>51</v>
      </c>
      <c r="H50" s="138"/>
      <c r="I50" s="139"/>
      <c r="J50" s="139"/>
      <c r="K50" s="138"/>
      <c r="L50" s="138"/>
      <c r="M50" s="47"/>
    </row>
    <row r="51" spans="1:31" ht="11.25">
      <c r="B51" s="17"/>
      <c r="M51" s="17"/>
    </row>
    <row r="52" spans="1:31" ht="11.25">
      <c r="B52" s="17"/>
      <c r="M52" s="17"/>
    </row>
    <row r="53" spans="1:31" ht="11.25">
      <c r="B53" s="17"/>
      <c r="M53" s="17"/>
    </row>
    <row r="54" spans="1:31" ht="11.25">
      <c r="B54" s="17"/>
      <c r="M54" s="17"/>
    </row>
    <row r="55" spans="1:31" ht="11.25">
      <c r="B55" s="17"/>
      <c r="M55" s="17"/>
    </row>
    <row r="56" spans="1:31" ht="11.25">
      <c r="B56" s="17"/>
      <c r="M56" s="17"/>
    </row>
    <row r="57" spans="1:31" ht="11.25">
      <c r="B57" s="17"/>
      <c r="M57" s="17"/>
    </row>
    <row r="58" spans="1:31" ht="11.25">
      <c r="B58" s="17"/>
      <c r="M58" s="17"/>
    </row>
    <row r="59" spans="1:31" ht="11.25">
      <c r="B59" s="17"/>
      <c r="M59" s="17"/>
    </row>
    <row r="60" spans="1:31" ht="11.25">
      <c r="B60" s="17"/>
      <c r="M60" s="17"/>
    </row>
    <row r="61" spans="1:31" s="2" customFormat="1" ht="12.75">
      <c r="A61" s="30"/>
      <c r="B61" s="35"/>
      <c r="C61" s="30"/>
      <c r="D61" s="140" t="s">
        <v>52</v>
      </c>
      <c r="E61" s="141"/>
      <c r="F61" s="142" t="s">
        <v>53</v>
      </c>
      <c r="G61" s="140" t="s">
        <v>52</v>
      </c>
      <c r="H61" s="141"/>
      <c r="I61" s="143"/>
      <c r="J61" s="144" t="s">
        <v>53</v>
      </c>
      <c r="K61" s="141"/>
      <c r="L61" s="141"/>
      <c r="M61" s="47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ht="11.25">
      <c r="B62" s="17"/>
      <c r="M62" s="17"/>
    </row>
    <row r="63" spans="1:31" ht="11.25">
      <c r="B63" s="17"/>
      <c r="M63" s="17"/>
    </row>
    <row r="64" spans="1:31" ht="11.25">
      <c r="B64" s="17"/>
      <c r="M64" s="17"/>
    </row>
    <row r="65" spans="1:31" s="2" customFormat="1" ht="12.75">
      <c r="A65" s="30"/>
      <c r="B65" s="35"/>
      <c r="C65" s="30"/>
      <c r="D65" s="137" t="s">
        <v>54</v>
      </c>
      <c r="E65" s="145"/>
      <c r="F65" s="145"/>
      <c r="G65" s="137" t="s">
        <v>55</v>
      </c>
      <c r="H65" s="145"/>
      <c r="I65" s="146"/>
      <c r="J65" s="146"/>
      <c r="K65" s="145"/>
      <c r="L65" s="145"/>
      <c r="M65" s="47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ht="11.25">
      <c r="B66" s="17"/>
      <c r="M66" s="17"/>
    </row>
    <row r="67" spans="1:31" ht="11.25">
      <c r="B67" s="17"/>
      <c r="M67" s="17"/>
    </row>
    <row r="68" spans="1:31" ht="11.25">
      <c r="B68" s="17"/>
      <c r="M68" s="17"/>
    </row>
    <row r="69" spans="1:31" ht="11.25">
      <c r="B69" s="17"/>
      <c r="M69" s="17"/>
    </row>
    <row r="70" spans="1:31" ht="11.25">
      <c r="B70" s="17"/>
      <c r="M70" s="17"/>
    </row>
    <row r="71" spans="1:31" ht="11.25">
      <c r="B71" s="17"/>
      <c r="M71" s="17"/>
    </row>
    <row r="72" spans="1:31" ht="11.25">
      <c r="B72" s="17"/>
      <c r="M72" s="17"/>
    </row>
    <row r="73" spans="1:31" ht="11.25">
      <c r="B73" s="17"/>
      <c r="M73" s="17"/>
    </row>
    <row r="74" spans="1:31" ht="11.25">
      <c r="B74" s="17"/>
      <c r="M74" s="17"/>
    </row>
    <row r="75" spans="1:31" ht="11.25">
      <c r="B75" s="17"/>
      <c r="M75" s="17"/>
    </row>
    <row r="76" spans="1:31" s="2" customFormat="1" ht="12.75">
      <c r="A76" s="30"/>
      <c r="B76" s="35"/>
      <c r="C76" s="30"/>
      <c r="D76" s="140" t="s">
        <v>52</v>
      </c>
      <c r="E76" s="141"/>
      <c r="F76" s="142" t="s">
        <v>53</v>
      </c>
      <c r="G76" s="140" t="s">
        <v>52</v>
      </c>
      <c r="H76" s="141"/>
      <c r="I76" s="143"/>
      <c r="J76" s="144" t="s">
        <v>53</v>
      </c>
      <c r="K76" s="141"/>
      <c r="L76" s="141"/>
      <c r="M76" s="47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5" customHeight="1">
      <c r="A77" s="30"/>
      <c r="B77" s="147"/>
      <c r="C77" s="148"/>
      <c r="D77" s="148"/>
      <c r="E77" s="148"/>
      <c r="F77" s="148"/>
      <c r="G77" s="148"/>
      <c r="H77" s="148"/>
      <c r="I77" s="149"/>
      <c r="J77" s="149"/>
      <c r="K77" s="148"/>
      <c r="L77" s="148"/>
      <c r="M77" s="47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81" spans="1:47" s="2" customFormat="1" ht="6.95" customHeight="1">
      <c r="A81" s="30"/>
      <c r="B81" s="150"/>
      <c r="C81" s="151"/>
      <c r="D81" s="151"/>
      <c r="E81" s="151"/>
      <c r="F81" s="151"/>
      <c r="G81" s="151"/>
      <c r="H81" s="151"/>
      <c r="I81" s="152"/>
      <c r="J81" s="152"/>
      <c r="K81" s="151"/>
      <c r="L81" s="151"/>
      <c r="M81" s="47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47" s="2" customFormat="1" ht="24.95" customHeight="1">
      <c r="A82" s="30"/>
      <c r="B82" s="31"/>
      <c r="C82" s="20" t="s">
        <v>107</v>
      </c>
      <c r="D82" s="32"/>
      <c r="E82" s="32"/>
      <c r="F82" s="32"/>
      <c r="G82" s="32"/>
      <c r="H82" s="32"/>
      <c r="I82" s="111"/>
      <c r="J82" s="111"/>
      <c r="K82" s="32"/>
      <c r="L82" s="32"/>
      <c r="M82" s="47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47" s="2" customFormat="1" ht="6.95" customHeight="1">
      <c r="A83" s="30"/>
      <c r="B83" s="31"/>
      <c r="C83" s="32"/>
      <c r="D83" s="32"/>
      <c r="E83" s="32"/>
      <c r="F83" s="32"/>
      <c r="G83" s="32"/>
      <c r="H83" s="32"/>
      <c r="I83" s="111"/>
      <c r="J83" s="111"/>
      <c r="K83" s="32"/>
      <c r="L83" s="32"/>
      <c r="M83" s="47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47" s="2" customFormat="1" ht="12" customHeight="1">
      <c r="A84" s="30"/>
      <c r="B84" s="31"/>
      <c r="C84" s="26" t="s">
        <v>15</v>
      </c>
      <c r="D84" s="32"/>
      <c r="E84" s="32"/>
      <c r="F84" s="32"/>
      <c r="G84" s="32"/>
      <c r="H84" s="32"/>
      <c r="I84" s="111"/>
      <c r="J84" s="111"/>
      <c r="K84" s="32"/>
      <c r="L84" s="32"/>
      <c r="M84" s="47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47" s="2" customFormat="1" ht="23.25" customHeight="1">
      <c r="A85" s="30"/>
      <c r="B85" s="31"/>
      <c r="C85" s="32"/>
      <c r="D85" s="32"/>
      <c r="E85" s="293" t="str">
        <f>E7</f>
        <v>Zlepšenie vybavenia techn. učební a zvýšenie technickej gramotnosti v centre odborného výcviku SPŠ NMnV</v>
      </c>
      <c r="F85" s="294"/>
      <c r="G85" s="294"/>
      <c r="H85" s="294"/>
      <c r="I85" s="111"/>
      <c r="J85" s="111"/>
      <c r="K85" s="32"/>
      <c r="L85" s="32"/>
      <c r="M85" s="47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47" s="2" customFormat="1" ht="12" customHeight="1">
      <c r="A86" s="30"/>
      <c r="B86" s="31"/>
      <c r="C86" s="26" t="s">
        <v>102</v>
      </c>
      <c r="D86" s="32"/>
      <c r="E86" s="32"/>
      <c r="F86" s="32"/>
      <c r="G86" s="32"/>
      <c r="H86" s="32"/>
      <c r="I86" s="111"/>
      <c r="J86" s="111"/>
      <c r="K86" s="32"/>
      <c r="L86" s="32"/>
      <c r="M86" s="47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47" s="2" customFormat="1" ht="16.5" customHeight="1">
      <c r="A87" s="30"/>
      <c r="B87" s="31"/>
      <c r="C87" s="32"/>
      <c r="D87" s="32"/>
      <c r="E87" s="245" t="str">
        <f>E9</f>
        <v>002 - SO 01 Umelé osvetlenie a vnútorné silnoprúdové rozvody</v>
      </c>
      <c r="F87" s="295"/>
      <c r="G87" s="295"/>
      <c r="H87" s="295"/>
      <c r="I87" s="111"/>
      <c r="J87" s="111"/>
      <c r="K87" s="32"/>
      <c r="L87" s="32"/>
      <c r="M87" s="47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47" s="2" customFormat="1" ht="6.95" customHeight="1">
      <c r="A88" s="30"/>
      <c r="B88" s="31"/>
      <c r="C88" s="32"/>
      <c r="D88" s="32"/>
      <c r="E88" s="32"/>
      <c r="F88" s="32"/>
      <c r="G88" s="32"/>
      <c r="H88" s="32"/>
      <c r="I88" s="111"/>
      <c r="J88" s="111"/>
      <c r="K88" s="32"/>
      <c r="L88" s="32"/>
      <c r="M88" s="47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47" s="2" customFormat="1" ht="12" customHeight="1">
      <c r="A89" s="30"/>
      <c r="B89" s="31"/>
      <c r="C89" s="26" t="s">
        <v>19</v>
      </c>
      <c r="D89" s="32"/>
      <c r="E89" s="32"/>
      <c r="F89" s="24" t="str">
        <f>F12</f>
        <v>Nové Mesto nad Váhom</v>
      </c>
      <c r="G89" s="32"/>
      <c r="H89" s="32"/>
      <c r="I89" s="113" t="s">
        <v>21</v>
      </c>
      <c r="J89" s="115" t="str">
        <f>IF(J12="","",J12)</f>
        <v>22.6.2017</v>
      </c>
      <c r="K89" s="32"/>
      <c r="L89" s="32"/>
      <c r="M89" s="47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47" s="2" customFormat="1" ht="6.95" customHeight="1">
      <c r="A90" s="30"/>
      <c r="B90" s="31"/>
      <c r="C90" s="32"/>
      <c r="D90" s="32"/>
      <c r="E90" s="32"/>
      <c r="F90" s="32"/>
      <c r="G90" s="32"/>
      <c r="H90" s="32"/>
      <c r="I90" s="111"/>
      <c r="J90" s="111"/>
      <c r="K90" s="32"/>
      <c r="L90" s="32"/>
      <c r="M90" s="47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47" s="2" customFormat="1" ht="25.7" customHeight="1">
      <c r="A91" s="30"/>
      <c r="B91" s="31"/>
      <c r="C91" s="26" t="s">
        <v>23</v>
      </c>
      <c r="D91" s="32"/>
      <c r="E91" s="32"/>
      <c r="F91" s="24" t="str">
        <f>E15</f>
        <v xml:space="preserve"> </v>
      </c>
      <c r="G91" s="32"/>
      <c r="H91" s="32"/>
      <c r="I91" s="113" t="s">
        <v>29</v>
      </c>
      <c r="J91" s="153" t="str">
        <f>E21</f>
        <v>3D PARTNERS, s.r.o.</v>
      </c>
      <c r="K91" s="32"/>
      <c r="L91" s="32"/>
      <c r="M91" s="47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47" s="2" customFormat="1" ht="15.2" customHeight="1">
      <c r="A92" s="30"/>
      <c r="B92" s="31"/>
      <c r="C92" s="26" t="s">
        <v>27</v>
      </c>
      <c r="D92" s="32"/>
      <c r="E92" s="32"/>
      <c r="F92" s="24" t="str">
        <f>IF(E18="","",E18)</f>
        <v>Vyplň údaj</v>
      </c>
      <c r="G92" s="32"/>
      <c r="H92" s="32"/>
      <c r="I92" s="113" t="s">
        <v>34</v>
      </c>
      <c r="J92" s="153" t="str">
        <f>E24</f>
        <v>Ing. Martin TOMÁŠ</v>
      </c>
      <c r="K92" s="32"/>
      <c r="L92" s="32"/>
      <c r="M92" s="47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47" s="2" customFormat="1" ht="10.35" customHeight="1">
      <c r="A93" s="30"/>
      <c r="B93" s="31"/>
      <c r="C93" s="32"/>
      <c r="D93" s="32"/>
      <c r="E93" s="32"/>
      <c r="F93" s="32"/>
      <c r="G93" s="32"/>
      <c r="H93" s="32"/>
      <c r="I93" s="111"/>
      <c r="J93" s="111"/>
      <c r="K93" s="32"/>
      <c r="L93" s="32"/>
      <c r="M93" s="47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47" s="2" customFormat="1" ht="29.25" customHeight="1">
      <c r="A94" s="30"/>
      <c r="B94" s="31"/>
      <c r="C94" s="154" t="s">
        <v>108</v>
      </c>
      <c r="D94" s="155"/>
      <c r="E94" s="155"/>
      <c r="F94" s="155"/>
      <c r="G94" s="155"/>
      <c r="H94" s="155"/>
      <c r="I94" s="156" t="s">
        <v>109</v>
      </c>
      <c r="J94" s="156" t="s">
        <v>110</v>
      </c>
      <c r="K94" s="157" t="s">
        <v>111</v>
      </c>
      <c r="L94" s="155"/>
      <c r="M94" s="47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47" s="2" customFormat="1" ht="10.35" customHeight="1">
      <c r="A95" s="30"/>
      <c r="B95" s="31"/>
      <c r="C95" s="32"/>
      <c r="D95" s="32"/>
      <c r="E95" s="32"/>
      <c r="F95" s="32"/>
      <c r="G95" s="32"/>
      <c r="H95" s="32"/>
      <c r="I95" s="111"/>
      <c r="J95" s="111"/>
      <c r="K95" s="32"/>
      <c r="L95" s="32"/>
      <c r="M95" s="47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47" s="2" customFormat="1" ht="22.9" customHeight="1">
      <c r="A96" s="30"/>
      <c r="B96" s="31"/>
      <c r="C96" s="158" t="s">
        <v>112</v>
      </c>
      <c r="D96" s="32"/>
      <c r="E96" s="32"/>
      <c r="F96" s="32"/>
      <c r="G96" s="32"/>
      <c r="H96" s="32"/>
      <c r="I96" s="159">
        <f t="shared" ref="I96:J98" si="0">Q127</f>
        <v>0</v>
      </c>
      <c r="J96" s="159">
        <f t="shared" si="0"/>
        <v>0</v>
      </c>
      <c r="K96" s="79">
        <f>K127</f>
        <v>0</v>
      </c>
      <c r="L96" s="32"/>
      <c r="M96" s="47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U96" s="14" t="s">
        <v>113</v>
      </c>
    </row>
    <row r="97" spans="1:31" s="9" customFormat="1" ht="24.95" customHeight="1">
      <c r="B97" s="160"/>
      <c r="C97" s="161"/>
      <c r="D97" s="162" t="s">
        <v>1015</v>
      </c>
      <c r="E97" s="163"/>
      <c r="F97" s="163"/>
      <c r="G97" s="163"/>
      <c r="H97" s="163"/>
      <c r="I97" s="164">
        <f t="shared" si="0"/>
        <v>0</v>
      </c>
      <c r="J97" s="164">
        <f t="shared" si="0"/>
        <v>0</v>
      </c>
      <c r="K97" s="165">
        <f>K128</f>
        <v>0</v>
      </c>
      <c r="L97" s="161"/>
      <c r="M97" s="166"/>
    </row>
    <row r="98" spans="1:31" s="10" customFormat="1" ht="19.899999999999999" customHeight="1">
      <c r="B98" s="167"/>
      <c r="C98" s="168"/>
      <c r="D98" s="169" t="s">
        <v>1016</v>
      </c>
      <c r="E98" s="170"/>
      <c r="F98" s="170"/>
      <c r="G98" s="170"/>
      <c r="H98" s="170"/>
      <c r="I98" s="171">
        <f t="shared" si="0"/>
        <v>0</v>
      </c>
      <c r="J98" s="171">
        <f t="shared" si="0"/>
        <v>0</v>
      </c>
      <c r="K98" s="172">
        <f>K129</f>
        <v>0</v>
      </c>
      <c r="L98" s="168"/>
      <c r="M98" s="173"/>
    </row>
    <row r="99" spans="1:31" s="10" customFormat="1" ht="19.899999999999999" customHeight="1">
      <c r="B99" s="167"/>
      <c r="C99" s="168"/>
      <c r="D99" s="169" t="s">
        <v>1017</v>
      </c>
      <c r="E99" s="170"/>
      <c r="F99" s="170"/>
      <c r="G99" s="170"/>
      <c r="H99" s="170"/>
      <c r="I99" s="171">
        <f>Q140</f>
        <v>0</v>
      </c>
      <c r="J99" s="171">
        <f>R140</f>
        <v>0</v>
      </c>
      <c r="K99" s="172">
        <f>K140</f>
        <v>0</v>
      </c>
      <c r="L99" s="168"/>
      <c r="M99" s="173"/>
    </row>
    <row r="100" spans="1:31" s="10" customFormat="1" ht="19.899999999999999" customHeight="1">
      <c r="B100" s="167"/>
      <c r="C100" s="168"/>
      <c r="D100" s="169" t="s">
        <v>1018</v>
      </c>
      <c r="E100" s="170"/>
      <c r="F100" s="170"/>
      <c r="G100" s="170"/>
      <c r="H100" s="170"/>
      <c r="I100" s="171">
        <f>Q151</f>
        <v>0</v>
      </c>
      <c r="J100" s="171">
        <f>R151</f>
        <v>0</v>
      </c>
      <c r="K100" s="172">
        <f>K151</f>
        <v>0</v>
      </c>
      <c r="L100" s="168"/>
      <c r="M100" s="173"/>
    </row>
    <row r="101" spans="1:31" s="10" customFormat="1" ht="19.899999999999999" customHeight="1">
      <c r="B101" s="167"/>
      <c r="C101" s="168"/>
      <c r="D101" s="169" t="s">
        <v>1019</v>
      </c>
      <c r="E101" s="170"/>
      <c r="F101" s="170"/>
      <c r="G101" s="170"/>
      <c r="H101" s="170"/>
      <c r="I101" s="171">
        <f>Q163</f>
        <v>0</v>
      </c>
      <c r="J101" s="171">
        <f>R163</f>
        <v>0</v>
      </c>
      <c r="K101" s="172">
        <f>K163</f>
        <v>0</v>
      </c>
      <c r="L101" s="168"/>
      <c r="M101" s="173"/>
    </row>
    <row r="102" spans="1:31" s="10" customFormat="1" ht="19.899999999999999" customHeight="1">
      <c r="B102" s="167"/>
      <c r="C102" s="168"/>
      <c r="D102" s="169" t="s">
        <v>1020</v>
      </c>
      <c r="E102" s="170"/>
      <c r="F102" s="170"/>
      <c r="G102" s="170"/>
      <c r="H102" s="170"/>
      <c r="I102" s="171">
        <f>Q175</f>
        <v>0</v>
      </c>
      <c r="J102" s="171">
        <f>R175</f>
        <v>0</v>
      </c>
      <c r="K102" s="172">
        <f>K175</f>
        <v>0</v>
      </c>
      <c r="L102" s="168"/>
      <c r="M102" s="173"/>
    </row>
    <row r="103" spans="1:31" s="10" customFormat="1" ht="19.899999999999999" customHeight="1">
      <c r="B103" s="167"/>
      <c r="C103" s="168"/>
      <c r="D103" s="169" t="s">
        <v>1021</v>
      </c>
      <c r="E103" s="170"/>
      <c r="F103" s="170"/>
      <c r="G103" s="170"/>
      <c r="H103" s="170"/>
      <c r="I103" s="171">
        <f>Q187</f>
        <v>0</v>
      </c>
      <c r="J103" s="171">
        <f>R187</f>
        <v>0</v>
      </c>
      <c r="K103" s="172">
        <f>K187</f>
        <v>0</v>
      </c>
      <c r="L103" s="168"/>
      <c r="M103" s="173"/>
    </row>
    <row r="104" spans="1:31" s="10" customFormat="1" ht="19.899999999999999" customHeight="1">
      <c r="B104" s="167"/>
      <c r="C104" s="168"/>
      <c r="D104" s="169" t="s">
        <v>1022</v>
      </c>
      <c r="E104" s="170"/>
      <c r="F104" s="170"/>
      <c r="G104" s="170"/>
      <c r="H104" s="170"/>
      <c r="I104" s="171">
        <f>Q199</f>
        <v>0</v>
      </c>
      <c r="J104" s="171">
        <f>R199</f>
        <v>0</v>
      </c>
      <c r="K104" s="172">
        <f>K199</f>
        <v>0</v>
      </c>
      <c r="L104" s="168"/>
      <c r="M104" s="173"/>
    </row>
    <row r="105" spans="1:31" s="9" customFormat="1" ht="24.95" customHeight="1">
      <c r="B105" s="160"/>
      <c r="C105" s="161"/>
      <c r="D105" s="162" t="s">
        <v>1023</v>
      </c>
      <c r="E105" s="163"/>
      <c r="F105" s="163"/>
      <c r="G105" s="163"/>
      <c r="H105" s="163"/>
      <c r="I105" s="164">
        <f>Q209</f>
        <v>0</v>
      </c>
      <c r="J105" s="164">
        <f>R209</f>
        <v>0</v>
      </c>
      <c r="K105" s="165">
        <f>K209</f>
        <v>0</v>
      </c>
      <c r="L105" s="161"/>
      <c r="M105" s="166"/>
    </row>
    <row r="106" spans="1:31" s="10" customFormat="1" ht="19.899999999999999" customHeight="1">
      <c r="B106" s="167"/>
      <c r="C106" s="168"/>
      <c r="D106" s="169" t="s">
        <v>1024</v>
      </c>
      <c r="E106" s="170"/>
      <c r="F106" s="170"/>
      <c r="G106" s="170"/>
      <c r="H106" s="170"/>
      <c r="I106" s="171">
        <f>Q210</f>
        <v>0</v>
      </c>
      <c r="J106" s="171">
        <f>R210</f>
        <v>0</v>
      </c>
      <c r="K106" s="172">
        <f>K210</f>
        <v>0</v>
      </c>
      <c r="L106" s="168"/>
      <c r="M106" s="173"/>
    </row>
    <row r="107" spans="1:31" s="9" customFormat="1" ht="24.95" customHeight="1">
      <c r="B107" s="160"/>
      <c r="C107" s="161"/>
      <c r="D107" s="162" t="s">
        <v>1025</v>
      </c>
      <c r="E107" s="163"/>
      <c r="F107" s="163"/>
      <c r="G107" s="163"/>
      <c r="H107" s="163"/>
      <c r="I107" s="164">
        <f>Q264</f>
        <v>0</v>
      </c>
      <c r="J107" s="164">
        <f>R264</f>
        <v>0</v>
      </c>
      <c r="K107" s="165">
        <f>K264</f>
        <v>0</v>
      </c>
      <c r="L107" s="161"/>
      <c r="M107" s="166"/>
    </row>
    <row r="108" spans="1:31" s="2" customFormat="1" ht="21.75" customHeight="1">
      <c r="A108" s="30"/>
      <c r="B108" s="31"/>
      <c r="C108" s="32"/>
      <c r="D108" s="32"/>
      <c r="E108" s="32"/>
      <c r="F108" s="32"/>
      <c r="G108" s="32"/>
      <c r="H108" s="32"/>
      <c r="I108" s="111"/>
      <c r="J108" s="111"/>
      <c r="K108" s="32"/>
      <c r="L108" s="32"/>
      <c r="M108" s="47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</row>
    <row r="109" spans="1:31" s="2" customFormat="1" ht="6.95" customHeight="1">
      <c r="A109" s="30"/>
      <c r="B109" s="50"/>
      <c r="C109" s="51"/>
      <c r="D109" s="51"/>
      <c r="E109" s="51"/>
      <c r="F109" s="51"/>
      <c r="G109" s="51"/>
      <c r="H109" s="51"/>
      <c r="I109" s="149"/>
      <c r="J109" s="149"/>
      <c r="K109" s="51"/>
      <c r="L109" s="51"/>
      <c r="M109" s="47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</row>
    <row r="113" spans="1:63" s="2" customFormat="1" ht="6.95" customHeight="1">
      <c r="A113" s="30"/>
      <c r="B113" s="52"/>
      <c r="C113" s="53"/>
      <c r="D113" s="53"/>
      <c r="E113" s="53"/>
      <c r="F113" s="53"/>
      <c r="G113" s="53"/>
      <c r="H113" s="53"/>
      <c r="I113" s="152"/>
      <c r="J113" s="152"/>
      <c r="K113" s="53"/>
      <c r="L113" s="53"/>
      <c r="M113" s="47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</row>
    <row r="114" spans="1:63" s="2" customFormat="1" ht="24.95" customHeight="1">
      <c r="A114" s="30"/>
      <c r="B114" s="31"/>
      <c r="C114" s="20" t="s">
        <v>135</v>
      </c>
      <c r="D114" s="32"/>
      <c r="E114" s="32"/>
      <c r="F114" s="32"/>
      <c r="G114" s="32"/>
      <c r="H114" s="32"/>
      <c r="I114" s="111"/>
      <c r="J114" s="111"/>
      <c r="K114" s="32"/>
      <c r="L114" s="32"/>
      <c r="M114" s="47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</row>
    <row r="115" spans="1:63" s="2" customFormat="1" ht="6.95" customHeight="1">
      <c r="A115" s="30"/>
      <c r="B115" s="31"/>
      <c r="C115" s="32"/>
      <c r="D115" s="32"/>
      <c r="E115" s="32"/>
      <c r="F115" s="32"/>
      <c r="G115" s="32"/>
      <c r="H115" s="32"/>
      <c r="I115" s="111"/>
      <c r="J115" s="111"/>
      <c r="K115" s="32"/>
      <c r="L115" s="32"/>
      <c r="M115" s="47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</row>
    <row r="116" spans="1:63" s="2" customFormat="1" ht="12" customHeight="1">
      <c r="A116" s="30"/>
      <c r="B116" s="31"/>
      <c r="C116" s="26" t="s">
        <v>15</v>
      </c>
      <c r="D116" s="32"/>
      <c r="E116" s="32"/>
      <c r="F116" s="32"/>
      <c r="G116" s="32"/>
      <c r="H116" s="32"/>
      <c r="I116" s="111"/>
      <c r="J116" s="111"/>
      <c r="K116" s="32"/>
      <c r="L116" s="32"/>
      <c r="M116" s="47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pans="1:63" s="2" customFormat="1" ht="23.25" customHeight="1">
      <c r="A117" s="30"/>
      <c r="B117" s="31"/>
      <c r="C117" s="32"/>
      <c r="D117" s="32"/>
      <c r="E117" s="293" t="str">
        <f>E7</f>
        <v>Zlepšenie vybavenia techn. učební a zvýšenie technickej gramotnosti v centre odborného výcviku SPŠ NMnV</v>
      </c>
      <c r="F117" s="294"/>
      <c r="G117" s="294"/>
      <c r="H117" s="294"/>
      <c r="I117" s="111"/>
      <c r="J117" s="111"/>
      <c r="K117" s="32"/>
      <c r="L117" s="32"/>
      <c r="M117" s="47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</row>
    <row r="118" spans="1:63" s="2" customFormat="1" ht="12" customHeight="1">
      <c r="A118" s="30"/>
      <c r="B118" s="31"/>
      <c r="C118" s="26" t="s">
        <v>102</v>
      </c>
      <c r="D118" s="32"/>
      <c r="E118" s="32"/>
      <c r="F118" s="32"/>
      <c r="G118" s="32"/>
      <c r="H118" s="32"/>
      <c r="I118" s="111"/>
      <c r="J118" s="111"/>
      <c r="K118" s="32"/>
      <c r="L118" s="32"/>
      <c r="M118" s="47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</row>
    <row r="119" spans="1:63" s="2" customFormat="1" ht="16.5" customHeight="1">
      <c r="A119" s="30"/>
      <c r="B119" s="31"/>
      <c r="C119" s="32"/>
      <c r="D119" s="32"/>
      <c r="E119" s="245" t="str">
        <f>E9</f>
        <v>002 - SO 01 Umelé osvetlenie a vnútorné silnoprúdové rozvody</v>
      </c>
      <c r="F119" s="295"/>
      <c r="G119" s="295"/>
      <c r="H119" s="295"/>
      <c r="I119" s="111"/>
      <c r="J119" s="111"/>
      <c r="K119" s="32"/>
      <c r="L119" s="32"/>
      <c r="M119" s="47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</row>
    <row r="120" spans="1:63" s="2" customFormat="1" ht="6.95" customHeight="1">
      <c r="A120" s="30"/>
      <c r="B120" s="31"/>
      <c r="C120" s="32"/>
      <c r="D120" s="32"/>
      <c r="E120" s="32"/>
      <c r="F120" s="32"/>
      <c r="G120" s="32"/>
      <c r="H120" s="32"/>
      <c r="I120" s="111"/>
      <c r="J120" s="111"/>
      <c r="K120" s="32"/>
      <c r="L120" s="32"/>
      <c r="M120" s="47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</row>
    <row r="121" spans="1:63" s="2" customFormat="1" ht="12" customHeight="1">
      <c r="A121" s="30"/>
      <c r="B121" s="31"/>
      <c r="C121" s="26" t="s">
        <v>19</v>
      </c>
      <c r="D121" s="32"/>
      <c r="E121" s="32"/>
      <c r="F121" s="24" t="str">
        <f>F12</f>
        <v>Nové Mesto nad Váhom</v>
      </c>
      <c r="G121" s="32"/>
      <c r="H121" s="32"/>
      <c r="I121" s="113" t="s">
        <v>21</v>
      </c>
      <c r="J121" s="115" t="str">
        <f>IF(J12="","",J12)</f>
        <v>22.6.2017</v>
      </c>
      <c r="K121" s="32"/>
      <c r="L121" s="32"/>
      <c r="M121" s="47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</row>
    <row r="122" spans="1:63" s="2" customFormat="1" ht="6.95" customHeight="1">
      <c r="A122" s="30"/>
      <c r="B122" s="31"/>
      <c r="C122" s="32"/>
      <c r="D122" s="32"/>
      <c r="E122" s="32"/>
      <c r="F122" s="32"/>
      <c r="G122" s="32"/>
      <c r="H122" s="32"/>
      <c r="I122" s="111"/>
      <c r="J122" s="111"/>
      <c r="K122" s="32"/>
      <c r="L122" s="32"/>
      <c r="M122" s="47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</row>
    <row r="123" spans="1:63" s="2" customFormat="1" ht="25.7" customHeight="1">
      <c r="A123" s="30"/>
      <c r="B123" s="31"/>
      <c r="C123" s="26" t="s">
        <v>23</v>
      </c>
      <c r="D123" s="32"/>
      <c r="E123" s="32"/>
      <c r="F123" s="24" t="str">
        <f>E15</f>
        <v xml:space="preserve"> </v>
      </c>
      <c r="G123" s="32"/>
      <c r="H123" s="32"/>
      <c r="I123" s="113" t="s">
        <v>29</v>
      </c>
      <c r="J123" s="153" t="str">
        <f>E21</f>
        <v>3D PARTNERS, s.r.o.</v>
      </c>
      <c r="K123" s="32"/>
      <c r="L123" s="32"/>
      <c r="M123" s="47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</row>
    <row r="124" spans="1:63" s="2" customFormat="1" ht="15.2" customHeight="1">
      <c r="A124" s="30"/>
      <c r="B124" s="31"/>
      <c r="C124" s="26" t="s">
        <v>27</v>
      </c>
      <c r="D124" s="32"/>
      <c r="E124" s="32"/>
      <c r="F124" s="24" t="str">
        <f>IF(E18="","",E18)</f>
        <v>Vyplň údaj</v>
      </c>
      <c r="G124" s="32"/>
      <c r="H124" s="32"/>
      <c r="I124" s="113" t="s">
        <v>34</v>
      </c>
      <c r="J124" s="153" t="str">
        <f>E24</f>
        <v>Ing. Martin TOMÁŠ</v>
      </c>
      <c r="K124" s="32"/>
      <c r="L124" s="32"/>
      <c r="M124" s="47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</row>
    <row r="125" spans="1:63" s="2" customFormat="1" ht="10.35" customHeight="1">
      <c r="A125" s="30"/>
      <c r="B125" s="31"/>
      <c r="C125" s="32"/>
      <c r="D125" s="32"/>
      <c r="E125" s="32"/>
      <c r="F125" s="32"/>
      <c r="G125" s="32"/>
      <c r="H125" s="32"/>
      <c r="I125" s="111"/>
      <c r="J125" s="111"/>
      <c r="K125" s="32"/>
      <c r="L125" s="32"/>
      <c r="M125" s="47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</row>
    <row r="126" spans="1:63" s="11" customFormat="1" ht="29.25" customHeight="1">
      <c r="A126" s="174"/>
      <c r="B126" s="175"/>
      <c r="C126" s="176" t="s">
        <v>136</v>
      </c>
      <c r="D126" s="177" t="s">
        <v>62</v>
      </c>
      <c r="E126" s="177" t="s">
        <v>58</v>
      </c>
      <c r="F126" s="177" t="s">
        <v>59</v>
      </c>
      <c r="G126" s="177" t="s">
        <v>137</v>
      </c>
      <c r="H126" s="177" t="s">
        <v>138</v>
      </c>
      <c r="I126" s="178" t="s">
        <v>139</v>
      </c>
      <c r="J126" s="178" t="s">
        <v>140</v>
      </c>
      <c r="K126" s="179" t="s">
        <v>111</v>
      </c>
      <c r="L126" s="180" t="s">
        <v>141</v>
      </c>
      <c r="M126" s="181"/>
      <c r="N126" s="70" t="s">
        <v>1</v>
      </c>
      <c r="O126" s="71" t="s">
        <v>41</v>
      </c>
      <c r="P126" s="71" t="s">
        <v>142</v>
      </c>
      <c r="Q126" s="71" t="s">
        <v>143</v>
      </c>
      <c r="R126" s="71" t="s">
        <v>144</v>
      </c>
      <c r="S126" s="71" t="s">
        <v>145</v>
      </c>
      <c r="T126" s="71" t="s">
        <v>146</v>
      </c>
      <c r="U126" s="71" t="s">
        <v>147</v>
      </c>
      <c r="V126" s="71" t="s">
        <v>148</v>
      </c>
      <c r="W126" s="71" t="s">
        <v>149</v>
      </c>
      <c r="X126" s="72" t="s">
        <v>150</v>
      </c>
      <c r="Y126" s="174"/>
      <c r="Z126" s="174"/>
      <c r="AA126" s="174"/>
      <c r="AB126" s="174"/>
      <c r="AC126" s="174"/>
      <c r="AD126" s="174"/>
      <c r="AE126" s="174"/>
    </row>
    <row r="127" spans="1:63" s="2" customFormat="1" ht="22.9" customHeight="1">
      <c r="A127" s="30"/>
      <c r="B127" s="31"/>
      <c r="C127" s="77" t="s">
        <v>112</v>
      </c>
      <c r="D127" s="32"/>
      <c r="E127" s="32"/>
      <c r="F127" s="32"/>
      <c r="G127" s="32"/>
      <c r="H127" s="32"/>
      <c r="I127" s="111"/>
      <c r="J127" s="111"/>
      <c r="K127" s="182">
        <f>BK127</f>
        <v>0</v>
      </c>
      <c r="L127" s="32"/>
      <c r="M127" s="35"/>
      <c r="N127" s="73"/>
      <c r="O127" s="183"/>
      <c r="P127" s="74"/>
      <c r="Q127" s="184">
        <f>Q128+Q209+Q264</f>
        <v>0</v>
      </c>
      <c r="R127" s="184">
        <f>R128+R209+R264</f>
        <v>0</v>
      </c>
      <c r="S127" s="74"/>
      <c r="T127" s="185">
        <f>T128+T209+T264</f>
        <v>0</v>
      </c>
      <c r="U127" s="74"/>
      <c r="V127" s="185">
        <f>V128+V209+V264</f>
        <v>0</v>
      </c>
      <c r="W127" s="74"/>
      <c r="X127" s="186">
        <f>X128+X209+X264</f>
        <v>0</v>
      </c>
      <c r="Y127" s="30"/>
      <c r="Z127" s="30"/>
      <c r="AA127" s="30"/>
      <c r="AB127" s="30"/>
      <c r="AC127" s="30"/>
      <c r="AD127" s="30"/>
      <c r="AE127" s="30"/>
      <c r="AT127" s="14" t="s">
        <v>78</v>
      </c>
      <c r="AU127" s="14" t="s">
        <v>113</v>
      </c>
      <c r="BK127" s="187">
        <f>BK128+BK209+BK264</f>
        <v>0</v>
      </c>
    </row>
    <row r="128" spans="1:63" s="12" customFormat="1" ht="25.9" customHeight="1">
      <c r="B128" s="188"/>
      <c r="C128" s="189"/>
      <c r="D128" s="190" t="s">
        <v>78</v>
      </c>
      <c r="E128" s="191" t="s">
        <v>151</v>
      </c>
      <c r="F128" s="191" t="s">
        <v>1026</v>
      </c>
      <c r="G128" s="189"/>
      <c r="H128" s="189"/>
      <c r="I128" s="192"/>
      <c r="J128" s="192"/>
      <c r="K128" s="193">
        <f>BK128</f>
        <v>0</v>
      </c>
      <c r="L128" s="189"/>
      <c r="M128" s="194"/>
      <c r="N128" s="195"/>
      <c r="O128" s="196"/>
      <c r="P128" s="196"/>
      <c r="Q128" s="197">
        <f>Q129+Q140+Q151+Q163+Q175+Q187+Q199</f>
        <v>0</v>
      </c>
      <c r="R128" s="197">
        <f>R129+R140+R151+R163+R175+R187+R199</f>
        <v>0</v>
      </c>
      <c r="S128" s="196"/>
      <c r="T128" s="198">
        <f>T129+T140+T151+T163+T175+T187+T199</f>
        <v>0</v>
      </c>
      <c r="U128" s="196"/>
      <c r="V128" s="198">
        <f>V129+V140+V151+V163+V175+V187+V199</f>
        <v>0</v>
      </c>
      <c r="W128" s="196"/>
      <c r="X128" s="199">
        <f>X129+X140+X151+X163+X175+X187+X199</f>
        <v>0</v>
      </c>
      <c r="AR128" s="200" t="s">
        <v>87</v>
      </c>
      <c r="AT128" s="201" t="s">
        <v>78</v>
      </c>
      <c r="AU128" s="201" t="s">
        <v>79</v>
      </c>
      <c r="AY128" s="200" t="s">
        <v>153</v>
      </c>
      <c r="BK128" s="202">
        <f>BK129+BK140+BK151+BK163+BK175+BK187+BK199</f>
        <v>0</v>
      </c>
    </row>
    <row r="129" spans="1:65" s="12" customFormat="1" ht="22.9" customHeight="1">
      <c r="B129" s="188"/>
      <c r="C129" s="189"/>
      <c r="D129" s="190" t="s">
        <v>78</v>
      </c>
      <c r="E129" s="203" t="s">
        <v>1027</v>
      </c>
      <c r="F129" s="203" t="s">
        <v>1028</v>
      </c>
      <c r="G129" s="189"/>
      <c r="H129" s="189"/>
      <c r="I129" s="192"/>
      <c r="J129" s="192"/>
      <c r="K129" s="204">
        <f>BK129</f>
        <v>0</v>
      </c>
      <c r="L129" s="189"/>
      <c r="M129" s="194"/>
      <c r="N129" s="195"/>
      <c r="O129" s="196"/>
      <c r="P129" s="196"/>
      <c r="Q129" s="197">
        <f>SUM(Q130:Q139)</f>
        <v>0</v>
      </c>
      <c r="R129" s="197">
        <f>SUM(R130:R139)</f>
        <v>0</v>
      </c>
      <c r="S129" s="196"/>
      <c r="T129" s="198">
        <f>SUM(T130:T139)</f>
        <v>0</v>
      </c>
      <c r="U129" s="196"/>
      <c r="V129" s="198">
        <f>SUM(V130:V139)</f>
        <v>0</v>
      </c>
      <c r="W129" s="196"/>
      <c r="X129" s="199">
        <f>SUM(X130:X139)</f>
        <v>0</v>
      </c>
      <c r="AR129" s="200" t="s">
        <v>87</v>
      </c>
      <c r="AT129" s="201" t="s">
        <v>78</v>
      </c>
      <c r="AU129" s="201" t="s">
        <v>87</v>
      </c>
      <c r="AY129" s="200" t="s">
        <v>153</v>
      </c>
      <c r="BK129" s="202">
        <f>SUM(BK130:BK139)</f>
        <v>0</v>
      </c>
    </row>
    <row r="130" spans="1:65" s="2" customFormat="1" ht="21.75" customHeight="1">
      <c r="A130" s="30"/>
      <c r="B130" s="31"/>
      <c r="C130" s="205" t="s">
        <v>87</v>
      </c>
      <c r="D130" s="205" t="s">
        <v>156</v>
      </c>
      <c r="E130" s="206" t="s">
        <v>1029</v>
      </c>
      <c r="F130" s="207" t="s">
        <v>1030</v>
      </c>
      <c r="G130" s="208" t="s">
        <v>159</v>
      </c>
      <c r="H130" s="209">
        <v>1</v>
      </c>
      <c r="I130" s="210"/>
      <c r="J130" s="210"/>
      <c r="K130" s="209">
        <f t="shared" ref="K130:K139" si="1">ROUND(P130*H130,3)</f>
        <v>0</v>
      </c>
      <c r="L130" s="211"/>
      <c r="M130" s="35"/>
      <c r="N130" s="212" t="s">
        <v>1</v>
      </c>
      <c r="O130" s="213" t="s">
        <v>43</v>
      </c>
      <c r="P130" s="214">
        <f t="shared" ref="P130:P139" si="2">I130+J130</f>
        <v>0</v>
      </c>
      <c r="Q130" s="214">
        <f t="shared" ref="Q130:Q139" si="3">ROUND(I130*H130,3)</f>
        <v>0</v>
      </c>
      <c r="R130" s="214">
        <f t="shared" ref="R130:R139" si="4">ROUND(J130*H130,3)</f>
        <v>0</v>
      </c>
      <c r="S130" s="66"/>
      <c r="T130" s="215">
        <f t="shared" ref="T130:T139" si="5">S130*H130</f>
        <v>0</v>
      </c>
      <c r="U130" s="215">
        <v>0</v>
      </c>
      <c r="V130" s="215">
        <f t="shared" ref="V130:V139" si="6">U130*H130</f>
        <v>0</v>
      </c>
      <c r="W130" s="215">
        <v>0</v>
      </c>
      <c r="X130" s="216">
        <f t="shared" ref="X130:X139" si="7">W130*H130</f>
        <v>0</v>
      </c>
      <c r="Y130" s="30"/>
      <c r="Z130" s="30"/>
      <c r="AA130" s="30"/>
      <c r="AB130" s="30"/>
      <c r="AC130" s="30"/>
      <c r="AD130" s="30"/>
      <c r="AE130" s="30"/>
      <c r="AR130" s="217" t="s">
        <v>160</v>
      </c>
      <c r="AT130" s="217" t="s">
        <v>156</v>
      </c>
      <c r="AU130" s="217" t="s">
        <v>161</v>
      </c>
      <c r="AY130" s="14" t="s">
        <v>153</v>
      </c>
      <c r="BE130" s="218">
        <f t="shared" ref="BE130:BE139" si="8">IF(O130="základná",K130,0)</f>
        <v>0</v>
      </c>
      <c r="BF130" s="218">
        <f t="shared" ref="BF130:BF139" si="9">IF(O130="znížená",K130,0)</f>
        <v>0</v>
      </c>
      <c r="BG130" s="218">
        <f t="shared" ref="BG130:BG139" si="10">IF(O130="zákl. prenesená",K130,0)</f>
        <v>0</v>
      </c>
      <c r="BH130" s="218">
        <f t="shared" ref="BH130:BH139" si="11">IF(O130="zníž. prenesená",K130,0)</f>
        <v>0</v>
      </c>
      <c r="BI130" s="218">
        <f t="shared" ref="BI130:BI139" si="12">IF(O130="nulová",K130,0)</f>
        <v>0</v>
      </c>
      <c r="BJ130" s="14" t="s">
        <v>161</v>
      </c>
      <c r="BK130" s="219">
        <f t="shared" ref="BK130:BK139" si="13">ROUND(P130*H130,3)</f>
        <v>0</v>
      </c>
      <c r="BL130" s="14" t="s">
        <v>160</v>
      </c>
      <c r="BM130" s="217" t="s">
        <v>1031</v>
      </c>
    </row>
    <row r="131" spans="1:65" s="2" customFormat="1" ht="16.5" customHeight="1">
      <c r="A131" s="30"/>
      <c r="B131" s="31"/>
      <c r="C131" s="205" t="s">
        <v>161</v>
      </c>
      <c r="D131" s="205" t="s">
        <v>156</v>
      </c>
      <c r="E131" s="206" t="s">
        <v>1032</v>
      </c>
      <c r="F131" s="207" t="s">
        <v>1033</v>
      </c>
      <c r="G131" s="208" t="s">
        <v>159</v>
      </c>
      <c r="H131" s="209">
        <v>1</v>
      </c>
      <c r="I131" s="210"/>
      <c r="J131" s="210"/>
      <c r="K131" s="209">
        <f t="shared" si="1"/>
        <v>0</v>
      </c>
      <c r="L131" s="211"/>
      <c r="M131" s="35"/>
      <c r="N131" s="212" t="s">
        <v>1</v>
      </c>
      <c r="O131" s="213" t="s">
        <v>43</v>
      </c>
      <c r="P131" s="214">
        <f t="shared" si="2"/>
        <v>0</v>
      </c>
      <c r="Q131" s="214">
        <f t="shared" si="3"/>
        <v>0</v>
      </c>
      <c r="R131" s="214">
        <f t="shared" si="4"/>
        <v>0</v>
      </c>
      <c r="S131" s="66"/>
      <c r="T131" s="215">
        <f t="shared" si="5"/>
        <v>0</v>
      </c>
      <c r="U131" s="215">
        <v>0</v>
      </c>
      <c r="V131" s="215">
        <f t="shared" si="6"/>
        <v>0</v>
      </c>
      <c r="W131" s="215">
        <v>0</v>
      </c>
      <c r="X131" s="216">
        <f t="shared" si="7"/>
        <v>0</v>
      </c>
      <c r="Y131" s="30"/>
      <c r="Z131" s="30"/>
      <c r="AA131" s="30"/>
      <c r="AB131" s="30"/>
      <c r="AC131" s="30"/>
      <c r="AD131" s="30"/>
      <c r="AE131" s="30"/>
      <c r="AR131" s="217" t="s">
        <v>160</v>
      </c>
      <c r="AT131" s="217" t="s">
        <v>156</v>
      </c>
      <c r="AU131" s="217" t="s">
        <v>161</v>
      </c>
      <c r="AY131" s="14" t="s">
        <v>153</v>
      </c>
      <c r="BE131" s="218">
        <f t="shared" si="8"/>
        <v>0</v>
      </c>
      <c r="BF131" s="218">
        <f t="shared" si="9"/>
        <v>0</v>
      </c>
      <c r="BG131" s="218">
        <f t="shared" si="10"/>
        <v>0</v>
      </c>
      <c r="BH131" s="218">
        <f t="shared" si="11"/>
        <v>0</v>
      </c>
      <c r="BI131" s="218">
        <f t="shared" si="12"/>
        <v>0</v>
      </c>
      <c r="BJ131" s="14" t="s">
        <v>161</v>
      </c>
      <c r="BK131" s="219">
        <f t="shared" si="13"/>
        <v>0</v>
      </c>
      <c r="BL131" s="14" t="s">
        <v>160</v>
      </c>
      <c r="BM131" s="217" t="s">
        <v>1034</v>
      </c>
    </row>
    <row r="132" spans="1:65" s="2" customFormat="1" ht="21.75" customHeight="1">
      <c r="A132" s="30"/>
      <c r="B132" s="31"/>
      <c r="C132" s="205" t="s">
        <v>154</v>
      </c>
      <c r="D132" s="205" t="s">
        <v>156</v>
      </c>
      <c r="E132" s="206" t="s">
        <v>1035</v>
      </c>
      <c r="F132" s="207" t="s">
        <v>1036</v>
      </c>
      <c r="G132" s="208" t="s">
        <v>159</v>
      </c>
      <c r="H132" s="209">
        <v>1</v>
      </c>
      <c r="I132" s="210"/>
      <c r="J132" s="210"/>
      <c r="K132" s="209">
        <f t="shared" si="1"/>
        <v>0</v>
      </c>
      <c r="L132" s="211"/>
      <c r="M132" s="35"/>
      <c r="N132" s="212" t="s">
        <v>1</v>
      </c>
      <c r="O132" s="213" t="s">
        <v>43</v>
      </c>
      <c r="P132" s="214">
        <f t="shared" si="2"/>
        <v>0</v>
      </c>
      <c r="Q132" s="214">
        <f t="shared" si="3"/>
        <v>0</v>
      </c>
      <c r="R132" s="214">
        <f t="shared" si="4"/>
        <v>0</v>
      </c>
      <c r="S132" s="66"/>
      <c r="T132" s="215">
        <f t="shared" si="5"/>
        <v>0</v>
      </c>
      <c r="U132" s="215">
        <v>0</v>
      </c>
      <c r="V132" s="215">
        <f t="shared" si="6"/>
        <v>0</v>
      </c>
      <c r="W132" s="215">
        <v>0</v>
      </c>
      <c r="X132" s="216">
        <f t="shared" si="7"/>
        <v>0</v>
      </c>
      <c r="Y132" s="30"/>
      <c r="Z132" s="30"/>
      <c r="AA132" s="30"/>
      <c r="AB132" s="30"/>
      <c r="AC132" s="30"/>
      <c r="AD132" s="30"/>
      <c r="AE132" s="30"/>
      <c r="AR132" s="217" t="s">
        <v>160</v>
      </c>
      <c r="AT132" s="217" t="s">
        <v>156</v>
      </c>
      <c r="AU132" s="217" t="s">
        <v>161</v>
      </c>
      <c r="AY132" s="14" t="s">
        <v>153</v>
      </c>
      <c r="BE132" s="218">
        <f t="shared" si="8"/>
        <v>0</v>
      </c>
      <c r="BF132" s="218">
        <f t="shared" si="9"/>
        <v>0</v>
      </c>
      <c r="BG132" s="218">
        <f t="shared" si="10"/>
        <v>0</v>
      </c>
      <c r="BH132" s="218">
        <f t="shared" si="11"/>
        <v>0</v>
      </c>
      <c r="BI132" s="218">
        <f t="shared" si="12"/>
        <v>0</v>
      </c>
      <c r="BJ132" s="14" t="s">
        <v>161</v>
      </c>
      <c r="BK132" s="219">
        <f t="shared" si="13"/>
        <v>0</v>
      </c>
      <c r="BL132" s="14" t="s">
        <v>160</v>
      </c>
      <c r="BM132" s="217" t="s">
        <v>1037</v>
      </c>
    </row>
    <row r="133" spans="1:65" s="2" customFormat="1" ht="16.5" customHeight="1">
      <c r="A133" s="30"/>
      <c r="B133" s="31"/>
      <c r="C133" s="205" t="s">
        <v>160</v>
      </c>
      <c r="D133" s="205" t="s">
        <v>156</v>
      </c>
      <c r="E133" s="206" t="s">
        <v>1038</v>
      </c>
      <c r="F133" s="207" t="s">
        <v>1039</v>
      </c>
      <c r="G133" s="208" t="s">
        <v>159</v>
      </c>
      <c r="H133" s="209">
        <v>1</v>
      </c>
      <c r="I133" s="210"/>
      <c r="J133" s="210"/>
      <c r="K133" s="209">
        <f t="shared" si="1"/>
        <v>0</v>
      </c>
      <c r="L133" s="211"/>
      <c r="M133" s="35"/>
      <c r="N133" s="212" t="s">
        <v>1</v>
      </c>
      <c r="O133" s="213" t="s">
        <v>43</v>
      </c>
      <c r="P133" s="214">
        <f t="shared" si="2"/>
        <v>0</v>
      </c>
      <c r="Q133" s="214">
        <f t="shared" si="3"/>
        <v>0</v>
      </c>
      <c r="R133" s="214">
        <f t="shared" si="4"/>
        <v>0</v>
      </c>
      <c r="S133" s="66"/>
      <c r="T133" s="215">
        <f t="shared" si="5"/>
        <v>0</v>
      </c>
      <c r="U133" s="215">
        <v>0</v>
      </c>
      <c r="V133" s="215">
        <f t="shared" si="6"/>
        <v>0</v>
      </c>
      <c r="W133" s="215">
        <v>0</v>
      </c>
      <c r="X133" s="216">
        <f t="shared" si="7"/>
        <v>0</v>
      </c>
      <c r="Y133" s="30"/>
      <c r="Z133" s="30"/>
      <c r="AA133" s="30"/>
      <c r="AB133" s="30"/>
      <c r="AC133" s="30"/>
      <c r="AD133" s="30"/>
      <c r="AE133" s="30"/>
      <c r="AR133" s="217" t="s">
        <v>160</v>
      </c>
      <c r="AT133" s="217" t="s">
        <v>156</v>
      </c>
      <c r="AU133" s="217" t="s">
        <v>161</v>
      </c>
      <c r="AY133" s="14" t="s">
        <v>153</v>
      </c>
      <c r="BE133" s="218">
        <f t="shared" si="8"/>
        <v>0</v>
      </c>
      <c r="BF133" s="218">
        <f t="shared" si="9"/>
        <v>0</v>
      </c>
      <c r="BG133" s="218">
        <f t="shared" si="10"/>
        <v>0</v>
      </c>
      <c r="BH133" s="218">
        <f t="shared" si="11"/>
        <v>0</v>
      </c>
      <c r="BI133" s="218">
        <f t="shared" si="12"/>
        <v>0</v>
      </c>
      <c r="BJ133" s="14" t="s">
        <v>161</v>
      </c>
      <c r="BK133" s="219">
        <f t="shared" si="13"/>
        <v>0</v>
      </c>
      <c r="BL133" s="14" t="s">
        <v>160</v>
      </c>
      <c r="BM133" s="217" t="s">
        <v>1040</v>
      </c>
    </row>
    <row r="134" spans="1:65" s="2" customFormat="1" ht="16.5" customHeight="1">
      <c r="A134" s="30"/>
      <c r="B134" s="31"/>
      <c r="C134" s="205" t="s">
        <v>185</v>
      </c>
      <c r="D134" s="205" t="s">
        <v>156</v>
      </c>
      <c r="E134" s="206" t="s">
        <v>1041</v>
      </c>
      <c r="F134" s="207" t="s">
        <v>1042</v>
      </c>
      <c r="G134" s="208" t="s">
        <v>159</v>
      </c>
      <c r="H134" s="209">
        <v>14</v>
      </c>
      <c r="I134" s="210"/>
      <c r="J134" s="210"/>
      <c r="K134" s="209">
        <f t="shared" si="1"/>
        <v>0</v>
      </c>
      <c r="L134" s="211"/>
      <c r="M134" s="35"/>
      <c r="N134" s="212" t="s">
        <v>1</v>
      </c>
      <c r="O134" s="213" t="s">
        <v>43</v>
      </c>
      <c r="P134" s="214">
        <f t="shared" si="2"/>
        <v>0</v>
      </c>
      <c r="Q134" s="214">
        <f t="shared" si="3"/>
        <v>0</v>
      </c>
      <c r="R134" s="214">
        <f t="shared" si="4"/>
        <v>0</v>
      </c>
      <c r="S134" s="66"/>
      <c r="T134" s="215">
        <f t="shared" si="5"/>
        <v>0</v>
      </c>
      <c r="U134" s="215">
        <v>0</v>
      </c>
      <c r="V134" s="215">
        <f t="shared" si="6"/>
        <v>0</v>
      </c>
      <c r="W134" s="215">
        <v>0</v>
      </c>
      <c r="X134" s="216">
        <f t="shared" si="7"/>
        <v>0</v>
      </c>
      <c r="Y134" s="30"/>
      <c r="Z134" s="30"/>
      <c r="AA134" s="30"/>
      <c r="AB134" s="30"/>
      <c r="AC134" s="30"/>
      <c r="AD134" s="30"/>
      <c r="AE134" s="30"/>
      <c r="AR134" s="217" t="s">
        <v>160</v>
      </c>
      <c r="AT134" s="217" t="s">
        <v>156</v>
      </c>
      <c r="AU134" s="217" t="s">
        <v>161</v>
      </c>
      <c r="AY134" s="14" t="s">
        <v>153</v>
      </c>
      <c r="BE134" s="218">
        <f t="shared" si="8"/>
        <v>0</v>
      </c>
      <c r="BF134" s="218">
        <f t="shared" si="9"/>
        <v>0</v>
      </c>
      <c r="BG134" s="218">
        <f t="shared" si="10"/>
        <v>0</v>
      </c>
      <c r="BH134" s="218">
        <f t="shared" si="11"/>
        <v>0</v>
      </c>
      <c r="BI134" s="218">
        <f t="shared" si="12"/>
        <v>0</v>
      </c>
      <c r="BJ134" s="14" t="s">
        <v>161</v>
      </c>
      <c r="BK134" s="219">
        <f t="shared" si="13"/>
        <v>0</v>
      </c>
      <c r="BL134" s="14" t="s">
        <v>160</v>
      </c>
      <c r="BM134" s="217" t="s">
        <v>1043</v>
      </c>
    </row>
    <row r="135" spans="1:65" s="2" customFormat="1" ht="16.5" customHeight="1">
      <c r="A135" s="30"/>
      <c r="B135" s="31"/>
      <c r="C135" s="205" t="s">
        <v>176</v>
      </c>
      <c r="D135" s="205" t="s">
        <v>156</v>
      </c>
      <c r="E135" s="206" t="s">
        <v>1044</v>
      </c>
      <c r="F135" s="207" t="s">
        <v>1045</v>
      </c>
      <c r="G135" s="208" t="s">
        <v>159</v>
      </c>
      <c r="H135" s="209">
        <v>13</v>
      </c>
      <c r="I135" s="210"/>
      <c r="J135" s="210"/>
      <c r="K135" s="209">
        <f t="shared" si="1"/>
        <v>0</v>
      </c>
      <c r="L135" s="211"/>
      <c r="M135" s="35"/>
      <c r="N135" s="212" t="s">
        <v>1</v>
      </c>
      <c r="O135" s="213" t="s">
        <v>43</v>
      </c>
      <c r="P135" s="214">
        <f t="shared" si="2"/>
        <v>0</v>
      </c>
      <c r="Q135" s="214">
        <f t="shared" si="3"/>
        <v>0</v>
      </c>
      <c r="R135" s="214">
        <f t="shared" si="4"/>
        <v>0</v>
      </c>
      <c r="S135" s="66"/>
      <c r="T135" s="215">
        <f t="shared" si="5"/>
        <v>0</v>
      </c>
      <c r="U135" s="215">
        <v>0</v>
      </c>
      <c r="V135" s="215">
        <f t="shared" si="6"/>
        <v>0</v>
      </c>
      <c r="W135" s="215">
        <v>0</v>
      </c>
      <c r="X135" s="216">
        <f t="shared" si="7"/>
        <v>0</v>
      </c>
      <c r="Y135" s="30"/>
      <c r="Z135" s="30"/>
      <c r="AA135" s="30"/>
      <c r="AB135" s="30"/>
      <c r="AC135" s="30"/>
      <c r="AD135" s="30"/>
      <c r="AE135" s="30"/>
      <c r="AR135" s="217" t="s">
        <v>160</v>
      </c>
      <c r="AT135" s="217" t="s">
        <v>156</v>
      </c>
      <c r="AU135" s="217" t="s">
        <v>161</v>
      </c>
      <c r="AY135" s="14" t="s">
        <v>153</v>
      </c>
      <c r="BE135" s="218">
        <f t="shared" si="8"/>
        <v>0</v>
      </c>
      <c r="BF135" s="218">
        <f t="shared" si="9"/>
        <v>0</v>
      </c>
      <c r="BG135" s="218">
        <f t="shared" si="10"/>
        <v>0</v>
      </c>
      <c r="BH135" s="218">
        <f t="shared" si="11"/>
        <v>0</v>
      </c>
      <c r="BI135" s="218">
        <f t="shared" si="12"/>
        <v>0</v>
      </c>
      <c r="BJ135" s="14" t="s">
        <v>161</v>
      </c>
      <c r="BK135" s="219">
        <f t="shared" si="13"/>
        <v>0</v>
      </c>
      <c r="BL135" s="14" t="s">
        <v>160</v>
      </c>
      <c r="BM135" s="217" t="s">
        <v>1046</v>
      </c>
    </row>
    <row r="136" spans="1:65" s="2" customFormat="1" ht="16.5" customHeight="1">
      <c r="A136" s="30"/>
      <c r="B136" s="31"/>
      <c r="C136" s="205" t="s">
        <v>192</v>
      </c>
      <c r="D136" s="205" t="s">
        <v>156</v>
      </c>
      <c r="E136" s="206" t="s">
        <v>1047</v>
      </c>
      <c r="F136" s="207" t="s">
        <v>1048</v>
      </c>
      <c r="G136" s="208" t="s">
        <v>159</v>
      </c>
      <c r="H136" s="209">
        <v>1</v>
      </c>
      <c r="I136" s="210"/>
      <c r="J136" s="210"/>
      <c r="K136" s="209">
        <f t="shared" si="1"/>
        <v>0</v>
      </c>
      <c r="L136" s="211"/>
      <c r="M136" s="35"/>
      <c r="N136" s="212" t="s">
        <v>1</v>
      </c>
      <c r="O136" s="213" t="s">
        <v>43</v>
      </c>
      <c r="P136" s="214">
        <f t="shared" si="2"/>
        <v>0</v>
      </c>
      <c r="Q136" s="214">
        <f t="shared" si="3"/>
        <v>0</v>
      </c>
      <c r="R136" s="214">
        <f t="shared" si="4"/>
        <v>0</v>
      </c>
      <c r="S136" s="66"/>
      <c r="T136" s="215">
        <f t="shared" si="5"/>
        <v>0</v>
      </c>
      <c r="U136" s="215">
        <v>0</v>
      </c>
      <c r="V136" s="215">
        <f t="shared" si="6"/>
        <v>0</v>
      </c>
      <c r="W136" s="215">
        <v>0</v>
      </c>
      <c r="X136" s="216">
        <f t="shared" si="7"/>
        <v>0</v>
      </c>
      <c r="Y136" s="30"/>
      <c r="Z136" s="30"/>
      <c r="AA136" s="30"/>
      <c r="AB136" s="30"/>
      <c r="AC136" s="30"/>
      <c r="AD136" s="30"/>
      <c r="AE136" s="30"/>
      <c r="AR136" s="217" t="s">
        <v>160</v>
      </c>
      <c r="AT136" s="217" t="s">
        <v>156</v>
      </c>
      <c r="AU136" s="217" t="s">
        <v>161</v>
      </c>
      <c r="AY136" s="14" t="s">
        <v>153</v>
      </c>
      <c r="BE136" s="218">
        <f t="shared" si="8"/>
        <v>0</v>
      </c>
      <c r="BF136" s="218">
        <f t="shared" si="9"/>
        <v>0</v>
      </c>
      <c r="BG136" s="218">
        <f t="shared" si="10"/>
        <v>0</v>
      </c>
      <c r="BH136" s="218">
        <f t="shared" si="11"/>
        <v>0</v>
      </c>
      <c r="BI136" s="218">
        <f t="shared" si="12"/>
        <v>0</v>
      </c>
      <c r="BJ136" s="14" t="s">
        <v>161</v>
      </c>
      <c r="BK136" s="219">
        <f t="shared" si="13"/>
        <v>0</v>
      </c>
      <c r="BL136" s="14" t="s">
        <v>160</v>
      </c>
      <c r="BM136" s="217" t="s">
        <v>1049</v>
      </c>
    </row>
    <row r="137" spans="1:65" s="2" customFormat="1" ht="21.75" customHeight="1">
      <c r="A137" s="30"/>
      <c r="B137" s="31"/>
      <c r="C137" s="205" t="s">
        <v>166</v>
      </c>
      <c r="D137" s="205" t="s">
        <v>156</v>
      </c>
      <c r="E137" s="206" t="s">
        <v>1050</v>
      </c>
      <c r="F137" s="207" t="s">
        <v>1051</v>
      </c>
      <c r="G137" s="208" t="s">
        <v>159</v>
      </c>
      <c r="H137" s="209">
        <v>2</v>
      </c>
      <c r="I137" s="210"/>
      <c r="J137" s="210"/>
      <c r="K137" s="209">
        <f t="shared" si="1"/>
        <v>0</v>
      </c>
      <c r="L137" s="211"/>
      <c r="M137" s="35"/>
      <c r="N137" s="212" t="s">
        <v>1</v>
      </c>
      <c r="O137" s="213" t="s">
        <v>43</v>
      </c>
      <c r="P137" s="214">
        <f t="shared" si="2"/>
        <v>0</v>
      </c>
      <c r="Q137" s="214">
        <f t="shared" si="3"/>
        <v>0</v>
      </c>
      <c r="R137" s="214">
        <f t="shared" si="4"/>
        <v>0</v>
      </c>
      <c r="S137" s="66"/>
      <c r="T137" s="215">
        <f t="shared" si="5"/>
        <v>0</v>
      </c>
      <c r="U137" s="215">
        <v>0</v>
      </c>
      <c r="V137" s="215">
        <f t="shared" si="6"/>
        <v>0</v>
      </c>
      <c r="W137" s="215">
        <v>0</v>
      </c>
      <c r="X137" s="216">
        <f t="shared" si="7"/>
        <v>0</v>
      </c>
      <c r="Y137" s="30"/>
      <c r="Z137" s="30"/>
      <c r="AA137" s="30"/>
      <c r="AB137" s="30"/>
      <c r="AC137" s="30"/>
      <c r="AD137" s="30"/>
      <c r="AE137" s="30"/>
      <c r="AR137" s="217" t="s">
        <v>160</v>
      </c>
      <c r="AT137" s="217" t="s">
        <v>156</v>
      </c>
      <c r="AU137" s="217" t="s">
        <v>161</v>
      </c>
      <c r="AY137" s="14" t="s">
        <v>153</v>
      </c>
      <c r="BE137" s="218">
        <f t="shared" si="8"/>
        <v>0</v>
      </c>
      <c r="BF137" s="218">
        <f t="shared" si="9"/>
        <v>0</v>
      </c>
      <c r="BG137" s="218">
        <f t="shared" si="10"/>
        <v>0</v>
      </c>
      <c r="BH137" s="218">
        <f t="shared" si="11"/>
        <v>0</v>
      </c>
      <c r="BI137" s="218">
        <f t="shared" si="12"/>
        <v>0</v>
      </c>
      <c r="BJ137" s="14" t="s">
        <v>161</v>
      </c>
      <c r="BK137" s="219">
        <f t="shared" si="13"/>
        <v>0</v>
      </c>
      <c r="BL137" s="14" t="s">
        <v>160</v>
      </c>
      <c r="BM137" s="217" t="s">
        <v>1052</v>
      </c>
    </row>
    <row r="138" spans="1:65" s="2" customFormat="1" ht="16.5" customHeight="1">
      <c r="A138" s="30"/>
      <c r="B138" s="31"/>
      <c r="C138" s="205" t="s">
        <v>200</v>
      </c>
      <c r="D138" s="205" t="s">
        <v>156</v>
      </c>
      <c r="E138" s="206" t="s">
        <v>1053</v>
      </c>
      <c r="F138" s="207" t="s">
        <v>1054</v>
      </c>
      <c r="G138" s="208" t="s">
        <v>1055</v>
      </c>
      <c r="H138" s="209">
        <v>1</v>
      </c>
      <c r="I138" s="210"/>
      <c r="J138" s="210"/>
      <c r="K138" s="209">
        <f t="shared" si="1"/>
        <v>0</v>
      </c>
      <c r="L138" s="211"/>
      <c r="M138" s="35"/>
      <c r="N138" s="212" t="s">
        <v>1</v>
      </c>
      <c r="O138" s="213" t="s">
        <v>43</v>
      </c>
      <c r="P138" s="214">
        <f t="shared" si="2"/>
        <v>0</v>
      </c>
      <c r="Q138" s="214">
        <f t="shared" si="3"/>
        <v>0</v>
      </c>
      <c r="R138" s="214">
        <f t="shared" si="4"/>
        <v>0</v>
      </c>
      <c r="S138" s="66"/>
      <c r="T138" s="215">
        <f t="shared" si="5"/>
        <v>0</v>
      </c>
      <c r="U138" s="215">
        <v>0</v>
      </c>
      <c r="V138" s="215">
        <f t="shared" si="6"/>
        <v>0</v>
      </c>
      <c r="W138" s="215">
        <v>0</v>
      </c>
      <c r="X138" s="216">
        <f t="shared" si="7"/>
        <v>0</v>
      </c>
      <c r="Y138" s="30"/>
      <c r="Z138" s="30"/>
      <c r="AA138" s="30"/>
      <c r="AB138" s="30"/>
      <c r="AC138" s="30"/>
      <c r="AD138" s="30"/>
      <c r="AE138" s="30"/>
      <c r="AR138" s="217" t="s">
        <v>160</v>
      </c>
      <c r="AT138" s="217" t="s">
        <v>156</v>
      </c>
      <c r="AU138" s="217" t="s">
        <v>161</v>
      </c>
      <c r="AY138" s="14" t="s">
        <v>153</v>
      </c>
      <c r="BE138" s="218">
        <f t="shared" si="8"/>
        <v>0</v>
      </c>
      <c r="BF138" s="218">
        <f t="shared" si="9"/>
        <v>0</v>
      </c>
      <c r="BG138" s="218">
        <f t="shared" si="10"/>
        <v>0</v>
      </c>
      <c r="BH138" s="218">
        <f t="shared" si="11"/>
        <v>0</v>
      </c>
      <c r="BI138" s="218">
        <f t="shared" si="12"/>
        <v>0</v>
      </c>
      <c r="BJ138" s="14" t="s">
        <v>161</v>
      </c>
      <c r="BK138" s="219">
        <f t="shared" si="13"/>
        <v>0</v>
      </c>
      <c r="BL138" s="14" t="s">
        <v>160</v>
      </c>
      <c r="BM138" s="217" t="s">
        <v>1056</v>
      </c>
    </row>
    <row r="139" spans="1:65" s="2" customFormat="1" ht="16.5" customHeight="1">
      <c r="A139" s="30"/>
      <c r="B139" s="31"/>
      <c r="C139" s="220" t="s">
        <v>204</v>
      </c>
      <c r="D139" s="220" t="s">
        <v>163</v>
      </c>
      <c r="E139" s="221" t="s">
        <v>1057</v>
      </c>
      <c r="F139" s="222" t="s">
        <v>1058</v>
      </c>
      <c r="G139" s="223" t="s">
        <v>1059</v>
      </c>
      <c r="H139" s="224">
        <v>1</v>
      </c>
      <c r="I139" s="225"/>
      <c r="J139" s="226"/>
      <c r="K139" s="224">
        <f t="shared" si="1"/>
        <v>0</v>
      </c>
      <c r="L139" s="227"/>
      <c r="M139" s="228"/>
      <c r="N139" s="229" t="s">
        <v>1</v>
      </c>
      <c r="O139" s="213" t="s">
        <v>43</v>
      </c>
      <c r="P139" s="214">
        <f t="shared" si="2"/>
        <v>0</v>
      </c>
      <c r="Q139" s="214">
        <f t="shared" si="3"/>
        <v>0</v>
      </c>
      <c r="R139" s="214">
        <f t="shared" si="4"/>
        <v>0</v>
      </c>
      <c r="S139" s="66"/>
      <c r="T139" s="215">
        <f t="shared" si="5"/>
        <v>0</v>
      </c>
      <c r="U139" s="215">
        <v>0</v>
      </c>
      <c r="V139" s="215">
        <f t="shared" si="6"/>
        <v>0</v>
      </c>
      <c r="W139" s="215">
        <v>0</v>
      </c>
      <c r="X139" s="216">
        <f t="shared" si="7"/>
        <v>0</v>
      </c>
      <c r="Y139" s="30"/>
      <c r="Z139" s="30"/>
      <c r="AA139" s="30"/>
      <c r="AB139" s="30"/>
      <c r="AC139" s="30"/>
      <c r="AD139" s="30"/>
      <c r="AE139" s="30"/>
      <c r="AR139" s="217" t="s">
        <v>166</v>
      </c>
      <c r="AT139" s="217" t="s">
        <v>163</v>
      </c>
      <c r="AU139" s="217" t="s">
        <v>161</v>
      </c>
      <c r="AY139" s="14" t="s">
        <v>153</v>
      </c>
      <c r="BE139" s="218">
        <f t="shared" si="8"/>
        <v>0</v>
      </c>
      <c r="BF139" s="218">
        <f t="shared" si="9"/>
        <v>0</v>
      </c>
      <c r="BG139" s="218">
        <f t="shared" si="10"/>
        <v>0</v>
      </c>
      <c r="BH139" s="218">
        <f t="shared" si="11"/>
        <v>0</v>
      </c>
      <c r="BI139" s="218">
        <f t="shared" si="12"/>
        <v>0</v>
      </c>
      <c r="BJ139" s="14" t="s">
        <v>161</v>
      </c>
      <c r="BK139" s="219">
        <f t="shared" si="13"/>
        <v>0</v>
      </c>
      <c r="BL139" s="14" t="s">
        <v>160</v>
      </c>
      <c r="BM139" s="217" t="s">
        <v>1060</v>
      </c>
    </row>
    <row r="140" spans="1:65" s="12" customFormat="1" ht="22.9" customHeight="1">
      <c r="B140" s="188"/>
      <c r="C140" s="189"/>
      <c r="D140" s="190" t="s">
        <v>78</v>
      </c>
      <c r="E140" s="203" t="s">
        <v>1061</v>
      </c>
      <c r="F140" s="203" t="s">
        <v>1062</v>
      </c>
      <c r="G140" s="189"/>
      <c r="H140" s="189"/>
      <c r="I140" s="192"/>
      <c r="J140" s="192"/>
      <c r="K140" s="204">
        <f>BK140</f>
        <v>0</v>
      </c>
      <c r="L140" s="189"/>
      <c r="M140" s="194"/>
      <c r="N140" s="195"/>
      <c r="O140" s="196"/>
      <c r="P140" s="196"/>
      <c r="Q140" s="197">
        <f>SUM(Q141:Q150)</f>
        <v>0</v>
      </c>
      <c r="R140" s="197">
        <f>SUM(R141:R150)</f>
        <v>0</v>
      </c>
      <c r="S140" s="196"/>
      <c r="T140" s="198">
        <f>SUM(T141:T150)</f>
        <v>0</v>
      </c>
      <c r="U140" s="196"/>
      <c r="V140" s="198">
        <f>SUM(V141:V150)</f>
        <v>0</v>
      </c>
      <c r="W140" s="196"/>
      <c r="X140" s="199">
        <f>SUM(X141:X150)</f>
        <v>0</v>
      </c>
      <c r="AR140" s="200" t="s">
        <v>87</v>
      </c>
      <c r="AT140" s="201" t="s">
        <v>78</v>
      </c>
      <c r="AU140" s="201" t="s">
        <v>87</v>
      </c>
      <c r="AY140" s="200" t="s">
        <v>153</v>
      </c>
      <c r="BK140" s="202">
        <f>SUM(BK141:BK150)</f>
        <v>0</v>
      </c>
    </row>
    <row r="141" spans="1:65" s="2" customFormat="1" ht="21.75" customHeight="1">
      <c r="A141" s="30"/>
      <c r="B141" s="31"/>
      <c r="C141" s="205" t="s">
        <v>208</v>
      </c>
      <c r="D141" s="205" t="s">
        <v>156</v>
      </c>
      <c r="E141" s="206" t="s">
        <v>1029</v>
      </c>
      <c r="F141" s="207" t="s">
        <v>1030</v>
      </c>
      <c r="G141" s="208" t="s">
        <v>159</v>
      </c>
      <c r="H141" s="209">
        <v>1</v>
      </c>
      <c r="I141" s="210"/>
      <c r="J141" s="210"/>
      <c r="K141" s="209">
        <f t="shared" ref="K141:K150" si="14">ROUND(P141*H141,3)</f>
        <v>0</v>
      </c>
      <c r="L141" s="211"/>
      <c r="M141" s="35"/>
      <c r="N141" s="212" t="s">
        <v>1</v>
      </c>
      <c r="O141" s="213" t="s">
        <v>43</v>
      </c>
      <c r="P141" s="214">
        <f t="shared" ref="P141:P150" si="15">I141+J141</f>
        <v>0</v>
      </c>
      <c r="Q141" s="214">
        <f t="shared" ref="Q141:Q150" si="16">ROUND(I141*H141,3)</f>
        <v>0</v>
      </c>
      <c r="R141" s="214">
        <f t="shared" ref="R141:R150" si="17">ROUND(J141*H141,3)</f>
        <v>0</v>
      </c>
      <c r="S141" s="66"/>
      <c r="T141" s="215">
        <f t="shared" ref="T141:T150" si="18">S141*H141</f>
        <v>0</v>
      </c>
      <c r="U141" s="215">
        <v>0</v>
      </c>
      <c r="V141" s="215">
        <f t="shared" ref="V141:V150" si="19">U141*H141</f>
        <v>0</v>
      </c>
      <c r="W141" s="215">
        <v>0</v>
      </c>
      <c r="X141" s="216">
        <f t="shared" ref="X141:X150" si="20">W141*H141</f>
        <v>0</v>
      </c>
      <c r="Y141" s="30"/>
      <c r="Z141" s="30"/>
      <c r="AA141" s="30"/>
      <c r="AB141" s="30"/>
      <c r="AC141" s="30"/>
      <c r="AD141" s="30"/>
      <c r="AE141" s="30"/>
      <c r="AR141" s="217" t="s">
        <v>160</v>
      </c>
      <c r="AT141" s="217" t="s">
        <v>156</v>
      </c>
      <c r="AU141" s="217" t="s">
        <v>161</v>
      </c>
      <c r="AY141" s="14" t="s">
        <v>153</v>
      </c>
      <c r="BE141" s="218">
        <f t="shared" ref="BE141:BE150" si="21">IF(O141="základná",K141,0)</f>
        <v>0</v>
      </c>
      <c r="BF141" s="218">
        <f t="shared" ref="BF141:BF150" si="22">IF(O141="znížená",K141,0)</f>
        <v>0</v>
      </c>
      <c r="BG141" s="218">
        <f t="shared" ref="BG141:BG150" si="23">IF(O141="zákl. prenesená",K141,0)</f>
        <v>0</v>
      </c>
      <c r="BH141" s="218">
        <f t="shared" ref="BH141:BH150" si="24">IF(O141="zníž. prenesená",K141,0)</f>
        <v>0</v>
      </c>
      <c r="BI141" s="218">
        <f t="shared" ref="BI141:BI150" si="25">IF(O141="nulová",K141,0)</f>
        <v>0</v>
      </c>
      <c r="BJ141" s="14" t="s">
        <v>161</v>
      </c>
      <c r="BK141" s="219">
        <f t="shared" ref="BK141:BK150" si="26">ROUND(P141*H141,3)</f>
        <v>0</v>
      </c>
      <c r="BL141" s="14" t="s">
        <v>160</v>
      </c>
      <c r="BM141" s="217" t="s">
        <v>1063</v>
      </c>
    </row>
    <row r="142" spans="1:65" s="2" customFormat="1" ht="16.5" customHeight="1">
      <c r="A142" s="30"/>
      <c r="B142" s="31"/>
      <c r="C142" s="205" t="s">
        <v>212</v>
      </c>
      <c r="D142" s="205" t="s">
        <v>156</v>
      </c>
      <c r="E142" s="206" t="s">
        <v>1032</v>
      </c>
      <c r="F142" s="207" t="s">
        <v>1033</v>
      </c>
      <c r="G142" s="208" t="s">
        <v>159</v>
      </c>
      <c r="H142" s="209">
        <v>1</v>
      </c>
      <c r="I142" s="210"/>
      <c r="J142" s="210"/>
      <c r="K142" s="209">
        <f t="shared" si="14"/>
        <v>0</v>
      </c>
      <c r="L142" s="211"/>
      <c r="M142" s="35"/>
      <c r="N142" s="212" t="s">
        <v>1</v>
      </c>
      <c r="O142" s="213" t="s">
        <v>43</v>
      </c>
      <c r="P142" s="214">
        <f t="shared" si="15"/>
        <v>0</v>
      </c>
      <c r="Q142" s="214">
        <f t="shared" si="16"/>
        <v>0</v>
      </c>
      <c r="R142" s="214">
        <f t="shared" si="17"/>
        <v>0</v>
      </c>
      <c r="S142" s="66"/>
      <c r="T142" s="215">
        <f t="shared" si="18"/>
        <v>0</v>
      </c>
      <c r="U142" s="215">
        <v>0</v>
      </c>
      <c r="V142" s="215">
        <f t="shared" si="19"/>
        <v>0</v>
      </c>
      <c r="W142" s="215">
        <v>0</v>
      </c>
      <c r="X142" s="216">
        <f t="shared" si="20"/>
        <v>0</v>
      </c>
      <c r="Y142" s="30"/>
      <c r="Z142" s="30"/>
      <c r="AA142" s="30"/>
      <c r="AB142" s="30"/>
      <c r="AC142" s="30"/>
      <c r="AD142" s="30"/>
      <c r="AE142" s="30"/>
      <c r="AR142" s="217" t="s">
        <v>160</v>
      </c>
      <c r="AT142" s="217" t="s">
        <v>156</v>
      </c>
      <c r="AU142" s="217" t="s">
        <v>161</v>
      </c>
      <c r="AY142" s="14" t="s">
        <v>153</v>
      </c>
      <c r="BE142" s="218">
        <f t="shared" si="21"/>
        <v>0</v>
      </c>
      <c r="BF142" s="218">
        <f t="shared" si="22"/>
        <v>0</v>
      </c>
      <c r="BG142" s="218">
        <f t="shared" si="23"/>
        <v>0</v>
      </c>
      <c r="BH142" s="218">
        <f t="shared" si="24"/>
        <v>0</v>
      </c>
      <c r="BI142" s="218">
        <f t="shared" si="25"/>
        <v>0</v>
      </c>
      <c r="BJ142" s="14" t="s">
        <v>161</v>
      </c>
      <c r="BK142" s="219">
        <f t="shared" si="26"/>
        <v>0</v>
      </c>
      <c r="BL142" s="14" t="s">
        <v>160</v>
      </c>
      <c r="BM142" s="217" t="s">
        <v>1064</v>
      </c>
    </row>
    <row r="143" spans="1:65" s="2" customFormat="1" ht="21.75" customHeight="1">
      <c r="A143" s="30"/>
      <c r="B143" s="31"/>
      <c r="C143" s="205" t="s">
        <v>216</v>
      </c>
      <c r="D143" s="205" t="s">
        <v>156</v>
      </c>
      <c r="E143" s="206" t="s">
        <v>1035</v>
      </c>
      <c r="F143" s="207" t="s">
        <v>1036</v>
      </c>
      <c r="G143" s="208" t="s">
        <v>159</v>
      </c>
      <c r="H143" s="209">
        <v>1</v>
      </c>
      <c r="I143" s="210"/>
      <c r="J143" s="210"/>
      <c r="K143" s="209">
        <f t="shared" si="14"/>
        <v>0</v>
      </c>
      <c r="L143" s="211"/>
      <c r="M143" s="35"/>
      <c r="N143" s="212" t="s">
        <v>1</v>
      </c>
      <c r="O143" s="213" t="s">
        <v>43</v>
      </c>
      <c r="P143" s="214">
        <f t="shared" si="15"/>
        <v>0</v>
      </c>
      <c r="Q143" s="214">
        <f t="shared" si="16"/>
        <v>0</v>
      </c>
      <c r="R143" s="214">
        <f t="shared" si="17"/>
        <v>0</v>
      </c>
      <c r="S143" s="66"/>
      <c r="T143" s="215">
        <f t="shared" si="18"/>
        <v>0</v>
      </c>
      <c r="U143" s="215">
        <v>0</v>
      </c>
      <c r="V143" s="215">
        <f t="shared" si="19"/>
        <v>0</v>
      </c>
      <c r="W143" s="215">
        <v>0</v>
      </c>
      <c r="X143" s="216">
        <f t="shared" si="20"/>
        <v>0</v>
      </c>
      <c r="Y143" s="30"/>
      <c r="Z143" s="30"/>
      <c r="AA143" s="30"/>
      <c r="AB143" s="30"/>
      <c r="AC143" s="30"/>
      <c r="AD143" s="30"/>
      <c r="AE143" s="30"/>
      <c r="AR143" s="217" t="s">
        <v>160</v>
      </c>
      <c r="AT143" s="217" t="s">
        <v>156</v>
      </c>
      <c r="AU143" s="217" t="s">
        <v>161</v>
      </c>
      <c r="AY143" s="14" t="s">
        <v>153</v>
      </c>
      <c r="BE143" s="218">
        <f t="shared" si="21"/>
        <v>0</v>
      </c>
      <c r="BF143" s="218">
        <f t="shared" si="22"/>
        <v>0</v>
      </c>
      <c r="BG143" s="218">
        <f t="shared" si="23"/>
        <v>0</v>
      </c>
      <c r="BH143" s="218">
        <f t="shared" si="24"/>
        <v>0</v>
      </c>
      <c r="BI143" s="218">
        <f t="shared" si="25"/>
        <v>0</v>
      </c>
      <c r="BJ143" s="14" t="s">
        <v>161</v>
      </c>
      <c r="BK143" s="219">
        <f t="shared" si="26"/>
        <v>0</v>
      </c>
      <c r="BL143" s="14" t="s">
        <v>160</v>
      </c>
      <c r="BM143" s="217" t="s">
        <v>1065</v>
      </c>
    </row>
    <row r="144" spans="1:65" s="2" customFormat="1" ht="16.5" customHeight="1">
      <c r="A144" s="30"/>
      <c r="B144" s="31"/>
      <c r="C144" s="205" t="s">
        <v>220</v>
      </c>
      <c r="D144" s="205" t="s">
        <v>156</v>
      </c>
      <c r="E144" s="206" t="s">
        <v>1038</v>
      </c>
      <c r="F144" s="207" t="s">
        <v>1039</v>
      </c>
      <c r="G144" s="208" t="s">
        <v>159</v>
      </c>
      <c r="H144" s="209">
        <v>1</v>
      </c>
      <c r="I144" s="210"/>
      <c r="J144" s="210"/>
      <c r="K144" s="209">
        <f t="shared" si="14"/>
        <v>0</v>
      </c>
      <c r="L144" s="211"/>
      <c r="M144" s="35"/>
      <c r="N144" s="212" t="s">
        <v>1</v>
      </c>
      <c r="O144" s="213" t="s">
        <v>43</v>
      </c>
      <c r="P144" s="214">
        <f t="shared" si="15"/>
        <v>0</v>
      </c>
      <c r="Q144" s="214">
        <f t="shared" si="16"/>
        <v>0</v>
      </c>
      <c r="R144" s="214">
        <f t="shared" si="17"/>
        <v>0</v>
      </c>
      <c r="S144" s="66"/>
      <c r="T144" s="215">
        <f t="shared" si="18"/>
        <v>0</v>
      </c>
      <c r="U144" s="215">
        <v>0</v>
      </c>
      <c r="V144" s="215">
        <f t="shared" si="19"/>
        <v>0</v>
      </c>
      <c r="W144" s="215">
        <v>0</v>
      </c>
      <c r="X144" s="216">
        <f t="shared" si="20"/>
        <v>0</v>
      </c>
      <c r="Y144" s="30"/>
      <c r="Z144" s="30"/>
      <c r="AA144" s="30"/>
      <c r="AB144" s="30"/>
      <c r="AC144" s="30"/>
      <c r="AD144" s="30"/>
      <c r="AE144" s="30"/>
      <c r="AR144" s="217" t="s">
        <v>160</v>
      </c>
      <c r="AT144" s="217" t="s">
        <v>156</v>
      </c>
      <c r="AU144" s="217" t="s">
        <v>161</v>
      </c>
      <c r="AY144" s="14" t="s">
        <v>153</v>
      </c>
      <c r="BE144" s="218">
        <f t="shared" si="21"/>
        <v>0</v>
      </c>
      <c r="BF144" s="218">
        <f t="shared" si="22"/>
        <v>0</v>
      </c>
      <c r="BG144" s="218">
        <f t="shared" si="23"/>
        <v>0</v>
      </c>
      <c r="BH144" s="218">
        <f t="shared" si="24"/>
        <v>0</v>
      </c>
      <c r="BI144" s="218">
        <f t="shared" si="25"/>
        <v>0</v>
      </c>
      <c r="BJ144" s="14" t="s">
        <v>161</v>
      </c>
      <c r="BK144" s="219">
        <f t="shared" si="26"/>
        <v>0</v>
      </c>
      <c r="BL144" s="14" t="s">
        <v>160</v>
      </c>
      <c r="BM144" s="217" t="s">
        <v>1066</v>
      </c>
    </row>
    <row r="145" spans="1:65" s="2" customFormat="1" ht="16.5" customHeight="1">
      <c r="A145" s="30"/>
      <c r="B145" s="31"/>
      <c r="C145" s="205" t="s">
        <v>228</v>
      </c>
      <c r="D145" s="205" t="s">
        <v>156</v>
      </c>
      <c r="E145" s="206" t="s">
        <v>1041</v>
      </c>
      <c r="F145" s="207" t="s">
        <v>1042</v>
      </c>
      <c r="G145" s="208" t="s">
        <v>159</v>
      </c>
      <c r="H145" s="209">
        <v>14</v>
      </c>
      <c r="I145" s="210"/>
      <c r="J145" s="210"/>
      <c r="K145" s="209">
        <f t="shared" si="14"/>
        <v>0</v>
      </c>
      <c r="L145" s="211"/>
      <c r="M145" s="35"/>
      <c r="N145" s="212" t="s">
        <v>1</v>
      </c>
      <c r="O145" s="213" t="s">
        <v>43</v>
      </c>
      <c r="P145" s="214">
        <f t="shared" si="15"/>
        <v>0</v>
      </c>
      <c r="Q145" s="214">
        <f t="shared" si="16"/>
        <v>0</v>
      </c>
      <c r="R145" s="214">
        <f t="shared" si="17"/>
        <v>0</v>
      </c>
      <c r="S145" s="66"/>
      <c r="T145" s="215">
        <f t="shared" si="18"/>
        <v>0</v>
      </c>
      <c r="U145" s="215">
        <v>0</v>
      </c>
      <c r="V145" s="215">
        <f t="shared" si="19"/>
        <v>0</v>
      </c>
      <c r="W145" s="215">
        <v>0</v>
      </c>
      <c r="X145" s="216">
        <f t="shared" si="20"/>
        <v>0</v>
      </c>
      <c r="Y145" s="30"/>
      <c r="Z145" s="30"/>
      <c r="AA145" s="30"/>
      <c r="AB145" s="30"/>
      <c r="AC145" s="30"/>
      <c r="AD145" s="30"/>
      <c r="AE145" s="30"/>
      <c r="AR145" s="217" t="s">
        <v>160</v>
      </c>
      <c r="AT145" s="217" t="s">
        <v>156</v>
      </c>
      <c r="AU145" s="217" t="s">
        <v>161</v>
      </c>
      <c r="AY145" s="14" t="s">
        <v>153</v>
      </c>
      <c r="BE145" s="218">
        <f t="shared" si="21"/>
        <v>0</v>
      </c>
      <c r="BF145" s="218">
        <f t="shared" si="22"/>
        <v>0</v>
      </c>
      <c r="BG145" s="218">
        <f t="shared" si="23"/>
        <v>0</v>
      </c>
      <c r="BH145" s="218">
        <f t="shared" si="24"/>
        <v>0</v>
      </c>
      <c r="BI145" s="218">
        <f t="shared" si="25"/>
        <v>0</v>
      </c>
      <c r="BJ145" s="14" t="s">
        <v>161</v>
      </c>
      <c r="BK145" s="219">
        <f t="shared" si="26"/>
        <v>0</v>
      </c>
      <c r="BL145" s="14" t="s">
        <v>160</v>
      </c>
      <c r="BM145" s="217" t="s">
        <v>1067</v>
      </c>
    </row>
    <row r="146" spans="1:65" s="2" customFormat="1" ht="16.5" customHeight="1">
      <c r="A146" s="30"/>
      <c r="B146" s="31"/>
      <c r="C146" s="205" t="s">
        <v>232</v>
      </c>
      <c r="D146" s="205" t="s">
        <v>156</v>
      </c>
      <c r="E146" s="206" t="s">
        <v>1044</v>
      </c>
      <c r="F146" s="207" t="s">
        <v>1045</v>
      </c>
      <c r="G146" s="208" t="s">
        <v>159</v>
      </c>
      <c r="H146" s="209">
        <v>16</v>
      </c>
      <c r="I146" s="210"/>
      <c r="J146" s="210"/>
      <c r="K146" s="209">
        <f t="shared" si="14"/>
        <v>0</v>
      </c>
      <c r="L146" s="211"/>
      <c r="M146" s="35"/>
      <c r="N146" s="212" t="s">
        <v>1</v>
      </c>
      <c r="O146" s="213" t="s">
        <v>43</v>
      </c>
      <c r="P146" s="214">
        <f t="shared" si="15"/>
        <v>0</v>
      </c>
      <c r="Q146" s="214">
        <f t="shared" si="16"/>
        <v>0</v>
      </c>
      <c r="R146" s="214">
        <f t="shared" si="17"/>
        <v>0</v>
      </c>
      <c r="S146" s="66"/>
      <c r="T146" s="215">
        <f t="shared" si="18"/>
        <v>0</v>
      </c>
      <c r="U146" s="215">
        <v>0</v>
      </c>
      <c r="V146" s="215">
        <f t="shared" si="19"/>
        <v>0</v>
      </c>
      <c r="W146" s="215">
        <v>0</v>
      </c>
      <c r="X146" s="216">
        <f t="shared" si="20"/>
        <v>0</v>
      </c>
      <c r="Y146" s="30"/>
      <c r="Z146" s="30"/>
      <c r="AA146" s="30"/>
      <c r="AB146" s="30"/>
      <c r="AC146" s="30"/>
      <c r="AD146" s="30"/>
      <c r="AE146" s="30"/>
      <c r="AR146" s="217" t="s">
        <v>160</v>
      </c>
      <c r="AT146" s="217" t="s">
        <v>156</v>
      </c>
      <c r="AU146" s="217" t="s">
        <v>161</v>
      </c>
      <c r="AY146" s="14" t="s">
        <v>153</v>
      </c>
      <c r="BE146" s="218">
        <f t="shared" si="21"/>
        <v>0</v>
      </c>
      <c r="BF146" s="218">
        <f t="shared" si="22"/>
        <v>0</v>
      </c>
      <c r="BG146" s="218">
        <f t="shared" si="23"/>
        <v>0</v>
      </c>
      <c r="BH146" s="218">
        <f t="shared" si="24"/>
        <v>0</v>
      </c>
      <c r="BI146" s="218">
        <f t="shared" si="25"/>
        <v>0</v>
      </c>
      <c r="BJ146" s="14" t="s">
        <v>161</v>
      </c>
      <c r="BK146" s="219">
        <f t="shared" si="26"/>
        <v>0</v>
      </c>
      <c r="BL146" s="14" t="s">
        <v>160</v>
      </c>
      <c r="BM146" s="217" t="s">
        <v>1068</v>
      </c>
    </row>
    <row r="147" spans="1:65" s="2" customFormat="1" ht="16.5" customHeight="1">
      <c r="A147" s="30"/>
      <c r="B147" s="31"/>
      <c r="C147" s="205" t="s">
        <v>236</v>
      </c>
      <c r="D147" s="205" t="s">
        <v>156</v>
      </c>
      <c r="E147" s="206" t="s">
        <v>1047</v>
      </c>
      <c r="F147" s="207" t="s">
        <v>1048</v>
      </c>
      <c r="G147" s="208" t="s">
        <v>159</v>
      </c>
      <c r="H147" s="209">
        <v>1</v>
      </c>
      <c r="I147" s="210"/>
      <c r="J147" s="210"/>
      <c r="K147" s="209">
        <f t="shared" si="14"/>
        <v>0</v>
      </c>
      <c r="L147" s="211"/>
      <c r="M147" s="35"/>
      <c r="N147" s="212" t="s">
        <v>1</v>
      </c>
      <c r="O147" s="213" t="s">
        <v>43</v>
      </c>
      <c r="P147" s="214">
        <f t="shared" si="15"/>
        <v>0</v>
      </c>
      <c r="Q147" s="214">
        <f t="shared" si="16"/>
        <v>0</v>
      </c>
      <c r="R147" s="214">
        <f t="shared" si="17"/>
        <v>0</v>
      </c>
      <c r="S147" s="66"/>
      <c r="T147" s="215">
        <f t="shared" si="18"/>
        <v>0</v>
      </c>
      <c r="U147" s="215">
        <v>0</v>
      </c>
      <c r="V147" s="215">
        <f t="shared" si="19"/>
        <v>0</v>
      </c>
      <c r="W147" s="215">
        <v>0</v>
      </c>
      <c r="X147" s="216">
        <f t="shared" si="20"/>
        <v>0</v>
      </c>
      <c r="Y147" s="30"/>
      <c r="Z147" s="30"/>
      <c r="AA147" s="30"/>
      <c r="AB147" s="30"/>
      <c r="AC147" s="30"/>
      <c r="AD147" s="30"/>
      <c r="AE147" s="30"/>
      <c r="AR147" s="217" t="s">
        <v>160</v>
      </c>
      <c r="AT147" s="217" t="s">
        <v>156</v>
      </c>
      <c r="AU147" s="217" t="s">
        <v>161</v>
      </c>
      <c r="AY147" s="14" t="s">
        <v>153</v>
      </c>
      <c r="BE147" s="218">
        <f t="shared" si="21"/>
        <v>0</v>
      </c>
      <c r="BF147" s="218">
        <f t="shared" si="22"/>
        <v>0</v>
      </c>
      <c r="BG147" s="218">
        <f t="shared" si="23"/>
        <v>0</v>
      </c>
      <c r="BH147" s="218">
        <f t="shared" si="24"/>
        <v>0</v>
      </c>
      <c r="BI147" s="218">
        <f t="shared" si="25"/>
        <v>0</v>
      </c>
      <c r="BJ147" s="14" t="s">
        <v>161</v>
      </c>
      <c r="BK147" s="219">
        <f t="shared" si="26"/>
        <v>0</v>
      </c>
      <c r="BL147" s="14" t="s">
        <v>160</v>
      </c>
      <c r="BM147" s="217" t="s">
        <v>1069</v>
      </c>
    </row>
    <row r="148" spans="1:65" s="2" customFormat="1" ht="16.5" customHeight="1">
      <c r="A148" s="30"/>
      <c r="B148" s="31"/>
      <c r="C148" s="205" t="s">
        <v>241</v>
      </c>
      <c r="D148" s="205" t="s">
        <v>156</v>
      </c>
      <c r="E148" s="206" t="s">
        <v>1070</v>
      </c>
      <c r="F148" s="207" t="s">
        <v>1071</v>
      </c>
      <c r="G148" s="208" t="s">
        <v>159</v>
      </c>
      <c r="H148" s="209">
        <v>4</v>
      </c>
      <c r="I148" s="210"/>
      <c r="J148" s="210"/>
      <c r="K148" s="209">
        <f t="shared" si="14"/>
        <v>0</v>
      </c>
      <c r="L148" s="211"/>
      <c r="M148" s="35"/>
      <c r="N148" s="212" t="s">
        <v>1</v>
      </c>
      <c r="O148" s="213" t="s">
        <v>43</v>
      </c>
      <c r="P148" s="214">
        <f t="shared" si="15"/>
        <v>0</v>
      </c>
      <c r="Q148" s="214">
        <f t="shared" si="16"/>
        <v>0</v>
      </c>
      <c r="R148" s="214">
        <f t="shared" si="17"/>
        <v>0</v>
      </c>
      <c r="S148" s="66"/>
      <c r="T148" s="215">
        <f t="shared" si="18"/>
        <v>0</v>
      </c>
      <c r="U148" s="215">
        <v>0</v>
      </c>
      <c r="V148" s="215">
        <f t="shared" si="19"/>
        <v>0</v>
      </c>
      <c r="W148" s="215">
        <v>0</v>
      </c>
      <c r="X148" s="216">
        <f t="shared" si="20"/>
        <v>0</v>
      </c>
      <c r="Y148" s="30"/>
      <c r="Z148" s="30"/>
      <c r="AA148" s="30"/>
      <c r="AB148" s="30"/>
      <c r="AC148" s="30"/>
      <c r="AD148" s="30"/>
      <c r="AE148" s="30"/>
      <c r="AR148" s="217" t="s">
        <v>160</v>
      </c>
      <c r="AT148" s="217" t="s">
        <v>156</v>
      </c>
      <c r="AU148" s="217" t="s">
        <v>161</v>
      </c>
      <c r="AY148" s="14" t="s">
        <v>153</v>
      </c>
      <c r="BE148" s="218">
        <f t="shared" si="21"/>
        <v>0</v>
      </c>
      <c r="BF148" s="218">
        <f t="shared" si="22"/>
        <v>0</v>
      </c>
      <c r="BG148" s="218">
        <f t="shared" si="23"/>
        <v>0</v>
      </c>
      <c r="BH148" s="218">
        <f t="shared" si="24"/>
        <v>0</v>
      </c>
      <c r="BI148" s="218">
        <f t="shared" si="25"/>
        <v>0</v>
      </c>
      <c r="BJ148" s="14" t="s">
        <v>161</v>
      </c>
      <c r="BK148" s="219">
        <f t="shared" si="26"/>
        <v>0</v>
      </c>
      <c r="BL148" s="14" t="s">
        <v>160</v>
      </c>
      <c r="BM148" s="217" t="s">
        <v>1072</v>
      </c>
    </row>
    <row r="149" spans="1:65" s="2" customFormat="1" ht="16.5" customHeight="1">
      <c r="A149" s="30"/>
      <c r="B149" s="31"/>
      <c r="C149" s="205" t="s">
        <v>245</v>
      </c>
      <c r="D149" s="205" t="s">
        <v>156</v>
      </c>
      <c r="E149" s="206" t="s">
        <v>1053</v>
      </c>
      <c r="F149" s="207" t="s">
        <v>1054</v>
      </c>
      <c r="G149" s="208" t="s">
        <v>1055</v>
      </c>
      <c r="H149" s="209">
        <v>1</v>
      </c>
      <c r="I149" s="210"/>
      <c r="J149" s="210"/>
      <c r="K149" s="209">
        <f t="shared" si="14"/>
        <v>0</v>
      </c>
      <c r="L149" s="211"/>
      <c r="M149" s="35"/>
      <c r="N149" s="212" t="s">
        <v>1</v>
      </c>
      <c r="O149" s="213" t="s">
        <v>43</v>
      </c>
      <c r="P149" s="214">
        <f t="shared" si="15"/>
        <v>0</v>
      </c>
      <c r="Q149" s="214">
        <f t="shared" si="16"/>
        <v>0</v>
      </c>
      <c r="R149" s="214">
        <f t="shared" si="17"/>
        <v>0</v>
      </c>
      <c r="S149" s="66"/>
      <c r="T149" s="215">
        <f t="shared" si="18"/>
        <v>0</v>
      </c>
      <c r="U149" s="215">
        <v>0</v>
      </c>
      <c r="V149" s="215">
        <f t="shared" si="19"/>
        <v>0</v>
      </c>
      <c r="W149" s="215">
        <v>0</v>
      </c>
      <c r="X149" s="216">
        <f t="shared" si="20"/>
        <v>0</v>
      </c>
      <c r="Y149" s="30"/>
      <c r="Z149" s="30"/>
      <c r="AA149" s="30"/>
      <c r="AB149" s="30"/>
      <c r="AC149" s="30"/>
      <c r="AD149" s="30"/>
      <c r="AE149" s="30"/>
      <c r="AR149" s="217" t="s">
        <v>160</v>
      </c>
      <c r="AT149" s="217" t="s">
        <v>156</v>
      </c>
      <c r="AU149" s="217" t="s">
        <v>161</v>
      </c>
      <c r="AY149" s="14" t="s">
        <v>153</v>
      </c>
      <c r="BE149" s="218">
        <f t="shared" si="21"/>
        <v>0</v>
      </c>
      <c r="BF149" s="218">
        <f t="shared" si="22"/>
        <v>0</v>
      </c>
      <c r="BG149" s="218">
        <f t="shared" si="23"/>
        <v>0</v>
      </c>
      <c r="BH149" s="218">
        <f t="shared" si="24"/>
        <v>0</v>
      </c>
      <c r="BI149" s="218">
        <f t="shared" si="25"/>
        <v>0</v>
      </c>
      <c r="BJ149" s="14" t="s">
        <v>161</v>
      </c>
      <c r="BK149" s="219">
        <f t="shared" si="26"/>
        <v>0</v>
      </c>
      <c r="BL149" s="14" t="s">
        <v>160</v>
      </c>
      <c r="BM149" s="217" t="s">
        <v>1073</v>
      </c>
    </row>
    <row r="150" spans="1:65" s="2" customFormat="1" ht="16.5" customHeight="1">
      <c r="A150" s="30"/>
      <c r="B150" s="31"/>
      <c r="C150" s="220" t="s">
        <v>8</v>
      </c>
      <c r="D150" s="220" t="s">
        <v>163</v>
      </c>
      <c r="E150" s="221" t="s">
        <v>1057</v>
      </c>
      <c r="F150" s="222" t="s">
        <v>1058</v>
      </c>
      <c r="G150" s="223" t="s">
        <v>1059</v>
      </c>
      <c r="H150" s="224">
        <v>1</v>
      </c>
      <c r="I150" s="225"/>
      <c r="J150" s="226"/>
      <c r="K150" s="224">
        <f t="shared" si="14"/>
        <v>0</v>
      </c>
      <c r="L150" s="227"/>
      <c r="M150" s="228"/>
      <c r="N150" s="229" t="s">
        <v>1</v>
      </c>
      <c r="O150" s="213" t="s">
        <v>43</v>
      </c>
      <c r="P150" s="214">
        <f t="shared" si="15"/>
        <v>0</v>
      </c>
      <c r="Q150" s="214">
        <f t="shared" si="16"/>
        <v>0</v>
      </c>
      <c r="R150" s="214">
        <f t="shared" si="17"/>
        <v>0</v>
      </c>
      <c r="S150" s="66"/>
      <c r="T150" s="215">
        <f t="shared" si="18"/>
        <v>0</v>
      </c>
      <c r="U150" s="215">
        <v>0</v>
      </c>
      <c r="V150" s="215">
        <f t="shared" si="19"/>
        <v>0</v>
      </c>
      <c r="W150" s="215">
        <v>0</v>
      </c>
      <c r="X150" s="216">
        <f t="shared" si="20"/>
        <v>0</v>
      </c>
      <c r="Y150" s="30"/>
      <c r="Z150" s="30"/>
      <c r="AA150" s="30"/>
      <c r="AB150" s="30"/>
      <c r="AC150" s="30"/>
      <c r="AD150" s="30"/>
      <c r="AE150" s="30"/>
      <c r="AR150" s="217" t="s">
        <v>166</v>
      </c>
      <c r="AT150" s="217" t="s">
        <v>163</v>
      </c>
      <c r="AU150" s="217" t="s">
        <v>161</v>
      </c>
      <c r="AY150" s="14" t="s">
        <v>153</v>
      </c>
      <c r="BE150" s="218">
        <f t="shared" si="21"/>
        <v>0</v>
      </c>
      <c r="BF150" s="218">
        <f t="shared" si="22"/>
        <v>0</v>
      </c>
      <c r="BG150" s="218">
        <f t="shared" si="23"/>
        <v>0</v>
      </c>
      <c r="BH150" s="218">
        <f t="shared" si="24"/>
        <v>0</v>
      </c>
      <c r="BI150" s="218">
        <f t="shared" si="25"/>
        <v>0</v>
      </c>
      <c r="BJ150" s="14" t="s">
        <v>161</v>
      </c>
      <c r="BK150" s="219">
        <f t="shared" si="26"/>
        <v>0</v>
      </c>
      <c r="BL150" s="14" t="s">
        <v>160</v>
      </c>
      <c r="BM150" s="217" t="s">
        <v>1074</v>
      </c>
    </row>
    <row r="151" spans="1:65" s="12" customFormat="1" ht="22.9" customHeight="1">
      <c r="B151" s="188"/>
      <c r="C151" s="189"/>
      <c r="D151" s="190" t="s">
        <v>78</v>
      </c>
      <c r="E151" s="203" t="s">
        <v>1075</v>
      </c>
      <c r="F151" s="203" t="s">
        <v>1076</v>
      </c>
      <c r="G151" s="189"/>
      <c r="H151" s="189"/>
      <c r="I151" s="192"/>
      <c r="J151" s="192"/>
      <c r="K151" s="204">
        <f>BK151</f>
        <v>0</v>
      </c>
      <c r="L151" s="189"/>
      <c r="M151" s="194"/>
      <c r="N151" s="195"/>
      <c r="O151" s="196"/>
      <c r="P151" s="196"/>
      <c r="Q151" s="197">
        <f>SUM(Q152:Q162)</f>
        <v>0</v>
      </c>
      <c r="R151" s="197">
        <f>SUM(R152:R162)</f>
        <v>0</v>
      </c>
      <c r="S151" s="196"/>
      <c r="T151" s="198">
        <f>SUM(T152:T162)</f>
        <v>0</v>
      </c>
      <c r="U151" s="196"/>
      <c r="V151" s="198">
        <f>SUM(V152:V162)</f>
        <v>0</v>
      </c>
      <c r="W151" s="196"/>
      <c r="X151" s="199">
        <f>SUM(X152:X162)</f>
        <v>0</v>
      </c>
      <c r="AR151" s="200" t="s">
        <v>87</v>
      </c>
      <c r="AT151" s="201" t="s">
        <v>78</v>
      </c>
      <c r="AU151" s="201" t="s">
        <v>87</v>
      </c>
      <c r="AY151" s="200" t="s">
        <v>153</v>
      </c>
      <c r="BK151" s="202">
        <f>SUM(BK152:BK162)</f>
        <v>0</v>
      </c>
    </row>
    <row r="152" spans="1:65" s="2" customFormat="1" ht="16.5" customHeight="1">
      <c r="A152" s="30"/>
      <c r="B152" s="31"/>
      <c r="C152" s="205" t="s">
        <v>252</v>
      </c>
      <c r="D152" s="205" t="s">
        <v>156</v>
      </c>
      <c r="E152" s="206" t="s">
        <v>1077</v>
      </c>
      <c r="F152" s="207" t="s">
        <v>1078</v>
      </c>
      <c r="G152" s="208" t="s">
        <v>1079</v>
      </c>
      <c r="H152" s="209">
        <v>8</v>
      </c>
      <c r="I152" s="210"/>
      <c r="J152" s="210"/>
      <c r="K152" s="209">
        <f t="shared" ref="K152:K162" si="27">ROUND(P152*H152,3)</f>
        <v>0</v>
      </c>
      <c r="L152" s="211"/>
      <c r="M152" s="35"/>
      <c r="N152" s="212" t="s">
        <v>1</v>
      </c>
      <c r="O152" s="213" t="s">
        <v>43</v>
      </c>
      <c r="P152" s="214">
        <f t="shared" ref="P152:P162" si="28">I152+J152</f>
        <v>0</v>
      </c>
      <c r="Q152" s="214">
        <f t="shared" ref="Q152:Q162" si="29">ROUND(I152*H152,3)</f>
        <v>0</v>
      </c>
      <c r="R152" s="214">
        <f t="shared" ref="R152:R162" si="30">ROUND(J152*H152,3)</f>
        <v>0</v>
      </c>
      <c r="S152" s="66"/>
      <c r="T152" s="215">
        <f t="shared" ref="T152:T162" si="31">S152*H152</f>
        <v>0</v>
      </c>
      <c r="U152" s="215">
        <v>0</v>
      </c>
      <c r="V152" s="215">
        <f t="shared" ref="V152:V162" si="32">U152*H152</f>
        <v>0</v>
      </c>
      <c r="W152" s="215">
        <v>0</v>
      </c>
      <c r="X152" s="216">
        <f t="shared" ref="X152:X162" si="33">W152*H152</f>
        <v>0</v>
      </c>
      <c r="Y152" s="30"/>
      <c r="Z152" s="30"/>
      <c r="AA152" s="30"/>
      <c r="AB152" s="30"/>
      <c r="AC152" s="30"/>
      <c r="AD152" s="30"/>
      <c r="AE152" s="30"/>
      <c r="AR152" s="217" t="s">
        <v>160</v>
      </c>
      <c r="AT152" s="217" t="s">
        <v>156</v>
      </c>
      <c r="AU152" s="217" t="s">
        <v>161</v>
      </c>
      <c r="AY152" s="14" t="s">
        <v>153</v>
      </c>
      <c r="BE152" s="218">
        <f t="shared" ref="BE152:BE162" si="34">IF(O152="základná",K152,0)</f>
        <v>0</v>
      </c>
      <c r="BF152" s="218">
        <f t="shared" ref="BF152:BF162" si="35">IF(O152="znížená",K152,0)</f>
        <v>0</v>
      </c>
      <c r="BG152" s="218">
        <f t="shared" ref="BG152:BG162" si="36">IF(O152="zákl. prenesená",K152,0)</f>
        <v>0</v>
      </c>
      <c r="BH152" s="218">
        <f t="shared" ref="BH152:BH162" si="37">IF(O152="zníž. prenesená",K152,0)</f>
        <v>0</v>
      </c>
      <c r="BI152" s="218">
        <f t="shared" ref="BI152:BI162" si="38">IF(O152="nulová",K152,0)</f>
        <v>0</v>
      </c>
      <c r="BJ152" s="14" t="s">
        <v>161</v>
      </c>
      <c r="BK152" s="219">
        <f t="shared" ref="BK152:BK162" si="39">ROUND(P152*H152,3)</f>
        <v>0</v>
      </c>
      <c r="BL152" s="14" t="s">
        <v>160</v>
      </c>
      <c r="BM152" s="217" t="s">
        <v>1080</v>
      </c>
    </row>
    <row r="153" spans="1:65" s="2" customFormat="1" ht="21.75" customHeight="1">
      <c r="A153" s="30"/>
      <c r="B153" s="31"/>
      <c r="C153" s="205" t="s">
        <v>256</v>
      </c>
      <c r="D153" s="205" t="s">
        <v>156</v>
      </c>
      <c r="E153" s="206" t="s">
        <v>1081</v>
      </c>
      <c r="F153" s="207" t="s">
        <v>1082</v>
      </c>
      <c r="G153" s="208" t="s">
        <v>1059</v>
      </c>
      <c r="H153" s="209">
        <v>1</v>
      </c>
      <c r="I153" s="210"/>
      <c r="J153" s="210"/>
      <c r="K153" s="209">
        <f t="shared" si="27"/>
        <v>0</v>
      </c>
      <c r="L153" s="211"/>
      <c r="M153" s="35"/>
      <c r="N153" s="212" t="s">
        <v>1</v>
      </c>
      <c r="O153" s="213" t="s">
        <v>43</v>
      </c>
      <c r="P153" s="214">
        <f t="shared" si="28"/>
        <v>0</v>
      </c>
      <c r="Q153" s="214">
        <f t="shared" si="29"/>
        <v>0</v>
      </c>
      <c r="R153" s="214">
        <f t="shared" si="30"/>
        <v>0</v>
      </c>
      <c r="S153" s="66"/>
      <c r="T153" s="215">
        <f t="shared" si="31"/>
        <v>0</v>
      </c>
      <c r="U153" s="215">
        <v>0</v>
      </c>
      <c r="V153" s="215">
        <f t="shared" si="32"/>
        <v>0</v>
      </c>
      <c r="W153" s="215">
        <v>0</v>
      </c>
      <c r="X153" s="216">
        <f t="shared" si="33"/>
        <v>0</v>
      </c>
      <c r="Y153" s="30"/>
      <c r="Z153" s="30"/>
      <c r="AA153" s="30"/>
      <c r="AB153" s="30"/>
      <c r="AC153" s="30"/>
      <c r="AD153" s="30"/>
      <c r="AE153" s="30"/>
      <c r="AR153" s="217" t="s">
        <v>160</v>
      </c>
      <c r="AT153" s="217" t="s">
        <v>156</v>
      </c>
      <c r="AU153" s="217" t="s">
        <v>161</v>
      </c>
      <c r="AY153" s="14" t="s">
        <v>153</v>
      </c>
      <c r="BE153" s="218">
        <f t="shared" si="34"/>
        <v>0</v>
      </c>
      <c r="BF153" s="218">
        <f t="shared" si="35"/>
        <v>0</v>
      </c>
      <c r="BG153" s="218">
        <f t="shared" si="36"/>
        <v>0</v>
      </c>
      <c r="BH153" s="218">
        <f t="shared" si="37"/>
        <v>0</v>
      </c>
      <c r="BI153" s="218">
        <f t="shared" si="38"/>
        <v>0</v>
      </c>
      <c r="BJ153" s="14" t="s">
        <v>161</v>
      </c>
      <c r="BK153" s="219">
        <f t="shared" si="39"/>
        <v>0</v>
      </c>
      <c r="BL153" s="14" t="s">
        <v>160</v>
      </c>
      <c r="BM153" s="217" t="s">
        <v>1083</v>
      </c>
    </row>
    <row r="154" spans="1:65" s="2" customFormat="1" ht="16.5" customHeight="1">
      <c r="A154" s="30"/>
      <c r="B154" s="31"/>
      <c r="C154" s="205" t="s">
        <v>260</v>
      </c>
      <c r="D154" s="205" t="s">
        <v>156</v>
      </c>
      <c r="E154" s="206" t="s">
        <v>1084</v>
      </c>
      <c r="F154" s="207" t="s">
        <v>1085</v>
      </c>
      <c r="G154" s="208" t="s">
        <v>159</v>
      </c>
      <c r="H154" s="209">
        <v>1</v>
      </c>
      <c r="I154" s="210"/>
      <c r="J154" s="210"/>
      <c r="K154" s="209">
        <f t="shared" si="27"/>
        <v>0</v>
      </c>
      <c r="L154" s="211"/>
      <c r="M154" s="35"/>
      <c r="N154" s="212" t="s">
        <v>1</v>
      </c>
      <c r="O154" s="213" t="s">
        <v>43</v>
      </c>
      <c r="P154" s="214">
        <f t="shared" si="28"/>
        <v>0</v>
      </c>
      <c r="Q154" s="214">
        <f t="shared" si="29"/>
        <v>0</v>
      </c>
      <c r="R154" s="214">
        <f t="shared" si="30"/>
        <v>0</v>
      </c>
      <c r="S154" s="66"/>
      <c r="T154" s="215">
        <f t="shared" si="31"/>
        <v>0</v>
      </c>
      <c r="U154" s="215">
        <v>0</v>
      </c>
      <c r="V154" s="215">
        <f t="shared" si="32"/>
        <v>0</v>
      </c>
      <c r="W154" s="215">
        <v>0</v>
      </c>
      <c r="X154" s="216">
        <f t="shared" si="33"/>
        <v>0</v>
      </c>
      <c r="Y154" s="30"/>
      <c r="Z154" s="30"/>
      <c r="AA154" s="30"/>
      <c r="AB154" s="30"/>
      <c r="AC154" s="30"/>
      <c r="AD154" s="30"/>
      <c r="AE154" s="30"/>
      <c r="AR154" s="217" t="s">
        <v>160</v>
      </c>
      <c r="AT154" s="217" t="s">
        <v>156</v>
      </c>
      <c r="AU154" s="217" t="s">
        <v>161</v>
      </c>
      <c r="AY154" s="14" t="s">
        <v>153</v>
      </c>
      <c r="BE154" s="218">
        <f t="shared" si="34"/>
        <v>0</v>
      </c>
      <c r="BF154" s="218">
        <f t="shared" si="35"/>
        <v>0</v>
      </c>
      <c r="BG154" s="218">
        <f t="shared" si="36"/>
        <v>0</v>
      </c>
      <c r="BH154" s="218">
        <f t="shared" si="37"/>
        <v>0</v>
      </c>
      <c r="BI154" s="218">
        <f t="shared" si="38"/>
        <v>0</v>
      </c>
      <c r="BJ154" s="14" t="s">
        <v>161</v>
      </c>
      <c r="BK154" s="219">
        <f t="shared" si="39"/>
        <v>0</v>
      </c>
      <c r="BL154" s="14" t="s">
        <v>160</v>
      </c>
      <c r="BM154" s="217" t="s">
        <v>1086</v>
      </c>
    </row>
    <row r="155" spans="1:65" s="2" customFormat="1" ht="21.75" customHeight="1">
      <c r="A155" s="30"/>
      <c r="B155" s="31"/>
      <c r="C155" s="205" t="s">
        <v>264</v>
      </c>
      <c r="D155" s="205" t="s">
        <v>156</v>
      </c>
      <c r="E155" s="206" t="s">
        <v>1035</v>
      </c>
      <c r="F155" s="207" t="s">
        <v>1036</v>
      </c>
      <c r="G155" s="208" t="s">
        <v>159</v>
      </c>
      <c r="H155" s="209">
        <v>1</v>
      </c>
      <c r="I155" s="210"/>
      <c r="J155" s="210"/>
      <c r="K155" s="209">
        <f t="shared" si="27"/>
        <v>0</v>
      </c>
      <c r="L155" s="211"/>
      <c r="M155" s="35"/>
      <c r="N155" s="212" t="s">
        <v>1</v>
      </c>
      <c r="O155" s="213" t="s">
        <v>43</v>
      </c>
      <c r="P155" s="214">
        <f t="shared" si="28"/>
        <v>0</v>
      </c>
      <c r="Q155" s="214">
        <f t="shared" si="29"/>
        <v>0</v>
      </c>
      <c r="R155" s="214">
        <f t="shared" si="30"/>
        <v>0</v>
      </c>
      <c r="S155" s="66"/>
      <c r="T155" s="215">
        <f t="shared" si="31"/>
        <v>0</v>
      </c>
      <c r="U155" s="215">
        <v>0</v>
      </c>
      <c r="V155" s="215">
        <f t="shared" si="32"/>
        <v>0</v>
      </c>
      <c r="W155" s="215">
        <v>0</v>
      </c>
      <c r="X155" s="216">
        <f t="shared" si="33"/>
        <v>0</v>
      </c>
      <c r="Y155" s="30"/>
      <c r="Z155" s="30"/>
      <c r="AA155" s="30"/>
      <c r="AB155" s="30"/>
      <c r="AC155" s="30"/>
      <c r="AD155" s="30"/>
      <c r="AE155" s="30"/>
      <c r="AR155" s="217" t="s">
        <v>160</v>
      </c>
      <c r="AT155" s="217" t="s">
        <v>156</v>
      </c>
      <c r="AU155" s="217" t="s">
        <v>161</v>
      </c>
      <c r="AY155" s="14" t="s">
        <v>153</v>
      </c>
      <c r="BE155" s="218">
        <f t="shared" si="34"/>
        <v>0</v>
      </c>
      <c r="BF155" s="218">
        <f t="shared" si="35"/>
        <v>0</v>
      </c>
      <c r="BG155" s="218">
        <f t="shared" si="36"/>
        <v>0</v>
      </c>
      <c r="BH155" s="218">
        <f t="shared" si="37"/>
        <v>0</v>
      </c>
      <c r="BI155" s="218">
        <f t="shared" si="38"/>
        <v>0</v>
      </c>
      <c r="BJ155" s="14" t="s">
        <v>161</v>
      </c>
      <c r="BK155" s="219">
        <f t="shared" si="39"/>
        <v>0</v>
      </c>
      <c r="BL155" s="14" t="s">
        <v>160</v>
      </c>
      <c r="BM155" s="217" t="s">
        <v>1087</v>
      </c>
    </row>
    <row r="156" spans="1:65" s="2" customFormat="1" ht="16.5" customHeight="1">
      <c r="A156" s="30"/>
      <c r="B156" s="31"/>
      <c r="C156" s="205" t="s">
        <v>268</v>
      </c>
      <c r="D156" s="205" t="s">
        <v>156</v>
      </c>
      <c r="E156" s="206" t="s">
        <v>1088</v>
      </c>
      <c r="F156" s="207" t="s">
        <v>1089</v>
      </c>
      <c r="G156" s="208" t="s">
        <v>159</v>
      </c>
      <c r="H156" s="209">
        <v>2</v>
      </c>
      <c r="I156" s="210"/>
      <c r="J156" s="210"/>
      <c r="K156" s="209">
        <f t="shared" si="27"/>
        <v>0</v>
      </c>
      <c r="L156" s="211"/>
      <c r="M156" s="35"/>
      <c r="N156" s="212" t="s">
        <v>1</v>
      </c>
      <c r="O156" s="213" t="s">
        <v>43</v>
      </c>
      <c r="P156" s="214">
        <f t="shared" si="28"/>
        <v>0</v>
      </c>
      <c r="Q156" s="214">
        <f t="shared" si="29"/>
        <v>0</v>
      </c>
      <c r="R156" s="214">
        <f t="shared" si="30"/>
        <v>0</v>
      </c>
      <c r="S156" s="66"/>
      <c r="T156" s="215">
        <f t="shared" si="31"/>
        <v>0</v>
      </c>
      <c r="U156" s="215">
        <v>0</v>
      </c>
      <c r="V156" s="215">
        <f t="shared" si="32"/>
        <v>0</v>
      </c>
      <c r="W156" s="215">
        <v>0</v>
      </c>
      <c r="X156" s="216">
        <f t="shared" si="33"/>
        <v>0</v>
      </c>
      <c r="Y156" s="30"/>
      <c r="Z156" s="30"/>
      <c r="AA156" s="30"/>
      <c r="AB156" s="30"/>
      <c r="AC156" s="30"/>
      <c r="AD156" s="30"/>
      <c r="AE156" s="30"/>
      <c r="AR156" s="217" t="s">
        <v>160</v>
      </c>
      <c r="AT156" s="217" t="s">
        <v>156</v>
      </c>
      <c r="AU156" s="217" t="s">
        <v>161</v>
      </c>
      <c r="AY156" s="14" t="s">
        <v>153</v>
      </c>
      <c r="BE156" s="218">
        <f t="shared" si="34"/>
        <v>0</v>
      </c>
      <c r="BF156" s="218">
        <f t="shared" si="35"/>
        <v>0</v>
      </c>
      <c r="BG156" s="218">
        <f t="shared" si="36"/>
        <v>0</v>
      </c>
      <c r="BH156" s="218">
        <f t="shared" si="37"/>
        <v>0</v>
      </c>
      <c r="BI156" s="218">
        <f t="shared" si="38"/>
        <v>0</v>
      </c>
      <c r="BJ156" s="14" t="s">
        <v>161</v>
      </c>
      <c r="BK156" s="219">
        <f t="shared" si="39"/>
        <v>0</v>
      </c>
      <c r="BL156" s="14" t="s">
        <v>160</v>
      </c>
      <c r="BM156" s="217" t="s">
        <v>1090</v>
      </c>
    </row>
    <row r="157" spans="1:65" s="2" customFormat="1" ht="16.5" customHeight="1">
      <c r="A157" s="30"/>
      <c r="B157" s="31"/>
      <c r="C157" s="205" t="s">
        <v>272</v>
      </c>
      <c r="D157" s="205" t="s">
        <v>156</v>
      </c>
      <c r="E157" s="206" t="s">
        <v>1038</v>
      </c>
      <c r="F157" s="207" t="s">
        <v>1039</v>
      </c>
      <c r="G157" s="208" t="s">
        <v>159</v>
      </c>
      <c r="H157" s="209">
        <v>1</v>
      </c>
      <c r="I157" s="210"/>
      <c r="J157" s="210"/>
      <c r="K157" s="209">
        <f t="shared" si="27"/>
        <v>0</v>
      </c>
      <c r="L157" s="211"/>
      <c r="M157" s="35"/>
      <c r="N157" s="212" t="s">
        <v>1</v>
      </c>
      <c r="O157" s="213" t="s">
        <v>43</v>
      </c>
      <c r="P157" s="214">
        <f t="shared" si="28"/>
        <v>0</v>
      </c>
      <c r="Q157" s="214">
        <f t="shared" si="29"/>
        <v>0</v>
      </c>
      <c r="R157" s="214">
        <f t="shared" si="30"/>
        <v>0</v>
      </c>
      <c r="S157" s="66"/>
      <c r="T157" s="215">
        <f t="shared" si="31"/>
        <v>0</v>
      </c>
      <c r="U157" s="215">
        <v>0</v>
      </c>
      <c r="V157" s="215">
        <f t="shared" si="32"/>
        <v>0</v>
      </c>
      <c r="W157" s="215">
        <v>0</v>
      </c>
      <c r="X157" s="216">
        <f t="shared" si="33"/>
        <v>0</v>
      </c>
      <c r="Y157" s="30"/>
      <c r="Z157" s="30"/>
      <c r="AA157" s="30"/>
      <c r="AB157" s="30"/>
      <c r="AC157" s="30"/>
      <c r="AD157" s="30"/>
      <c r="AE157" s="30"/>
      <c r="AR157" s="217" t="s">
        <v>160</v>
      </c>
      <c r="AT157" s="217" t="s">
        <v>156</v>
      </c>
      <c r="AU157" s="217" t="s">
        <v>161</v>
      </c>
      <c r="AY157" s="14" t="s">
        <v>153</v>
      </c>
      <c r="BE157" s="218">
        <f t="shared" si="34"/>
        <v>0</v>
      </c>
      <c r="BF157" s="218">
        <f t="shared" si="35"/>
        <v>0</v>
      </c>
      <c r="BG157" s="218">
        <f t="shared" si="36"/>
        <v>0</v>
      </c>
      <c r="BH157" s="218">
        <f t="shared" si="37"/>
        <v>0</v>
      </c>
      <c r="BI157" s="218">
        <f t="shared" si="38"/>
        <v>0</v>
      </c>
      <c r="BJ157" s="14" t="s">
        <v>161</v>
      </c>
      <c r="BK157" s="219">
        <f t="shared" si="39"/>
        <v>0</v>
      </c>
      <c r="BL157" s="14" t="s">
        <v>160</v>
      </c>
      <c r="BM157" s="217" t="s">
        <v>1091</v>
      </c>
    </row>
    <row r="158" spans="1:65" s="2" customFormat="1" ht="16.5" customHeight="1">
      <c r="A158" s="30"/>
      <c r="B158" s="31"/>
      <c r="C158" s="205" t="s">
        <v>276</v>
      </c>
      <c r="D158" s="205" t="s">
        <v>156</v>
      </c>
      <c r="E158" s="206" t="s">
        <v>1041</v>
      </c>
      <c r="F158" s="207" t="s">
        <v>1042</v>
      </c>
      <c r="G158" s="208" t="s">
        <v>159</v>
      </c>
      <c r="H158" s="209">
        <v>14</v>
      </c>
      <c r="I158" s="210"/>
      <c r="J158" s="210"/>
      <c r="K158" s="209">
        <f t="shared" si="27"/>
        <v>0</v>
      </c>
      <c r="L158" s="211"/>
      <c r="M158" s="35"/>
      <c r="N158" s="212" t="s">
        <v>1</v>
      </c>
      <c r="O158" s="213" t="s">
        <v>43</v>
      </c>
      <c r="P158" s="214">
        <f t="shared" si="28"/>
        <v>0</v>
      </c>
      <c r="Q158" s="214">
        <f t="shared" si="29"/>
        <v>0</v>
      </c>
      <c r="R158" s="214">
        <f t="shared" si="30"/>
        <v>0</v>
      </c>
      <c r="S158" s="66"/>
      <c r="T158" s="215">
        <f t="shared" si="31"/>
        <v>0</v>
      </c>
      <c r="U158" s="215">
        <v>0</v>
      </c>
      <c r="V158" s="215">
        <f t="shared" si="32"/>
        <v>0</v>
      </c>
      <c r="W158" s="215">
        <v>0</v>
      </c>
      <c r="X158" s="216">
        <f t="shared" si="33"/>
        <v>0</v>
      </c>
      <c r="Y158" s="30"/>
      <c r="Z158" s="30"/>
      <c r="AA158" s="30"/>
      <c r="AB158" s="30"/>
      <c r="AC158" s="30"/>
      <c r="AD158" s="30"/>
      <c r="AE158" s="30"/>
      <c r="AR158" s="217" t="s">
        <v>160</v>
      </c>
      <c r="AT158" s="217" t="s">
        <v>156</v>
      </c>
      <c r="AU158" s="217" t="s">
        <v>161</v>
      </c>
      <c r="AY158" s="14" t="s">
        <v>153</v>
      </c>
      <c r="BE158" s="218">
        <f t="shared" si="34"/>
        <v>0</v>
      </c>
      <c r="BF158" s="218">
        <f t="shared" si="35"/>
        <v>0</v>
      </c>
      <c r="BG158" s="218">
        <f t="shared" si="36"/>
        <v>0</v>
      </c>
      <c r="BH158" s="218">
        <f t="shared" si="37"/>
        <v>0</v>
      </c>
      <c r="BI158" s="218">
        <f t="shared" si="38"/>
        <v>0</v>
      </c>
      <c r="BJ158" s="14" t="s">
        <v>161</v>
      </c>
      <c r="BK158" s="219">
        <f t="shared" si="39"/>
        <v>0</v>
      </c>
      <c r="BL158" s="14" t="s">
        <v>160</v>
      </c>
      <c r="BM158" s="217" t="s">
        <v>1092</v>
      </c>
    </row>
    <row r="159" spans="1:65" s="2" customFormat="1" ht="16.5" customHeight="1">
      <c r="A159" s="30"/>
      <c r="B159" s="31"/>
      <c r="C159" s="205" t="s">
        <v>280</v>
      </c>
      <c r="D159" s="205" t="s">
        <v>156</v>
      </c>
      <c r="E159" s="206" t="s">
        <v>1044</v>
      </c>
      <c r="F159" s="207" t="s">
        <v>1045</v>
      </c>
      <c r="G159" s="208" t="s">
        <v>159</v>
      </c>
      <c r="H159" s="209">
        <v>16</v>
      </c>
      <c r="I159" s="210"/>
      <c r="J159" s="210"/>
      <c r="K159" s="209">
        <f t="shared" si="27"/>
        <v>0</v>
      </c>
      <c r="L159" s="211"/>
      <c r="M159" s="35"/>
      <c r="N159" s="212" t="s">
        <v>1</v>
      </c>
      <c r="O159" s="213" t="s">
        <v>43</v>
      </c>
      <c r="P159" s="214">
        <f t="shared" si="28"/>
        <v>0</v>
      </c>
      <c r="Q159" s="214">
        <f t="shared" si="29"/>
        <v>0</v>
      </c>
      <c r="R159" s="214">
        <f t="shared" si="30"/>
        <v>0</v>
      </c>
      <c r="S159" s="66"/>
      <c r="T159" s="215">
        <f t="shared" si="31"/>
        <v>0</v>
      </c>
      <c r="U159" s="215">
        <v>0</v>
      </c>
      <c r="V159" s="215">
        <f t="shared" si="32"/>
        <v>0</v>
      </c>
      <c r="W159" s="215">
        <v>0</v>
      </c>
      <c r="X159" s="216">
        <f t="shared" si="33"/>
        <v>0</v>
      </c>
      <c r="Y159" s="30"/>
      <c r="Z159" s="30"/>
      <c r="AA159" s="30"/>
      <c r="AB159" s="30"/>
      <c r="AC159" s="30"/>
      <c r="AD159" s="30"/>
      <c r="AE159" s="30"/>
      <c r="AR159" s="217" t="s">
        <v>160</v>
      </c>
      <c r="AT159" s="217" t="s">
        <v>156</v>
      </c>
      <c r="AU159" s="217" t="s">
        <v>161</v>
      </c>
      <c r="AY159" s="14" t="s">
        <v>153</v>
      </c>
      <c r="BE159" s="218">
        <f t="shared" si="34"/>
        <v>0</v>
      </c>
      <c r="BF159" s="218">
        <f t="shared" si="35"/>
        <v>0</v>
      </c>
      <c r="BG159" s="218">
        <f t="shared" si="36"/>
        <v>0</v>
      </c>
      <c r="BH159" s="218">
        <f t="shared" si="37"/>
        <v>0</v>
      </c>
      <c r="BI159" s="218">
        <f t="shared" si="38"/>
        <v>0</v>
      </c>
      <c r="BJ159" s="14" t="s">
        <v>161</v>
      </c>
      <c r="BK159" s="219">
        <f t="shared" si="39"/>
        <v>0</v>
      </c>
      <c r="BL159" s="14" t="s">
        <v>160</v>
      </c>
      <c r="BM159" s="217" t="s">
        <v>1093</v>
      </c>
    </row>
    <row r="160" spans="1:65" s="2" customFormat="1" ht="16.5" customHeight="1">
      <c r="A160" s="30"/>
      <c r="B160" s="31"/>
      <c r="C160" s="205" t="s">
        <v>284</v>
      </c>
      <c r="D160" s="205" t="s">
        <v>156</v>
      </c>
      <c r="E160" s="206" t="s">
        <v>1047</v>
      </c>
      <c r="F160" s="207" t="s">
        <v>1048</v>
      </c>
      <c r="G160" s="208" t="s">
        <v>159</v>
      </c>
      <c r="H160" s="209">
        <v>1</v>
      </c>
      <c r="I160" s="210"/>
      <c r="J160" s="210"/>
      <c r="K160" s="209">
        <f t="shared" si="27"/>
        <v>0</v>
      </c>
      <c r="L160" s="211"/>
      <c r="M160" s="35"/>
      <c r="N160" s="212" t="s">
        <v>1</v>
      </c>
      <c r="O160" s="213" t="s">
        <v>43</v>
      </c>
      <c r="P160" s="214">
        <f t="shared" si="28"/>
        <v>0</v>
      </c>
      <c r="Q160" s="214">
        <f t="shared" si="29"/>
        <v>0</v>
      </c>
      <c r="R160" s="214">
        <f t="shared" si="30"/>
        <v>0</v>
      </c>
      <c r="S160" s="66"/>
      <c r="T160" s="215">
        <f t="shared" si="31"/>
        <v>0</v>
      </c>
      <c r="U160" s="215">
        <v>0</v>
      </c>
      <c r="V160" s="215">
        <f t="shared" si="32"/>
        <v>0</v>
      </c>
      <c r="W160" s="215">
        <v>0</v>
      </c>
      <c r="X160" s="216">
        <f t="shared" si="33"/>
        <v>0</v>
      </c>
      <c r="Y160" s="30"/>
      <c r="Z160" s="30"/>
      <c r="AA160" s="30"/>
      <c r="AB160" s="30"/>
      <c r="AC160" s="30"/>
      <c r="AD160" s="30"/>
      <c r="AE160" s="30"/>
      <c r="AR160" s="217" t="s">
        <v>160</v>
      </c>
      <c r="AT160" s="217" t="s">
        <v>156</v>
      </c>
      <c r="AU160" s="217" t="s">
        <v>161</v>
      </c>
      <c r="AY160" s="14" t="s">
        <v>153</v>
      </c>
      <c r="BE160" s="218">
        <f t="shared" si="34"/>
        <v>0</v>
      </c>
      <c r="BF160" s="218">
        <f t="shared" si="35"/>
        <v>0</v>
      </c>
      <c r="BG160" s="218">
        <f t="shared" si="36"/>
        <v>0</v>
      </c>
      <c r="BH160" s="218">
        <f t="shared" si="37"/>
        <v>0</v>
      </c>
      <c r="BI160" s="218">
        <f t="shared" si="38"/>
        <v>0</v>
      </c>
      <c r="BJ160" s="14" t="s">
        <v>161</v>
      </c>
      <c r="BK160" s="219">
        <f t="shared" si="39"/>
        <v>0</v>
      </c>
      <c r="BL160" s="14" t="s">
        <v>160</v>
      </c>
      <c r="BM160" s="217" t="s">
        <v>1094</v>
      </c>
    </row>
    <row r="161" spans="1:65" s="2" customFormat="1" ht="16.5" customHeight="1">
      <c r="A161" s="30"/>
      <c r="B161" s="31"/>
      <c r="C161" s="205" t="s">
        <v>288</v>
      </c>
      <c r="D161" s="205" t="s">
        <v>156</v>
      </c>
      <c r="E161" s="206" t="s">
        <v>1095</v>
      </c>
      <c r="F161" s="207" t="s">
        <v>1054</v>
      </c>
      <c r="G161" s="208" t="s">
        <v>1055</v>
      </c>
      <c r="H161" s="209">
        <v>1</v>
      </c>
      <c r="I161" s="210"/>
      <c r="J161" s="210"/>
      <c r="K161" s="209">
        <f t="shared" si="27"/>
        <v>0</v>
      </c>
      <c r="L161" s="211"/>
      <c r="M161" s="35"/>
      <c r="N161" s="212" t="s">
        <v>1</v>
      </c>
      <c r="O161" s="213" t="s">
        <v>43</v>
      </c>
      <c r="P161" s="214">
        <f t="shared" si="28"/>
        <v>0</v>
      </c>
      <c r="Q161" s="214">
        <f t="shared" si="29"/>
        <v>0</v>
      </c>
      <c r="R161" s="214">
        <f t="shared" si="30"/>
        <v>0</v>
      </c>
      <c r="S161" s="66"/>
      <c r="T161" s="215">
        <f t="shared" si="31"/>
        <v>0</v>
      </c>
      <c r="U161" s="215">
        <v>0</v>
      </c>
      <c r="V161" s="215">
        <f t="shared" si="32"/>
        <v>0</v>
      </c>
      <c r="W161" s="215">
        <v>0</v>
      </c>
      <c r="X161" s="216">
        <f t="shared" si="33"/>
        <v>0</v>
      </c>
      <c r="Y161" s="30"/>
      <c r="Z161" s="30"/>
      <c r="AA161" s="30"/>
      <c r="AB161" s="30"/>
      <c r="AC161" s="30"/>
      <c r="AD161" s="30"/>
      <c r="AE161" s="30"/>
      <c r="AR161" s="217" t="s">
        <v>160</v>
      </c>
      <c r="AT161" s="217" t="s">
        <v>156</v>
      </c>
      <c r="AU161" s="217" t="s">
        <v>161</v>
      </c>
      <c r="AY161" s="14" t="s">
        <v>153</v>
      </c>
      <c r="BE161" s="218">
        <f t="shared" si="34"/>
        <v>0</v>
      </c>
      <c r="BF161" s="218">
        <f t="shared" si="35"/>
        <v>0</v>
      </c>
      <c r="BG161" s="218">
        <f t="shared" si="36"/>
        <v>0</v>
      </c>
      <c r="BH161" s="218">
        <f t="shared" si="37"/>
        <v>0</v>
      </c>
      <c r="BI161" s="218">
        <f t="shared" si="38"/>
        <v>0</v>
      </c>
      <c r="BJ161" s="14" t="s">
        <v>161</v>
      </c>
      <c r="BK161" s="219">
        <f t="shared" si="39"/>
        <v>0</v>
      </c>
      <c r="BL161" s="14" t="s">
        <v>160</v>
      </c>
      <c r="BM161" s="217" t="s">
        <v>1096</v>
      </c>
    </row>
    <row r="162" spans="1:65" s="2" customFormat="1" ht="16.5" customHeight="1">
      <c r="A162" s="30"/>
      <c r="B162" s="31"/>
      <c r="C162" s="220" t="s">
        <v>296</v>
      </c>
      <c r="D162" s="220" t="s">
        <v>163</v>
      </c>
      <c r="E162" s="221" t="s">
        <v>1097</v>
      </c>
      <c r="F162" s="222" t="s">
        <v>1058</v>
      </c>
      <c r="G162" s="223" t="s">
        <v>1059</v>
      </c>
      <c r="H162" s="224">
        <v>1</v>
      </c>
      <c r="I162" s="225"/>
      <c r="J162" s="226"/>
      <c r="K162" s="224">
        <f t="shared" si="27"/>
        <v>0</v>
      </c>
      <c r="L162" s="227"/>
      <c r="M162" s="228"/>
      <c r="N162" s="229" t="s">
        <v>1</v>
      </c>
      <c r="O162" s="213" t="s">
        <v>43</v>
      </c>
      <c r="P162" s="214">
        <f t="shared" si="28"/>
        <v>0</v>
      </c>
      <c r="Q162" s="214">
        <f t="shared" si="29"/>
        <v>0</v>
      </c>
      <c r="R162" s="214">
        <f t="shared" si="30"/>
        <v>0</v>
      </c>
      <c r="S162" s="66"/>
      <c r="T162" s="215">
        <f t="shared" si="31"/>
        <v>0</v>
      </c>
      <c r="U162" s="215">
        <v>0</v>
      </c>
      <c r="V162" s="215">
        <f t="shared" si="32"/>
        <v>0</v>
      </c>
      <c r="W162" s="215">
        <v>0</v>
      </c>
      <c r="X162" s="216">
        <f t="shared" si="33"/>
        <v>0</v>
      </c>
      <c r="Y162" s="30"/>
      <c r="Z162" s="30"/>
      <c r="AA162" s="30"/>
      <c r="AB162" s="30"/>
      <c r="AC162" s="30"/>
      <c r="AD162" s="30"/>
      <c r="AE162" s="30"/>
      <c r="AR162" s="217" t="s">
        <v>166</v>
      </c>
      <c r="AT162" s="217" t="s">
        <v>163</v>
      </c>
      <c r="AU162" s="217" t="s">
        <v>161</v>
      </c>
      <c r="AY162" s="14" t="s">
        <v>153</v>
      </c>
      <c r="BE162" s="218">
        <f t="shared" si="34"/>
        <v>0</v>
      </c>
      <c r="BF162" s="218">
        <f t="shared" si="35"/>
        <v>0</v>
      </c>
      <c r="BG162" s="218">
        <f t="shared" si="36"/>
        <v>0</v>
      </c>
      <c r="BH162" s="218">
        <f t="shared" si="37"/>
        <v>0</v>
      </c>
      <c r="BI162" s="218">
        <f t="shared" si="38"/>
        <v>0</v>
      </c>
      <c r="BJ162" s="14" t="s">
        <v>161</v>
      </c>
      <c r="BK162" s="219">
        <f t="shared" si="39"/>
        <v>0</v>
      </c>
      <c r="BL162" s="14" t="s">
        <v>160</v>
      </c>
      <c r="BM162" s="217" t="s">
        <v>1098</v>
      </c>
    </row>
    <row r="163" spans="1:65" s="12" customFormat="1" ht="22.9" customHeight="1">
      <c r="B163" s="188"/>
      <c r="C163" s="189"/>
      <c r="D163" s="190" t="s">
        <v>78</v>
      </c>
      <c r="E163" s="203" t="s">
        <v>1099</v>
      </c>
      <c r="F163" s="203" t="s">
        <v>1100</v>
      </c>
      <c r="G163" s="189"/>
      <c r="H163" s="189"/>
      <c r="I163" s="192"/>
      <c r="J163" s="192"/>
      <c r="K163" s="204">
        <f>BK163</f>
        <v>0</v>
      </c>
      <c r="L163" s="189"/>
      <c r="M163" s="194"/>
      <c r="N163" s="195"/>
      <c r="O163" s="196"/>
      <c r="P163" s="196"/>
      <c r="Q163" s="197">
        <f>SUM(Q164:Q174)</f>
        <v>0</v>
      </c>
      <c r="R163" s="197">
        <f>SUM(R164:R174)</f>
        <v>0</v>
      </c>
      <c r="S163" s="196"/>
      <c r="T163" s="198">
        <f>SUM(T164:T174)</f>
        <v>0</v>
      </c>
      <c r="U163" s="196"/>
      <c r="V163" s="198">
        <f>SUM(V164:V174)</f>
        <v>0</v>
      </c>
      <c r="W163" s="196"/>
      <c r="X163" s="199">
        <f>SUM(X164:X174)</f>
        <v>0</v>
      </c>
      <c r="AR163" s="200" t="s">
        <v>87</v>
      </c>
      <c r="AT163" s="201" t="s">
        <v>78</v>
      </c>
      <c r="AU163" s="201" t="s">
        <v>87</v>
      </c>
      <c r="AY163" s="200" t="s">
        <v>153</v>
      </c>
      <c r="BK163" s="202">
        <f>SUM(BK164:BK174)</f>
        <v>0</v>
      </c>
    </row>
    <row r="164" spans="1:65" s="2" customFormat="1" ht="16.5" customHeight="1">
      <c r="A164" s="30"/>
      <c r="B164" s="31"/>
      <c r="C164" s="205" t="s">
        <v>300</v>
      </c>
      <c r="D164" s="205" t="s">
        <v>156</v>
      </c>
      <c r="E164" s="206" t="s">
        <v>1077</v>
      </c>
      <c r="F164" s="207" t="s">
        <v>1078</v>
      </c>
      <c r="G164" s="208" t="s">
        <v>1079</v>
      </c>
      <c r="H164" s="209">
        <v>8</v>
      </c>
      <c r="I164" s="210"/>
      <c r="J164" s="210"/>
      <c r="K164" s="209">
        <f t="shared" ref="K164:K174" si="40">ROUND(P164*H164,3)</f>
        <v>0</v>
      </c>
      <c r="L164" s="211"/>
      <c r="M164" s="35"/>
      <c r="N164" s="212" t="s">
        <v>1</v>
      </c>
      <c r="O164" s="213" t="s">
        <v>43</v>
      </c>
      <c r="P164" s="214">
        <f t="shared" ref="P164:P174" si="41">I164+J164</f>
        <v>0</v>
      </c>
      <c r="Q164" s="214">
        <f t="shared" ref="Q164:Q174" si="42">ROUND(I164*H164,3)</f>
        <v>0</v>
      </c>
      <c r="R164" s="214">
        <f t="shared" ref="R164:R174" si="43">ROUND(J164*H164,3)</f>
        <v>0</v>
      </c>
      <c r="S164" s="66"/>
      <c r="T164" s="215">
        <f t="shared" ref="T164:T174" si="44">S164*H164</f>
        <v>0</v>
      </c>
      <c r="U164" s="215">
        <v>0</v>
      </c>
      <c r="V164" s="215">
        <f t="shared" ref="V164:V174" si="45">U164*H164</f>
        <v>0</v>
      </c>
      <c r="W164" s="215">
        <v>0</v>
      </c>
      <c r="X164" s="216">
        <f t="shared" ref="X164:X174" si="46">W164*H164</f>
        <v>0</v>
      </c>
      <c r="Y164" s="30"/>
      <c r="Z164" s="30"/>
      <c r="AA164" s="30"/>
      <c r="AB164" s="30"/>
      <c r="AC164" s="30"/>
      <c r="AD164" s="30"/>
      <c r="AE164" s="30"/>
      <c r="AR164" s="217" t="s">
        <v>160</v>
      </c>
      <c r="AT164" s="217" t="s">
        <v>156</v>
      </c>
      <c r="AU164" s="217" t="s">
        <v>161</v>
      </c>
      <c r="AY164" s="14" t="s">
        <v>153</v>
      </c>
      <c r="BE164" s="218">
        <f t="shared" ref="BE164:BE174" si="47">IF(O164="základná",K164,0)</f>
        <v>0</v>
      </c>
      <c r="BF164" s="218">
        <f t="shared" ref="BF164:BF174" si="48">IF(O164="znížená",K164,0)</f>
        <v>0</v>
      </c>
      <c r="BG164" s="218">
        <f t="shared" ref="BG164:BG174" si="49">IF(O164="zákl. prenesená",K164,0)</f>
        <v>0</v>
      </c>
      <c r="BH164" s="218">
        <f t="shared" ref="BH164:BH174" si="50">IF(O164="zníž. prenesená",K164,0)</f>
        <v>0</v>
      </c>
      <c r="BI164" s="218">
        <f t="shared" ref="BI164:BI174" si="51">IF(O164="nulová",K164,0)</f>
        <v>0</v>
      </c>
      <c r="BJ164" s="14" t="s">
        <v>161</v>
      </c>
      <c r="BK164" s="219">
        <f t="shared" ref="BK164:BK174" si="52">ROUND(P164*H164,3)</f>
        <v>0</v>
      </c>
      <c r="BL164" s="14" t="s">
        <v>160</v>
      </c>
      <c r="BM164" s="217" t="s">
        <v>1101</v>
      </c>
    </row>
    <row r="165" spans="1:65" s="2" customFormat="1" ht="21.75" customHeight="1">
      <c r="A165" s="30"/>
      <c r="B165" s="31"/>
      <c r="C165" s="205" t="s">
        <v>304</v>
      </c>
      <c r="D165" s="205" t="s">
        <v>156</v>
      </c>
      <c r="E165" s="206" t="s">
        <v>1102</v>
      </c>
      <c r="F165" s="207" t="s">
        <v>1082</v>
      </c>
      <c r="G165" s="208" t="s">
        <v>1059</v>
      </c>
      <c r="H165" s="209">
        <v>1</v>
      </c>
      <c r="I165" s="210"/>
      <c r="J165" s="210"/>
      <c r="K165" s="209">
        <f t="shared" si="40"/>
        <v>0</v>
      </c>
      <c r="L165" s="211"/>
      <c r="M165" s="35"/>
      <c r="N165" s="212" t="s">
        <v>1</v>
      </c>
      <c r="O165" s="213" t="s">
        <v>43</v>
      </c>
      <c r="P165" s="214">
        <f t="shared" si="41"/>
        <v>0</v>
      </c>
      <c r="Q165" s="214">
        <f t="shared" si="42"/>
        <v>0</v>
      </c>
      <c r="R165" s="214">
        <f t="shared" si="43"/>
        <v>0</v>
      </c>
      <c r="S165" s="66"/>
      <c r="T165" s="215">
        <f t="shared" si="44"/>
        <v>0</v>
      </c>
      <c r="U165" s="215">
        <v>0</v>
      </c>
      <c r="V165" s="215">
        <f t="shared" si="45"/>
        <v>0</v>
      </c>
      <c r="W165" s="215">
        <v>0</v>
      </c>
      <c r="X165" s="216">
        <f t="shared" si="46"/>
        <v>0</v>
      </c>
      <c r="Y165" s="30"/>
      <c r="Z165" s="30"/>
      <c r="AA165" s="30"/>
      <c r="AB165" s="30"/>
      <c r="AC165" s="30"/>
      <c r="AD165" s="30"/>
      <c r="AE165" s="30"/>
      <c r="AR165" s="217" t="s">
        <v>160</v>
      </c>
      <c r="AT165" s="217" t="s">
        <v>156</v>
      </c>
      <c r="AU165" s="217" t="s">
        <v>161</v>
      </c>
      <c r="AY165" s="14" t="s">
        <v>153</v>
      </c>
      <c r="BE165" s="218">
        <f t="shared" si="47"/>
        <v>0</v>
      </c>
      <c r="BF165" s="218">
        <f t="shared" si="48"/>
        <v>0</v>
      </c>
      <c r="BG165" s="218">
        <f t="shared" si="49"/>
        <v>0</v>
      </c>
      <c r="BH165" s="218">
        <f t="shared" si="50"/>
        <v>0</v>
      </c>
      <c r="BI165" s="218">
        <f t="shared" si="51"/>
        <v>0</v>
      </c>
      <c r="BJ165" s="14" t="s">
        <v>161</v>
      </c>
      <c r="BK165" s="219">
        <f t="shared" si="52"/>
        <v>0</v>
      </c>
      <c r="BL165" s="14" t="s">
        <v>160</v>
      </c>
      <c r="BM165" s="217" t="s">
        <v>1103</v>
      </c>
    </row>
    <row r="166" spans="1:65" s="2" customFormat="1" ht="16.5" customHeight="1">
      <c r="A166" s="30"/>
      <c r="B166" s="31"/>
      <c r="C166" s="205" t="s">
        <v>308</v>
      </c>
      <c r="D166" s="205" t="s">
        <v>156</v>
      </c>
      <c r="E166" s="206" t="s">
        <v>1104</v>
      </c>
      <c r="F166" s="207" t="s">
        <v>1105</v>
      </c>
      <c r="G166" s="208" t="s">
        <v>159</v>
      </c>
      <c r="H166" s="209">
        <v>1</v>
      </c>
      <c r="I166" s="210"/>
      <c r="J166" s="210"/>
      <c r="K166" s="209">
        <f t="shared" si="40"/>
        <v>0</v>
      </c>
      <c r="L166" s="211"/>
      <c r="M166" s="35"/>
      <c r="N166" s="212" t="s">
        <v>1</v>
      </c>
      <c r="O166" s="213" t="s">
        <v>43</v>
      </c>
      <c r="P166" s="214">
        <f t="shared" si="41"/>
        <v>0</v>
      </c>
      <c r="Q166" s="214">
        <f t="shared" si="42"/>
        <v>0</v>
      </c>
      <c r="R166" s="214">
        <f t="shared" si="43"/>
        <v>0</v>
      </c>
      <c r="S166" s="66"/>
      <c r="T166" s="215">
        <f t="shared" si="44"/>
        <v>0</v>
      </c>
      <c r="U166" s="215">
        <v>0</v>
      </c>
      <c r="V166" s="215">
        <f t="shared" si="45"/>
        <v>0</v>
      </c>
      <c r="W166" s="215">
        <v>0</v>
      </c>
      <c r="X166" s="216">
        <f t="shared" si="46"/>
        <v>0</v>
      </c>
      <c r="Y166" s="30"/>
      <c r="Z166" s="30"/>
      <c r="AA166" s="30"/>
      <c r="AB166" s="30"/>
      <c r="AC166" s="30"/>
      <c r="AD166" s="30"/>
      <c r="AE166" s="30"/>
      <c r="AR166" s="217" t="s">
        <v>160</v>
      </c>
      <c r="AT166" s="217" t="s">
        <v>156</v>
      </c>
      <c r="AU166" s="217" t="s">
        <v>161</v>
      </c>
      <c r="AY166" s="14" t="s">
        <v>153</v>
      </c>
      <c r="BE166" s="218">
        <f t="shared" si="47"/>
        <v>0</v>
      </c>
      <c r="BF166" s="218">
        <f t="shared" si="48"/>
        <v>0</v>
      </c>
      <c r="BG166" s="218">
        <f t="shared" si="49"/>
        <v>0</v>
      </c>
      <c r="BH166" s="218">
        <f t="shared" si="50"/>
        <v>0</v>
      </c>
      <c r="BI166" s="218">
        <f t="shared" si="51"/>
        <v>0</v>
      </c>
      <c r="BJ166" s="14" t="s">
        <v>161</v>
      </c>
      <c r="BK166" s="219">
        <f t="shared" si="52"/>
        <v>0</v>
      </c>
      <c r="BL166" s="14" t="s">
        <v>160</v>
      </c>
      <c r="BM166" s="217" t="s">
        <v>1106</v>
      </c>
    </row>
    <row r="167" spans="1:65" s="2" customFormat="1" ht="21.75" customHeight="1">
      <c r="A167" s="30"/>
      <c r="B167" s="31"/>
      <c r="C167" s="205" t="s">
        <v>312</v>
      </c>
      <c r="D167" s="205" t="s">
        <v>156</v>
      </c>
      <c r="E167" s="206" t="s">
        <v>1035</v>
      </c>
      <c r="F167" s="207" t="s">
        <v>1036</v>
      </c>
      <c r="G167" s="208" t="s">
        <v>159</v>
      </c>
      <c r="H167" s="209">
        <v>1</v>
      </c>
      <c r="I167" s="210"/>
      <c r="J167" s="210"/>
      <c r="K167" s="209">
        <f t="shared" si="40"/>
        <v>0</v>
      </c>
      <c r="L167" s="211"/>
      <c r="M167" s="35"/>
      <c r="N167" s="212" t="s">
        <v>1</v>
      </c>
      <c r="O167" s="213" t="s">
        <v>43</v>
      </c>
      <c r="P167" s="214">
        <f t="shared" si="41"/>
        <v>0</v>
      </c>
      <c r="Q167" s="214">
        <f t="shared" si="42"/>
        <v>0</v>
      </c>
      <c r="R167" s="214">
        <f t="shared" si="43"/>
        <v>0</v>
      </c>
      <c r="S167" s="66"/>
      <c r="T167" s="215">
        <f t="shared" si="44"/>
        <v>0</v>
      </c>
      <c r="U167" s="215">
        <v>0</v>
      </c>
      <c r="V167" s="215">
        <f t="shared" si="45"/>
        <v>0</v>
      </c>
      <c r="W167" s="215">
        <v>0</v>
      </c>
      <c r="X167" s="216">
        <f t="shared" si="46"/>
        <v>0</v>
      </c>
      <c r="Y167" s="30"/>
      <c r="Z167" s="30"/>
      <c r="AA167" s="30"/>
      <c r="AB167" s="30"/>
      <c r="AC167" s="30"/>
      <c r="AD167" s="30"/>
      <c r="AE167" s="30"/>
      <c r="AR167" s="217" t="s">
        <v>160</v>
      </c>
      <c r="AT167" s="217" t="s">
        <v>156</v>
      </c>
      <c r="AU167" s="217" t="s">
        <v>161</v>
      </c>
      <c r="AY167" s="14" t="s">
        <v>153</v>
      </c>
      <c r="BE167" s="218">
        <f t="shared" si="47"/>
        <v>0</v>
      </c>
      <c r="BF167" s="218">
        <f t="shared" si="48"/>
        <v>0</v>
      </c>
      <c r="BG167" s="218">
        <f t="shared" si="49"/>
        <v>0</v>
      </c>
      <c r="BH167" s="218">
        <f t="shared" si="50"/>
        <v>0</v>
      </c>
      <c r="BI167" s="218">
        <f t="shared" si="51"/>
        <v>0</v>
      </c>
      <c r="BJ167" s="14" t="s">
        <v>161</v>
      </c>
      <c r="BK167" s="219">
        <f t="shared" si="52"/>
        <v>0</v>
      </c>
      <c r="BL167" s="14" t="s">
        <v>160</v>
      </c>
      <c r="BM167" s="217" t="s">
        <v>1107</v>
      </c>
    </row>
    <row r="168" spans="1:65" s="2" customFormat="1" ht="16.5" customHeight="1">
      <c r="A168" s="30"/>
      <c r="B168" s="31"/>
      <c r="C168" s="205" t="s">
        <v>316</v>
      </c>
      <c r="D168" s="205" t="s">
        <v>156</v>
      </c>
      <c r="E168" s="206" t="s">
        <v>1038</v>
      </c>
      <c r="F168" s="207" t="s">
        <v>1039</v>
      </c>
      <c r="G168" s="208" t="s">
        <v>159</v>
      </c>
      <c r="H168" s="209">
        <v>1</v>
      </c>
      <c r="I168" s="210"/>
      <c r="J168" s="210"/>
      <c r="K168" s="209">
        <f t="shared" si="40"/>
        <v>0</v>
      </c>
      <c r="L168" s="211"/>
      <c r="M168" s="35"/>
      <c r="N168" s="212" t="s">
        <v>1</v>
      </c>
      <c r="O168" s="213" t="s">
        <v>43</v>
      </c>
      <c r="P168" s="214">
        <f t="shared" si="41"/>
        <v>0</v>
      </c>
      <c r="Q168" s="214">
        <f t="shared" si="42"/>
        <v>0</v>
      </c>
      <c r="R168" s="214">
        <f t="shared" si="43"/>
        <v>0</v>
      </c>
      <c r="S168" s="66"/>
      <c r="T168" s="215">
        <f t="shared" si="44"/>
        <v>0</v>
      </c>
      <c r="U168" s="215">
        <v>0</v>
      </c>
      <c r="V168" s="215">
        <f t="shared" si="45"/>
        <v>0</v>
      </c>
      <c r="W168" s="215">
        <v>0</v>
      </c>
      <c r="X168" s="216">
        <f t="shared" si="46"/>
        <v>0</v>
      </c>
      <c r="Y168" s="30"/>
      <c r="Z168" s="30"/>
      <c r="AA168" s="30"/>
      <c r="AB168" s="30"/>
      <c r="AC168" s="30"/>
      <c r="AD168" s="30"/>
      <c r="AE168" s="30"/>
      <c r="AR168" s="217" t="s">
        <v>160</v>
      </c>
      <c r="AT168" s="217" t="s">
        <v>156</v>
      </c>
      <c r="AU168" s="217" t="s">
        <v>161</v>
      </c>
      <c r="AY168" s="14" t="s">
        <v>153</v>
      </c>
      <c r="BE168" s="218">
        <f t="shared" si="47"/>
        <v>0</v>
      </c>
      <c r="BF168" s="218">
        <f t="shared" si="48"/>
        <v>0</v>
      </c>
      <c r="BG168" s="218">
        <f t="shared" si="49"/>
        <v>0</v>
      </c>
      <c r="BH168" s="218">
        <f t="shared" si="50"/>
        <v>0</v>
      </c>
      <c r="BI168" s="218">
        <f t="shared" si="51"/>
        <v>0</v>
      </c>
      <c r="BJ168" s="14" t="s">
        <v>161</v>
      </c>
      <c r="BK168" s="219">
        <f t="shared" si="52"/>
        <v>0</v>
      </c>
      <c r="BL168" s="14" t="s">
        <v>160</v>
      </c>
      <c r="BM168" s="217" t="s">
        <v>1108</v>
      </c>
    </row>
    <row r="169" spans="1:65" s="2" customFormat="1" ht="16.5" customHeight="1">
      <c r="A169" s="30"/>
      <c r="B169" s="31"/>
      <c r="C169" s="205" t="s">
        <v>320</v>
      </c>
      <c r="D169" s="205" t="s">
        <v>156</v>
      </c>
      <c r="E169" s="206" t="s">
        <v>1041</v>
      </c>
      <c r="F169" s="207" t="s">
        <v>1042</v>
      </c>
      <c r="G169" s="208" t="s">
        <v>159</v>
      </c>
      <c r="H169" s="209">
        <v>14</v>
      </c>
      <c r="I169" s="210"/>
      <c r="J169" s="210"/>
      <c r="K169" s="209">
        <f t="shared" si="40"/>
        <v>0</v>
      </c>
      <c r="L169" s="211"/>
      <c r="M169" s="35"/>
      <c r="N169" s="212" t="s">
        <v>1</v>
      </c>
      <c r="O169" s="213" t="s">
        <v>43</v>
      </c>
      <c r="P169" s="214">
        <f t="shared" si="41"/>
        <v>0</v>
      </c>
      <c r="Q169" s="214">
        <f t="shared" si="42"/>
        <v>0</v>
      </c>
      <c r="R169" s="214">
        <f t="shared" si="43"/>
        <v>0</v>
      </c>
      <c r="S169" s="66"/>
      <c r="T169" s="215">
        <f t="shared" si="44"/>
        <v>0</v>
      </c>
      <c r="U169" s="215">
        <v>0</v>
      </c>
      <c r="V169" s="215">
        <f t="shared" si="45"/>
        <v>0</v>
      </c>
      <c r="W169" s="215">
        <v>0</v>
      </c>
      <c r="X169" s="216">
        <f t="shared" si="46"/>
        <v>0</v>
      </c>
      <c r="Y169" s="30"/>
      <c r="Z169" s="30"/>
      <c r="AA169" s="30"/>
      <c r="AB169" s="30"/>
      <c r="AC169" s="30"/>
      <c r="AD169" s="30"/>
      <c r="AE169" s="30"/>
      <c r="AR169" s="217" t="s">
        <v>160</v>
      </c>
      <c r="AT169" s="217" t="s">
        <v>156</v>
      </c>
      <c r="AU169" s="217" t="s">
        <v>161</v>
      </c>
      <c r="AY169" s="14" t="s">
        <v>153</v>
      </c>
      <c r="BE169" s="218">
        <f t="shared" si="47"/>
        <v>0</v>
      </c>
      <c r="BF169" s="218">
        <f t="shared" si="48"/>
        <v>0</v>
      </c>
      <c r="BG169" s="218">
        <f t="shared" si="49"/>
        <v>0</v>
      </c>
      <c r="BH169" s="218">
        <f t="shared" si="50"/>
        <v>0</v>
      </c>
      <c r="BI169" s="218">
        <f t="shared" si="51"/>
        <v>0</v>
      </c>
      <c r="BJ169" s="14" t="s">
        <v>161</v>
      </c>
      <c r="BK169" s="219">
        <f t="shared" si="52"/>
        <v>0</v>
      </c>
      <c r="BL169" s="14" t="s">
        <v>160</v>
      </c>
      <c r="BM169" s="217" t="s">
        <v>1109</v>
      </c>
    </row>
    <row r="170" spans="1:65" s="2" customFormat="1" ht="16.5" customHeight="1">
      <c r="A170" s="30"/>
      <c r="B170" s="31"/>
      <c r="C170" s="205" t="s">
        <v>324</v>
      </c>
      <c r="D170" s="205" t="s">
        <v>156</v>
      </c>
      <c r="E170" s="206" t="s">
        <v>1044</v>
      </c>
      <c r="F170" s="207" t="s">
        <v>1045</v>
      </c>
      <c r="G170" s="208" t="s">
        <v>159</v>
      </c>
      <c r="H170" s="209">
        <v>16</v>
      </c>
      <c r="I170" s="210"/>
      <c r="J170" s="210"/>
      <c r="K170" s="209">
        <f t="shared" si="40"/>
        <v>0</v>
      </c>
      <c r="L170" s="211"/>
      <c r="M170" s="35"/>
      <c r="N170" s="212" t="s">
        <v>1</v>
      </c>
      <c r="O170" s="213" t="s">
        <v>43</v>
      </c>
      <c r="P170" s="214">
        <f t="shared" si="41"/>
        <v>0</v>
      </c>
      <c r="Q170" s="214">
        <f t="shared" si="42"/>
        <v>0</v>
      </c>
      <c r="R170" s="214">
        <f t="shared" si="43"/>
        <v>0</v>
      </c>
      <c r="S170" s="66"/>
      <c r="T170" s="215">
        <f t="shared" si="44"/>
        <v>0</v>
      </c>
      <c r="U170" s="215">
        <v>0</v>
      </c>
      <c r="V170" s="215">
        <f t="shared" si="45"/>
        <v>0</v>
      </c>
      <c r="W170" s="215">
        <v>0</v>
      </c>
      <c r="X170" s="216">
        <f t="shared" si="46"/>
        <v>0</v>
      </c>
      <c r="Y170" s="30"/>
      <c r="Z170" s="30"/>
      <c r="AA170" s="30"/>
      <c r="AB170" s="30"/>
      <c r="AC170" s="30"/>
      <c r="AD170" s="30"/>
      <c r="AE170" s="30"/>
      <c r="AR170" s="217" t="s">
        <v>160</v>
      </c>
      <c r="AT170" s="217" t="s">
        <v>156</v>
      </c>
      <c r="AU170" s="217" t="s">
        <v>161</v>
      </c>
      <c r="AY170" s="14" t="s">
        <v>153</v>
      </c>
      <c r="BE170" s="218">
        <f t="shared" si="47"/>
        <v>0</v>
      </c>
      <c r="BF170" s="218">
        <f t="shared" si="48"/>
        <v>0</v>
      </c>
      <c r="BG170" s="218">
        <f t="shared" si="49"/>
        <v>0</v>
      </c>
      <c r="BH170" s="218">
        <f t="shared" si="50"/>
        <v>0</v>
      </c>
      <c r="BI170" s="218">
        <f t="shared" si="51"/>
        <v>0</v>
      </c>
      <c r="BJ170" s="14" t="s">
        <v>161</v>
      </c>
      <c r="BK170" s="219">
        <f t="shared" si="52"/>
        <v>0</v>
      </c>
      <c r="BL170" s="14" t="s">
        <v>160</v>
      </c>
      <c r="BM170" s="217" t="s">
        <v>1110</v>
      </c>
    </row>
    <row r="171" spans="1:65" s="2" customFormat="1" ht="16.5" customHeight="1">
      <c r="A171" s="30"/>
      <c r="B171" s="31"/>
      <c r="C171" s="205" t="s">
        <v>328</v>
      </c>
      <c r="D171" s="205" t="s">
        <v>156</v>
      </c>
      <c r="E171" s="206" t="s">
        <v>1047</v>
      </c>
      <c r="F171" s="207" t="s">
        <v>1048</v>
      </c>
      <c r="G171" s="208" t="s">
        <v>159</v>
      </c>
      <c r="H171" s="209">
        <v>1</v>
      </c>
      <c r="I171" s="210"/>
      <c r="J171" s="210"/>
      <c r="K171" s="209">
        <f t="shared" si="40"/>
        <v>0</v>
      </c>
      <c r="L171" s="211"/>
      <c r="M171" s="35"/>
      <c r="N171" s="212" t="s">
        <v>1</v>
      </c>
      <c r="O171" s="213" t="s">
        <v>43</v>
      </c>
      <c r="P171" s="214">
        <f t="shared" si="41"/>
        <v>0</v>
      </c>
      <c r="Q171" s="214">
        <f t="shared" si="42"/>
        <v>0</v>
      </c>
      <c r="R171" s="214">
        <f t="shared" si="43"/>
        <v>0</v>
      </c>
      <c r="S171" s="66"/>
      <c r="T171" s="215">
        <f t="shared" si="44"/>
        <v>0</v>
      </c>
      <c r="U171" s="215">
        <v>0</v>
      </c>
      <c r="V171" s="215">
        <f t="shared" si="45"/>
        <v>0</v>
      </c>
      <c r="W171" s="215">
        <v>0</v>
      </c>
      <c r="X171" s="216">
        <f t="shared" si="46"/>
        <v>0</v>
      </c>
      <c r="Y171" s="30"/>
      <c r="Z171" s="30"/>
      <c r="AA171" s="30"/>
      <c r="AB171" s="30"/>
      <c r="AC171" s="30"/>
      <c r="AD171" s="30"/>
      <c r="AE171" s="30"/>
      <c r="AR171" s="217" t="s">
        <v>160</v>
      </c>
      <c r="AT171" s="217" t="s">
        <v>156</v>
      </c>
      <c r="AU171" s="217" t="s">
        <v>161</v>
      </c>
      <c r="AY171" s="14" t="s">
        <v>153</v>
      </c>
      <c r="BE171" s="218">
        <f t="shared" si="47"/>
        <v>0</v>
      </c>
      <c r="BF171" s="218">
        <f t="shared" si="48"/>
        <v>0</v>
      </c>
      <c r="BG171" s="218">
        <f t="shared" si="49"/>
        <v>0</v>
      </c>
      <c r="BH171" s="218">
        <f t="shared" si="50"/>
        <v>0</v>
      </c>
      <c r="BI171" s="218">
        <f t="shared" si="51"/>
        <v>0</v>
      </c>
      <c r="BJ171" s="14" t="s">
        <v>161</v>
      </c>
      <c r="BK171" s="219">
        <f t="shared" si="52"/>
        <v>0</v>
      </c>
      <c r="BL171" s="14" t="s">
        <v>160</v>
      </c>
      <c r="BM171" s="217" t="s">
        <v>1111</v>
      </c>
    </row>
    <row r="172" spans="1:65" s="2" customFormat="1" ht="16.5" customHeight="1">
      <c r="A172" s="30"/>
      <c r="B172" s="31"/>
      <c r="C172" s="205" t="s">
        <v>333</v>
      </c>
      <c r="D172" s="205" t="s">
        <v>156</v>
      </c>
      <c r="E172" s="206" t="s">
        <v>1070</v>
      </c>
      <c r="F172" s="207" t="s">
        <v>1071</v>
      </c>
      <c r="G172" s="208" t="s">
        <v>159</v>
      </c>
      <c r="H172" s="209">
        <v>4</v>
      </c>
      <c r="I172" s="210"/>
      <c r="J172" s="210"/>
      <c r="K172" s="209">
        <f t="shared" si="40"/>
        <v>0</v>
      </c>
      <c r="L172" s="211"/>
      <c r="M172" s="35"/>
      <c r="N172" s="212" t="s">
        <v>1</v>
      </c>
      <c r="O172" s="213" t="s">
        <v>43</v>
      </c>
      <c r="P172" s="214">
        <f t="shared" si="41"/>
        <v>0</v>
      </c>
      <c r="Q172" s="214">
        <f t="shared" si="42"/>
        <v>0</v>
      </c>
      <c r="R172" s="214">
        <f t="shared" si="43"/>
        <v>0</v>
      </c>
      <c r="S172" s="66"/>
      <c r="T172" s="215">
        <f t="shared" si="44"/>
        <v>0</v>
      </c>
      <c r="U172" s="215">
        <v>0</v>
      </c>
      <c r="V172" s="215">
        <f t="shared" si="45"/>
        <v>0</v>
      </c>
      <c r="W172" s="215">
        <v>0</v>
      </c>
      <c r="X172" s="216">
        <f t="shared" si="46"/>
        <v>0</v>
      </c>
      <c r="Y172" s="30"/>
      <c r="Z172" s="30"/>
      <c r="AA172" s="30"/>
      <c r="AB172" s="30"/>
      <c r="AC172" s="30"/>
      <c r="AD172" s="30"/>
      <c r="AE172" s="30"/>
      <c r="AR172" s="217" t="s">
        <v>160</v>
      </c>
      <c r="AT172" s="217" t="s">
        <v>156</v>
      </c>
      <c r="AU172" s="217" t="s">
        <v>161</v>
      </c>
      <c r="AY172" s="14" t="s">
        <v>153</v>
      </c>
      <c r="BE172" s="218">
        <f t="shared" si="47"/>
        <v>0</v>
      </c>
      <c r="BF172" s="218">
        <f t="shared" si="48"/>
        <v>0</v>
      </c>
      <c r="BG172" s="218">
        <f t="shared" si="49"/>
        <v>0</v>
      </c>
      <c r="BH172" s="218">
        <f t="shared" si="50"/>
        <v>0</v>
      </c>
      <c r="BI172" s="218">
        <f t="shared" si="51"/>
        <v>0</v>
      </c>
      <c r="BJ172" s="14" t="s">
        <v>161</v>
      </c>
      <c r="BK172" s="219">
        <f t="shared" si="52"/>
        <v>0</v>
      </c>
      <c r="BL172" s="14" t="s">
        <v>160</v>
      </c>
      <c r="BM172" s="217" t="s">
        <v>1112</v>
      </c>
    </row>
    <row r="173" spans="1:65" s="2" customFormat="1" ht="16.5" customHeight="1">
      <c r="A173" s="30"/>
      <c r="B173" s="31"/>
      <c r="C173" s="205" t="s">
        <v>337</v>
      </c>
      <c r="D173" s="205" t="s">
        <v>156</v>
      </c>
      <c r="E173" s="206" t="s">
        <v>1095</v>
      </c>
      <c r="F173" s="207" t="s">
        <v>1054</v>
      </c>
      <c r="G173" s="208" t="s">
        <v>1055</v>
      </c>
      <c r="H173" s="209">
        <v>1</v>
      </c>
      <c r="I173" s="210"/>
      <c r="J173" s="210"/>
      <c r="K173" s="209">
        <f t="shared" si="40"/>
        <v>0</v>
      </c>
      <c r="L173" s="211"/>
      <c r="M173" s="35"/>
      <c r="N173" s="212" t="s">
        <v>1</v>
      </c>
      <c r="O173" s="213" t="s">
        <v>43</v>
      </c>
      <c r="P173" s="214">
        <f t="shared" si="41"/>
        <v>0</v>
      </c>
      <c r="Q173" s="214">
        <f t="shared" si="42"/>
        <v>0</v>
      </c>
      <c r="R173" s="214">
        <f t="shared" si="43"/>
        <v>0</v>
      </c>
      <c r="S173" s="66"/>
      <c r="T173" s="215">
        <f t="shared" si="44"/>
        <v>0</v>
      </c>
      <c r="U173" s="215">
        <v>0</v>
      </c>
      <c r="V173" s="215">
        <f t="shared" si="45"/>
        <v>0</v>
      </c>
      <c r="W173" s="215">
        <v>0</v>
      </c>
      <c r="X173" s="216">
        <f t="shared" si="46"/>
        <v>0</v>
      </c>
      <c r="Y173" s="30"/>
      <c r="Z173" s="30"/>
      <c r="AA173" s="30"/>
      <c r="AB173" s="30"/>
      <c r="AC173" s="30"/>
      <c r="AD173" s="30"/>
      <c r="AE173" s="30"/>
      <c r="AR173" s="217" t="s">
        <v>160</v>
      </c>
      <c r="AT173" s="217" t="s">
        <v>156</v>
      </c>
      <c r="AU173" s="217" t="s">
        <v>161</v>
      </c>
      <c r="AY173" s="14" t="s">
        <v>153</v>
      </c>
      <c r="BE173" s="218">
        <f t="shared" si="47"/>
        <v>0</v>
      </c>
      <c r="BF173" s="218">
        <f t="shared" si="48"/>
        <v>0</v>
      </c>
      <c r="BG173" s="218">
        <f t="shared" si="49"/>
        <v>0</v>
      </c>
      <c r="BH173" s="218">
        <f t="shared" si="50"/>
        <v>0</v>
      </c>
      <c r="BI173" s="218">
        <f t="shared" si="51"/>
        <v>0</v>
      </c>
      <c r="BJ173" s="14" t="s">
        <v>161</v>
      </c>
      <c r="BK173" s="219">
        <f t="shared" si="52"/>
        <v>0</v>
      </c>
      <c r="BL173" s="14" t="s">
        <v>160</v>
      </c>
      <c r="BM173" s="217" t="s">
        <v>1113</v>
      </c>
    </row>
    <row r="174" spans="1:65" s="2" customFormat="1" ht="16.5" customHeight="1">
      <c r="A174" s="30"/>
      <c r="B174" s="31"/>
      <c r="C174" s="220" t="s">
        <v>341</v>
      </c>
      <c r="D174" s="220" t="s">
        <v>163</v>
      </c>
      <c r="E174" s="221" t="s">
        <v>1114</v>
      </c>
      <c r="F174" s="222" t="s">
        <v>1058</v>
      </c>
      <c r="G174" s="223" t="s">
        <v>1059</v>
      </c>
      <c r="H174" s="224">
        <v>1</v>
      </c>
      <c r="I174" s="225"/>
      <c r="J174" s="226"/>
      <c r="K174" s="224">
        <f t="shared" si="40"/>
        <v>0</v>
      </c>
      <c r="L174" s="227"/>
      <c r="M174" s="228"/>
      <c r="N174" s="229" t="s">
        <v>1</v>
      </c>
      <c r="O174" s="213" t="s">
        <v>43</v>
      </c>
      <c r="P174" s="214">
        <f t="shared" si="41"/>
        <v>0</v>
      </c>
      <c r="Q174" s="214">
        <f t="shared" si="42"/>
        <v>0</v>
      </c>
      <c r="R174" s="214">
        <f t="shared" si="43"/>
        <v>0</v>
      </c>
      <c r="S174" s="66"/>
      <c r="T174" s="215">
        <f t="shared" si="44"/>
        <v>0</v>
      </c>
      <c r="U174" s="215">
        <v>0</v>
      </c>
      <c r="V174" s="215">
        <f t="shared" si="45"/>
        <v>0</v>
      </c>
      <c r="W174" s="215">
        <v>0</v>
      </c>
      <c r="X174" s="216">
        <f t="shared" si="46"/>
        <v>0</v>
      </c>
      <c r="Y174" s="30"/>
      <c r="Z174" s="30"/>
      <c r="AA174" s="30"/>
      <c r="AB174" s="30"/>
      <c r="AC174" s="30"/>
      <c r="AD174" s="30"/>
      <c r="AE174" s="30"/>
      <c r="AR174" s="217" t="s">
        <v>166</v>
      </c>
      <c r="AT174" s="217" t="s">
        <v>163</v>
      </c>
      <c r="AU174" s="217" t="s">
        <v>161</v>
      </c>
      <c r="AY174" s="14" t="s">
        <v>153</v>
      </c>
      <c r="BE174" s="218">
        <f t="shared" si="47"/>
        <v>0</v>
      </c>
      <c r="BF174" s="218">
        <f t="shared" si="48"/>
        <v>0</v>
      </c>
      <c r="BG174" s="218">
        <f t="shared" si="49"/>
        <v>0</v>
      </c>
      <c r="BH174" s="218">
        <f t="shared" si="50"/>
        <v>0</v>
      </c>
      <c r="BI174" s="218">
        <f t="shared" si="51"/>
        <v>0</v>
      </c>
      <c r="BJ174" s="14" t="s">
        <v>161</v>
      </c>
      <c r="BK174" s="219">
        <f t="shared" si="52"/>
        <v>0</v>
      </c>
      <c r="BL174" s="14" t="s">
        <v>160</v>
      </c>
      <c r="BM174" s="217" t="s">
        <v>1115</v>
      </c>
    </row>
    <row r="175" spans="1:65" s="12" customFormat="1" ht="22.9" customHeight="1">
      <c r="B175" s="188"/>
      <c r="C175" s="189"/>
      <c r="D175" s="190" t="s">
        <v>78</v>
      </c>
      <c r="E175" s="203" t="s">
        <v>1116</v>
      </c>
      <c r="F175" s="203" t="s">
        <v>1117</v>
      </c>
      <c r="G175" s="189"/>
      <c r="H175" s="189"/>
      <c r="I175" s="192"/>
      <c r="J175" s="192"/>
      <c r="K175" s="204">
        <f>BK175</f>
        <v>0</v>
      </c>
      <c r="L175" s="189"/>
      <c r="M175" s="194"/>
      <c r="N175" s="195"/>
      <c r="O175" s="196"/>
      <c r="P175" s="196"/>
      <c r="Q175" s="197">
        <f>SUM(Q176:Q186)</f>
        <v>0</v>
      </c>
      <c r="R175" s="197">
        <f>SUM(R176:R186)</f>
        <v>0</v>
      </c>
      <c r="S175" s="196"/>
      <c r="T175" s="198">
        <f>SUM(T176:T186)</f>
        <v>0</v>
      </c>
      <c r="U175" s="196"/>
      <c r="V175" s="198">
        <f>SUM(V176:V186)</f>
        <v>0</v>
      </c>
      <c r="W175" s="196"/>
      <c r="X175" s="199">
        <f>SUM(X176:X186)</f>
        <v>0</v>
      </c>
      <c r="AR175" s="200" t="s">
        <v>87</v>
      </c>
      <c r="AT175" s="201" t="s">
        <v>78</v>
      </c>
      <c r="AU175" s="201" t="s">
        <v>87</v>
      </c>
      <c r="AY175" s="200" t="s">
        <v>153</v>
      </c>
      <c r="BK175" s="202">
        <f>SUM(BK176:BK186)</f>
        <v>0</v>
      </c>
    </row>
    <row r="176" spans="1:65" s="2" customFormat="1" ht="16.5" customHeight="1">
      <c r="A176" s="30"/>
      <c r="B176" s="31"/>
      <c r="C176" s="205" t="s">
        <v>345</v>
      </c>
      <c r="D176" s="205" t="s">
        <v>156</v>
      </c>
      <c r="E176" s="206" t="s">
        <v>1077</v>
      </c>
      <c r="F176" s="207" t="s">
        <v>1078</v>
      </c>
      <c r="G176" s="208" t="s">
        <v>1079</v>
      </c>
      <c r="H176" s="209">
        <v>8</v>
      </c>
      <c r="I176" s="210"/>
      <c r="J176" s="210"/>
      <c r="K176" s="209">
        <f t="shared" ref="K176:K186" si="53">ROUND(P176*H176,3)</f>
        <v>0</v>
      </c>
      <c r="L176" s="211"/>
      <c r="M176" s="35"/>
      <c r="N176" s="212" t="s">
        <v>1</v>
      </c>
      <c r="O176" s="213" t="s">
        <v>43</v>
      </c>
      <c r="P176" s="214">
        <f t="shared" ref="P176:P186" si="54">I176+J176</f>
        <v>0</v>
      </c>
      <c r="Q176" s="214">
        <f t="shared" ref="Q176:Q186" si="55">ROUND(I176*H176,3)</f>
        <v>0</v>
      </c>
      <c r="R176" s="214">
        <f t="shared" ref="R176:R186" si="56">ROUND(J176*H176,3)</f>
        <v>0</v>
      </c>
      <c r="S176" s="66"/>
      <c r="T176" s="215">
        <f t="shared" ref="T176:T186" si="57">S176*H176</f>
        <v>0</v>
      </c>
      <c r="U176" s="215">
        <v>0</v>
      </c>
      <c r="V176" s="215">
        <f t="shared" ref="V176:V186" si="58">U176*H176</f>
        <v>0</v>
      </c>
      <c r="W176" s="215">
        <v>0</v>
      </c>
      <c r="X176" s="216">
        <f t="shared" ref="X176:X186" si="59">W176*H176</f>
        <v>0</v>
      </c>
      <c r="Y176" s="30"/>
      <c r="Z176" s="30"/>
      <c r="AA176" s="30"/>
      <c r="AB176" s="30"/>
      <c r="AC176" s="30"/>
      <c r="AD176" s="30"/>
      <c r="AE176" s="30"/>
      <c r="AR176" s="217" t="s">
        <v>160</v>
      </c>
      <c r="AT176" s="217" t="s">
        <v>156</v>
      </c>
      <c r="AU176" s="217" t="s">
        <v>161</v>
      </c>
      <c r="AY176" s="14" t="s">
        <v>153</v>
      </c>
      <c r="BE176" s="218">
        <f t="shared" ref="BE176:BE186" si="60">IF(O176="základná",K176,0)</f>
        <v>0</v>
      </c>
      <c r="BF176" s="218">
        <f t="shared" ref="BF176:BF186" si="61">IF(O176="znížená",K176,0)</f>
        <v>0</v>
      </c>
      <c r="BG176" s="218">
        <f t="shared" ref="BG176:BG186" si="62">IF(O176="zákl. prenesená",K176,0)</f>
        <v>0</v>
      </c>
      <c r="BH176" s="218">
        <f t="shared" ref="BH176:BH186" si="63">IF(O176="zníž. prenesená",K176,0)</f>
        <v>0</v>
      </c>
      <c r="BI176" s="218">
        <f t="shared" ref="BI176:BI186" si="64">IF(O176="nulová",K176,0)</f>
        <v>0</v>
      </c>
      <c r="BJ176" s="14" t="s">
        <v>161</v>
      </c>
      <c r="BK176" s="219">
        <f t="shared" ref="BK176:BK186" si="65">ROUND(P176*H176,3)</f>
        <v>0</v>
      </c>
      <c r="BL176" s="14" t="s">
        <v>160</v>
      </c>
      <c r="BM176" s="217" t="s">
        <v>1118</v>
      </c>
    </row>
    <row r="177" spans="1:65" s="2" customFormat="1" ht="21.75" customHeight="1">
      <c r="A177" s="30"/>
      <c r="B177" s="31"/>
      <c r="C177" s="205" t="s">
        <v>349</v>
      </c>
      <c r="D177" s="205" t="s">
        <v>156</v>
      </c>
      <c r="E177" s="206" t="s">
        <v>1102</v>
      </c>
      <c r="F177" s="207" t="s">
        <v>1082</v>
      </c>
      <c r="G177" s="208" t="s">
        <v>1059</v>
      </c>
      <c r="H177" s="209">
        <v>1</v>
      </c>
      <c r="I177" s="210"/>
      <c r="J177" s="210"/>
      <c r="K177" s="209">
        <f t="shared" si="53"/>
        <v>0</v>
      </c>
      <c r="L177" s="211"/>
      <c r="M177" s="35"/>
      <c r="N177" s="212" t="s">
        <v>1</v>
      </c>
      <c r="O177" s="213" t="s">
        <v>43</v>
      </c>
      <c r="P177" s="214">
        <f t="shared" si="54"/>
        <v>0</v>
      </c>
      <c r="Q177" s="214">
        <f t="shared" si="55"/>
        <v>0</v>
      </c>
      <c r="R177" s="214">
        <f t="shared" si="56"/>
        <v>0</v>
      </c>
      <c r="S177" s="66"/>
      <c r="T177" s="215">
        <f t="shared" si="57"/>
        <v>0</v>
      </c>
      <c r="U177" s="215">
        <v>0</v>
      </c>
      <c r="V177" s="215">
        <f t="shared" si="58"/>
        <v>0</v>
      </c>
      <c r="W177" s="215">
        <v>0</v>
      </c>
      <c r="X177" s="216">
        <f t="shared" si="59"/>
        <v>0</v>
      </c>
      <c r="Y177" s="30"/>
      <c r="Z177" s="30"/>
      <c r="AA177" s="30"/>
      <c r="AB177" s="30"/>
      <c r="AC177" s="30"/>
      <c r="AD177" s="30"/>
      <c r="AE177" s="30"/>
      <c r="AR177" s="217" t="s">
        <v>160</v>
      </c>
      <c r="AT177" s="217" t="s">
        <v>156</v>
      </c>
      <c r="AU177" s="217" t="s">
        <v>161</v>
      </c>
      <c r="AY177" s="14" t="s">
        <v>153</v>
      </c>
      <c r="BE177" s="218">
        <f t="shared" si="60"/>
        <v>0</v>
      </c>
      <c r="BF177" s="218">
        <f t="shared" si="61"/>
        <v>0</v>
      </c>
      <c r="BG177" s="218">
        <f t="shared" si="62"/>
        <v>0</v>
      </c>
      <c r="BH177" s="218">
        <f t="shared" si="63"/>
        <v>0</v>
      </c>
      <c r="BI177" s="218">
        <f t="shared" si="64"/>
        <v>0</v>
      </c>
      <c r="BJ177" s="14" t="s">
        <v>161</v>
      </c>
      <c r="BK177" s="219">
        <f t="shared" si="65"/>
        <v>0</v>
      </c>
      <c r="BL177" s="14" t="s">
        <v>160</v>
      </c>
      <c r="BM177" s="217" t="s">
        <v>1119</v>
      </c>
    </row>
    <row r="178" spans="1:65" s="2" customFormat="1" ht="16.5" customHeight="1">
      <c r="A178" s="30"/>
      <c r="B178" s="31"/>
      <c r="C178" s="205" t="s">
        <v>355</v>
      </c>
      <c r="D178" s="205" t="s">
        <v>156</v>
      </c>
      <c r="E178" s="206" t="s">
        <v>1084</v>
      </c>
      <c r="F178" s="207" t="s">
        <v>1085</v>
      </c>
      <c r="G178" s="208" t="s">
        <v>159</v>
      </c>
      <c r="H178" s="209">
        <v>1</v>
      </c>
      <c r="I178" s="210"/>
      <c r="J178" s="210"/>
      <c r="K178" s="209">
        <f t="shared" si="53"/>
        <v>0</v>
      </c>
      <c r="L178" s="211"/>
      <c r="M178" s="35"/>
      <c r="N178" s="212" t="s">
        <v>1</v>
      </c>
      <c r="O178" s="213" t="s">
        <v>43</v>
      </c>
      <c r="P178" s="214">
        <f t="shared" si="54"/>
        <v>0</v>
      </c>
      <c r="Q178" s="214">
        <f t="shared" si="55"/>
        <v>0</v>
      </c>
      <c r="R178" s="214">
        <f t="shared" si="56"/>
        <v>0</v>
      </c>
      <c r="S178" s="66"/>
      <c r="T178" s="215">
        <f t="shared" si="57"/>
        <v>0</v>
      </c>
      <c r="U178" s="215">
        <v>0</v>
      </c>
      <c r="V178" s="215">
        <f t="shared" si="58"/>
        <v>0</v>
      </c>
      <c r="W178" s="215">
        <v>0</v>
      </c>
      <c r="X178" s="216">
        <f t="shared" si="59"/>
        <v>0</v>
      </c>
      <c r="Y178" s="30"/>
      <c r="Z178" s="30"/>
      <c r="AA178" s="30"/>
      <c r="AB178" s="30"/>
      <c r="AC178" s="30"/>
      <c r="AD178" s="30"/>
      <c r="AE178" s="30"/>
      <c r="AR178" s="217" t="s">
        <v>160</v>
      </c>
      <c r="AT178" s="217" t="s">
        <v>156</v>
      </c>
      <c r="AU178" s="217" t="s">
        <v>161</v>
      </c>
      <c r="AY178" s="14" t="s">
        <v>153</v>
      </c>
      <c r="BE178" s="218">
        <f t="shared" si="60"/>
        <v>0</v>
      </c>
      <c r="BF178" s="218">
        <f t="shared" si="61"/>
        <v>0</v>
      </c>
      <c r="BG178" s="218">
        <f t="shared" si="62"/>
        <v>0</v>
      </c>
      <c r="BH178" s="218">
        <f t="shared" si="63"/>
        <v>0</v>
      </c>
      <c r="BI178" s="218">
        <f t="shared" si="64"/>
        <v>0</v>
      </c>
      <c r="BJ178" s="14" t="s">
        <v>161</v>
      </c>
      <c r="BK178" s="219">
        <f t="shared" si="65"/>
        <v>0</v>
      </c>
      <c r="BL178" s="14" t="s">
        <v>160</v>
      </c>
      <c r="BM178" s="217" t="s">
        <v>1120</v>
      </c>
    </row>
    <row r="179" spans="1:65" s="2" customFormat="1" ht="21.75" customHeight="1">
      <c r="A179" s="30"/>
      <c r="B179" s="31"/>
      <c r="C179" s="205" t="s">
        <v>363</v>
      </c>
      <c r="D179" s="205" t="s">
        <v>156</v>
      </c>
      <c r="E179" s="206" t="s">
        <v>1035</v>
      </c>
      <c r="F179" s="207" t="s">
        <v>1036</v>
      </c>
      <c r="G179" s="208" t="s">
        <v>159</v>
      </c>
      <c r="H179" s="209">
        <v>1</v>
      </c>
      <c r="I179" s="210"/>
      <c r="J179" s="210"/>
      <c r="K179" s="209">
        <f t="shared" si="53"/>
        <v>0</v>
      </c>
      <c r="L179" s="211"/>
      <c r="M179" s="35"/>
      <c r="N179" s="212" t="s">
        <v>1</v>
      </c>
      <c r="O179" s="213" t="s">
        <v>43</v>
      </c>
      <c r="P179" s="214">
        <f t="shared" si="54"/>
        <v>0</v>
      </c>
      <c r="Q179" s="214">
        <f t="shared" si="55"/>
        <v>0</v>
      </c>
      <c r="R179" s="214">
        <f t="shared" si="56"/>
        <v>0</v>
      </c>
      <c r="S179" s="66"/>
      <c r="T179" s="215">
        <f t="shared" si="57"/>
        <v>0</v>
      </c>
      <c r="U179" s="215">
        <v>0</v>
      </c>
      <c r="V179" s="215">
        <f t="shared" si="58"/>
        <v>0</v>
      </c>
      <c r="W179" s="215">
        <v>0</v>
      </c>
      <c r="X179" s="216">
        <f t="shared" si="59"/>
        <v>0</v>
      </c>
      <c r="Y179" s="30"/>
      <c r="Z179" s="30"/>
      <c r="AA179" s="30"/>
      <c r="AB179" s="30"/>
      <c r="AC179" s="30"/>
      <c r="AD179" s="30"/>
      <c r="AE179" s="30"/>
      <c r="AR179" s="217" t="s">
        <v>160</v>
      </c>
      <c r="AT179" s="217" t="s">
        <v>156</v>
      </c>
      <c r="AU179" s="217" t="s">
        <v>161</v>
      </c>
      <c r="AY179" s="14" t="s">
        <v>153</v>
      </c>
      <c r="BE179" s="218">
        <f t="shared" si="60"/>
        <v>0</v>
      </c>
      <c r="BF179" s="218">
        <f t="shared" si="61"/>
        <v>0</v>
      </c>
      <c r="BG179" s="218">
        <f t="shared" si="62"/>
        <v>0</v>
      </c>
      <c r="BH179" s="218">
        <f t="shared" si="63"/>
        <v>0</v>
      </c>
      <c r="BI179" s="218">
        <f t="shared" si="64"/>
        <v>0</v>
      </c>
      <c r="BJ179" s="14" t="s">
        <v>161</v>
      </c>
      <c r="BK179" s="219">
        <f t="shared" si="65"/>
        <v>0</v>
      </c>
      <c r="BL179" s="14" t="s">
        <v>160</v>
      </c>
      <c r="BM179" s="217" t="s">
        <v>1121</v>
      </c>
    </row>
    <row r="180" spans="1:65" s="2" customFormat="1" ht="16.5" customHeight="1">
      <c r="A180" s="30"/>
      <c r="B180" s="31"/>
      <c r="C180" s="205" t="s">
        <v>367</v>
      </c>
      <c r="D180" s="205" t="s">
        <v>156</v>
      </c>
      <c r="E180" s="206" t="s">
        <v>1038</v>
      </c>
      <c r="F180" s="207" t="s">
        <v>1039</v>
      </c>
      <c r="G180" s="208" t="s">
        <v>159</v>
      </c>
      <c r="H180" s="209">
        <v>1</v>
      </c>
      <c r="I180" s="210"/>
      <c r="J180" s="210"/>
      <c r="K180" s="209">
        <f t="shared" si="53"/>
        <v>0</v>
      </c>
      <c r="L180" s="211"/>
      <c r="M180" s="35"/>
      <c r="N180" s="212" t="s">
        <v>1</v>
      </c>
      <c r="O180" s="213" t="s">
        <v>43</v>
      </c>
      <c r="P180" s="214">
        <f t="shared" si="54"/>
        <v>0</v>
      </c>
      <c r="Q180" s="214">
        <f t="shared" si="55"/>
        <v>0</v>
      </c>
      <c r="R180" s="214">
        <f t="shared" si="56"/>
        <v>0</v>
      </c>
      <c r="S180" s="66"/>
      <c r="T180" s="215">
        <f t="shared" si="57"/>
        <v>0</v>
      </c>
      <c r="U180" s="215">
        <v>0</v>
      </c>
      <c r="V180" s="215">
        <f t="shared" si="58"/>
        <v>0</v>
      </c>
      <c r="W180" s="215">
        <v>0</v>
      </c>
      <c r="X180" s="216">
        <f t="shared" si="59"/>
        <v>0</v>
      </c>
      <c r="Y180" s="30"/>
      <c r="Z180" s="30"/>
      <c r="AA180" s="30"/>
      <c r="AB180" s="30"/>
      <c r="AC180" s="30"/>
      <c r="AD180" s="30"/>
      <c r="AE180" s="30"/>
      <c r="AR180" s="217" t="s">
        <v>160</v>
      </c>
      <c r="AT180" s="217" t="s">
        <v>156</v>
      </c>
      <c r="AU180" s="217" t="s">
        <v>161</v>
      </c>
      <c r="AY180" s="14" t="s">
        <v>153</v>
      </c>
      <c r="BE180" s="218">
        <f t="shared" si="60"/>
        <v>0</v>
      </c>
      <c r="BF180" s="218">
        <f t="shared" si="61"/>
        <v>0</v>
      </c>
      <c r="BG180" s="218">
        <f t="shared" si="62"/>
        <v>0</v>
      </c>
      <c r="BH180" s="218">
        <f t="shared" si="63"/>
        <v>0</v>
      </c>
      <c r="BI180" s="218">
        <f t="shared" si="64"/>
        <v>0</v>
      </c>
      <c r="BJ180" s="14" t="s">
        <v>161</v>
      </c>
      <c r="BK180" s="219">
        <f t="shared" si="65"/>
        <v>0</v>
      </c>
      <c r="BL180" s="14" t="s">
        <v>160</v>
      </c>
      <c r="BM180" s="217" t="s">
        <v>1122</v>
      </c>
    </row>
    <row r="181" spans="1:65" s="2" customFormat="1" ht="16.5" customHeight="1">
      <c r="A181" s="30"/>
      <c r="B181" s="31"/>
      <c r="C181" s="205" t="s">
        <v>371</v>
      </c>
      <c r="D181" s="205" t="s">
        <v>156</v>
      </c>
      <c r="E181" s="206" t="s">
        <v>1041</v>
      </c>
      <c r="F181" s="207" t="s">
        <v>1042</v>
      </c>
      <c r="G181" s="208" t="s">
        <v>159</v>
      </c>
      <c r="H181" s="209">
        <v>14</v>
      </c>
      <c r="I181" s="210"/>
      <c r="J181" s="210"/>
      <c r="K181" s="209">
        <f t="shared" si="53"/>
        <v>0</v>
      </c>
      <c r="L181" s="211"/>
      <c r="M181" s="35"/>
      <c r="N181" s="212" t="s">
        <v>1</v>
      </c>
      <c r="O181" s="213" t="s">
        <v>43</v>
      </c>
      <c r="P181" s="214">
        <f t="shared" si="54"/>
        <v>0</v>
      </c>
      <c r="Q181" s="214">
        <f t="shared" si="55"/>
        <v>0</v>
      </c>
      <c r="R181" s="214">
        <f t="shared" si="56"/>
        <v>0</v>
      </c>
      <c r="S181" s="66"/>
      <c r="T181" s="215">
        <f t="shared" si="57"/>
        <v>0</v>
      </c>
      <c r="U181" s="215">
        <v>0</v>
      </c>
      <c r="V181" s="215">
        <f t="shared" si="58"/>
        <v>0</v>
      </c>
      <c r="W181" s="215">
        <v>0</v>
      </c>
      <c r="X181" s="216">
        <f t="shared" si="59"/>
        <v>0</v>
      </c>
      <c r="Y181" s="30"/>
      <c r="Z181" s="30"/>
      <c r="AA181" s="30"/>
      <c r="AB181" s="30"/>
      <c r="AC181" s="30"/>
      <c r="AD181" s="30"/>
      <c r="AE181" s="30"/>
      <c r="AR181" s="217" t="s">
        <v>160</v>
      </c>
      <c r="AT181" s="217" t="s">
        <v>156</v>
      </c>
      <c r="AU181" s="217" t="s">
        <v>161</v>
      </c>
      <c r="AY181" s="14" t="s">
        <v>153</v>
      </c>
      <c r="BE181" s="218">
        <f t="shared" si="60"/>
        <v>0</v>
      </c>
      <c r="BF181" s="218">
        <f t="shared" si="61"/>
        <v>0</v>
      </c>
      <c r="BG181" s="218">
        <f t="shared" si="62"/>
        <v>0</v>
      </c>
      <c r="BH181" s="218">
        <f t="shared" si="63"/>
        <v>0</v>
      </c>
      <c r="BI181" s="218">
        <f t="shared" si="64"/>
        <v>0</v>
      </c>
      <c r="BJ181" s="14" t="s">
        <v>161</v>
      </c>
      <c r="BK181" s="219">
        <f t="shared" si="65"/>
        <v>0</v>
      </c>
      <c r="BL181" s="14" t="s">
        <v>160</v>
      </c>
      <c r="BM181" s="217" t="s">
        <v>1123</v>
      </c>
    </row>
    <row r="182" spans="1:65" s="2" customFormat="1" ht="16.5" customHeight="1">
      <c r="A182" s="30"/>
      <c r="B182" s="31"/>
      <c r="C182" s="205" t="s">
        <v>375</v>
      </c>
      <c r="D182" s="205" t="s">
        <v>156</v>
      </c>
      <c r="E182" s="206" t="s">
        <v>1044</v>
      </c>
      <c r="F182" s="207" t="s">
        <v>1045</v>
      </c>
      <c r="G182" s="208" t="s">
        <v>159</v>
      </c>
      <c r="H182" s="209">
        <v>16</v>
      </c>
      <c r="I182" s="210"/>
      <c r="J182" s="210"/>
      <c r="K182" s="209">
        <f t="shared" si="53"/>
        <v>0</v>
      </c>
      <c r="L182" s="211"/>
      <c r="M182" s="35"/>
      <c r="N182" s="212" t="s">
        <v>1</v>
      </c>
      <c r="O182" s="213" t="s">
        <v>43</v>
      </c>
      <c r="P182" s="214">
        <f t="shared" si="54"/>
        <v>0</v>
      </c>
      <c r="Q182" s="214">
        <f t="shared" si="55"/>
        <v>0</v>
      </c>
      <c r="R182" s="214">
        <f t="shared" si="56"/>
        <v>0</v>
      </c>
      <c r="S182" s="66"/>
      <c r="T182" s="215">
        <f t="shared" si="57"/>
        <v>0</v>
      </c>
      <c r="U182" s="215">
        <v>0</v>
      </c>
      <c r="V182" s="215">
        <f t="shared" si="58"/>
        <v>0</v>
      </c>
      <c r="W182" s="215">
        <v>0</v>
      </c>
      <c r="X182" s="216">
        <f t="shared" si="59"/>
        <v>0</v>
      </c>
      <c r="Y182" s="30"/>
      <c r="Z182" s="30"/>
      <c r="AA182" s="30"/>
      <c r="AB182" s="30"/>
      <c r="AC182" s="30"/>
      <c r="AD182" s="30"/>
      <c r="AE182" s="30"/>
      <c r="AR182" s="217" t="s">
        <v>160</v>
      </c>
      <c r="AT182" s="217" t="s">
        <v>156</v>
      </c>
      <c r="AU182" s="217" t="s">
        <v>161</v>
      </c>
      <c r="AY182" s="14" t="s">
        <v>153</v>
      </c>
      <c r="BE182" s="218">
        <f t="shared" si="60"/>
        <v>0</v>
      </c>
      <c r="BF182" s="218">
        <f t="shared" si="61"/>
        <v>0</v>
      </c>
      <c r="BG182" s="218">
        <f t="shared" si="62"/>
        <v>0</v>
      </c>
      <c r="BH182" s="218">
        <f t="shared" si="63"/>
        <v>0</v>
      </c>
      <c r="BI182" s="218">
        <f t="shared" si="64"/>
        <v>0</v>
      </c>
      <c r="BJ182" s="14" t="s">
        <v>161</v>
      </c>
      <c r="BK182" s="219">
        <f t="shared" si="65"/>
        <v>0</v>
      </c>
      <c r="BL182" s="14" t="s">
        <v>160</v>
      </c>
      <c r="BM182" s="217" t="s">
        <v>1124</v>
      </c>
    </row>
    <row r="183" spans="1:65" s="2" customFormat="1" ht="16.5" customHeight="1">
      <c r="A183" s="30"/>
      <c r="B183" s="31"/>
      <c r="C183" s="205" t="s">
        <v>379</v>
      </c>
      <c r="D183" s="205" t="s">
        <v>156</v>
      </c>
      <c r="E183" s="206" t="s">
        <v>1047</v>
      </c>
      <c r="F183" s="207" t="s">
        <v>1048</v>
      </c>
      <c r="G183" s="208" t="s">
        <v>159</v>
      </c>
      <c r="H183" s="209">
        <v>1</v>
      </c>
      <c r="I183" s="210"/>
      <c r="J183" s="210"/>
      <c r="K183" s="209">
        <f t="shared" si="53"/>
        <v>0</v>
      </c>
      <c r="L183" s="211"/>
      <c r="M183" s="35"/>
      <c r="N183" s="212" t="s">
        <v>1</v>
      </c>
      <c r="O183" s="213" t="s">
        <v>43</v>
      </c>
      <c r="P183" s="214">
        <f t="shared" si="54"/>
        <v>0</v>
      </c>
      <c r="Q183" s="214">
        <f t="shared" si="55"/>
        <v>0</v>
      </c>
      <c r="R183" s="214">
        <f t="shared" si="56"/>
        <v>0</v>
      </c>
      <c r="S183" s="66"/>
      <c r="T183" s="215">
        <f t="shared" si="57"/>
        <v>0</v>
      </c>
      <c r="U183" s="215">
        <v>0</v>
      </c>
      <c r="V183" s="215">
        <f t="shared" si="58"/>
        <v>0</v>
      </c>
      <c r="W183" s="215">
        <v>0</v>
      </c>
      <c r="X183" s="216">
        <f t="shared" si="59"/>
        <v>0</v>
      </c>
      <c r="Y183" s="30"/>
      <c r="Z183" s="30"/>
      <c r="AA183" s="30"/>
      <c r="AB183" s="30"/>
      <c r="AC183" s="30"/>
      <c r="AD183" s="30"/>
      <c r="AE183" s="30"/>
      <c r="AR183" s="217" t="s">
        <v>160</v>
      </c>
      <c r="AT183" s="217" t="s">
        <v>156</v>
      </c>
      <c r="AU183" s="217" t="s">
        <v>161</v>
      </c>
      <c r="AY183" s="14" t="s">
        <v>153</v>
      </c>
      <c r="BE183" s="218">
        <f t="shared" si="60"/>
        <v>0</v>
      </c>
      <c r="BF183" s="218">
        <f t="shared" si="61"/>
        <v>0</v>
      </c>
      <c r="BG183" s="218">
        <f t="shared" si="62"/>
        <v>0</v>
      </c>
      <c r="BH183" s="218">
        <f t="shared" si="63"/>
        <v>0</v>
      </c>
      <c r="BI183" s="218">
        <f t="shared" si="64"/>
        <v>0</v>
      </c>
      <c r="BJ183" s="14" t="s">
        <v>161</v>
      </c>
      <c r="BK183" s="219">
        <f t="shared" si="65"/>
        <v>0</v>
      </c>
      <c r="BL183" s="14" t="s">
        <v>160</v>
      </c>
      <c r="BM183" s="217" t="s">
        <v>1125</v>
      </c>
    </row>
    <row r="184" spans="1:65" s="2" customFormat="1" ht="16.5" customHeight="1">
      <c r="A184" s="30"/>
      <c r="B184" s="31"/>
      <c r="C184" s="205" t="s">
        <v>383</v>
      </c>
      <c r="D184" s="205" t="s">
        <v>156</v>
      </c>
      <c r="E184" s="206" t="s">
        <v>1070</v>
      </c>
      <c r="F184" s="207" t="s">
        <v>1071</v>
      </c>
      <c r="G184" s="208" t="s">
        <v>159</v>
      </c>
      <c r="H184" s="209">
        <v>3</v>
      </c>
      <c r="I184" s="210"/>
      <c r="J184" s="210"/>
      <c r="K184" s="209">
        <f t="shared" si="53"/>
        <v>0</v>
      </c>
      <c r="L184" s="211"/>
      <c r="M184" s="35"/>
      <c r="N184" s="212" t="s">
        <v>1</v>
      </c>
      <c r="O184" s="213" t="s">
        <v>43</v>
      </c>
      <c r="P184" s="214">
        <f t="shared" si="54"/>
        <v>0</v>
      </c>
      <c r="Q184" s="214">
        <f t="shared" si="55"/>
        <v>0</v>
      </c>
      <c r="R184" s="214">
        <f t="shared" si="56"/>
        <v>0</v>
      </c>
      <c r="S184" s="66"/>
      <c r="T184" s="215">
        <f t="shared" si="57"/>
        <v>0</v>
      </c>
      <c r="U184" s="215">
        <v>0</v>
      </c>
      <c r="V184" s="215">
        <f t="shared" si="58"/>
        <v>0</v>
      </c>
      <c r="W184" s="215">
        <v>0</v>
      </c>
      <c r="X184" s="216">
        <f t="shared" si="59"/>
        <v>0</v>
      </c>
      <c r="Y184" s="30"/>
      <c r="Z184" s="30"/>
      <c r="AA184" s="30"/>
      <c r="AB184" s="30"/>
      <c r="AC184" s="30"/>
      <c r="AD184" s="30"/>
      <c r="AE184" s="30"/>
      <c r="AR184" s="217" t="s">
        <v>160</v>
      </c>
      <c r="AT184" s="217" t="s">
        <v>156</v>
      </c>
      <c r="AU184" s="217" t="s">
        <v>161</v>
      </c>
      <c r="AY184" s="14" t="s">
        <v>153</v>
      </c>
      <c r="BE184" s="218">
        <f t="shared" si="60"/>
        <v>0</v>
      </c>
      <c r="BF184" s="218">
        <f t="shared" si="61"/>
        <v>0</v>
      </c>
      <c r="BG184" s="218">
        <f t="shared" si="62"/>
        <v>0</v>
      </c>
      <c r="BH184" s="218">
        <f t="shared" si="63"/>
        <v>0</v>
      </c>
      <c r="BI184" s="218">
        <f t="shared" si="64"/>
        <v>0</v>
      </c>
      <c r="BJ184" s="14" t="s">
        <v>161</v>
      </c>
      <c r="BK184" s="219">
        <f t="shared" si="65"/>
        <v>0</v>
      </c>
      <c r="BL184" s="14" t="s">
        <v>160</v>
      </c>
      <c r="BM184" s="217" t="s">
        <v>1126</v>
      </c>
    </row>
    <row r="185" spans="1:65" s="2" customFormat="1" ht="16.5" customHeight="1">
      <c r="A185" s="30"/>
      <c r="B185" s="31"/>
      <c r="C185" s="205" t="s">
        <v>387</v>
      </c>
      <c r="D185" s="205" t="s">
        <v>156</v>
      </c>
      <c r="E185" s="206" t="s">
        <v>1095</v>
      </c>
      <c r="F185" s="207" t="s">
        <v>1054</v>
      </c>
      <c r="G185" s="208" t="s">
        <v>1055</v>
      </c>
      <c r="H185" s="209">
        <v>1</v>
      </c>
      <c r="I185" s="210"/>
      <c r="J185" s="210"/>
      <c r="K185" s="209">
        <f t="shared" si="53"/>
        <v>0</v>
      </c>
      <c r="L185" s="211"/>
      <c r="M185" s="35"/>
      <c r="N185" s="212" t="s">
        <v>1</v>
      </c>
      <c r="O185" s="213" t="s">
        <v>43</v>
      </c>
      <c r="P185" s="214">
        <f t="shared" si="54"/>
        <v>0</v>
      </c>
      <c r="Q185" s="214">
        <f t="shared" si="55"/>
        <v>0</v>
      </c>
      <c r="R185" s="214">
        <f t="shared" si="56"/>
        <v>0</v>
      </c>
      <c r="S185" s="66"/>
      <c r="T185" s="215">
        <f t="shared" si="57"/>
        <v>0</v>
      </c>
      <c r="U185" s="215">
        <v>0</v>
      </c>
      <c r="V185" s="215">
        <f t="shared" si="58"/>
        <v>0</v>
      </c>
      <c r="W185" s="215">
        <v>0</v>
      </c>
      <c r="X185" s="216">
        <f t="shared" si="59"/>
        <v>0</v>
      </c>
      <c r="Y185" s="30"/>
      <c r="Z185" s="30"/>
      <c r="AA185" s="30"/>
      <c r="AB185" s="30"/>
      <c r="AC185" s="30"/>
      <c r="AD185" s="30"/>
      <c r="AE185" s="30"/>
      <c r="AR185" s="217" t="s">
        <v>160</v>
      </c>
      <c r="AT185" s="217" t="s">
        <v>156</v>
      </c>
      <c r="AU185" s="217" t="s">
        <v>161</v>
      </c>
      <c r="AY185" s="14" t="s">
        <v>153</v>
      </c>
      <c r="BE185" s="218">
        <f t="shared" si="60"/>
        <v>0</v>
      </c>
      <c r="BF185" s="218">
        <f t="shared" si="61"/>
        <v>0</v>
      </c>
      <c r="BG185" s="218">
        <f t="shared" si="62"/>
        <v>0</v>
      </c>
      <c r="BH185" s="218">
        <f t="shared" si="63"/>
        <v>0</v>
      </c>
      <c r="BI185" s="218">
        <f t="shared" si="64"/>
        <v>0</v>
      </c>
      <c r="BJ185" s="14" t="s">
        <v>161</v>
      </c>
      <c r="BK185" s="219">
        <f t="shared" si="65"/>
        <v>0</v>
      </c>
      <c r="BL185" s="14" t="s">
        <v>160</v>
      </c>
      <c r="BM185" s="217" t="s">
        <v>1127</v>
      </c>
    </row>
    <row r="186" spans="1:65" s="2" customFormat="1" ht="16.5" customHeight="1">
      <c r="A186" s="30"/>
      <c r="B186" s="31"/>
      <c r="C186" s="220" t="s">
        <v>394</v>
      </c>
      <c r="D186" s="220" t="s">
        <v>163</v>
      </c>
      <c r="E186" s="221" t="s">
        <v>1114</v>
      </c>
      <c r="F186" s="222" t="s">
        <v>1058</v>
      </c>
      <c r="G186" s="223" t="s">
        <v>1059</v>
      </c>
      <c r="H186" s="224">
        <v>1</v>
      </c>
      <c r="I186" s="225"/>
      <c r="J186" s="226"/>
      <c r="K186" s="224">
        <f t="shared" si="53"/>
        <v>0</v>
      </c>
      <c r="L186" s="227"/>
      <c r="M186" s="228"/>
      <c r="N186" s="229" t="s">
        <v>1</v>
      </c>
      <c r="O186" s="213" t="s">
        <v>43</v>
      </c>
      <c r="P186" s="214">
        <f t="shared" si="54"/>
        <v>0</v>
      </c>
      <c r="Q186" s="214">
        <f t="shared" si="55"/>
        <v>0</v>
      </c>
      <c r="R186" s="214">
        <f t="shared" si="56"/>
        <v>0</v>
      </c>
      <c r="S186" s="66"/>
      <c r="T186" s="215">
        <f t="shared" si="57"/>
        <v>0</v>
      </c>
      <c r="U186" s="215">
        <v>0</v>
      </c>
      <c r="V186" s="215">
        <f t="shared" si="58"/>
        <v>0</v>
      </c>
      <c r="W186" s="215">
        <v>0</v>
      </c>
      <c r="X186" s="216">
        <f t="shared" si="59"/>
        <v>0</v>
      </c>
      <c r="Y186" s="30"/>
      <c r="Z186" s="30"/>
      <c r="AA186" s="30"/>
      <c r="AB186" s="30"/>
      <c r="AC186" s="30"/>
      <c r="AD186" s="30"/>
      <c r="AE186" s="30"/>
      <c r="AR186" s="217" t="s">
        <v>166</v>
      </c>
      <c r="AT186" s="217" t="s">
        <v>163</v>
      </c>
      <c r="AU186" s="217" t="s">
        <v>161</v>
      </c>
      <c r="AY186" s="14" t="s">
        <v>153</v>
      </c>
      <c r="BE186" s="218">
        <f t="shared" si="60"/>
        <v>0</v>
      </c>
      <c r="BF186" s="218">
        <f t="shared" si="61"/>
        <v>0</v>
      </c>
      <c r="BG186" s="218">
        <f t="shared" si="62"/>
        <v>0</v>
      </c>
      <c r="BH186" s="218">
        <f t="shared" si="63"/>
        <v>0</v>
      </c>
      <c r="BI186" s="218">
        <f t="shared" si="64"/>
        <v>0</v>
      </c>
      <c r="BJ186" s="14" t="s">
        <v>161</v>
      </c>
      <c r="BK186" s="219">
        <f t="shared" si="65"/>
        <v>0</v>
      </c>
      <c r="BL186" s="14" t="s">
        <v>160</v>
      </c>
      <c r="BM186" s="217" t="s">
        <v>1128</v>
      </c>
    </row>
    <row r="187" spans="1:65" s="12" customFormat="1" ht="22.9" customHeight="1">
      <c r="B187" s="188"/>
      <c r="C187" s="189"/>
      <c r="D187" s="190" t="s">
        <v>78</v>
      </c>
      <c r="E187" s="203" t="s">
        <v>1129</v>
      </c>
      <c r="F187" s="203" t="s">
        <v>1130</v>
      </c>
      <c r="G187" s="189"/>
      <c r="H187" s="189"/>
      <c r="I187" s="192"/>
      <c r="J187" s="192"/>
      <c r="K187" s="204">
        <f>BK187</f>
        <v>0</v>
      </c>
      <c r="L187" s="189"/>
      <c r="M187" s="194"/>
      <c r="N187" s="195"/>
      <c r="O187" s="196"/>
      <c r="P187" s="196"/>
      <c r="Q187" s="197">
        <f>SUM(Q188:Q198)</f>
        <v>0</v>
      </c>
      <c r="R187" s="197">
        <f>SUM(R188:R198)</f>
        <v>0</v>
      </c>
      <c r="S187" s="196"/>
      <c r="T187" s="198">
        <f>SUM(T188:T198)</f>
        <v>0</v>
      </c>
      <c r="U187" s="196"/>
      <c r="V187" s="198">
        <f>SUM(V188:V198)</f>
        <v>0</v>
      </c>
      <c r="W187" s="196"/>
      <c r="X187" s="199">
        <f>SUM(X188:X198)</f>
        <v>0</v>
      </c>
      <c r="AR187" s="200" t="s">
        <v>87</v>
      </c>
      <c r="AT187" s="201" t="s">
        <v>78</v>
      </c>
      <c r="AU187" s="201" t="s">
        <v>87</v>
      </c>
      <c r="AY187" s="200" t="s">
        <v>153</v>
      </c>
      <c r="BK187" s="202">
        <f>SUM(BK188:BK198)</f>
        <v>0</v>
      </c>
    </row>
    <row r="188" spans="1:65" s="2" customFormat="1" ht="16.5" customHeight="1">
      <c r="A188" s="30"/>
      <c r="B188" s="31"/>
      <c r="C188" s="205" t="s">
        <v>398</v>
      </c>
      <c r="D188" s="205" t="s">
        <v>156</v>
      </c>
      <c r="E188" s="206" t="s">
        <v>1077</v>
      </c>
      <c r="F188" s="207" t="s">
        <v>1078</v>
      </c>
      <c r="G188" s="208" t="s">
        <v>1079</v>
      </c>
      <c r="H188" s="209">
        <v>8</v>
      </c>
      <c r="I188" s="210"/>
      <c r="J188" s="210"/>
      <c r="K188" s="209">
        <f t="shared" ref="K188:K198" si="66">ROUND(P188*H188,3)</f>
        <v>0</v>
      </c>
      <c r="L188" s="211"/>
      <c r="M188" s="35"/>
      <c r="N188" s="212" t="s">
        <v>1</v>
      </c>
      <c r="O188" s="213" t="s">
        <v>43</v>
      </c>
      <c r="P188" s="214">
        <f t="shared" ref="P188:P198" si="67">I188+J188</f>
        <v>0</v>
      </c>
      <c r="Q188" s="214">
        <f t="shared" ref="Q188:Q198" si="68">ROUND(I188*H188,3)</f>
        <v>0</v>
      </c>
      <c r="R188" s="214">
        <f t="shared" ref="R188:R198" si="69">ROUND(J188*H188,3)</f>
        <v>0</v>
      </c>
      <c r="S188" s="66"/>
      <c r="T188" s="215">
        <f t="shared" ref="T188:T198" si="70">S188*H188</f>
        <v>0</v>
      </c>
      <c r="U188" s="215">
        <v>0</v>
      </c>
      <c r="V188" s="215">
        <f t="shared" ref="V188:V198" si="71">U188*H188</f>
        <v>0</v>
      </c>
      <c r="W188" s="215">
        <v>0</v>
      </c>
      <c r="X188" s="216">
        <f t="shared" ref="X188:X198" si="72">W188*H188</f>
        <v>0</v>
      </c>
      <c r="Y188" s="30"/>
      <c r="Z188" s="30"/>
      <c r="AA188" s="30"/>
      <c r="AB188" s="30"/>
      <c r="AC188" s="30"/>
      <c r="AD188" s="30"/>
      <c r="AE188" s="30"/>
      <c r="AR188" s="217" t="s">
        <v>160</v>
      </c>
      <c r="AT188" s="217" t="s">
        <v>156</v>
      </c>
      <c r="AU188" s="217" t="s">
        <v>161</v>
      </c>
      <c r="AY188" s="14" t="s">
        <v>153</v>
      </c>
      <c r="BE188" s="218">
        <f t="shared" ref="BE188:BE198" si="73">IF(O188="základná",K188,0)</f>
        <v>0</v>
      </c>
      <c r="BF188" s="218">
        <f t="shared" ref="BF188:BF198" si="74">IF(O188="znížená",K188,0)</f>
        <v>0</v>
      </c>
      <c r="BG188" s="218">
        <f t="shared" ref="BG188:BG198" si="75">IF(O188="zákl. prenesená",K188,0)</f>
        <v>0</v>
      </c>
      <c r="BH188" s="218">
        <f t="shared" ref="BH188:BH198" si="76">IF(O188="zníž. prenesená",K188,0)</f>
        <v>0</v>
      </c>
      <c r="BI188" s="218">
        <f t="shared" ref="BI188:BI198" si="77">IF(O188="nulová",K188,0)</f>
        <v>0</v>
      </c>
      <c r="BJ188" s="14" t="s">
        <v>161</v>
      </c>
      <c r="BK188" s="219">
        <f t="shared" ref="BK188:BK198" si="78">ROUND(P188*H188,3)</f>
        <v>0</v>
      </c>
      <c r="BL188" s="14" t="s">
        <v>160</v>
      </c>
      <c r="BM188" s="217" t="s">
        <v>1131</v>
      </c>
    </row>
    <row r="189" spans="1:65" s="2" customFormat="1" ht="21.75" customHeight="1">
      <c r="A189" s="30"/>
      <c r="B189" s="31"/>
      <c r="C189" s="205" t="s">
        <v>402</v>
      </c>
      <c r="D189" s="205" t="s">
        <v>156</v>
      </c>
      <c r="E189" s="206" t="s">
        <v>1102</v>
      </c>
      <c r="F189" s="207" t="s">
        <v>1082</v>
      </c>
      <c r="G189" s="208" t="s">
        <v>1059</v>
      </c>
      <c r="H189" s="209">
        <v>1</v>
      </c>
      <c r="I189" s="210"/>
      <c r="J189" s="210"/>
      <c r="K189" s="209">
        <f t="shared" si="66"/>
        <v>0</v>
      </c>
      <c r="L189" s="211"/>
      <c r="M189" s="35"/>
      <c r="N189" s="212" t="s">
        <v>1</v>
      </c>
      <c r="O189" s="213" t="s">
        <v>43</v>
      </c>
      <c r="P189" s="214">
        <f t="shared" si="67"/>
        <v>0</v>
      </c>
      <c r="Q189" s="214">
        <f t="shared" si="68"/>
        <v>0</v>
      </c>
      <c r="R189" s="214">
        <f t="shared" si="69"/>
        <v>0</v>
      </c>
      <c r="S189" s="66"/>
      <c r="T189" s="215">
        <f t="shared" si="70"/>
        <v>0</v>
      </c>
      <c r="U189" s="215">
        <v>0</v>
      </c>
      <c r="V189" s="215">
        <f t="shared" si="71"/>
        <v>0</v>
      </c>
      <c r="W189" s="215">
        <v>0</v>
      </c>
      <c r="X189" s="216">
        <f t="shared" si="72"/>
        <v>0</v>
      </c>
      <c r="Y189" s="30"/>
      <c r="Z189" s="30"/>
      <c r="AA189" s="30"/>
      <c r="AB189" s="30"/>
      <c r="AC189" s="30"/>
      <c r="AD189" s="30"/>
      <c r="AE189" s="30"/>
      <c r="AR189" s="217" t="s">
        <v>160</v>
      </c>
      <c r="AT189" s="217" t="s">
        <v>156</v>
      </c>
      <c r="AU189" s="217" t="s">
        <v>161</v>
      </c>
      <c r="AY189" s="14" t="s">
        <v>153</v>
      </c>
      <c r="BE189" s="218">
        <f t="shared" si="73"/>
        <v>0</v>
      </c>
      <c r="BF189" s="218">
        <f t="shared" si="74"/>
        <v>0</v>
      </c>
      <c r="BG189" s="218">
        <f t="shared" si="75"/>
        <v>0</v>
      </c>
      <c r="BH189" s="218">
        <f t="shared" si="76"/>
        <v>0</v>
      </c>
      <c r="BI189" s="218">
        <f t="shared" si="77"/>
        <v>0</v>
      </c>
      <c r="BJ189" s="14" t="s">
        <v>161</v>
      </c>
      <c r="BK189" s="219">
        <f t="shared" si="78"/>
        <v>0</v>
      </c>
      <c r="BL189" s="14" t="s">
        <v>160</v>
      </c>
      <c r="BM189" s="217" t="s">
        <v>1132</v>
      </c>
    </row>
    <row r="190" spans="1:65" s="2" customFormat="1" ht="16.5" customHeight="1">
      <c r="A190" s="30"/>
      <c r="B190" s="31"/>
      <c r="C190" s="205" t="s">
        <v>406</v>
      </c>
      <c r="D190" s="205" t="s">
        <v>156</v>
      </c>
      <c r="E190" s="206" t="s">
        <v>1084</v>
      </c>
      <c r="F190" s="207" t="s">
        <v>1085</v>
      </c>
      <c r="G190" s="208" t="s">
        <v>159</v>
      </c>
      <c r="H190" s="209">
        <v>1</v>
      </c>
      <c r="I190" s="210"/>
      <c r="J190" s="210"/>
      <c r="K190" s="209">
        <f t="shared" si="66"/>
        <v>0</v>
      </c>
      <c r="L190" s="211"/>
      <c r="M190" s="35"/>
      <c r="N190" s="212" t="s">
        <v>1</v>
      </c>
      <c r="O190" s="213" t="s">
        <v>43</v>
      </c>
      <c r="P190" s="214">
        <f t="shared" si="67"/>
        <v>0</v>
      </c>
      <c r="Q190" s="214">
        <f t="shared" si="68"/>
        <v>0</v>
      </c>
      <c r="R190" s="214">
        <f t="shared" si="69"/>
        <v>0</v>
      </c>
      <c r="S190" s="66"/>
      <c r="T190" s="215">
        <f t="shared" si="70"/>
        <v>0</v>
      </c>
      <c r="U190" s="215">
        <v>0</v>
      </c>
      <c r="V190" s="215">
        <f t="shared" si="71"/>
        <v>0</v>
      </c>
      <c r="W190" s="215">
        <v>0</v>
      </c>
      <c r="X190" s="216">
        <f t="shared" si="72"/>
        <v>0</v>
      </c>
      <c r="Y190" s="30"/>
      <c r="Z190" s="30"/>
      <c r="AA190" s="30"/>
      <c r="AB190" s="30"/>
      <c r="AC190" s="30"/>
      <c r="AD190" s="30"/>
      <c r="AE190" s="30"/>
      <c r="AR190" s="217" t="s">
        <v>160</v>
      </c>
      <c r="AT190" s="217" t="s">
        <v>156</v>
      </c>
      <c r="AU190" s="217" t="s">
        <v>161</v>
      </c>
      <c r="AY190" s="14" t="s">
        <v>153</v>
      </c>
      <c r="BE190" s="218">
        <f t="shared" si="73"/>
        <v>0</v>
      </c>
      <c r="BF190" s="218">
        <f t="shared" si="74"/>
        <v>0</v>
      </c>
      <c r="BG190" s="218">
        <f t="shared" si="75"/>
        <v>0</v>
      </c>
      <c r="BH190" s="218">
        <f t="shared" si="76"/>
        <v>0</v>
      </c>
      <c r="BI190" s="218">
        <f t="shared" si="77"/>
        <v>0</v>
      </c>
      <c r="BJ190" s="14" t="s">
        <v>161</v>
      </c>
      <c r="BK190" s="219">
        <f t="shared" si="78"/>
        <v>0</v>
      </c>
      <c r="BL190" s="14" t="s">
        <v>160</v>
      </c>
      <c r="BM190" s="217" t="s">
        <v>1133</v>
      </c>
    </row>
    <row r="191" spans="1:65" s="2" customFormat="1" ht="21.75" customHeight="1">
      <c r="A191" s="30"/>
      <c r="B191" s="31"/>
      <c r="C191" s="205" t="s">
        <v>410</v>
      </c>
      <c r="D191" s="205" t="s">
        <v>156</v>
      </c>
      <c r="E191" s="206" t="s">
        <v>1035</v>
      </c>
      <c r="F191" s="207" t="s">
        <v>1036</v>
      </c>
      <c r="G191" s="208" t="s">
        <v>159</v>
      </c>
      <c r="H191" s="209">
        <v>1</v>
      </c>
      <c r="I191" s="210"/>
      <c r="J191" s="210"/>
      <c r="K191" s="209">
        <f t="shared" si="66"/>
        <v>0</v>
      </c>
      <c r="L191" s="211"/>
      <c r="M191" s="35"/>
      <c r="N191" s="212" t="s">
        <v>1</v>
      </c>
      <c r="O191" s="213" t="s">
        <v>43</v>
      </c>
      <c r="P191" s="214">
        <f t="shared" si="67"/>
        <v>0</v>
      </c>
      <c r="Q191" s="214">
        <f t="shared" si="68"/>
        <v>0</v>
      </c>
      <c r="R191" s="214">
        <f t="shared" si="69"/>
        <v>0</v>
      </c>
      <c r="S191" s="66"/>
      <c r="T191" s="215">
        <f t="shared" si="70"/>
        <v>0</v>
      </c>
      <c r="U191" s="215">
        <v>0</v>
      </c>
      <c r="V191" s="215">
        <f t="shared" si="71"/>
        <v>0</v>
      </c>
      <c r="W191" s="215">
        <v>0</v>
      </c>
      <c r="X191" s="216">
        <f t="shared" si="72"/>
        <v>0</v>
      </c>
      <c r="Y191" s="30"/>
      <c r="Z191" s="30"/>
      <c r="AA191" s="30"/>
      <c r="AB191" s="30"/>
      <c r="AC191" s="30"/>
      <c r="AD191" s="30"/>
      <c r="AE191" s="30"/>
      <c r="AR191" s="217" t="s">
        <v>160</v>
      </c>
      <c r="AT191" s="217" t="s">
        <v>156</v>
      </c>
      <c r="AU191" s="217" t="s">
        <v>161</v>
      </c>
      <c r="AY191" s="14" t="s">
        <v>153</v>
      </c>
      <c r="BE191" s="218">
        <f t="shared" si="73"/>
        <v>0</v>
      </c>
      <c r="BF191" s="218">
        <f t="shared" si="74"/>
        <v>0</v>
      </c>
      <c r="BG191" s="218">
        <f t="shared" si="75"/>
        <v>0</v>
      </c>
      <c r="BH191" s="218">
        <f t="shared" si="76"/>
        <v>0</v>
      </c>
      <c r="BI191" s="218">
        <f t="shared" si="77"/>
        <v>0</v>
      </c>
      <c r="BJ191" s="14" t="s">
        <v>161</v>
      </c>
      <c r="BK191" s="219">
        <f t="shared" si="78"/>
        <v>0</v>
      </c>
      <c r="BL191" s="14" t="s">
        <v>160</v>
      </c>
      <c r="BM191" s="217" t="s">
        <v>1134</v>
      </c>
    </row>
    <row r="192" spans="1:65" s="2" customFormat="1" ht="16.5" customHeight="1">
      <c r="A192" s="30"/>
      <c r="B192" s="31"/>
      <c r="C192" s="205" t="s">
        <v>416</v>
      </c>
      <c r="D192" s="205" t="s">
        <v>156</v>
      </c>
      <c r="E192" s="206" t="s">
        <v>1038</v>
      </c>
      <c r="F192" s="207" t="s">
        <v>1039</v>
      </c>
      <c r="G192" s="208" t="s">
        <v>159</v>
      </c>
      <c r="H192" s="209">
        <v>1</v>
      </c>
      <c r="I192" s="210"/>
      <c r="J192" s="210"/>
      <c r="K192" s="209">
        <f t="shared" si="66"/>
        <v>0</v>
      </c>
      <c r="L192" s="211"/>
      <c r="M192" s="35"/>
      <c r="N192" s="212" t="s">
        <v>1</v>
      </c>
      <c r="O192" s="213" t="s">
        <v>43</v>
      </c>
      <c r="P192" s="214">
        <f t="shared" si="67"/>
        <v>0</v>
      </c>
      <c r="Q192" s="214">
        <f t="shared" si="68"/>
        <v>0</v>
      </c>
      <c r="R192" s="214">
        <f t="shared" si="69"/>
        <v>0</v>
      </c>
      <c r="S192" s="66"/>
      <c r="T192" s="215">
        <f t="shared" si="70"/>
        <v>0</v>
      </c>
      <c r="U192" s="215">
        <v>0</v>
      </c>
      <c r="V192" s="215">
        <f t="shared" si="71"/>
        <v>0</v>
      </c>
      <c r="W192" s="215">
        <v>0</v>
      </c>
      <c r="X192" s="216">
        <f t="shared" si="72"/>
        <v>0</v>
      </c>
      <c r="Y192" s="30"/>
      <c r="Z192" s="30"/>
      <c r="AA192" s="30"/>
      <c r="AB192" s="30"/>
      <c r="AC192" s="30"/>
      <c r="AD192" s="30"/>
      <c r="AE192" s="30"/>
      <c r="AR192" s="217" t="s">
        <v>160</v>
      </c>
      <c r="AT192" s="217" t="s">
        <v>156</v>
      </c>
      <c r="AU192" s="217" t="s">
        <v>161</v>
      </c>
      <c r="AY192" s="14" t="s">
        <v>153</v>
      </c>
      <c r="BE192" s="218">
        <f t="shared" si="73"/>
        <v>0</v>
      </c>
      <c r="BF192" s="218">
        <f t="shared" si="74"/>
        <v>0</v>
      </c>
      <c r="BG192" s="218">
        <f t="shared" si="75"/>
        <v>0</v>
      </c>
      <c r="BH192" s="218">
        <f t="shared" si="76"/>
        <v>0</v>
      </c>
      <c r="BI192" s="218">
        <f t="shared" si="77"/>
        <v>0</v>
      </c>
      <c r="BJ192" s="14" t="s">
        <v>161</v>
      </c>
      <c r="BK192" s="219">
        <f t="shared" si="78"/>
        <v>0</v>
      </c>
      <c r="BL192" s="14" t="s">
        <v>160</v>
      </c>
      <c r="BM192" s="217" t="s">
        <v>1135</v>
      </c>
    </row>
    <row r="193" spans="1:65" s="2" customFormat="1" ht="16.5" customHeight="1">
      <c r="A193" s="30"/>
      <c r="B193" s="31"/>
      <c r="C193" s="205" t="s">
        <v>419</v>
      </c>
      <c r="D193" s="205" t="s">
        <v>156</v>
      </c>
      <c r="E193" s="206" t="s">
        <v>1041</v>
      </c>
      <c r="F193" s="207" t="s">
        <v>1042</v>
      </c>
      <c r="G193" s="208" t="s">
        <v>159</v>
      </c>
      <c r="H193" s="209">
        <v>14</v>
      </c>
      <c r="I193" s="210"/>
      <c r="J193" s="210"/>
      <c r="K193" s="209">
        <f t="shared" si="66"/>
        <v>0</v>
      </c>
      <c r="L193" s="211"/>
      <c r="M193" s="35"/>
      <c r="N193" s="212" t="s">
        <v>1</v>
      </c>
      <c r="O193" s="213" t="s">
        <v>43</v>
      </c>
      <c r="P193" s="214">
        <f t="shared" si="67"/>
        <v>0</v>
      </c>
      <c r="Q193" s="214">
        <f t="shared" si="68"/>
        <v>0</v>
      </c>
      <c r="R193" s="214">
        <f t="shared" si="69"/>
        <v>0</v>
      </c>
      <c r="S193" s="66"/>
      <c r="T193" s="215">
        <f t="shared" si="70"/>
        <v>0</v>
      </c>
      <c r="U193" s="215">
        <v>0</v>
      </c>
      <c r="V193" s="215">
        <f t="shared" si="71"/>
        <v>0</v>
      </c>
      <c r="W193" s="215">
        <v>0</v>
      </c>
      <c r="X193" s="216">
        <f t="shared" si="72"/>
        <v>0</v>
      </c>
      <c r="Y193" s="30"/>
      <c r="Z193" s="30"/>
      <c r="AA193" s="30"/>
      <c r="AB193" s="30"/>
      <c r="AC193" s="30"/>
      <c r="AD193" s="30"/>
      <c r="AE193" s="30"/>
      <c r="AR193" s="217" t="s">
        <v>160</v>
      </c>
      <c r="AT193" s="217" t="s">
        <v>156</v>
      </c>
      <c r="AU193" s="217" t="s">
        <v>161</v>
      </c>
      <c r="AY193" s="14" t="s">
        <v>153</v>
      </c>
      <c r="BE193" s="218">
        <f t="shared" si="73"/>
        <v>0</v>
      </c>
      <c r="BF193" s="218">
        <f t="shared" si="74"/>
        <v>0</v>
      </c>
      <c r="BG193" s="218">
        <f t="shared" si="75"/>
        <v>0</v>
      </c>
      <c r="BH193" s="218">
        <f t="shared" si="76"/>
        <v>0</v>
      </c>
      <c r="BI193" s="218">
        <f t="shared" si="77"/>
        <v>0</v>
      </c>
      <c r="BJ193" s="14" t="s">
        <v>161</v>
      </c>
      <c r="BK193" s="219">
        <f t="shared" si="78"/>
        <v>0</v>
      </c>
      <c r="BL193" s="14" t="s">
        <v>160</v>
      </c>
      <c r="BM193" s="217" t="s">
        <v>1136</v>
      </c>
    </row>
    <row r="194" spans="1:65" s="2" customFormat="1" ht="16.5" customHeight="1">
      <c r="A194" s="30"/>
      <c r="B194" s="31"/>
      <c r="C194" s="205" t="s">
        <v>423</v>
      </c>
      <c r="D194" s="205" t="s">
        <v>156</v>
      </c>
      <c r="E194" s="206" t="s">
        <v>1044</v>
      </c>
      <c r="F194" s="207" t="s">
        <v>1045</v>
      </c>
      <c r="G194" s="208" t="s">
        <v>159</v>
      </c>
      <c r="H194" s="209">
        <v>16</v>
      </c>
      <c r="I194" s="210"/>
      <c r="J194" s="210"/>
      <c r="K194" s="209">
        <f t="shared" si="66"/>
        <v>0</v>
      </c>
      <c r="L194" s="211"/>
      <c r="M194" s="35"/>
      <c r="N194" s="212" t="s">
        <v>1</v>
      </c>
      <c r="O194" s="213" t="s">
        <v>43</v>
      </c>
      <c r="P194" s="214">
        <f t="shared" si="67"/>
        <v>0</v>
      </c>
      <c r="Q194" s="214">
        <f t="shared" si="68"/>
        <v>0</v>
      </c>
      <c r="R194" s="214">
        <f t="shared" si="69"/>
        <v>0</v>
      </c>
      <c r="S194" s="66"/>
      <c r="T194" s="215">
        <f t="shared" si="70"/>
        <v>0</v>
      </c>
      <c r="U194" s="215">
        <v>0</v>
      </c>
      <c r="V194" s="215">
        <f t="shared" si="71"/>
        <v>0</v>
      </c>
      <c r="W194" s="215">
        <v>0</v>
      </c>
      <c r="X194" s="216">
        <f t="shared" si="72"/>
        <v>0</v>
      </c>
      <c r="Y194" s="30"/>
      <c r="Z194" s="30"/>
      <c r="AA194" s="30"/>
      <c r="AB194" s="30"/>
      <c r="AC194" s="30"/>
      <c r="AD194" s="30"/>
      <c r="AE194" s="30"/>
      <c r="AR194" s="217" t="s">
        <v>160</v>
      </c>
      <c r="AT194" s="217" t="s">
        <v>156</v>
      </c>
      <c r="AU194" s="217" t="s">
        <v>161</v>
      </c>
      <c r="AY194" s="14" t="s">
        <v>153</v>
      </c>
      <c r="BE194" s="218">
        <f t="shared" si="73"/>
        <v>0</v>
      </c>
      <c r="BF194" s="218">
        <f t="shared" si="74"/>
        <v>0</v>
      </c>
      <c r="BG194" s="218">
        <f t="shared" si="75"/>
        <v>0</v>
      </c>
      <c r="BH194" s="218">
        <f t="shared" si="76"/>
        <v>0</v>
      </c>
      <c r="BI194" s="218">
        <f t="shared" si="77"/>
        <v>0</v>
      </c>
      <c r="BJ194" s="14" t="s">
        <v>161</v>
      </c>
      <c r="BK194" s="219">
        <f t="shared" si="78"/>
        <v>0</v>
      </c>
      <c r="BL194" s="14" t="s">
        <v>160</v>
      </c>
      <c r="BM194" s="217" t="s">
        <v>1137</v>
      </c>
    </row>
    <row r="195" spans="1:65" s="2" customFormat="1" ht="16.5" customHeight="1">
      <c r="A195" s="30"/>
      <c r="B195" s="31"/>
      <c r="C195" s="205" t="s">
        <v>429</v>
      </c>
      <c r="D195" s="205" t="s">
        <v>156</v>
      </c>
      <c r="E195" s="206" t="s">
        <v>1047</v>
      </c>
      <c r="F195" s="207" t="s">
        <v>1048</v>
      </c>
      <c r="G195" s="208" t="s">
        <v>159</v>
      </c>
      <c r="H195" s="209">
        <v>1</v>
      </c>
      <c r="I195" s="210"/>
      <c r="J195" s="210"/>
      <c r="K195" s="209">
        <f t="shared" si="66"/>
        <v>0</v>
      </c>
      <c r="L195" s="211"/>
      <c r="M195" s="35"/>
      <c r="N195" s="212" t="s">
        <v>1</v>
      </c>
      <c r="O195" s="213" t="s">
        <v>43</v>
      </c>
      <c r="P195" s="214">
        <f t="shared" si="67"/>
        <v>0</v>
      </c>
      <c r="Q195" s="214">
        <f t="shared" si="68"/>
        <v>0</v>
      </c>
      <c r="R195" s="214">
        <f t="shared" si="69"/>
        <v>0</v>
      </c>
      <c r="S195" s="66"/>
      <c r="T195" s="215">
        <f t="shared" si="70"/>
        <v>0</v>
      </c>
      <c r="U195" s="215">
        <v>0</v>
      </c>
      <c r="V195" s="215">
        <f t="shared" si="71"/>
        <v>0</v>
      </c>
      <c r="W195" s="215">
        <v>0</v>
      </c>
      <c r="X195" s="216">
        <f t="shared" si="72"/>
        <v>0</v>
      </c>
      <c r="Y195" s="30"/>
      <c r="Z195" s="30"/>
      <c r="AA195" s="30"/>
      <c r="AB195" s="30"/>
      <c r="AC195" s="30"/>
      <c r="AD195" s="30"/>
      <c r="AE195" s="30"/>
      <c r="AR195" s="217" t="s">
        <v>160</v>
      </c>
      <c r="AT195" s="217" t="s">
        <v>156</v>
      </c>
      <c r="AU195" s="217" t="s">
        <v>161</v>
      </c>
      <c r="AY195" s="14" t="s">
        <v>153</v>
      </c>
      <c r="BE195" s="218">
        <f t="shared" si="73"/>
        <v>0</v>
      </c>
      <c r="BF195" s="218">
        <f t="shared" si="74"/>
        <v>0</v>
      </c>
      <c r="BG195" s="218">
        <f t="shared" si="75"/>
        <v>0</v>
      </c>
      <c r="BH195" s="218">
        <f t="shared" si="76"/>
        <v>0</v>
      </c>
      <c r="BI195" s="218">
        <f t="shared" si="77"/>
        <v>0</v>
      </c>
      <c r="BJ195" s="14" t="s">
        <v>161</v>
      </c>
      <c r="BK195" s="219">
        <f t="shared" si="78"/>
        <v>0</v>
      </c>
      <c r="BL195" s="14" t="s">
        <v>160</v>
      </c>
      <c r="BM195" s="217" t="s">
        <v>1138</v>
      </c>
    </row>
    <row r="196" spans="1:65" s="2" customFormat="1" ht="16.5" customHeight="1">
      <c r="A196" s="30"/>
      <c r="B196" s="31"/>
      <c r="C196" s="205" t="s">
        <v>438</v>
      </c>
      <c r="D196" s="205" t="s">
        <v>156</v>
      </c>
      <c r="E196" s="206" t="s">
        <v>1070</v>
      </c>
      <c r="F196" s="207" t="s">
        <v>1071</v>
      </c>
      <c r="G196" s="208" t="s">
        <v>159</v>
      </c>
      <c r="H196" s="209">
        <v>3</v>
      </c>
      <c r="I196" s="210"/>
      <c r="J196" s="210"/>
      <c r="K196" s="209">
        <f t="shared" si="66"/>
        <v>0</v>
      </c>
      <c r="L196" s="211"/>
      <c r="M196" s="35"/>
      <c r="N196" s="212" t="s">
        <v>1</v>
      </c>
      <c r="O196" s="213" t="s">
        <v>43</v>
      </c>
      <c r="P196" s="214">
        <f t="shared" si="67"/>
        <v>0</v>
      </c>
      <c r="Q196" s="214">
        <f t="shared" si="68"/>
        <v>0</v>
      </c>
      <c r="R196" s="214">
        <f t="shared" si="69"/>
        <v>0</v>
      </c>
      <c r="S196" s="66"/>
      <c r="T196" s="215">
        <f t="shared" si="70"/>
        <v>0</v>
      </c>
      <c r="U196" s="215">
        <v>0</v>
      </c>
      <c r="V196" s="215">
        <f t="shared" si="71"/>
        <v>0</v>
      </c>
      <c r="W196" s="215">
        <v>0</v>
      </c>
      <c r="X196" s="216">
        <f t="shared" si="72"/>
        <v>0</v>
      </c>
      <c r="Y196" s="30"/>
      <c r="Z196" s="30"/>
      <c r="AA196" s="30"/>
      <c r="AB196" s="30"/>
      <c r="AC196" s="30"/>
      <c r="AD196" s="30"/>
      <c r="AE196" s="30"/>
      <c r="AR196" s="217" t="s">
        <v>160</v>
      </c>
      <c r="AT196" s="217" t="s">
        <v>156</v>
      </c>
      <c r="AU196" s="217" t="s">
        <v>161</v>
      </c>
      <c r="AY196" s="14" t="s">
        <v>153</v>
      </c>
      <c r="BE196" s="218">
        <f t="shared" si="73"/>
        <v>0</v>
      </c>
      <c r="BF196" s="218">
        <f t="shared" si="74"/>
        <v>0</v>
      </c>
      <c r="BG196" s="218">
        <f t="shared" si="75"/>
        <v>0</v>
      </c>
      <c r="BH196" s="218">
        <f t="shared" si="76"/>
        <v>0</v>
      </c>
      <c r="BI196" s="218">
        <f t="shared" si="77"/>
        <v>0</v>
      </c>
      <c r="BJ196" s="14" t="s">
        <v>161</v>
      </c>
      <c r="BK196" s="219">
        <f t="shared" si="78"/>
        <v>0</v>
      </c>
      <c r="BL196" s="14" t="s">
        <v>160</v>
      </c>
      <c r="BM196" s="217" t="s">
        <v>1139</v>
      </c>
    </row>
    <row r="197" spans="1:65" s="2" customFormat="1" ht="16.5" customHeight="1">
      <c r="A197" s="30"/>
      <c r="B197" s="31"/>
      <c r="C197" s="205" t="s">
        <v>442</v>
      </c>
      <c r="D197" s="205" t="s">
        <v>156</v>
      </c>
      <c r="E197" s="206" t="s">
        <v>1095</v>
      </c>
      <c r="F197" s="207" t="s">
        <v>1054</v>
      </c>
      <c r="G197" s="208" t="s">
        <v>1055</v>
      </c>
      <c r="H197" s="209">
        <v>1</v>
      </c>
      <c r="I197" s="210"/>
      <c r="J197" s="210"/>
      <c r="K197" s="209">
        <f t="shared" si="66"/>
        <v>0</v>
      </c>
      <c r="L197" s="211"/>
      <c r="M197" s="35"/>
      <c r="N197" s="212" t="s">
        <v>1</v>
      </c>
      <c r="O197" s="213" t="s">
        <v>43</v>
      </c>
      <c r="P197" s="214">
        <f t="shared" si="67"/>
        <v>0</v>
      </c>
      <c r="Q197" s="214">
        <f t="shared" si="68"/>
        <v>0</v>
      </c>
      <c r="R197" s="214">
        <f t="shared" si="69"/>
        <v>0</v>
      </c>
      <c r="S197" s="66"/>
      <c r="T197" s="215">
        <f t="shared" si="70"/>
        <v>0</v>
      </c>
      <c r="U197" s="215">
        <v>0</v>
      </c>
      <c r="V197" s="215">
        <f t="shared" si="71"/>
        <v>0</v>
      </c>
      <c r="W197" s="215">
        <v>0</v>
      </c>
      <c r="X197" s="216">
        <f t="shared" si="72"/>
        <v>0</v>
      </c>
      <c r="Y197" s="30"/>
      <c r="Z197" s="30"/>
      <c r="AA197" s="30"/>
      <c r="AB197" s="30"/>
      <c r="AC197" s="30"/>
      <c r="AD197" s="30"/>
      <c r="AE197" s="30"/>
      <c r="AR197" s="217" t="s">
        <v>160</v>
      </c>
      <c r="AT197" s="217" t="s">
        <v>156</v>
      </c>
      <c r="AU197" s="217" t="s">
        <v>161</v>
      </c>
      <c r="AY197" s="14" t="s">
        <v>153</v>
      </c>
      <c r="BE197" s="218">
        <f t="shared" si="73"/>
        <v>0</v>
      </c>
      <c r="BF197" s="218">
        <f t="shared" si="74"/>
        <v>0</v>
      </c>
      <c r="BG197" s="218">
        <f t="shared" si="75"/>
        <v>0</v>
      </c>
      <c r="BH197" s="218">
        <f t="shared" si="76"/>
        <v>0</v>
      </c>
      <c r="BI197" s="218">
        <f t="shared" si="77"/>
        <v>0</v>
      </c>
      <c r="BJ197" s="14" t="s">
        <v>161</v>
      </c>
      <c r="BK197" s="219">
        <f t="shared" si="78"/>
        <v>0</v>
      </c>
      <c r="BL197" s="14" t="s">
        <v>160</v>
      </c>
      <c r="BM197" s="217" t="s">
        <v>1140</v>
      </c>
    </row>
    <row r="198" spans="1:65" s="2" customFormat="1" ht="16.5" customHeight="1">
      <c r="A198" s="30"/>
      <c r="B198" s="31"/>
      <c r="C198" s="220" t="s">
        <v>446</v>
      </c>
      <c r="D198" s="220" t="s">
        <v>163</v>
      </c>
      <c r="E198" s="221" t="s">
        <v>1114</v>
      </c>
      <c r="F198" s="222" t="s">
        <v>1058</v>
      </c>
      <c r="G198" s="223" t="s">
        <v>1059</v>
      </c>
      <c r="H198" s="224">
        <v>1</v>
      </c>
      <c r="I198" s="225"/>
      <c r="J198" s="226"/>
      <c r="K198" s="224">
        <f t="shared" si="66"/>
        <v>0</v>
      </c>
      <c r="L198" s="227"/>
      <c r="M198" s="228"/>
      <c r="N198" s="229" t="s">
        <v>1</v>
      </c>
      <c r="O198" s="213" t="s">
        <v>43</v>
      </c>
      <c r="P198" s="214">
        <f t="shared" si="67"/>
        <v>0</v>
      </c>
      <c r="Q198" s="214">
        <f t="shared" si="68"/>
        <v>0</v>
      </c>
      <c r="R198" s="214">
        <f t="shared" si="69"/>
        <v>0</v>
      </c>
      <c r="S198" s="66"/>
      <c r="T198" s="215">
        <f t="shared" si="70"/>
        <v>0</v>
      </c>
      <c r="U198" s="215">
        <v>0</v>
      </c>
      <c r="V198" s="215">
        <f t="shared" si="71"/>
        <v>0</v>
      </c>
      <c r="W198" s="215">
        <v>0</v>
      </c>
      <c r="X198" s="216">
        <f t="shared" si="72"/>
        <v>0</v>
      </c>
      <c r="Y198" s="30"/>
      <c r="Z198" s="30"/>
      <c r="AA198" s="30"/>
      <c r="AB198" s="30"/>
      <c r="AC198" s="30"/>
      <c r="AD198" s="30"/>
      <c r="AE198" s="30"/>
      <c r="AR198" s="217" t="s">
        <v>166</v>
      </c>
      <c r="AT198" s="217" t="s">
        <v>163</v>
      </c>
      <c r="AU198" s="217" t="s">
        <v>161</v>
      </c>
      <c r="AY198" s="14" t="s">
        <v>153</v>
      </c>
      <c r="BE198" s="218">
        <f t="shared" si="73"/>
        <v>0</v>
      </c>
      <c r="BF198" s="218">
        <f t="shared" si="74"/>
        <v>0</v>
      </c>
      <c r="BG198" s="218">
        <f t="shared" si="75"/>
        <v>0</v>
      </c>
      <c r="BH198" s="218">
        <f t="shared" si="76"/>
        <v>0</v>
      </c>
      <c r="BI198" s="218">
        <f t="shared" si="77"/>
        <v>0</v>
      </c>
      <c r="BJ198" s="14" t="s">
        <v>161</v>
      </c>
      <c r="BK198" s="219">
        <f t="shared" si="78"/>
        <v>0</v>
      </c>
      <c r="BL198" s="14" t="s">
        <v>160</v>
      </c>
      <c r="BM198" s="217" t="s">
        <v>1141</v>
      </c>
    </row>
    <row r="199" spans="1:65" s="12" customFormat="1" ht="22.9" customHeight="1">
      <c r="B199" s="188"/>
      <c r="C199" s="189"/>
      <c r="D199" s="190" t="s">
        <v>78</v>
      </c>
      <c r="E199" s="203" t="s">
        <v>1142</v>
      </c>
      <c r="F199" s="203" t="s">
        <v>1143</v>
      </c>
      <c r="G199" s="189"/>
      <c r="H199" s="189"/>
      <c r="I199" s="192"/>
      <c r="J199" s="192"/>
      <c r="K199" s="204">
        <f>BK199</f>
        <v>0</v>
      </c>
      <c r="L199" s="189"/>
      <c r="M199" s="194"/>
      <c r="N199" s="195"/>
      <c r="O199" s="196"/>
      <c r="P199" s="196"/>
      <c r="Q199" s="197">
        <f>SUM(Q200:Q208)</f>
        <v>0</v>
      </c>
      <c r="R199" s="197">
        <f>SUM(R200:R208)</f>
        <v>0</v>
      </c>
      <c r="S199" s="196"/>
      <c r="T199" s="198">
        <f>SUM(T200:T208)</f>
        <v>0</v>
      </c>
      <c r="U199" s="196"/>
      <c r="V199" s="198">
        <f>SUM(V200:V208)</f>
        <v>0</v>
      </c>
      <c r="W199" s="196"/>
      <c r="X199" s="199">
        <f>SUM(X200:X208)</f>
        <v>0</v>
      </c>
      <c r="AR199" s="200" t="s">
        <v>87</v>
      </c>
      <c r="AT199" s="201" t="s">
        <v>78</v>
      </c>
      <c r="AU199" s="201" t="s">
        <v>87</v>
      </c>
      <c r="AY199" s="200" t="s">
        <v>153</v>
      </c>
      <c r="BK199" s="202">
        <f>SUM(BK200:BK208)</f>
        <v>0</v>
      </c>
    </row>
    <row r="200" spans="1:65" s="2" customFormat="1" ht="21.75" customHeight="1">
      <c r="A200" s="30"/>
      <c r="B200" s="31"/>
      <c r="C200" s="205" t="s">
        <v>450</v>
      </c>
      <c r="D200" s="205" t="s">
        <v>156</v>
      </c>
      <c r="E200" s="206" t="s">
        <v>1144</v>
      </c>
      <c r="F200" s="207" t="s">
        <v>1145</v>
      </c>
      <c r="G200" s="208" t="s">
        <v>159</v>
      </c>
      <c r="H200" s="209">
        <v>1</v>
      </c>
      <c r="I200" s="210"/>
      <c r="J200" s="210"/>
      <c r="K200" s="209">
        <f t="shared" ref="K200:K208" si="79">ROUND(P200*H200,3)</f>
        <v>0</v>
      </c>
      <c r="L200" s="211"/>
      <c r="M200" s="35"/>
      <c r="N200" s="212" t="s">
        <v>1</v>
      </c>
      <c r="O200" s="213" t="s">
        <v>43</v>
      </c>
      <c r="P200" s="214">
        <f t="shared" ref="P200:P208" si="80">I200+J200</f>
        <v>0</v>
      </c>
      <c r="Q200" s="214">
        <f t="shared" ref="Q200:Q208" si="81">ROUND(I200*H200,3)</f>
        <v>0</v>
      </c>
      <c r="R200" s="214">
        <f t="shared" ref="R200:R208" si="82">ROUND(J200*H200,3)</f>
        <v>0</v>
      </c>
      <c r="S200" s="66"/>
      <c r="T200" s="215">
        <f t="shared" ref="T200:T208" si="83">S200*H200</f>
        <v>0</v>
      </c>
      <c r="U200" s="215">
        <v>0</v>
      </c>
      <c r="V200" s="215">
        <f t="shared" ref="V200:V208" si="84">U200*H200</f>
        <v>0</v>
      </c>
      <c r="W200" s="215">
        <v>0</v>
      </c>
      <c r="X200" s="216">
        <f t="shared" ref="X200:X208" si="85">W200*H200</f>
        <v>0</v>
      </c>
      <c r="Y200" s="30"/>
      <c r="Z200" s="30"/>
      <c r="AA200" s="30"/>
      <c r="AB200" s="30"/>
      <c r="AC200" s="30"/>
      <c r="AD200" s="30"/>
      <c r="AE200" s="30"/>
      <c r="AR200" s="217" t="s">
        <v>160</v>
      </c>
      <c r="AT200" s="217" t="s">
        <v>156</v>
      </c>
      <c r="AU200" s="217" t="s">
        <v>161</v>
      </c>
      <c r="AY200" s="14" t="s">
        <v>153</v>
      </c>
      <c r="BE200" s="218">
        <f t="shared" ref="BE200:BE208" si="86">IF(O200="základná",K200,0)</f>
        <v>0</v>
      </c>
      <c r="BF200" s="218">
        <f t="shared" ref="BF200:BF208" si="87">IF(O200="znížená",K200,0)</f>
        <v>0</v>
      </c>
      <c r="BG200" s="218">
        <f t="shared" ref="BG200:BG208" si="88">IF(O200="zákl. prenesená",K200,0)</f>
        <v>0</v>
      </c>
      <c r="BH200" s="218">
        <f t="shared" ref="BH200:BH208" si="89">IF(O200="zníž. prenesená",K200,0)</f>
        <v>0</v>
      </c>
      <c r="BI200" s="218">
        <f t="shared" ref="BI200:BI208" si="90">IF(O200="nulová",K200,0)</f>
        <v>0</v>
      </c>
      <c r="BJ200" s="14" t="s">
        <v>161</v>
      </c>
      <c r="BK200" s="219">
        <f t="shared" ref="BK200:BK208" si="91">ROUND(P200*H200,3)</f>
        <v>0</v>
      </c>
      <c r="BL200" s="14" t="s">
        <v>160</v>
      </c>
      <c r="BM200" s="217" t="s">
        <v>1146</v>
      </c>
    </row>
    <row r="201" spans="1:65" s="2" customFormat="1" ht="16.5" customHeight="1">
      <c r="A201" s="30"/>
      <c r="B201" s="31"/>
      <c r="C201" s="205" t="s">
        <v>454</v>
      </c>
      <c r="D201" s="205" t="s">
        <v>156</v>
      </c>
      <c r="E201" s="206" t="s">
        <v>1147</v>
      </c>
      <c r="F201" s="207" t="s">
        <v>1148</v>
      </c>
      <c r="G201" s="208" t="s">
        <v>159</v>
      </c>
      <c r="H201" s="209">
        <v>1</v>
      </c>
      <c r="I201" s="210"/>
      <c r="J201" s="210"/>
      <c r="K201" s="209">
        <f t="shared" si="79"/>
        <v>0</v>
      </c>
      <c r="L201" s="211"/>
      <c r="M201" s="35"/>
      <c r="N201" s="212" t="s">
        <v>1</v>
      </c>
      <c r="O201" s="213" t="s">
        <v>43</v>
      </c>
      <c r="P201" s="214">
        <f t="shared" si="80"/>
        <v>0</v>
      </c>
      <c r="Q201" s="214">
        <f t="shared" si="81"/>
        <v>0</v>
      </c>
      <c r="R201" s="214">
        <f t="shared" si="82"/>
        <v>0</v>
      </c>
      <c r="S201" s="66"/>
      <c r="T201" s="215">
        <f t="shared" si="83"/>
        <v>0</v>
      </c>
      <c r="U201" s="215">
        <v>0</v>
      </c>
      <c r="V201" s="215">
        <f t="shared" si="84"/>
        <v>0</v>
      </c>
      <c r="W201" s="215">
        <v>0</v>
      </c>
      <c r="X201" s="216">
        <f t="shared" si="85"/>
        <v>0</v>
      </c>
      <c r="Y201" s="30"/>
      <c r="Z201" s="30"/>
      <c r="AA201" s="30"/>
      <c r="AB201" s="30"/>
      <c r="AC201" s="30"/>
      <c r="AD201" s="30"/>
      <c r="AE201" s="30"/>
      <c r="AR201" s="217" t="s">
        <v>160</v>
      </c>
      <c r="AT201" s="217" t="s">
        <v>156</v>
      </c>
      <c r="AU201" s="217" t="s">
        <v>161</v>
      </c>
      <c r="AY201" s="14" t="s">
        <v>153</v>
      </c>
      <c r="BE201" s="218">
        <f t="shared" si="86"/>
        <v>0</v>
      </c>
      <c r="BF201" s="218">
        <f t="shared" si="87"/>
        <v>0</v>
      </c>
      <c r="BG201" s="218">
        <f t="shared" si="88"/>
        <v>0</v>
      </c>
      <c r="BH201" s="218">
        <f t="shared" si="89"/>
        <v>0</v>
      </c>
      <c r="BI201" s="218">
        <f t="shared" si="90"/>
        <v>0</v>
      </c>
      <c r="BJ201" s="14" t="s">
        <v>161</v>
      </c>
      <c r="BK201" s="219">
        <f t="shared" si="91"/>
        <v>0</v>
      </c>
      <c r="BL201" s="14" t="s">
        <v>160</v>
      </c>
      <c r="BM201" s="217" t="s">
        <v>1149</v>
      </c>
    </row>
    <row r="202" spans="1:65" s="2" customFormat="1" ht="21.75" customHeight="1">
      <c r="A202" s="30"/>
      <c r="B202" s="31"/>
      <c r="C202" s="205" t="s">
        <v>458</v>
      </c>
      <c r="D202" s="205" t="s">
        <v>156</v>
      </c>
      <c r="E202" s="206" t="s">
        <v>1035</v>
      </c>
      <c r="F202" s="207" t="s">
        <v>1036</v>
      </c>
      <c r="G202" s="208" t="s">
        <v>159</v>
      </c>
      <c r="H202" s="209">
        <v>1</v>
      </c>
      <c r="I202" s="210"/>
      <c r="J202" s="210"/>
      <c r="K202" s="209">
        <f t="shared" si="79"/>
        <v>0</v>
      </c>
      <c r="L202" s="211"/>
      <c r="M202" s="35"/>
      <c r="N202" s="212" t="s">
        <v>1</v>
      </c>
      <c r="O202" s="213" t="s">
        <v>43</v>
      </c>
      <c r="P202" s="214">
        <f t="shared" si="80"/>
        <v>0</v>
      </c>
      <c r="Q202" s="214">
        <f t="shared" si="81"/>
        <v>0</v>
      </c>
      <c r="R202" s="214">
        <f t="shared" si="82"/>
        <v>0</v>
      </c>
      <c r="S202" s="66"/>
      <c r="T202" s="215">
        <f t="shared" si="83"/>
        <v>0</v>
      </c>
      <c r="U202" s="215">
        <v>0</v>
      </c>
      <c r="V202" s="215">
        <f t="shared" si="84"/>
        <v>0</v>
      </c>
      <c r="W202" s="215">
        <v>0</v>
      </c>
      <c r="X202" s="216">
        <f t="shared" si="85"/>
        <v>0</v>
      </c>
      <c r="Y202" s="30"/>
      <c r="Z202" s="30"/>
      <c r="AA202" s="30"/>
      <c r="AB202" s="30"/>
      <c r="AC202" s="30"/>
      <c r="AD202" s="30"/>
      <c r="AE202" s="30"/>
      <c r="AR202" s="217" t="s">
        <v>160</v>
      </c>
      <c r="AT202" s="217" t="s">
        <v>156</v>
      </c>
      <c r="AU202" s="217" t="s">
        <v>161</v>
      </c>
      <c r="AY202" s="14" t="s">
        <v>153</v>
      </c>
      <c r="BE202" s="218">
        <f t="shared" si="86"/>
        <v>0</v>
      </c>
      <c r="BF202" s="218">
        <f t="shared" si="87"/>
        <v>0</v>
      </c>
      <c r="BG202" s="218">
        <f t="shared" si="88"/>
        <v>0</v>
      </c>
      <c r="BH202" s="218">
        <f t="shared" si="89"/>
        <v>0</v>
      </c>
      <c r="BI202" s="218">
        <f t="shared" si="90"/>
        <v>0</v>
      </c>
      <c r="BJ202" s="14" t="s">
        <v>161</v>
      </c>
      <c r="BK202" s="219">
        <f t="shared" si="91"/>
        <v>0</v>
      </c>
      <c r="BL202" s="14" t="s">
        <v>160</v>
      </c>
      <c r="BM202" s="217" t="s">
        <v>1150</v>
      </c>
    </row>
    <row r="203" spans="1:65" s="2" customFormat="1" ht="16.5" customHeight="1">
      <c r="A203" s="30"/>
      <c r="B203" s="31"/>
      <c r="C203" s="205" t="s">
        <v>462</v>
      </c>
      <c r="D203" s="205" t="s">
        <v>156</v>
      </c>
      <c r="E203" s="206" t="s">
        <v>1038</v>
      </c>
      <c r="F203" s="207" t="s">
        <v>1039</v>
      </c>
      <c r="G203" s="208" t="s">
        <v>159</v>
      </c>
      <c r="H203" s="209">
        <v>1</v>
      </c>
      <c r="I203" s="210"/>
      <c r="J203" s="210"/>
      <c r="K203" s="209">
        <f t="shared" si="79"/>
        <v>0</v>
      </c>
      <c r="L203" s="211"/>
      <c r="M203" s="35"/>
      <c r="N203" s="212" t="s">
        <v>1</v>
      </c>
      <c r="O203" s="213" t="s">
        <v>43</v>
      </c>
      <c r="P203" s="214">
        <f t="shared" si="80"/>
        <v>0</v>
      </c>
      <c r="Q203" s="214">
        <f t="shared" si="81"/>
        <v>0</v>
      </c>
      <c r="R203" s="214">
        <f t="shared" si="82"/>
        <v>0</v>
      </c>
      <c r="S203" s="66"/>
      <c r="T203" s="215">
        <f t="shared" si="83"/>
        <v>0</v>
      </c>
      <c r="U203" s="215">
        <v>0</v>
      </c>
      <c r="V203" s="215">
        <f t="shared" si="84"/>
        <v>0</v>
      </c>
      <c r="W203" s="215">
        <v>0</v>
      </c>
      <c r="X203" s="216">
        <f t="shared" si="85"/>
        <v>0</v>
      </c>
      <c r="Y203" s="30"/>
      <c r="Z203" s="30"/>
      <c r="AA203" s="30"/>
      <c r="AB203" s="30"/>
      <c r="AC203" s="30"/>
      <c r="AD203" s="30"/>
      <c r="AE203" s="30"/>
      <c r="AR203" s="217" t="s">
        <v>160</v>
      </c>
      <c r="AT203" s="217" t="s">
        <v>156</v>
      </c>
      <c r="AU203" s="217" t="s">
        <v>161</v>
      </c>
      <c r="AY203" s="14" t="s">
        <v>153</v>
      </c>
      <c r="BE203" s="218">
        <f t="shared" si="86"/>
        <v>0</v>
      </c>
      <c r="BF203" s="218">
        <f t="shared" si="87"/>
        <v>0</v>
      </c>
      <c r="BG203" s="218">
        <f t="shared" si="88"/>
        <v>0</v>
      </c>
      <c r="BH203" s="218">
        <f t="shared" si="89"/>
        <v>0</v>
      </c>
      <c r="BI203" s="218">
        <f t="shared" si="90"/>
        <v>0</v>
      </c>
      <c r="BJ203" s="14" t="s">
        <v>161</v>
      </c>
      <c r="BK203" s="219">
        <f t="shared" si="91"/>
        <v>0</v>
      </c>
      <c r="BL203" s="14" t="s">
        <v>160</v>
      </c>
      <c r="BM203" s="217" t="s">
        <v>1151</v>
      </c>
    </row>
    <row r="204" spans="1:65" s="2" customFormat="1" ht="16.5" customHeight="1">
      <c r="A204" s="30"/>
      <c r="B204" s="31"/>
      <c r="C204" s="205" t="s">
        <v>466</v>
      </c>
      <c r="D204" s="205" t="s">
        <v>156</v>
      </c>
      <c r="E204" s="206" t="s">
        <v>1041</v>
      </c>
      <c r="F204" s="207" t="s">
        <v>1042</v>
      </c>
      <c r="G204" s="208" t="s">
        <v>159</v>
      </c>
      <c r="H204" s="209">
        <v>9</v>
      </c>
      <c r="I204" s="210"/>
      <c r="J204" s="210"/>
      <c r="K204" s="209">
        <f t="shared" si="79"/>
        <v>0</v>
      </c>
      <c r="L204" s="211"/>
      <c r="M204" s="35"/>
      <c r="N204" s="212" t="s">
        <v>1</v>
      </c>
      <c r="O204" s="213" t="s">
        <v>43</v>
      </c>
      <c r="P204" s="214">
        <f t="shared" si="80"/>
        <v>0</v>
      </c>
      <c r="Q204" s="214">
        <f t="shared" si="81"/>
        <v>0</v>
      </c>
      <c r="R204" s="214">
        <f t="shared" si="82"/>
        <v>0</v>
      </c>
      <c r="S204" s="66"/>
      <c r="T204" s="215">
        <f t="shared" si="83"/>
        <v>0</v>
      </c>
      <c r="U204" s="215">
        <v>0</v>
      </c>
      <c r="V204" s="215">
        <f t="shared" si="84"/>
        <v>0</v>
      </c>
      <c r="W204" s="215">
        <v>0</v>
      </c>
      <c r="X204" s="216">
        <f t="shared" si="85"/>
        <v>0</v>
      </c>
      <c r="Y204" s="30"/>
      <c r="Z204" s="30"/>
      <c r="AA204" s="30"/>
      <c r="AB204" s="30"/>
      <c r="AC204" s="30"/>
      <c r="AD204" s="30"/>
      <c r="AE204" s="30"/>
      <c r="AR204" s="217" t="s">
        <v>160</v>
      </c>
      <c r="AT204" s="217" t="s">
        <v>156</v>
      </c>
      <c r="AU204" s="217" t="s">
        <v>161</v>
      </c>
      <c r="AY204" s="14" t="s">
        <v>153</v>
      </c>
      <c r="BE204" s="218">
        <f t="shared" si="86"/>
        <v>0</v>
      </c>
      <c r="BF204" s="218">
        <f t="shared" si="87"/>
        <v>0</v>
      </c>
      <c r="BG204" s="218">
        <f t="shared" si="88"/>
        <v>0</v>
      </c>
      <c r="BH204" s="218">
        <f t="shared" si="89"/>
        <v>0</v>
      </c>
      <c r="BI204" s="218">
        <f t="shared" si="90"/>
        <v>0</v>
      </c>
      <c r="BJ204" s="14" t="s">
        <v>161</v>
      </c>
      <c r="BK204" s="219">
        <f t="shared" si="91"/>
        <v>0</v>
      </c>
      <c r="BL204" s="14" t="s">
        <v>160</v>
      </c>
      <c r="BM204" s="217" t="s">
        <v>1152</v>
      </c>
    </row>
    <row r="205" spans="1:65" s="2" customFormat="1" ht="16.5" customHeight="1">
      <c r="A205" s="30"/>
      <c r="B205" s="31"/>
      <c r="C205" s="205" t="s">
        <v>470</v>
      </c>
      <c r="D205" s="205" t="s">
        <v>156</v>
      </c>
      <c r="E205" s="206" t="s">
        <v>1044</v>
      </c>
      <c r="F205" s="207" t="s">
        <v>1045</v>
      </c>
      <c r="G205" s="208" t="s">
        <v>159</v>
      </c>
      <c r="H205" s="209">
        <v>3</v>
      </c>
      <c r="I205" s="210"/>
      <c r="J205" s="210"/>
      <c r="K205" s="209">
        <f t="shared" si="79"/>
        <v>0</v>
      </c>
      <c r="L205" s="211"/>
      <c r="M205" s="35"/>
      <c r="N205" s="212" t="s">
        <v>1</v>
      </c>
      <c r="O205" s="213" t="s">
        <v>43</v>
      </c>
      <c r="P205" s="214">
        <f t="shared" si="80"/>
        <v>0</v>
      </c>
      <c r="Q205" s="214">
        <f t="shared" si="81"/>
        <v>0</v>
      </c>
      <c r="R205" s="214">
        <f t="shared" si="82"/>
        <v>0</v>
      </c>
      <c r="S205" s="66"/>
      <c r="T205" s="215">
        <f t="shared" si="83"/>
        <v>0</v>
      </c>
      <c r="U205" s="215">
        <v>0</v>
      </c>
      <c r="V205" s="215">
        <f t="shared" si="84"/>
        <v>0</v>
      </c>
      <c r="W205" s="215">
        <v>0</v>
      </c>
      <c r="X205" s="216">
        <f t="shared" si="85"/>
        <v>0</v>
      </c>
      <c r="Y205" s="30"/>
      <c r="Z205" s="30"/>
      <c r="AA205" s="30"/>
      <c r="AB205" s="30"/>
      <c r="AC205" s="30"/>
      <c r="AD205" s="30"/>
      <c r="AE205" s="30"/>
      <c r="AR205" s="217" t="s">
        <v>160</v>
      </c>
      <c r="AT205" s="217" t="s">
        <v>156</v>
      </c>
      <c r="AU205" s="217" t="s">
        <v>161</v>
      </c>
      <c r="AY205" s="14" t="s">
        <v>153</v>
      </c>
      <c r="BE205" s="218">
        <f t="shared" si="86"/>
        <v>0</v>
      </c>
      <c r="BF205" s="218">
        <f t="shared" si="87"/>
        <v>0</v>
      </c>
      <c r="BG205" s="218">
        <f t="shared" si="88"/>
        <v>0</v>
      </c>
      <c r="BH205" s="218">
        <f t="shared" si="89"/>
        <v>0</v>
      </c>
      <c r="BI205" s="218">
        <f t="shared" si="90"/>
        <v>0</v>
      </c>
      <c r="BJ205" s="14" t="s">
        <v>161</v>
      </c>
      <c r="BK205" s="219">
        <f t="shared" si="91"/>
        <v>0</v>
      </c>
      <c r="BL205" s="14" t="s">
        <v>160</v>
      </c>
      <c r="BM205" s="217" t="s">
        <v>1153</v>
      </c>
    </row>
    <row r="206" spans="1:65" s="2" customFormat="1" ht="16.5" customHeight="1">
      <c r="A206" s="30"/>
      <c r="B206" s="31"/>
      <c r="C206" s="205" t="s">
        <v>474</v>
      </c>
      <c r="D206" s="205" t="s">
        <v>156</v>
      </c>
      <c r="E206" s="206" t="s">
        <v>1047</v>
      </c>
      <c r="F206" s="207" t="s">
        <v>1048</v>
      </c>
      <c r="G206" s="208" t="s">
        <v>159</v>
      </c>
      <c r="H206" s="209">
        <v>1</v>
      </c>
      <c r="I206" s="210"/>
      <c r="J206" s="210"/>
      <c r="K206" s="209">
        <f t="shared" si="79"/>
        <v>0</v>
      </c>
      <c r="L206" s="211"/>
      <c r="M206" s="35"/>
      <c r="N206" s="212" t="s">
        <v>1</v>
      </c>
      <c r="O206" s="213" t="s">
        <v>43</v>
      </c>
      <c r="P206" s="214">
        <f t="shared" si="80"/>
        <v>0</v>
      </c>
      <c r="Q206" s="214">
        <f t="shared" si="81"/>
        <v>0</v>
      </c>
      <c r="R206" s="214">
        <f t="shared" si="82"/>
        <v>0</v>
      </c>
      <c r="S206" s="66"/>
      <c r="T206" s="215">
        <f t="shared" si="83"/>
        <v>0</v>
      </c>
      <c r="U206" s="215">
        <v>0</v>
      </c>
      <c r="V206" s="215">
        <f t="shared" si="84"/>
        <v>0</v>
      </c>
      <c r="W206" s="215">
        <v>0</v>
      </c>
      <c r="X206" s="216">
        <f t="shared" si="85"/>
        <v>0</v>
      </c>
      <c r="Y206" s="30"/>
      <c r="Z206" s="30"/>
      <c r="AA206" s="30"/>
      <c r="AB206" s="30"/>
      <c r="AC206" s="30"/>
      <c r="AD206" s="30"/>
      <c r="AE206" s="30"/>
      <c r="AR206" s="217" t="s">
        <v>160</v>
      </c>
      <c r="AT206" s="217" t="s">
        <v>156</v>
      </c>
      <c r="AU206" s="217" t="s">
        <v>161</v>
      </c>
      <c r="AY206" s="14" t="s">
        <v>153</v>
      </c>
      <c r="BE206" s="218">
        <f t="shared" si="86"/>
        <v>0</v>
      </c>
      <c r="BF206" s="218">
        <f t="shared" si="87"/>
        <v>0</v>
      </c>
      <c r="BG206" s="218">
        <f t="shared" si="88"/>
        <v>0</v>
      </c>
      <c r="BH206" s="218">
        <f t="shared" si="89"/>
        <v>0</v>
      </c>
      <c r="BI206" s="218">
        <f t="shared" si="90"/>
        <v>0</v>
      </c>
      <c r="BJ206" s="14" t="s">
        <v>161</v>
      </c>
      <c r="BK206" s="219">
        <f t="shared" si="91"/>
        <v>0</v>
      </c>
      <c r="BL206" s="14" t="s">
        <v>160</v>
      </c>
      <c r="BM206" s="217" t="s">
        <v>1154</v>
      </c>
    </row>
    <row r="207" spans="1:65" s="2" customFormat="1" ht="16.5" customHeight="1">
      <c r="A207" s="30"/>
      <c r="B207" s="31"/>
      <c r="C207" s="205" t="s">
        <v>478</v>
      </c>
      <c r="D207" s="205" t="s">
        <v>156</v>
      </c>
      <c r="E207" s="206" t="s">
        <v>1095</v>
      </c>
      <c r="F207" s="207" t="s">
        <v>1054</v>
      </c>
      <c r="G207" s="208" t="s">
        <v>1055</v>
      </c>
      <c r="H207" s="209">
        <v>1</v>
      </c>
      <c r="I207" s="210"/>
      <c r="J207" s="210"/>
      <c r="K207" s="209">
        <f t="shared" si="79"/>
        <v>0</v>
      </c>
      <c r="L207" s="211"/>
      <c r="M207" s="35"/>
      <c r="N207" s="212" t="s">
        <v>1</v>
      </c>
      <c r="O207" s="213" t="s">
        <v>43</v>
      </c>
      <c r="P207" s="214">
        <f t="shared" si="80"/>
        <v>0</v>
      </c>
      <c r="Q207" s="214">
        <f t="shared" si="81"/>
        <v>0</v>
      </c>
      <c r="R207" s="214">
        <f t="shared" si="82"/>
        <v>0</v>
      </c>
      <c r="S207" s="66"/>
      <c r="T207" s="215">
        <f t="shared" si="83"/>
        <v>0</v>
      </c>
      <c r="U207" s="215">
        <v>0</v>
      </c>
      <c r="V207" s="215">
        <f t="shared" si="84"/>
        <v>0</v>
      </c>
      <c r="W207" s="215">
        <v>0</v>
      </c>
      <c r="X207" s="216">
        <f t="shared" si="85"/>
        <v>0</v>
      </c>
      <c r="Y207" s="30"/>
      <c r="Z207" s="30"/>
      <c r="AA207" s="30"/>
      <c r="AB207" s="30"/>
      <c r="AC207" s="30"/>
      <c r="AD207" s="30"/>
      <c r="AE207" s="30"/>
      <c r="AR207" s="217" t="s">
        <v>160</v>
      </c>
      <c r="AT207" s="217" t="s">
        <v>156</v>
      </c>
      <c r="AU207" s="217" t="s">
        <v>161</v>
      </c>
      <c r="AY207" s="14" t="s">
        <v>153</v>
      </c>
      <c r="BE207" s="218">
        <f t="shared" si="86"/>
        <v>0</v>
      </c>
      <c r="BF207" s="218">
        <f t="shared" si="87"/>
        <v>0</v>
      </c>
      <c r="BG207" s="218">
        <f t="shared" si="88"/>
        <v>0</v>
      </c>
      <c r="BH207" s="218">
        <f t="shared" si="89"/>
        <v>0</v>
      </c>
      <c r="BI207" s="218">
        <f t="shared" si="90"/>
        <v>0</v>
      </c>
      <c r="BJ207" s="14" t="s">
        <v>161</v>
      </c>
      <c r="BK207" s="219">
        <f t="shared" si="91"/>
        <v>0</v>
      </c>
      <c r="BL207" s="14" t="s">
        <v>160</v>
      </c>
      <c r="BM207" s="217" t="s">
        <v>1155</v>
      </c>
    </row>
    <row r="208" spans="1:65" s="2" customFormat="1" ht="16.5" customHeight="1">
      <c r="A208" s="30"/>
      <c r="B208" s="31"/>
      <c r="C208" s="220" t="s">
        <v>482</v>
      </c>
      <c r="D208" s="220" t="s">
        <v>163</v>
      </c>
      <c r="E208" s="221" t="s">
        <v>1156</v>
      </c>
      <c r="F208" s="222" t="s">
        <v>1058</v>
      </c>
      <c r="G208" s="223" t="s">
        <v>1059</v>
      </c>
      <c r="H208" s="224">
        <v>1</v>
      </c>
      <c r="I208" s="225"/>
      <c r="J208" s="226"/>
      <c r="K208" s="224">
        <f t="shared" si="79"/>
        <v>0</v>
      </c>
      <c r="L208" s="227"/>
      <c r="M208" s="228"/>
      <c r="N208" s="229" t="s">
        <v>1</v>
      </c>
      <c r="O208" s="213" t="s">
        <v>43</v>
      </c>
      <c r="P208" s="214">
        <f t="shared" si="80"/>
        <v>0</v>
      </c>
      <c r="Q208" s="214">
        <f t="shared" si="81"/>
        <v>0</v>
      </c>
      <c r="R208" s="214">
        <f t="shared" si="82"/>
        <v>0</v>
      </c>
      <c r="S208" s="66"/>
      <c r="T208" s="215">
        <f t="shared" si="83"/>
        <v>0</v>
      </c>
      <c r="U208" s="215">
        <v>0</v>
      </c>
      <c r="V208" s="215">
        <f t="shared" si="84"/>
        <v>0</v>
      </c>
      <c r="W208" s="215">
        <v>0</v>
      </c>
      <c r="X208" s="216">
        <f t="shared" si="85"/>
        <v>0</v>
      </c>
      <c r="Y208" s="30"/>
      <c r="Z208" s="30"/>
      <c r="AA208" s="30"/>
      <c r="AB208" s="30"/>
      <c r="AC208" s="30"/>
      <c r="AD208" s="30"/>
      <c r="AE208" s="30"/>
      <c r="AR208" s="217" t="s">
        <v>166</v>
      </c>
      <c r="AT208" s="217" t="s">
        <v>163</v>
      </c>
      <c r="AU208" s="217" t="s">
        <v>161</v>
      </c>
      <c r="AY208" s="14" t="s">
        <v>153</v>
      </c>
      <c r="BE208" s="218">
        <f t="shared" si="86"/>
        <v>0</v>
      </c>
      <c r="BF208" s="218">
        <f t="shared" si="87"/>
        <v>0</v>
      </c>
      <c r="BG208" s="218">
        <f t="shared" si="88"/>
        <v>0</v>
      </c>
      <c r="BH208" s="218">
        <f t="shared" si="89"/>
        <v>0</v>
      </c>
      <c r="BI208" s="218">
        <f t="shared" si="90"/>
        <v>0</v>
      </c>
      <c r="BJ208" s="14" t="s">
        <v>161</v>
      </c>
      <c r="BK208" s="219">
        <f t="shared" si="91"/>
        <v>0</v>
      </c>
      <c r="BL208" s="14" t="s">
        <v>160</v>
      </c>
      <c r="BM208" s="217" t="s">
        <v>1157</v>
      </c>
    </row>
    <row r="209" spans="1:65" s="12" customFormat="1" ht="25.9" customHeight="1">
      <c r="B209" s="188"/>
      <c r="C209" s="189"/>
      <c r="D209" s="190" t="s">
        <v>78</v>
      </c>
      <c r="E209" s="191" t="s">
        <v>163</v>
      </c>
      <c r="F209" s="191" t="s">
        <v>1158</v>
      </c>
      <c r="G209" s="189"/>
      <c r="H209" s="189"/>
      <c r="I209" s="192"/>
      <c r="J209" s="192"/>
      <c r="K209" s="193">
        <f>BK209</f>
        <v>0</v>
      </c>
      <c r="L209" s="189"/>
      <c r="M209" s="194"/>
      <c r="N209" s="195"/>
      <c r="O209" s="196"/>
      <c r="P209" s="196"/>
      <c r="Q209" s="197">
        <f>Q210</f>
        <v>0</v>
      </c>
      <c r="R209" s="197">
        <f>R210</f>
        <v>0</v>
      </c>
      <c r="S209" s="196"/>
      <c r="T209" s="198">
        <f>T210</f>
        <v>0</v>
      </c>
      <c r="U209" s="196"/>
      <c r="V209" s="198">
        <f>V210</f>
        <v>0</v>
      </c>
      <c r="W209" s="196"/>
      <c r="X209" s="199">
        <f>X210</f>
        <v>0</v>
      </c>
      <c r="AR209" s="200" t="s">
        <v>154</v>
      </c>
      <c r="AT209" s="201" t="s">
        <v>78</v>
      </c>
      <c r="AU209" s="201" t="s">
        <v>79</v>
      </c>
      <c r="AY209" s="200" t="s">
        <v>153</v>
      </c>
      <c r="BK209" s="202">
        <f>BK210</f>
        <v>0</v>
      </c>
    </row>
    <row r="210" spans="1:65" s="12" customFormat="1" ht="22.9" customHeight="1">
      <c r="B210" s="188"/>
      <c r="C210" s="189"/>
      <c r="D210" s="190" t="s">
        <v>78</v>
      </c>
      <c r="E210" s="203" t="s">
        <v>1159</v>
      </c>
      <c r="F210" s="203" t="s">
        <v>1160</v>
      </c>
      <c r="G210" s="189"/>
      <c r="H210" s="189"/>
      <c r="I210" s="192"/>
      <c r="J210" s="192"/>
      <c r="K210" s="204">
        <f>BK210</f>
        <v>0</v>
      </c>
      <c r="L210" s="189"/>
      <c r="M210" s="194"/>
      <c r="N210" s="195"/>
      <c r="O210" s="196"/>
      <c r="P210" s="196"/>
      <c r="Q210" s="197">
        <f>SUM(Q211:Q263)</f>
        <v>0</v>
      </c>
      <c r="R210" s="197">
        <f>SUM(R211:R263)</f>
        <v>0</v>
      </c>
      <c r="S210" s="196"/>
      <c r="T210" s="198">
        <f>SUM(T211:T263)</f>
        <v>0</v>
      </c>
      <c r="U210" s="196"/>
      <c r="V210" s="198">
        <f>SUM(V211:V263)</f>
        <v>0</v>
      </c>
      <c r="W210" s="196"/>
      <c r="X210" s="199">
        <f>SUM(X211:X263)</f>
        <v>0</v>
      </c>
      <c r="AR210" s="200" t="s">
        <v>87</v>
      </c>
      <c r="AT210" s="201" t="s">
        <v>78</v>
      </c>
      <c r="AU210" s="201" t="s">
        <v>87</v>
      </c>
      <c r="AY210" s="200" t="s">
        <v>153</v>
      </c>
      <c r="BK210" s="202">
        <f>SUM(BK211:BK263)</f>
        <v>0</v>
      </c>
    </row>
    <row r="211" spans="1:65" s="2" customFormat="1" ht="16.5" customHeight="1">
      <c r="A211" s="30"/>
      <c r="B211" s="31"/>
      <c r="C211" s="205" t="s">
        <v>486</v>
      </c>
      <c r="D211" s="205" t="s">
        <v>156</v>
      </c>
      <c r="E211" s="206" t="s">
        <v>1161</v>
      </c>
      <c r="F211" s="207" t="s">
        <v>1162</v>
      </c>
      <c r="G211" s="208" t="s">
        <v>643</v>
      </c>
      <c r="H211" s="209">
        <v>100</v>
      </c>
      <c r="I211" s="210"/>
      <c r="J211" s="210"/>
      <c r="K211" s="209">
        <f t="shared" ref="K211:K242" si="92">ROUND(P211*H211,3)</f>
        <v>0</v>
      </c>
      <c r="L211" s="211"/>
      <c r="M211" s="35"/>
      <c r="N211" s="212" t="s">
        <v>1</v>
      </c>
      <c r="O211" s="213" t="s">
        <v>43</v>
      </c>
      <c r="P211" s="214">
        <f t="shared" ref="P211:P242" si="93">I211+J211</f>
        <v>0</v>
      </c>
      <c r="Q211" s="214">
        <f t="shared" ref="Q211:Q242" si="94">ROUND(I211*H211,3)</f>
        <v>0</v>
      </c>
      <c r="R211" s="214">
        <f t="shared" ref="R211:R242" si="95">ROUND(J211*H211,3)</f>
        <v>0</v>
      </c>
      <c r="S211" s="66"/>
      <c r="T211" s="215">
        <f t="shared" ref="T211:T242" si="96">S211*H211</f>
        <v>0</v>
      </c>
      <c r="U211" s="215">
        <v>0</v>
      </c>
      <c r="V211" s="215">
        <f t="shared" ref="V211:V242" si="97">U211*H211</f>
        <v>0</v>
      </c>
      <c r="W211" s="215">
        <v>0</v>
      </c>
      <c r="X211" s="216">
        <f t="shared" ref="X211:X242" si="98">W211*H211</f>
        <v>0</v>
      </c>
      <c r="Y211" s="30"/>
      <c r="Z211" s="30"/>
      <c r="AA211" s="30"/>
      <c r="AB211" s="30"/>
      <c r="AC211" s="30"/>
      <c r="AD211" s="30"/>
      <c r="AE211" s="30"/>
      <c r="AR211" s="217" t="s">
        <v>160</v>
      </c>
      <c r="AT211" s="217" t="s">
        <v>156</v>
      </c>
      <c r="AU211" s="217" t="s">
        <v>161</v>
      </c>
      <c r="AY211" s="14" t="s">
        <v>153</v>
      </c>
      <c r="BE211" s="218">
        <f t="shared" ref="BE211:BE242" si="99">IF(O211="základná",K211,0)</f>
        <v>0</v>
      </c>
      <c r="BF211" s="218">
        <f t="shared" ref="BF211:BF242" si="100">IF(O211="znížená",K211,0)</f>
        <v>0</v>
      </c>
      <c r="BG211" s="218">
        <f t="shared" ref="BG211:BG242" si="101">IF(O211="zákl. prenesená",K211,0)</f>
        <v>0</v>
      </c>
      <c r="BH211" s="218">
        <f t="shared" ref="BH211:BH242" si="102">IF(O211="zníž. prenesená",K211,0)</f>
        <v>0</v>
      </c>
      <c r="BI211" s="218">
        <f t="shared" ref="BI211:BI242" si="103">IF(O211="nulová",K211,0)</f>
        <v>0</v>
      </c>
      <c r="BJ211" s="14" t="s">
        <v>161</v>
      </c>
      <c r="BK211" s="219">
        <f t="shared" ref="BK211:BK242" si="104">ROUND(P211*H211,3)</f>
        <v>0</v>
      </c>
      <c r="BL211" s="14" t="s">
        <v>160</v>
      </c>
      <c r="BM211" s="217" t="s">
        <v>1163</v>
      </c>
    </row>
    <row r="212" spans="1:65" s="2" customFormat="1" ht="16.5" customHeight="1">
      <c r="A212" s="30"/>
      <c r="B212" s="31"/>
      <c r="C212" s="205" t="s">
        <v>490</v>
      </c>
      <c r="D212" s="205" t="s">
        <v>156</v>
      </c>
      <c r="E212" s="206" t="s">
        <v>1164</v>
      </c>
      <c r="F212" s="207" t="s">
        <v>1165</v>
      </c>
      <c r="G212" s="208" t="s">
        <v>643</v>
      </c>
      <c r="H212" s="209">
        <v>60</v>
      </c>
      <c r="I212" s="210"/>
      <c r="J212" s="210"/>
      <c r="K212" s="209">
        <f t="shared" si="92"/>
        <v>0</v>
      </c>
      <c r="L212" s="211"/>
      <c r="M212" s="35"/>
      <c r="N212" s="212" t="s">
        <v>1</v>
      </c>
      <c r="O212" s="213" t="s">
        <v>43</v>
      </c>
      <c r="P212" s="214">
        <f t="shared" si="93"/>
        <v>0</v>
      </c>
      <c r="Q212" s="214">
        <f t="shared" si="94"/>
        <v>0</v>
      </c>
      <c r="R212" s="214">
        <f t="shared" si="95"/>
        <v>0</v>
      </c>
      <c r="S212" s="66"/>
      <c r="T212" s="215">
        <f t="shared" si="96"/>
        <v>0</v>
      </c>
      <c r="U212" s="215">
        <v>0</v>
      </c>
      <c r="V212" s="215">
        <f t="shared" si="97"/>
        <v>0</v>
      </c>
      <c r="W212" s="215">
        <v>0</v>
      </c>
      <c r="X212" s="216">
        <f t="shared" si="98"/>
        <v>0</v>
      </c>
      <c r="Y212" s="30"/>
      <c r="Z212" s="30"/>
      <c r="AA212" s="30"/>
      <c r="AB212" s="30"/>
      <c r="AC212" s="30"/>
      <c r="AD212" s="30"/>
      <c r="AE212" s="30"/>
      <c r="AR212" s="217" t="s">
        <v>160</v>
      </c>
      <c r="AT212" s="217" t="s">
        <v>156</v>
      </c>
      <c r="AU212" s="217" t="s">
        <v>161</v>
      </c>
      <c r="AY212" s="14" t="s">
        <v>153</v>
      </c>
      <c r="BE212" s="218">
        <f t="shared" si="99"/>
        <v>0</v>
      </c>
      <c r="BF212" s="218">
        <f t="shared" si="100"/>
        <v>0</v>
      </c>
      <c r="BG212" s="218">
        <f t="shared" si="101"/>
        <v>0</v>
      </c>
      <c r="BH212" s="218">
        <f t="shared" si="102"/>
        <v>0</v>
      </c>
      <c r="BI212" s="218">
        <f t="shared" si="103"/>
        <v>0</v>
      </c>
      <c r="BJ212" s="14" t="s">
        <v>161</v>
      </c>
      <c r="BK212" s="219">
        <f t="shared" si="104"/>
        <v>0</v>
      </c>
      <c r="BL212" s="14" t="s">
        <v>160</v>
      </c>
      <c r="BM212" s="217" t="s">
        <v>1166</v>
      </c>
    </row>
    <row r="213" spans="1:65" s="2" customFormat="1" ht="16.5" customHeight="1">
      <c r="A213" s="30"/>
      <c r="B213" s="31"/>
      <c r="C213" s="205" t="s">
        <v>499</v>
      </c>
      <c r="D213" s="205" t="s">
        <v>156</v>
      </c>
      <c r="E213" s="206" t="s">
        <v>1167</v>
      </c>
      <c r="F213" s="207" t="s">
        <v>1168</v>
      </c>
      <c r="G213" s="208" t="s">
        <v>643</v>
      </c>
      <c r="H213" s="209">
        <v>500</v>
      </c>
      <c r="I213" s="210"/>
      <c r="J213" s="210"/>
      <c r="K213" s="209">
        <f t="shared" si="92"/>
        <v>0</v>
      </c>
      <c r="L213" s="211"/>
      <c r="M213" s="35"/>
      <c r="N213" s="212" t="s">
        <v>1</v>
      </c>
      <c r="O213" s="213" t="s">
        <v>43</v>
      </c>
      <c r="P213" s="214">
        <f t="shared" si="93"/>
        <v>0</v>
      </c>
      <c r="Q213" s="214">
        <f t="shared" si="94"/>
        <v>0</v>
      </c>
      <c r="R213" s="214">
        <f t="shared" si="95"/>
        <v>0</v>
      </c>
      <c r="S213" s="66"/>
      <c r="T213" s="215">
        <f t="shared" si="96"/>
        <v>0</v>
      </c>
      <c r="U213" s="215">
        <v>0</v>
      </c>
      <c r="V213" s="215">
        <f t="shared" si="97"/>
        <v>0</v>
      </c>
      <c r="W213" s="215">
        <v>0</v>
      </c>
      <c r="X213" s="216">
        <f t="shared" si="98"/>
        <v>0</v>
      </c>
      <c r="Y213" s="30"/>
      <c r="Z213" s="30"/>
      <c r="AA213" s="30"/>
      <c r="AB213" s="30"/>
      <c r="AC213" s="30"/>
      <c r="AD213" s="30"/>
      <c r="AE213" s="30"/>
      <c r="AR213" s="217" t="s">
        <v>160</v>
      </c>
      <c r="AT213" s="217" t="s">
        <v>156</v>
      </c>
      <c r="AU213" s="217" t="s">
        <v>161</v>
      </c>
      <c r="AY213" s="14" t="s">
        <v>153</v>
      </c>
      <c r="BE213" s="218">
        <f t="shared" si="99"/>
        <v>0</v>
      </c>
      <c r="BF213" s="218">
        <f t="shared" si="100"/>
        <v>0</v>
      </c>
      <c r="BG213" s="218">
        <f t="shared" si="101"/>
        <v>0</v>
      </c>
      <c r="BH213" s="218">
        <f t="shared" si="102"/>
        <v>0</v>
      </c>
      <c r="BI213" s="218">
        <f t="shared" si="103"/>
        <v>0</v>
      </c>
      <c r="BJ213" s="14" t="s">
        <v>161</v>
      </c>
      <c r="BK213" s="219">
        <f t="shared" si="104"/>
        <v>0</v>
      </c>
      <c r="BL213" s="14" t="s">
        <v>160</v>
      </c>
      <c r="BM213" s="217" t="s">
        <v>1169</v>
      </c>
    </row>
    <row r="214" spans="1:65" s="2" customFormat="1" ht="16.5" customHeight="1">
      <c r="A214" s="30"/>
      <c r="B214" s="31"/>
      <c r="C214" s="205" t="s">
        <v>503</v>
      </c>
      <c r="D214" s="205" t="s">
        <v>156</v>
      </c>
      <c r="E214" s="206" t="s">
        <v>1170</v>
      </c>
      <c r="F214" s="207" t="s">
        <v>1171</v>
      </c>
      <c r="G214" s="208" t="s">
        <v>643</v>
      </c>
      <c r="H214" s="209">
        <v>4350</v>
      </c>
      <c r="I214" s="210"/>
      <c r="J214" s="210"/>
      <c r="K214" s="209">
        <f t="shared" si="92"/>
        <v>0</v>
      </c>
      <c r="L214" s="211"/>
      <c r="M214" s="35"/>
      <c r="N214" s="212" t="s">
        <v>1</v>
      </c>
      <c r="O214" s="213" t="s">
        <v>43</v>
      </c>
      <c r="P214" s="214">
        <f t="shared" si="93"/>
        <v>0</v>
      </c>
      <c r="Q214" s="214">
        <f t="shared" si="94"/>
        <v>0</v>
      </c>
      <c r="R214" s="214">
        <f t="shared" si="95"/>
        <v>0</v>
      </c>
      <c r="S214" s="66"/>
      <c r="T214" s="215">
        <f t="shared" si="96"/>
        <v>0</v>
      </c>
      <c r="U214" s="215">
        <v>0</v>
      </c>
      <c r="V214" s="215">
        <f t="shared" si="97"/>
        <v>0</v>
      </c>
      <c r="W214" s="215">
        <v>0</v>
      </c>
      <c r="X214" s="216">
        <f t="shared" si="98"/>
        <v>0</v>
      </c>
      <c r="Y214" s="30"/>
      <c r="Z214" s="30"/>
      <c r="AA214" s="30"/>
      <c r="AB214" s="30"/>
      <c r="AC214" s="30"/>
      <c r="AD214" s="30"/>
      <c r="AE214" s="30"/>
      <c r="AR214" s="217" t="s">
        <v>160</v>
      </c>
      <c r="AT214" s="217" t="s">
        <v>156</v>
      </c>
      <c r="AU214" s="217" t="s">
        <v>161</v>
      </c>
      <c r="AY214" s="14" t="s">
        <v>153</v>
      </c>
      <c r="BE214" s="218">
        <f t="shared" si="99"/>
        <v>0</v>
      </c>
      <c r="BF214" s="218">
        <f t="shared" si="100"/>
        <v>0</v>
      </c>
      <c r="BG214" s="218">
        <f t="shared" si="101"/>
        <v>0</v>
      </c>
      <c r="BH214" s="218">
        <f t="shared" si="102"/>
        <v>0</v>
      </c>
      <c r="BI214" s="218">
        <f t="shared" si="103"/>
        <v>0</v>
      </c>
      <c r="BJ214" s="14" t="s">
        <v>161</v>
      </c>
      <c r="BK214" s="219">
        <f t="shared" si="104"/>
        <v>0</v>
      </c>
      <c r="BL214" s="14" t="s">
        <v>160</v>
      </c>
      <c r="BM214" s="217" t="s">
        <v>1172</v>
      </c>
    </row>
    <row r="215" spans="1:65" s="2" customFormat="1" ht="16.5" customHeight="1">
      <c r="A215" s="30"/>
      <c r="B215" s="31"/>
      <c r="C215" s="205" t="s">
        <v>507</v>
      </c>
      <c r="D215" s="205" t="s">
        <v>156</v>
      </c>
      <c r="E215" s="206" t="s">
        <v>1173</v>
      </c>
      <c r="F215" s="207" t="s">
        <v>1174</v>
      </c>
      <c r="G215" s="208" t="s">
        <v>643</v>
      </c>
      <c r="H215" s="209">
        <v>1500</v>
      </c>
      <c r="I215" s="210"/>
      <c r="J215" s="210"/>
      <c r="K215" s="209">
        <f t="shared" si="92"/>
        <v>0</v>
      </c>
      <c r="L215" s="211"/>
      <c r="M215" s="35"/>
      <c r="N215" s="212" t="s">
        <v>1</v>
      </c>
      <c r="O215" s="213" t="s">
        <v>43</v>
      </c>
      <c r="P215" s="214">
        <f t="shared" si="93"/>
        <v>0</v>
      </c>
      <c r="Q215" s="214">
        <f t="shared" si="94"/>
        <v>0</v>
      </c>
      <c r="R215" s="214">
        <f t="shared" si="95"/>
        <v>0</v>
      </c>
      <c r="S215" s="66"/>
      <c r="T215" s="215">
        <f t="shared" si="96"/>
        <v>0</v>
      </c>
      <c r="U215" s="215">
        <v>0</v>
      </c>
      <c r="V215" s="215">
        <f t="shared" si="97"/>
        <v>0</v>
      </c>
      <c r="W215" s="215">
        <v>0</v>
      </c>
      <c r="X215" s="216">
        <f t="shared" si="98"/>
        <v>0</v>
      </c>
      <c r="Y215" s="30"/>
      <c r="Z215" s="30"/>
      <c r="AA215" s="30"/>
      <c r="AB215" s="30"/>
      <c r="AC215" s="30"/>
      <c r="AD215" s="30"/>
      <c r="AE215" s="30"/>
      <c r="AR215" s="217" t="s">
        <v>160</v>
      </c>
      <c r="AT215" s="217" t="s">
        <v>156</v>
      </c>
      <c r="AU215" s="217" t="s">
        <v>161</v>
      </c>
      <c r="AY215" s="14" t="s">
        <v>153</v>
      </c>
      <c r="BE215" s="218">
        <f t="shared" si="99"/>
        <v>0</v>
      </c>
      <c r="BF215" s="218">
        <f t="shared" si="100"/>
        <v>0</v>
      </c>
      <c r="BG215" s="218">
        <f t="shared" si="101"/>
        <v>0</v>
      </c>
      <c r="BH215" s="218">
        <f t="shared" si="102"/>
        <v>0</v>
      </c>
      <c r="BI215" s="218">
        <f t="shared" si="103"/>
        <v>0</v>
      </c>
      <c r="BJ215" s="14" t="s">
        <v>161</v>
      </c>
      <c r="BK215" s="219">
        <f t="shared" si="104"/>
        <v>0</v>
      </c>
      <c r="BL215" s="14" t="s">
        <v>160</v>
      </c>
      <c r="BM215" s="217" t="s">
        <v>1175</v>
      </c>
    </row>
    <row r="216" spans="1:65" s="2" customFormat="1" ht="16.5" customHeight="1">
      <c r="A216" s="30"/>
      <c r="B216" s="31"/>
      <c r="C216" s="220" t="s">
        <v>511</v>
      </c>
      <c r="D216" s="220" t="s">
        <v>163</v>
      </c>
      <c r="E216" s="221" t="s">
        <v>1176</v>
      </c>
      <c r="F216" s="222" t="s">
        <v>1177</v>
      </c>
      <c r="G216" s="223" t="s">
        <v>643</v>
      </c>
      <c r="H216" s="224">
        <v>6510</v>
      </c>
      <c r="I216" s="225"/>
      <c r="J216" s="226"/>
      <c r="K216" s="224">
        <f t="shared" si="92"/>
        <v>0</v>
      </c>
      <c r="L216" s="227"/>
      <c r="M216" s="228"/>
      <c r="N216" s="229" t="s">
        <v>1</v>
      </c>
      <c r="O216" s="213" t="s">
        <v>43</v>
      </c>
      <c r="P216" s="214">
        <f t="shared" si="93"/>
        <v>0</v>
      </c>
      <c r="Q216" s="214">
        <f t="shared" si="94"/>
        <v>0</v>
      </c>
      <c r="R216" s="214">
        <f t="shared" si="95"/>
        <v>0</v>
      </c>
      <c r="S216" s="66"/>
      <c r="T216" s="215">
        <f t="shared" si="96"/>
        <v>0</v>
      </c>
      <c r="U216" s="215">
        <v>0</v>
      </c>
      <c r="V216" s="215">
        <f t="shared" si="97"/>
        <v>0</v>
      </c>
      <c r="W216" s="215">
        <v>0</v>
      </c>
      <c r="X216" s="216">
        <f t="shared" si="98"/>
        <v>0</v>
      </c>
      <c r="Y216" s="30"/>
      <c r="Z216" s="30"/>
      <c r="AA216" s="30"/>
      <c r="AB216" s="30"/>
      <c r="AC216" s="30"/>
      <c r="AD216" s="30"/>
      <c r="AE216" s="30"/>
      <c r="AR216" s="217" t="s">
        <v>166</v>
      </c>
      <c r="AT216" s="217" t="s">
        <v>163</v>
      </c>
      <c r="AU216" s="217" t="s">
        <v>161</v>
      </c>
      <c r="AY216" s="14" t="s">
        <v>153</v>
      </c>
      <c r="BE216" s="218">
        <f t="shared" si="99"/>
        <v>0</v>
      </c>
      <c r="BF216" s="218">
        <f t="shared" si="100"/>
        <v>0</v>
      </c>
      <c r="BG216" s="218">
        <f t="shared" si="101"/>
        <v>0</v>
      </c>
      <c r="BH216" s="218">
        <f t="shared" si="102"/>
        <v>0</v>
      </c>
      <c r="BI216" s="218">
        <f t="shared" si="103"/>
        <v>0</v>
      </c>
      <c r="BJ216" s="14" t="s">
        <v>161</v>
      </c>
      <c r="BK216" s="219">
        <f t="shared" si="104"/>
        <v>0</v>
      </c>
      <c r="BL216" s="14" t="s">
        <v>160</v>
      </c>
      <c r="BM216" s="217" t="s">
        <v>1178</v>
      </c>
    </row>
    <row r="217" spans="1:65" s="2" customFormat="1" ht="16.5" customHeight="1">
      <c r="A217" s="30"/>
      <c r="B217" s="31"/>
      <c r="C217" s="205" t="s">
        <v>515</v>
      </c>
      <c r="D217" s="205" t="s">
        <v>156</v>
      </c>
      <c r="E217" s="206" t="s">
        <v>1179</v>
      </c>
      <c r="F217" s="207" t="s">
        <v>1180</v>
      </c>
      <c r="G217" s="208" t="s">
        <v>643</v>
      </c>
      <c r="H217" s="209">
        <v>325</v>
      </c>
      <c r="I217" s="210"/>
      <c r="J217" s="210"/>
      <c r="K217" s="209">
        <f t="shared" si="92"/>
        <v>0</v>
      </c>
      <c r="L217" s="211"/>
      <c r="M217" s="35"/>
      <c r="N217" s="212" t="s">
        <v>1</v>
      </c>
      <c r="O217" s="213" t="s">
        <v>43</v>
      </c>
      <c r="P217" s="214">
        <f t="shared" si="93"/>
        <v>0</v>
      </c>
      <c r="Q217" s="214">
        <f t="shared" si="94"/>
        <v>0</v>
      </c>
      <c r="R217" s="214">
        <f t="shared" si="95"/>
        <v>0</v>
      </c>
      <c r="S217" s="66"/>
      <c r="T217" s="215">
        <f t="shared" si="96"/>
        <v>0</v>
      </c>
      <c r="U217" s="215">
        <v>0</v>
      </c>
      <c r="V217" s="215">
        <f t="shared" si="97"/>
        <v>0</v>
      </c>
      <c r="W217" s="215">
        <v>0</v>
      </c>
      <c r="X217" s="216">
        <f t="shared" si="98"/>
        <v>0</v>
      </c>
      <c r="Y217" s="30"/>
      <c r="Z217" s="30"/>
      <c r="AA217" s="30"/>
      <c r="AB217" s="30"/>
      <c r="AC217" s="30"/>
      <c r="AD217" s="30"/>
      <c r="AE217" s="30"/>
      <c r="AR217" s="217" t="s">
        <v>160</v>
      </c>
      <c r="AT217" s="217" t="s">
        <v>156</v>
      </c>
      <c r="AU217" s="217" t="s">
        <v>161</v>
      </c>
      <c r="AY217" s="14" t="s">
        <v>153</v>
      </c>
      <c r="BE217" s="218">
        <f t="shared" si="99"/>
        <v>0</v>
      </c>
      <c r="BF217" s="218">
        <f t="shared" si="100"/>
        <v>0</v>
      </c>
      <c r="BG217" s="218">
        <f t="shared" si="101"/>
        <v>0</v>
      </c>
      <c r="BH217" s="218">
        <f t="shared" si="102"/>
        <v>0</v>
      </c>
      <c r="BI217" s="218">
        <f t="shared" si="103"/>
        <v>0</v>
      </c>
      <c r="BJ217" s="14" t="s">
        <v>161</v>
      </c>
      <c r="BK217" s="219">
        <f t="shared" si="104"/>
        <v>0</v>
      </c>
      <c r="BL217" s="14" t="s">
        <v>160</v>
      </c>
      <c r="BM217" s="217" t="s">
        <v>1181</v>
      </c>
    </row>
    <row r="218" spans="1:65" s="2" customFormat="1" ht="16.5" customHeight="1">
      <c r="A218" s="30"/>
      <c r="B218" s="31"/>
      <c r="C218" s="220" t="s">
        <v>519</v>
      </c>
      <c r="D218" s="220" t="s">
        <v>163</v>
      </c>
      <c r="E218" s="221" t="s">
        <v>1182</v>
      </c>
      <c r="F218" s="222" t="s">
        <v>1183</v>
      </c>
      <c r="G218" s="223" t="s">
        <v>643</v>
      </c>
      <c r="H218" s="224">
        <v>325</v>
      </c>
      <c r="I218" s="225"/>
      <c r="J218" s="226"/>
      <c r="K218" s="224">
        <f t="shared" si="92"/>
        <v>0</v>
      </c>
      <c r="L218" s="227"/>
      <c r="M218" s="228"/>
      <c r="N218" s="229" t="s">
        <v>1</v>
      </c>
      <c r="O218" s="213" t="s">
        <v>43</v>
      </c>
      <c r="P218" s="214">
        <f t="shared" si="93"/>
        <v>0</v>
      </c>
      <c r="Q218" s="214">
        <f t="shared" si="94"/>
        <v>0</v>
      </c>
      <c r="R218" s="214">
        <f t="shared" si="95"/>
        <v>0</v>
      </c>
      <c r="S218" s="66"/>
      <c r="T218" s="215">
        <f t="shared" si="96"/>
        <v>0</v>
      </c>
      <c r="U218" s="215">
        <v>0</v>
      </c>
      <c r="V218" s="215">
        <f t="shared" si="97"/>
        <v>0</v>
      </c>
      <c r="W218" s="215">
        <v>0</v>
      </c>
      <c r="X218" s="216">
        <f t="shared" si="98"/>
        <v>0</v>
      </c>
      <c r="Y218" s="30"/>
      <c r="Z218" s="30"/>
      <c r="AA218" s="30"/>
      <c r="AB218" s="30"/>
      <c r="AC218" s="30"/>
      <c r="AD218" s="30"/>
      <c r="AE218" s="30"/>
      <c r="AR218" s="217" t="s">
        <v>166</v>
      </c>
      <c r="AT218" s="217" t="s">
        <v>163</v>
      </c>
      <c r="AU218" s="217" t="s">
        <v>161</v>
      </c>
      <c r="AY218" s="14" t="s">
        <v>153</v>
      </c>
      <c r="BE218" s="218">
        <f t="shared" si="99"/>
        <v>0</v>
      </c>
      <c r="BF218" s="218">
        <f t="shared" si="100"/>
        <v>0</v>
      </c>
      <c r="BG218" s="218">
        <f t="shared" si="101"/>
        <v>0</v>
      </c>
      <c r="BH218" s="218">
        <f t="shared" si="102"/>
        <v>0</v>
      </c>
      <c r="BI218" s="218">
        <f t="shared" si="103"/>
        <v>0</v>
      </c>
      <c r="BJ218" s="14" t="s">
        <v>161</v>
      </c>
      <c r="BK218" s="219">
        <f t="shared" si="104"/>
        <v>0</v>
      </c>
      <c r="BL218" s="14" t="s">
        <v>160</v>
      </c>
      <c r="BM218" s="217" t="s">
        <v>1184</v>
      </c>
    </row>
    <row r="219" spans="1:65" s="2" customFormat="1" ht="16.5" customHeight="1">
      <c r="A219" s="30"/>
      <c r="B219" s="31"/>
      <c r="C219" s="205" t="s">
        <v>523</v>
      </c>
      <c r="D219" s="205" t="s">
        <v>156</v>
      </c>
      <c r="E219" s="206" t="s">
        <v>1185</v>
      </c>
      <c r="F219" s="207" t="s">
        <v>1186</v>
      </c>
      <c r="G219" s="208" t="s">
        <v>643</v>
      </c>
      <c r="H219" s="209">
        <v>2000</v>
      </c>
      <c r="I219" s="210"/>
      <c r="J219" s="210"/>
      <c r="K219" s="209">
        <f t="shared" si="92"/>
        <v>0</v>
      </c>
      <c r="L219" s="211"/>
      <c r="M219" s="35"/>
      <c r="N219" s="212" t="s">
        <v>1</v>
      </c>
      <c r="O219" s="213" t="s">
        <v>43</v>
      </c>
      <c r="P219" s="214">
        <f t="shared" si="93"/>
        <v>0</v>
      </c>
      <c r="Q219" s="214">
        <f t="shared" si="94"/>
        <v>0</v>
      </c>
      <c r="R219" s="214">
        <f t="shared" si="95"/>
        <v>0</v>
      </c>
      <c r="S219" s="66"/>
      <c r="T219" s="215">
        <f t="shared" si="96"/>
        <v>0</v>
      </c>
      <c r="U219" s="215">
        <v>0</v>
      </c>
      <c r="V219" s="215">
        <f t="shared" si="97"/>
        <v>0</v>
      </c>
      <c r="W219" s="215">
        <v>0</v>
      </c>
      <c r="X219" s="216">
        <f t="shared" si="98"/>
        <v>0</v>
      </c>
      <c r="Y219" s="30"/>
      <c r="Z219" s="30"/>
      <c r="AA219" s="30"/>
      <c r="AB219" s="30"/>
      <c r="AC219" s="30"/>
      <c r="AD219" s="30"/>
      <c r="AE219" s="30"/>
      <c r="AR219" s="217" t="s">
        <v>160</v>
      </c>
      <c r="AT219" s="217" t="s">
        <v>156</v>
      </c>
      <c r="AU219" s="217" t="s">
        <v>161</v>
      </c>
      <c r="AY219" s="14" t="s">
        <v>153</v>
      </c>
      <c r="BE219" s="218">
        <f t="shared" si="99"/>
        <v>0</v>
      </c>
      <c r="BF219" s="218">
        <f t="shared" si="100"/>
        <v>0</v>
      </c>
      <c r="BG219" s="218">
        <f t="shared" si="101"/>
        <v>0</v>
      </c>
      <c r="BH219" s="218">
        <f t="shared" si="102"/>
        <v>0</v>
      </c>
      <c r="BI219" s="218">
        <f t="shared" si="103"/>
        <v>0</v>
      </c>
      <c r="BJ219" s="14" t="s">
        <v>161</v>
      </c>
      <c r="BK219" s="219">
        <f t="shared" si="104"/>
        <v>0</v>
      </c>
      <c r="BL219" s="14" t="s">
        <v>160</v>
      </c>
      <c r="BM219" s="217" t="s">
        <v>1187</v>
      </c>
    </row>
    <row r="220" spans="1:65" s="2" customFormat="1" ht="16.5" customHeight="1">
      <c r="A220" s="30"/>
      <c r="B220" s="31"/>
      <c r="C220" s="220" t="s">
        <v>527</v>
      </c>
      <c r="D220" s="220" t="s">
        <v>163</v>
      </c>
      <c r="E220" s="221" t="s">
        <v>1188</v>
      </c>
      <c r="F220" s="222" t="s">
        <v>1189</v>
      </c>
      <c r="G220" s="223" t="s">
        <v>643</v>
      </c>
      <c r="H220" s="224">
        <v>2000</v>
      </c>
      <c r="I220" s="225"/>
      <c r="J220" s="226"/>
      <c r="K220" s="224">
        <f t="shared" si="92"/>
        <v>0</v>
      </c>
      <c r="L220" s="227"/>
      <c r="M220" s="228"/>
      <c r="N220" s="229" t="s">
        <v>1</v>
      </c>
      <c r="O220" s="213" t="s">
        <v>43</v>
      </c>
      <c r="P220" s="214">
        <f t="shared" si="93"/>
        <v>0</v>
      </c>
      <c r="Q220" s="214">
        <f t="shared" si="94"/>
        <v>0</v>
      </c>
      <c r="R220" s="214">
        <f t="shared" si="95"/>
        <v>0</v>
      </c>
      <c r="S220" s="66"/>
      <c r="T220" s="215">
        <f t="shared" si="96"/>
        <v>0</v>
      </c>
      <c r="U220" s="215">
        <v>0</v>
      </c>
      <c r="V220" s="215">
        <f t="shared" si="97"/>
        <v>0</v>
      </c>
      <c r="W220" s="215">
        <v>0</v>
      </c>
      <c r="X220" s="216">
        <f t="shared" si="98"/>
        <v>0</v>
      </c>
      <c r="Y220" s="30"/>
      <c r="Z220" s="30"/>
      <c r="AA220" s="30"/>
      <c r="AB220" s="30"/>
      <c r="AC220" s="30"/>
      <c r="AD220" s="30"/>
      <c r="AE220" s="30"/>
      <c r="AR220" s="217" t="s">
        <v>166</v>
      </c>
      <c r="AT220" s="217" t="s">
        <v>163</v>
      </c>
      <c r="AU220" s="217" t="s">
        <v>161</v>
      </c>
      <c r="AY220" s="14" t="s">
        <v>153</v>
      </c>
      <c r="BE220" s="218">
        <f t="shared" si="99"/>
        <v>0</v>
      </c>
      <c r="BF220" s="218">
        <f t="shared" si="100"/>
        <v>0</v>
      </c>
      <c r="BG220" s="218">
        <f t="shared" si="101"/>
        <v>0</v>
      </c>
      <c r="BH220" s="218">
        <f t="shared" si="102"/>
        <v>0</v>
      </c>
      <c r="BI220" s="218">
        <f t="shared" si="103"/>
        <v>0</v>
      </c>
      <c r="BJ220" s="14" t="s">
        <v>161</v>
      </c>
      <c r="BK220" s="219">
        <f t="shared" si="104"/>
        <v>0</v>
      </c>
      <c r="BL220" s="14" t="s">
        <v>160</v>
      </c>
      <c r="BM220" s="217" t="s">
        <v>1190</v>
      </c>
    </row>
    <row r="221" spans="1:65" s="2" customFormat="1" ht="33" customHeight="1">
      <c r="A221" s="30"/>
      <c r="B221" s="31"/>
      <c r="C221" s="205" t="s">
        <v>531</v>
      </c>
      <c r="D221" s="205" t="s">
        <v>156</v>
      </c>
      <c r="E221" s="206" t="s">
        <v>1191</v>
      </c>
      <c r="F221" s="207" t="s">
        <v>1192</v>
      </c>
      <c r="G221" s="208" t="s">
        <v>643</v>
      </c>
      <c r="H221" s="209">
        <v>480</v>
      </c>
      <c r="I221" s="210"/>
      <c r="J221" s="210"/>
      <c r="K221" s="209">
        <f t="shared" si="92"/>
        <v>0</v>
      </c>
      <c r="L221" s="211"/>
      <c r="M221" s="35"/>
      <c r="N221" s="212" t="s">
        <v>1</v>
      </c>
      <c r="O221" s="213" t="s">
        <v>43</v>
      </c>
      <c r="P221" s="214">
        <f t="shared" si="93"/>
        <v>0</v>
      </c>
      <c r="Q221" s="214">
        <f t="shared" si="94"/>
        <v>0</v>
      </c>
      <c r="R221" s="214">
        <f t="shared" si="95"/>
        <v>0</v>
      </c>
      <c r="S221" s="66"/>
      <c r="T221" s="215">
        <f t="shared" si="96"/>
        <v>0</v>
      </c>
      <c r="U221" s="215">
        <v>0</v>
      </c>
      <c r="V221" s="215">
        <f t="shared" si="97"/>
        <v>0</v>
      </c>
      <c r="W221" s="215">
        <v>0</v>
      </c>
      <c r="X221" s="216">
        <f t="shared" si="98"/>
        <v>0</v>
      </c>
      <c r="Y221" s="30"/>
      <c r="Z221" s="30"/>
      <c r="AA221" s="30"/>
      <c r="AB221" s="30"/>
      <c r="AC221" s="30"/>
      <c r="AD221" s="30"/>
      <c r="AE221" s="30"/>
      <c r="AR221" s="217" t="s">
        <v>160</v>
      </c>
      <c r="AT221" s="217" t="s">
        <v>156</v>
      </c>
      <c r="AU221" s="217" t="s">
        <v>161</v>
      </c>
      <c r="AY221" s="14" t="s">
        <v>153</v>
      </c>
      <c r="BE221" s="218">
        <f t="shared" si="99"/>
        <v>0</v>
      </c>
      <c r="BF221" s="218">
        <f t="shared" si="100"/>
        <v>0</v>
      </c>
      <c r="BG221" s="218">
        <f t="shared" si="101"/>
        <v>0</v>
      </c>
      <c r="BH221" s="218">
        <f t="shared" si="102"/>
        <v>0</v>
      </c>
      <c r="BI221" s="218">
        <f t="shared" si="103"/>
        <v>0</v>
      </c>
      <c r="BJ221" s="14" t="s">
        <v>161</v>
      </c>
      <c r="BK221" s="219">
        <f t="shared" si="104"/>
        <v>0</v>
      </c>
      <c r="BL221" s="14" t="s">
        <v>160</v>
      </c>
      <c r="BM221" s="217" t="s">
        <v>1193</v>
      </c>
    </row>
    <row r="222" spans="1:65" s="2" customFormat="1" ht="33" customHeight="1">
      <c r="A222" s="30"/>
      <c r="B222" s="31"/>
      <c r="C222" s="220" t="s">
        <v>535</v>
      </c>
      <c r="D222" s="220" t="s">
        <v>163</v>
      </c>
      <c r="E222" s="221" t="s">
        <v>1194</v>
      </c>
      <c r="F222" s="222" t="s">
        <v>1195</v>
      </c>
      <c r="G222" s="223" t="s">
        <v>643</v>
      </c>
      <c r="H222" s="224">
        <v>480</v>
      </c>
      <c r="I222" s="225"/>
      <c r="J222" s="226"/>
      <c r="K222" s="224">
        <f t="shared" si="92"/>
        <v>0</v>
      </c>
      <c r="L222" s="227"/>
      <c r="M222" s="228"/>
      <c r="N222" s="229" t="s">
        <v>1</v>
      </c>
      <c r="O222" s="213" t="s">
        <v>43</v>
      </c>
      <c r="P222" s="214">
        <f t="shared" si="93"/>
        <v>0</v>
      </c>
      <c r="Q222" s="214">
        <f t="shared" si="94"/>
        <v>0</v>
      </c>
      <c r="R222" s="214">
        <f t="shared" si="95"/>
        <v>0</v>
      </c>
      <c r="S222" s="66"/>
      <c r="T222" s="215">
        <f t="shared" si="96"/>
        <v>0</v>
      </c>
      <c r="U222" s="215">
        <v>0</v>
      </c>
      <c r="V222" s="215">
        <f t="shared" si="97"/>
        <v>0</v>
      </c>
      <c r="W222" s="215">
        <v>0</v>
      </c>
      <c r="X222" s="216">
        <f t="shared" si="98"/>
        <v>0</v>
      </c>
      <c r="Y222" s="30"/>
      <c r="Z222" s="30"/>
      <c r="AA222" s="30"/>
      <c r="AB222" s="30"/>
      <c r="AC222" s="30"/>
      <c r="AD222" s="30"/>
      <c r="AE222" s="30"/>
      <c r="AR222" s="217" t="s">
        <v>166</v>
      </c>
      <c r="AT222" s="217" t="s">
        <v>163</v>
      </c>
      <c r="AU222" s="217" t="s">
        <v>161</v>
      </c>
      <c r="AY222" s="14" t="s">
        <v>153</v>
      </c>
      <c r="BE222" s="218">
        <f t="shared" si="99"/>
        <v>0</v>
      </c>
      <c r="BF222" s="218">
        <f t="shared" si="100"/>
        <v>0</v>
      </c>
      <c r="BG222" s="218">
        <f t="shared" si="101"/>
        <v>0</v>
      </c>
      <c r="BH222" s="218">
        <f t="shared" si="102"/>
        <v>0</v>
      </c>
      <c r="BI222" s="218">
        <f t="shared" si="103"/>
        <v>0</v>
      </c>
      <c r="BJ222" s="14" t="s">
        <v>161</v>
      </c>
      <c r="BK222" s="219">
        <f t="shared" si="104"/>
        <v>0</v>
      </c>
      <c r="BL222" s="14" t="s">
        <v>160</v>
      </c>
      <c r="BM222" s="217" t="s">
        <v>1196</v>
      </c>
    </row>
    <row r="223" spans="1:65" s="2" customFormat="1" ht="16.5" customHeight="1">
      <c r="A223" s="30"/>
      <c r="B223" s="31"/>
      <c r="C223" s="205" t="s">
        <v>539</v>
      </c>
      <c r="D223" s="205" t="s">
        <v>156</v>
      </c>
      <c r="E223" s="206" t="s">
        <v>1197</v>
      </c>
      <c r="F223" s="207" t="s">
        <v>1198</v>
      </c>
      <c r="G223" s="208" t="s">
        <v>643</v>
      </c>
      <c r="H223" s="209">
        <v>400</v>
      </c>
      <c r="I223" s="210"/>
      <c r="J223" s="210"/>
      <c r="K223" s="209">
        <f t="shared" si="92"/>
        <v>0</v>
      </c>
      <c r="L223" s="211"/>
      <c r="M223" s="35"/>
      <c r="N223" s="212" t="s">
        <v>1</v>
      </c>
      <c r="O223" s="213" t="s">
        <v>43</v>
      </c>
      <c r="P223" s="214">
        <f t="shared" si="93"/>
        <v>0</v>
      </c>
      <c r="Q223" s="214">
        <f t="shared" si="94"/>
        <v>0</v>
      </c>
      <c r="R223" s="214">
        <f t="shared" si="95"/>
        <v>0</v>
      </c>
      <c r="S223" s="66"/>
      <c r="T223" s="215">
        <f t="shared" si="96"/>
        <v>0</v>
      </c>
      <c r="U223" s="215">
        <v>0</v>
      </c>
      <c r="V223" s="215">
        <f t="shared" si="97"/>
        <v>0</v>
      </c>
      <c r="W223" s="215">
        <v>0</v>
      </c>
      <c r="X223" s="216">
        <f t="shared" si="98"/>
        <v>0</v>
      </c>
      <c r="Y223" s="30"/>
      <c r="Z223" s="30"/>
      <c r="AA223" s="30"/>
      <c r="AB223" s="30"/>
      <c r="AC223" s="30"/>
      <c r="AD223" s="30"/>
      <c r="AE223" s="30"/>
      <c r="AR223" s="217" t="s">
        <v>160</v>
      </c>
      <c r="AT223" s="217" t="s">
        <v>156</v>
      </c>
      <c r="AU223" s="217" t="s">
        <v>161</v>
      </c>
      <c r="AY223" s="14" t="s">
        <v>153</v>
      </c>
      <c r="BE223" s="218">
        <f t="shared" si="99"/>
        <v>0</v>
      </c>
      <c r="BF223" s="218">
        <f t="shared" si="100"/>
        <v>0</v>
      </c>
      <c r="BG223" s="218">
        <f t="shared" si="101"/>
        <v>0</v>
      </c>
      <c r="BH223" s="218">
        <f t="shared" si="102"/>
        <v>0</v>
      </c>
      <c r="BI223" s="218">
        <f t="shared" si="103"/>
        <v>0</v>
      </c>
      <c r="BJ223" s="14" t="s">
        <v>161</v>
      </c>
      <c r="BK223" s="219">
        <f t="shared" si="104"/>
        <v>0</v>
      </c>
      <c r="BL223" s="14" t="s">
        <v>160</v>
      </c>
      <c r="BM223" s="217" t="s">
        <v>1199</v>
      </c>
    </row>
    <row r="224" spans="1:65" s="2" customFormat="1" ht="16.5" customHeight="1">
      <c r="A224" s="30"/>
      <c r="B224" s="31"/>
      <c r="C224" s="205" t="s">
        <v>543</v>
      </c>
      <c r="D224" s="205" t="s">
        <v>156</v>
      </c>
      <c r="E224" s="206" t="s">
        <v>1200</v>
      </c>
      <c r="F224" s="207" t="s">
        <v>1201</v>
      </c>
      <c r="G224" s="208" t="s">
        <v>643</v>
      </c>
      <c r="H224" s="209">
        <v>200</v>
      </c>
      <c r="I224" s="210"/>
      <c r="J224" s="210"/>
      <c r="K224" s="209">
        <f t="shared" si="92"/>
        <v>0</v>
      </c>
      <c r="L224" s="211"/>
      <c r="M224" s="35"/>
      <c r="N224" s="212" t="s">
        <v>1</v>
      </c>
      <c r="O224" s="213" t="s">
        <v>43</v>
      </c>
      <c r="P224" s="214">
        <f t="shared" si="93"/>
        <v>0</v>
      </c>
      <c r="Q224" s="214">
        <f t="shared" si="94"/>
        <v>0</v>
      </c>
      <c r="R224" s="214">
        <f t="shared" si="95"/>
        <v>0</v>
      </c>
      <c r="S224" s="66"/>
      <c r="T224" s="215">
        <f t="shared" si="96"/>
        <v>0</v>
      </c>
      <c r="U224" s="215">
        <v>0</v>
      </c>
      <c r="V224" s="215">
        <f t="shared" si="97"/>
        <v>0</v>
      </c>
      <c r="W224" s="215">
        <v>0</v>
      </c>
      <c r="X224" s="216">
        <f t="shared" si="98"/>
        <v>0</v>
      </c>
      <c r="Y224" s="30"/>
      <c r="Z224" s="30"/>
      <c r="AA224" s="30"/>
      <c r="AB224" s="30"/>
      <c r="AC224" s="30"/>
      <c r="AD224" s="30"/>
      <c r="AE224" s="30"/>
      <c r="AR224" s="217" t="s">
        <v>160</v>
      </c>
      <c r="AT224" s="217" t="s">
        <v>156</v>
      </c>
      <c r="AU224" s="217" t="s">
        <v>161</v>
      </c>
      <c r="AY224" s="14" t="s">
        <v>153</v>
      </c>
      <c r="BE224" s="218">
        <f t="shared" si="99"/>
        <v>0</v>
      </c>
      <c r="BF224" s="218">
        <f t="shared" si="100"/>
        <v>0</v>
      </c>
      <c r="BG224" s="218">
        <f t="shared" si="101"/>
        <v>0</v>
      </c>
      <c r="BH224" s="218">
        <f t="shared" si="102"/>
        <v>0</v>
      </c>
      <c r="BI224" s="218">
        <f t="shared" si="103"/>
        <v>0</v>
      </c>
      <c r="BJ224" s="14" t="s">
        <v>161</v>
      </c>
      <c r="BK224" s="219">
        <f t="shared" si="104"/>
        <v>0</v>
      </c>
      <c r="BL224" s="14" t="s">
        <v>160</v>
      </c>
      <c r="BM224" s="217" t="s">
        <v>1202</v>
      </c>
    </row>
    <row r="225" spans="1:65" s="2" customFormat="1" ht="16.5" customHeight="1">
      <c r="A225" s="30"/>
      <c r="B225" s="31"/>
      <c r="C225" s="205" t="s">
        <v>547</v>
      </c>
      <c r="D225" s="205" t="s">
        <v>156</v>
      </c>
      <c r="E225" s="206" t="s">
        <v>1203</v>
      </c>
      <c r="F225" s="207" t="s">
        <v>1204</v>
      </c>
      <c r="G225" s="208" t="s">
        <v>643</v>
      </c>
      <c r="H225" s="209">
        <v>200</v>
      </c>
      <c r="I225" s="210"/>
      <c r="J225" s="210"/>
      <c r="K225" s="209">
        <f t="shared" si="92"/>
        <v>0</v>
      </c>
      <c r="L225" s="211"/>
      <c r="M225" s="35"/>
      <c r="N225" s="212" t="s">
        <v>1</v>
      </c>
      <c r="O225" s="213" t="s">
        <v>43</v>
      </c>
      <c r="P225" s="214">
        <f t="shared" si="93"/>
        <v>0</v>
      </c>
      <c r="Q225" s="214">
        <f t="shared" si="94"/>
        <v>0</v>
      </c>
      <c r="R225" s="214">
        <f t="shared" si="95"/>
        <v>0</v>
      </c>
      <c r="S225" s="66"/>
      <c r="T225" s="215">
        <f t="shared" si="96"/>
        <v>0</v>
      </c>
      <c r="U225" s="215">
        <v>0</v>
      </c>
      <c r="V225" s="215">
        <f t="shared" si="97"/>
        <v>0</v>
      </c>
      <c r="W225" s="215">
        <v>0</v>
      </c>
      <c r="X225" s="216">
        <f t="shared" si="98"/>
        <v>0</v>
      </c>
      <c r="Y225" s="30"/>
      <c r="Z225" s="30"/>
      <c r="AA225" s="30"/>
      <c r="AB225" s="30"/>
      <c r="AC225" s="30"/>
      <c r="AD225" s="30"/>
      <c r="AE225" s="30"/>
      <c r="AR225" s="217" t="s">
        <v>160</v>
      </c>
      <c r="AT225" s="217" t="s">
        <v>156</v>
      </c>
      <c r="AU225" s="217" t="s">
        <v>161</v>
      </c>
      <c r="AY225" s="14" t="s">
        <v>153</v>
      </c>
      <c r="BE225" s="218">
        <f t="shared" si="99"/>
        <v>0</v>
      </c>
      <c r="BF225" s="218">
        <f t="shared" si="100"/>
        <v>0</v>
      </c>
      <c r="BG225" s="218">
        <f t="shared" si="101"/>
        <v>0</v>
      </c>
      <c r="BH225" s="218">
        <f t="shared" si="102"/>
        <v>0</v>
      </c>
      <c r="BI225" s="218">
        <f t="shared" si="103"/>
        <v>0</v>
      </c>
      <c r="BJ225" s="14" t="s">
        <v>161</v>
      </c>
      <c r="BK225" s="219">
        <f t="shared" si="104"/>
        <v>0</v>
      </c>
      <c r="BL225" s="14" t="s">
        <v>160</v>
      </c>
      <c r="BM225" s="217" t="s">
        <v>1205</v>
      </c>
    </row>
    <row r="226" spans="1:65" s="2" customFormat="1" ht="16.5" customHeight="1">
      <c r="A226" s="30"/>
      <c r="B226" s="31"/>
      <c r="C226" s="220" t="s">
        <v>551</v>
      </c>
      <c r="D226" s="220" t="s">
        <v>163</v>
      </c>
      <c r="E226" s="221" t="s">
        <v>1206</v>
      </c>
      <c r="F226" s="222" t="s">
        <v>1207</v>
      </c>
      <c r="G226" s="223" t="s">
        <v>643</v>
      </c>
      <c r="H226" s="224">
        <v>800</v>
      </c>
      <c r="I226" s="225"/>
      <c r="J226" s="226"/>
      <c r="K226" s="224">
        <f t="shared" si="92"/>
        <v>0</v>
      </c>
      <c r="L226" s="227"/>
      <c r="M226" s="228"/>
      <c r="N226" s="229" t="s">
        <v>1</v>
      </c>
      <c r="O226" s="213" t="s">
        <v>43</v>
      </c>
      <c r="P226" s="214">
        <f t="shared" si="93"/>
        <v>0</v>
      </c>
      <c r="Q226" s="214">
        <f t="shared" si="94"/>
        <v>0</v>
      </c>
      <c r="R226" s="214">
        <f t="shared" si="95"/>
        <v>0</v>
      </c>
      <c r="S226" s="66"/>
      <c r="T226" s="215">
        <f t="shared" si="96"/>
        <v>0</v>
      </c>
      <c r="U226" s="215">
        <v>0</v>
      </c>
      <c r="V226" s="215">
        <f t="shared" si="97"/>
        <v>0</v>
      </c>
      <c r="W226" s="215">
        <v>0</v>
      </c>
      <c r="X226" s="216">
        <f t="shared" si="98"/>
        <v>0</v>
      </c>
      <c r="Y226" s="30"/>
      <c r="Z226" s="30"/>
      <c r="AA226" s="30"/>
      <c r="AB226" s="30"/>
      <c r="AC226" s="30"/>
      <c r="AD226" s="30"/>
      <c r="AE226" s="30"/>
      <c r="AR226" s="217" t="s">
        <v>166</v>
      </c>
      <c r="AT226" s="217" t="s">
        <v>163</v>
      </c>
      <c r="AU226" s="217" t="s">
        <v>161</v>
      </c>
      <c r="AY226" s="14" t="s">
        <v>153</v>
      </c>
      <c r="BE226" s="218">
        <f t="shared" si="99"/>
        <v>0</v>
      </c>
      <c r="BF226" s="218">
        <f t="shared" si="100"/>
        <v>0</v>
      </c>
      <c r="BG226" s="218">
        <f t="shared" si="101"/>
        <v>0</v>
      </c>
      <c r="BH226" s="218">
        <f t="shared" si="102"/>
        <v>0</v>
      </c>
      <c r="BI226" s="218">
        <f t="shared" si="103"/>
        <v>0</v>
      </c>
      <c r="BJ226" s="14" t="s">
        <v>161</v>
      </c>
      <c r="BK226" s="219">
        <f t="shared" si="104"/>
        <v>0</v>
      </c>
      <c r="BL226" s="14" t="s">
        <v>160</v>
      </c>
      <c r="BM226" s="217" t="s">
        <v>1208</v>
      </c>
    </row>
    <row r="227" spans="1:65" s="2" customFormat="1" ht="21.75" customHeight="1">
      <c r="A227" s="30"/>
      <c r="B227" s="31"/>
      <c r="C227" s="205" t="s">
        <v>555</v>
      </c>
      <c r="D227" s="205" t="s">
        <v>156</v>
      </c>
      <c r="E227" s="206" t="s">
        <v>1209</v>
      </c>
      <c r="F227" s="207" t="s">
        <v>1210</v>
      </c>
      <c r="G227" s="208" t="s">
        <v>159</v>
      </c>
      <c r="H227" s="209">
        <v>4</v>
      </c>
      <c r="I227" s="210"/>
      <c r="J227" s="210"/>
      <c r="K227" s="209">
        <f t="shared" si="92"/>
        <v>0</v>
      </c>
      <c r="L227" s="211"/>
      <c r="M227" s="35"/>
      <c r="N227" s="212" t="s">
        <v>1</v>
      </c>
      <c r="O227" s="213" t="s">
        <v>43</v>
      </c>
      <c r="P227" s="214">
        <f t="shared" si="93"/>
        <v>0</v>
      </c>
      <c r="Q227" s="214">
        <f t="shared" si="94"/>
        <v>0</v>
      </c>
      <c r="R227" s="214">
        <f t="shared" si="95"/>
        <v>0</v>
      </c>
      <c r="S227" s="66"/>
      <c r="T227" s="215">
        <f t="shared" si="96"/>
        <v>0</v>
      </c>
      <c r="U227" s="215">
        <v>0</v>
      </c>
      <c r="V227" s="215">
        <f t="shared" si="97"/>
        <v>0</v>
      </c>
      <c r="W227" s="215">
        <v>0</v>
      </c>
      <c r="X227" s="216">
        <f t="shared" si="98"/>
        <v>0</v>
      </c>
      <c r="Y227" s="30"/>
      <c r="Z227" s="30"/>
      <c r="AA227" s="30"/>
      <c r="AB227" s="30"/>
      <c r="AC227" s="30"/>
      <c r="AD227" s="30"/>
      <c r="AE227" s="30"/>
      <c r="AR227" s="217" t="s">
        <v>160</v>
      </c>
      <c r="AT227" s="217" t="s">
        <v>156</v>
      </c>
      <c r="AU227" s="217" t="s">
        <v>161</v>
      </c>
      <c r="AY227" s="14" t="s">
        <v>153</v>
      </c>
      <c r="BE227" s="218">
        <f t="shared" si="99"/>
        <v>0</v>
      </c>
      <c r="BF227" s="218">
        <f t="shared" si="100"/>
        <v>0</v>
      </c>
      <c r="BG227" s="218">
        <f t="shared" si="101"/>
        <v>0</v>
      </c>
      <c r="BH227" s="218">
        <f t="shared" si="102"/>
        <v>0</v>
      </c>
      <c r="BI227" s="218">
        <f t="shared" si="103"/>
        <v>0</v>
      </c>
      <c r="BJ227" s="14" t="s">
        <v>161</v>
      </c>
      <c r="BK227" s="219">
        <f t="shared" si="104"/>
        <v>0</v>
      </c>
      <c r="BL227" s="14" t="s">
        <v>160</v>
      </c>
      <c r="BM227" s="217" t="s">
        <v>1211</v>
      </c>
    </row>
    <row r="228" spans="1:65" s="2" customFormat="1" ht="21.75" customHeight="1">
      <c r="A228" s="30"/>
      <c r="B228" s="31"/>
      <c r="C228" s="205" t="s">
        <v>559</v>
      </c>
      <c r="D228" s="205" t="s">
        <v>156</v>
      </c>
      <c r="E228" s="206" t="s">
        <v>1212</v>
      </c>
      <c r="F228" s="207" t="s">
        <v>1213</v>
      </c>
      <c r="G228" s="208" t="s">
        <v>159</v>
      </c>
      <c r="H228" s="209">
        <v>15</v>
      </c>
      <c r="I228" s="210"/>
      <c r="J228" s="210"/>
      <c r="K228" s="209">
        <f t="shared" si="92"/>
        <v>0</v>
      </c>
      <c r="L228" s="211"/>
      <c r="M228" s="35"/>
      <c r="N228" s="212" t="s">
        <v>1</v>
      </c>
      <c r="O228" s="213" t="s">
        <v>43</v>
      </c>
      <c r="P228" s="214">
        <f t="shared" si="93"/>
        <v>0</v>
      </c>
      <c r="Q228" s="214">
        <f t="shared" si="94"/>
        <v>0</v>
      </c>
      <c r="R228" s="214">
        <f t="shared" si="95"/>
        <v>0</v>
      </c>
      <c r="S228" s="66"/>
      <c r="T228" s="215">
        <f t="shared" si="96"/>
        <v>0</v>
      </c>
      <c r="U228" s="215">
        <v>0</v>
      </c>
      <c r="V228" s="215">
        <f t="shared" si="97"/>
        <v>0</v>
      </c>
      <c r="W228" s="215">
        <v>0</v>
      </c>
      <c r="X228" s="216">
        <f t="shared" si="98"/>
        <v>0</v>
      </c>
      <c r="Y228" s="30"/>
      <c r="Z228" s="30"/>
      <c r="AA228" s="30"/>
      <c r="AB228" s="30"/>
      <c r="AC228" s="30"/>
      <c r="AD228" s="30"/>
      <c r="AE228" s="30"/>
      <c r="AR228" s="217" t="s">
        <v>160</v>
      </c>
      <c r="AT228" s="217" t="s">
        <v>156</v>
      </c>
      <c r="AU228" s="217" t="s">
        <v>161</v>
      </c>
      <c r="AY228" s="14" t="s">
        <v>153</v>
      </c>
      <c r="BE228" s="218">
        <f t="shared" si="99"/>
        <v>0</v>
      </c>
      <c r="BF228" s="218">
        <f t="shared" si="100"/>
        <v>0</v>
      </c>
      <c r="BG228" s="218">
        <f t="shared" si="101"/>
        <v>0</v>
      </c>
      <c r="BH228" s="218">
        <f t="shared" si="102"/>
        <v>0</v>
      </c>
      <c r="BI228" s="218">
        <f t="shared" si="103"/>
        <v>0</v>
      </c>
      <c r="BJ228" s="14" t="s">
        <v>161</v>
      </c>
      <c r="BK228" s="219">
        <f t="shared" si="104"/>
        <v>0</v>
      </c>
      <c r="BL228" s="14" t="s">
        <v>160</v>
      </c>
      <c r="BM228" s="217" t="s">
        <v>1214</v>
      </c>
    </row>
    <row r="229" spans="1:65" s="2" customFormat="1" ht="21.75" customHeight="1">
      <c r="A229" s="30"/>
      <c r="B229" s="31"/>
      <c r="C229" s="205" t="s">
        <v>563</v>
      </c>
      <c r="D229" s="205" t="s">
        <v>156</v>
      </c>
      <c r="E229" s="206" t="s">
        <v>1215</v>
      </c>
      <c r="F229" s="207" t="s">
        <v>1216</v>
      </c>
      <c r="G229" s="208" t="s">
        <v>159</v>
      </c>
      <c r="H229" s="209">
        <v>1</v>
      </c>
      <c r="I229" s="210"/>
      <c r="J229" s="210"/>
      <c r="K229" s="209">
        <f t="shared" si="92"/>
        <v>0</v>
      </c>
      <c r="L229" s="211"/>
      <c r="M229" s="35"/>
      <c r="N229" s="212" t="s">
        <v>1</v>
      </c>
      <c r="O229" s="213" t="s">
        <v>43</v>
      </c>
      <c r="P229" s="214">
        <f t="shared" si="93"/>
        <v>0</v>
      </c>
      <c r="Q229" s="214">
        <f t="shared" si="94"/>
        <v>0</v>
      </c>
      <c r="R229" s="214">
        <f t="shared" si="95"/>
        <v>0</v>
      </c>
      <c r="S229" s="66"/>
      <c r="T229" s="215">
        <f t="shared" si="96"/>
        <v>0</v>
      </c>
      <c r="U229" s="215">
        <v>0</v>
      </c>
      <c r="V229" s="215">
        <f t="shared" si="97"/>
        <v>0</v>
      </c>
      <c r="W229" s="215">
        <v>0</v>
      </c>
      <c r="X229" s="216">
        <f t="shared" si="98"/>
        <v>0</v>
      </c>
      <c r="Y229" s="30"/>
      <c r="Z229" s="30"/>
      <c r="AA229" s="30"/>
      <c r="AB229" s="30"/>
      <c r="AC229" s="30"/>
      <c r="AD229" s="30"/>
      <c r="AE229" s="30"/>
      <c r="AR229" s="217" t="s">
        <v>160</v>
      </c>
      <c r="AT229" s="217" t="s">
        <v>156</v>
      </c>
      <c r="AU229" s="217" t="s">
        <v>161</v>
      </c>
      <c r="AY229" s="14" t="s">
        <v>153</v>
      </c>
      <c r="BE229" s="218">
        <f t="shared" si="99"/>
        <v>0</v>
      </c>
      <c r="BF229" s="218">
        <f t="shared" si="100"/>
        <v>0</v>
      </c>
      <c r="BG229" s="218">
        <f t="shared" si="101"/>
        <v>0</v>
      </c>
      <c r="BH229" s="218">
        <f t="shared" si="102"/>
        <v>0</v>
      </c>
      <c r="BI229" s="218">
        <f t="shared" si="103"/>
        <v>0</v>
      </c>
      <c r="BJ229" s="14" t="s">
        <v>161</v>
      </c>
      <c r="BK229" s="219">
        <f t="shared" si="104"/>
        <v>0</v>
      </c>
      <c r="BL229" s="14" t="s">
        <v>160</v>
      </c>
      <c r="BM229" s="217" t="s">
        <v>1217</v>
      </c>
    </row>
    <row r="230" spans="1:65" s="2" customFormat="1" ht="21.75" customHeight="1">
      <c r="A230" s="30"/>
      <c r="B230" s="31"/>
      <c r="C230" s="205" t="s">
        <v>567</v>
      </c>
      <c r="D230" s="205" t="s">
        <v>156</v>
      </c>
      <c r="E230" s="206" t="s">
        <v>1218</v>
      </c>
      <c r="F230" s="207" t="s">
        <v>1219</v>
      </c>
      <c r="G230" s="208" t="s">
        <v>159</v>
      </c>
      <c r="H230" s="209">
        <v>4</v>
      </c>
      <c r="I230" s="210"/>
      <c r="J230" s="210"/>
      <c r="K230" s="209">
        <f t="shared" si="92"/>
        <v>0</v>
      </c>
      <c r="L230" s="211"/>
      <c r="M230" s="35"/>
      <c r="N230" s="212" t="s">
        <v>1</v>
      </c>
      <c r="O230" s="213" t="s">
        <v>43</v>
      </c>
      <c r="P230" s="214">
        <f t="shared" si="93"/>
        <v>0</v>
      </c>
      <c r="Q230" s="214">
        <f t="shared" si="94"/>
        <v>0</v>
      </c>
      <c r="R230" s="214">
        <f t="shared" si="95"/>
        <v>0</v>
      </c>
      <c r="S230" s="66"/>
      <c r="T230" s="215">
        <f t="shared" si="96"/>
        <v>0</v>
      </c>
      <c r="U230" s="215">
        <v>0</v>
      </c>
      <c r="V230" s="215">
        <f t="shared" si="97"/>
        <v>0</v>
      </c>
      <c r="W230" s="215">
        <v>0</v>
      </c>
      <c r="X230" s="216">
        <f t="shared" si="98"/>
        <v>0</v>
      </c>
      <c r="Y230" s="30"/>
      <c r="Z230" s="30"/>
      <c r="AA230" s="30"/>
      <c r="AB230" s="30"/>
      <c r="AC230" s="30"/>
      <c r="AD230" s="30"/>
      <c r="AE230" s="30"/>
      <c r="AR230" s="217" t="s">
        <v>160</v>
      </c>
      <c r="AT230" s="217" t="s">
        <v>156</v>
      </c>
      <c r="AU230" s="217" t="s">
        <v>161</v>
      </c>
      <c r="AY230" s="14" t="s">
        <v>153</v>
      </c>
      <c r="BE230" s="218">
        <f t="shared" si="99"/>
        <v>0</v>
      </c>
      <c r="BF230" s="218">
        <f t="shared" si="100"/>
        <v>0</v>
      </c>
      <c r="BG230" s="218">
        <f t="shared" si="101"/>
        <v>0</v>
      </c>
      <c r="BH230" s="218">
        <f t="shared" si="102"/>
        <v>0</v>
      </c>
      <c r="BI230" s="218">
        <f t="shared" si="103"/>
        <v>0</v>
      </c>
      <c r="BJ230" s="14" t="s">
        <v>161</v>
      </c>
      <c r="BK230" s="219">
        <f t="shared" si="104"/>
        <v>0</v>
      </c>
      <c r="BL230" s="14" t="s">
        <v>160</v>
      </c>
      <c r="BM230" s="217" t="s">
        <v>1220</v>
      </c>
    </row>
    <row r="231" spans="1:65" s="2" customFormat="1" ht="21.75" customHeight="1">
      <c r="A231" s="30"/>
      <c r="B231" s="31"/>
      <c r="C231" s="205" t="s">
        <v>571</v>
      </c>
      <c r="D231" s="205" t="s">
        <v>156</v>
      </c>
      <c r="E231" s="206" t="s">
        <v>1221</v>
      </c>
      <c r="F231" s="207" t="s">
        <v>1222</v>
      </c>
      <c r="G231" s="208" t="s">
        <v>159</v>
      </c>
      <c r="H231" s="209">
        <v>10</v>
      </c>
      <c r="I231" s="210"/>
      <c r="J231" s="210"/>
      <c r="K231" s="209">
        <f t="shared" si="92"/>
        <v>0</v>
      </c>
      <c r="L231" s="211"/>
      <c r="M231" s="35"/>
      <c r="N231" s="212" t="s">
        <v>1</v>
      </c>
      <c r="O231" s="213" t="s">
        <v>43</v>
      </c>
      <c r="P231" s="214">
        <f t="shared" si="93"/>
        <v>0</v>
      </c>
      <c r="Q231" s="214">
        <f t="shared" si="94"/>
        <v>0</v>
      </c>
      <c r="R231" s="214">
        <f t="shared" si="95"/>
        <v>0</v>
      </c>
      <c r="S231" s="66"/>
      <c r="T231" s="215">
        <f t="shared" si="96"/>
        <v>0</v>
      </c>
      <c r="U231" s="215">
        <v>0</v>
      </c>
      <c r="V231" s="215">
        <f t="shared" si="97"/>
        <v>0</v>
      </c>
      <c r="W231" s="215">
        <v>0</v>
      </c>
      <c r="X231" s="216">
        <f t="shared" si="98"/>
        <v>0</v>
      </c>
      <c r="Y231" s="30"/>
      <c r="Z231" s="30"/>
      <c r="AA231" s="30"/>
      <c r="AB231" s="30"/>
      <c r="AC231" s="30"/>
      <c r="AD231" s="30"/>
      <c r="AE231" s="30"/>
      <c r="AR231" s="217" t="s">
        <v>160</v>
      </c>
      <c r="AT231" s="217" t="s">
        <v>156</v>
      </c>
      <c r="AU231" s="217" t="s">
        <v>161</v>
      </c>
      <c r="AY231" s="14" t="s">
        <v>153</v>
      </c>
      <c r="BE231" s="218">
        <f t="shared" si="99"/>
        <v>0</v>
      </c>
      <c r="BF231" s="218">
        <f t="shared" si="100"/>
        <v>0</v>
      </c>
      <c r="BG231" s="218">
        <f t="shared" si="101"/>
        <v>0</v>
      </c>
      <c r="BH231" s="218">
        <f t="shared" si="102"/>
        <v>0</v>
      </c>
      <c r="BI231" s="218">
        <f t="shared" si="103"/>
        <v>0</v>
      </c>
      <c r="BJ231" s="14" t="s">
        <v>161</v>
      </c>
      <c r="BK231" s="219">
        <f t="shared" si="104"/>
        <v>0</v>
      </c>
      <c r="BL231" s="14" t="s">
        <v>160</v>
      </c>
      <c r="BM231" s="217" t="s">
        <v>1223</v>
      </c>
    </row>
    <row r="232" spans="1:65" s="2" customFormat="1" ht="21.75" customHeight="1">
      <c r="A232" s="30"/>
      <c r="B232" s="31"/>
      <c r="C232" s="205" t="s">
        <v>575</v>
      </c>
      <c r="D232" s="205" t="s">
        <v>156</v>
      </c>
      <c r="E232" s="206" t="s">
        <v>1224</v>
      </c>
      <c r="F232" s="207" t="s">
        <v>1225</v>
      </c>
      <c r="G232" s="208" t="s">
        <v>159</v>
      </c>
      <c r="H232" s="209">
        <v>61</v>
      </c>
      <c r="I232" s="210"/>
      <c r="J232" s="210"/>
      <c r="K232" s="209">
        <f t="shared" si="92"/>
        <v>0</v>
      </c>
      <c r="L232" s="211"/>
      <c r="M232" s="35"/>
      <c r="N232" s="212" t="s">
        <v>1</v>
      </c>
      <c r="O232" s="213" t="s">
        <v>43</v>
      </c>
      <c r="P232" s="214">
        <f t="shared" si="93"/>
        <v>0</v>
      </c>
      <c r="Q232" s="214">
        <f t="shared" si="94"/>
        <v>0</v>
      </c>
      <c r="R232" s="214">
        <f t="shared" si="95"/>
        <v>0</v>
      </c>
      <c r="S232" s="66"/>
      <c r="T232" s="215">
        <f t="shared" si="96"/>
        <v>0</v>
      </c>
      <c r="U232" s="215">
        <v>0</v>
      </c>
      <c r="V232" s="215">
        <f t="shared" si="97"/>
        <v>0</v>
      </c>
      <c r="W232" s="215">
        <v>0</v>
      </c>
      <c r="X232" s="216">
        <f t="shared" si="98"/>
        <v>0</v>
      </c>
      <c r="Y232" s="30"/>
      <c r="Z232" s="30"/>
      <c r="AA232" s="30"/>
      <c r="AB232" s="30"/>
      <c r="AC232" s="30"/>
      <c r="AD232" s="30"/>
      <c r="AE232" s="30"/>
      <c r="AR232" s="217" t="s">
        <v>160</v>
      </c>
      <c r="AT232" s="217" t="s">
        <v>156</v>
      </c>
      <c r="AU232" s="217" t="s">
        <v>161</v>
      </c>
      <c r="AY232" s="14" t="s">
        <v>153</v>
      </c>
      <c r="BE232" s="218">
        <f t="shared" si="99"/>
        <v>0</v>
      </c>
      <c r="BF232" s="218">
        <f t="shared" si="100"/>
        <v>0</v>
      </c>
      <c r="BG232" s="218">
        <f t="shared" si="101"/>
        <v>0</v>
      </c>
      <c r="BH232" s="218">
        <f t="shared" si="102"/>
        <v>0</v>
      </c>
      <c r="BI232" s="218">
        <f t="shared" si="103"/>
        <v>0</v>
      </c>
      <c r="BJ232" s="14" t="s">
        <v>161</v>
      </c>
      <c r="BK232" s="219">
        <f t="shared" si="104"/>
        <v>0</v>
      </c>
      <c r="BL232" s="14" t="s">
        <v>160</v>
      </c>
      <c r="BM232" s="217" t="s">
        <v>1226</v>
      </c>
    </row>
    <row r="233" spans="1:65" s="2" customFormat="1" ht="21.75" customHeight="1">
      <c r="A233" s="30"/>
      <c r="B233" s="31"/>
      <c r="C233" s="220" t="s">
        <v>579</v>
      </c>
      <c r="D233" s="220" t="s">
        <v>163</v>
      </c>
      <c r="E233" s="221" t="s">
        <v>1227</v>
      </c>
      <c r="F233" s="222" t="s">
        <v>1228</v>
      </c>
      <c r="G233" s="223" t="s">
        <v>159</v>
      </c>
      <c r="H233" s="224">
        <v>95</v>
      </c>
      <c r="I233" s="225"/>
      <c r="J233" s="226"/>
      <c r="K233" s="224">
        <f t="shared" si="92"/>
        <v>0</v>
      </c>
      <c r="L233" s="227"/>
      <c r="M233" s="228"/>
      <c r="N233" s="229" t="s">
        <v>1</v>
      </c>
      <c r="O233" s="213" t="s">
        <v>43</v>
      </c>
      <c r="P233" s="214">
        <f t="shared" si="93"/>
        <v>0</v>
      </c>
      <c r="Q233" s="214">
        <f t="shared" si="94"/>
        <v>0</v>
      </c>
      <c r="R233" s="214">
        <f t="shared" si="95"/>
        <v>0</v>
      </c>
      <c r="S233" s="66"/>
      <c r="T233" s="215">
        <f t="shared" si="96"/>
        <v>0</v>
      </c>
      <c r="U233" s="215">
        <v>0</v>
      </c>
      <c r="V233" s="215">
        <f t="shared" si="97"/>
        <v>0</v>
      </c>
      <c r="W233" s="215">
        <v>0</v>
      </c>
      <c r="X233" s="216">
        <f t="shared" si="98"/>
        <v>0</v>
      </c>
      <c r="Y233" s="30"/>
      <c r="Z233" s="30"/>
      <c r="AA233" s="30"/>
      <c r="AB233" s="30"/>
      <c r="AC233" s="30"/>
      <c r="AD233" s="30"/>
      <c r="AE233" s="30"/>
      <c r="AR233" s="217" t="s">
        <v>166</v>
      </c>
      <c r="AT233" s="217" t="s">
        <v>163</v>
      </c>
      <c r="AU233" s="217" t="s">
        <v>161</v>
      </c>
      <c r="AY233" s="14" t="s">
        <v>153</v>
      </c>
      <c r="BE233" s="218">
        <f t="shared" si="99"/>
        <v>0</v>
      </c>
      <c r="BF233" s="218">
        <f t="shared" si="100"/>
        <v>0</v>
      </c>
      <c r="BG233" s="218">
        <f t="shared" si="101"/>
        <v>0</v>
      </c>
      <c r="BH233" s="218">
        <f t="shared" si="102"/>
        <v>0</v>
      </c>
      <c r="BI233" s="218">
        <f t="shared" si="103"/>
        <v>0</v>
      </c>
      <c r="BJ233" s="14" t="s">
        <v>161</v>
      </c>
      <c r="BK233" s="219">
        <f t="shared" si="104"/>
        <v>0</v>
      </c>
      <c r="BL233" s="14" t="s">
        <v>160</v>
      </c>
      <c r="BM233" s="217" t="s">
        <v>1229</v>
      </c>
    </row>
    <row r="234" spans="1:65" s="2" customFormat="1" ht="21.75" customHeight="1">
      <c r="A234" s="30"/>
      <c r="B234" s="31"/>
      <c r="C234" s="205" t="s">
        <v>583</v>
      </c>
      <c r="D234" s="205" t="s">
        <v>156</v>
      </c>
      <c r="E234" s="206" t="s">
        <v>1230</v>
      </c>
      <c r="F234" s="207" t="s">
        <v>1231</v>
      </c>
      <c r="G234" s="208" t="s">
        <v>159</v>
      </c>
      <c r="H234" s="209">
        <v>16</v>
      </c>
      <c r="I234" s="210"/>
      <c r="J234" s="210"/>
      <c r="K234" s="209">
        <f t="shared" si="92"/>
        <v>0</v>
      </c>
      <c r="L234" s="211"/>
      <c r="M234" s="35"/>
      <c r="N234" s="212" t="s">
        <v>1</v>
      </c>
      <c r="O234" s="213" t="s">
        <v>43</v>
      </c>
      <c r="P234" s="214">
        <f t="shared" si="93"/>
        <v>0</v>
      </c>
      <c r="Q234" s="214">
        <f t="shared" si="94"/>
        <v>0</v>
      </c>
      <c r="R234" s="214">
        <f t="shared" si="95"/>
        <v>0</v>
      </c>
      <c r="S234" s="66"/>
      <c r="T234" s="215">
        <f t="shared" si="96"/>
        <v>0</v>
      </c>
      <c r="U234" s="215">
        <v>0</v>
      </c>
      <c r="V234" s="215">
        <f t="shared" si="97"/>
        <v>0</v>
      </c>
      <c r="W234" s="215">
        <v>0</v>
      </c>
      <c r="X234" s="216">
        <f t="shared" si="98"/>
        <v>0</v>
      </c>
      <c r="Y234" s="30"/>
      <c r="Z234" s="30"/>
      <c r="AA234" s="30"/>
      <c r="AB234" s="30"/>
      <c r="AC234" s="30"/>
      <c r="AD234" s="30"/>
      <c r="AE234" s="30"/>
      <c r="AR234" s="217" t="s">
        <v>160</v>
      </c>
      <c r="AT234" s="217" t="s">
        <v>156</v>
      </c>
      <c r="AU234" s="217" t="s">
        <v>161</v>
      </c>
      <c r="AY234" s="14" t="s">
        <v>153</v>
      </c>
      <c r="BE234" s="218">
        <f t="shared" si="99"/>
        <v>0</v>
      </c>
      <c r="BF234" s="218">
        <f t="shared" si="100"/>
        <v>0</v>
      </c>
      <c r="BG234" s="218">
        <f t="shared" si="101"/>
        <v>0</v>
      </c>
      <c r="BH234" s="218">
        <f t="shared" si="102"/>
        <v>0</v>
      </c>
      <c r="BI234" s="218">
        <f t="shared" si="103"/>
        <v>0</v>
      </c>
      <c r="BJ234" s="14" t="s">
        <v>161</v>
      </c>
      <c r="BK234" s="219">
        <f t="shared" si="104"/>
        <v>0</v>
      </c>
      <c r="BL234" s="14" t="s">
        <v>160</v>
      </c>
      <c r="BM234" s="217" t="s">
        <v>1232</v>
      </c>
    </row>
    <row r="235" spans="1:65" s="2" customFormat="1" ht="21.75" customHeight="1">
      <c r="A235" s="30"/>
      <c r="B235" s="31"/>
      <c r="C235" s="220" t="s">
        <v>587</v>
      </c>
      <c r="D235" s="220" t="s">
        <v>163</v>
      </c>
      <c r="E235" s="221" t="s">
        <v>1233</v>
      </c>
      <c r="F235" s="222" t="s">
        <v>1234</v>
      </c>
      <c r="G235" s="223" t="s">
        <v>159</v>
      </c>
      <c r="H235" s="224">
        <v>16</v>
      </c>
      <c r="I235" s="225"/>
      <c r="J235" s="226"/>
      <c r="K235" s="224">
        <f t="shared" si="92"/>
        <v>0</v>
      </c>
      <c r="L235" s="227"/>
      <c r="M235" s="228"/>
      <c r="N235" s="229" t="s">
        <v>1</v>
      </c>
      <c r="O235" s="213" t="s">
        <v>43</v>
      </c>
      <c r="P235" s="214">
        <f t="shared" si="93"/>
        <v>0</v>
      </c>
      <c r="Q235" s="214">
        <f t="shared" si="94"/>
        <v>0</v>
      </c>
      <c r="R235" s="214">
        <f t="shared" si="95"/>
        <v>0</v>
      </c>
      <c r="S235" s="66"/>
      <c r="T235" s="215">
        <f t="shared" si="96"/>
        <v>0</v>
      </c>
      <c r="U235" s="215">
        <v>0</v>
      </c>
      <c r="V235" s="215">
        <f t="shared" si="97"/>
        <v>0</v>
      </c>
      <c r="W235" s="215">
        <v>0</v>
      </c>
      <c r="X235" s="216">
        <f t="shared" si="98"/>
        <v>0</v>
      </c>
      <c r="Y235" s="30"/>
      <c r="Z235" s="30"/>
      <c r="AA235" s="30"/>
      <c r="AB235" s="30"/>
      <c r="AC235" s="30"/>
      <c r="AD235" s="30"/>
      <c r="AE235" s="30"/>
      <c r="AR235" s="217" t="s">
        <v>166</v>
      </c>
      <c r="AT235" s="217" t="s">
        <v>163</v>
      </c>
      <c r="AU235" s="217" t="s">
        <v>161</v>
      </c>
      <c r="AY235" s="14" t="s">
        <v>153</v>
      </c>
      <c r="BE235" s="218">
        <f t="shared" si="99"/>
        <v>0</v>
      </c>
      <c r="BF235" s="218">
        <f t="shared" si="100"/>
        <v>0</v>
      </c>
      <c r="BG235" s="218">
        <f t="shared" si="101"/>
        <v>0</v>
      </c>
      <c r="BH235" s="218">
        <f t="shared" si="102"/>
        <v>0</v>
      </c>
      <c r="BI235" s="218">
        <f t="shared" si="103"/>
        <v>0</v>
      </c>
      <c r="BJ235" s="14" t="s">
        <v>161</v>
      </c>
      <c r="BK235" s="219">
        <f t="shared" si="104"/>
        <v>0</v>
      </c>
      <c r="BL235" s="14" t="s">
        <v>160</v>
      </c>
      <c r="BM235" s="217" t="s">
        <v>1235</v>
      </c>
    </row>
    <row r="236" spans="1:65" s="2" customFormat="1" ht="33" customHeight="1">
      <c r="A236" s="30"/>
      <c r="B236" s="31"/>
      <c r="C236" s="205" t="s">
        <v>353</v>
      </c>
      <c r="D236" s="205" t="s">
        <v>156</v>
      </c>
      <c r="E236" s="206" t="s">
        <v>1236</v>
      </c>
      <c r="F236" s="207" t="s">
        <v>1237</v>
      </c>
      <c r="G236" s="208" t="s">
        <v>159</v>
      </c>
      <c r="H236" s="209">
        <v>4</v>
      </c>
      <c r="I236" s="210"/>
      <c r="J236" s="210"/>
      <c r="K236" s="209">
        <f t="shared" si="92"/>
        <v>0</v>
      </c>
      <c r="L236" s="211"/>
      <c r="M236" s="35"/>
      <c r="N236" s="212" t="s">
        <v>1</v>
      </c>
      <c r="O236" s="213" t="s">
        <v>43</v>
      </c>
      <c r="P236" s="214">
        <f t="shared" si="93"/>
        <v>0</v>
      </c>
      <c r="Q236" s="214">
        <f t="shared" si="94"/>
        <v>0</v>
      </c>
      <c r="R236" s="214">
        <f t="shared" si="95"/>
        <v>0</v>
      </c>
      <c r="S236" s="66"/>
      <c r="T236" s="215">
        <f t="shared" si="96"/>
        <v>0</v>
      </c>
      <c r="U236" s="215">
        <v>0</v>
      </c>
      <c r="V236" s="215">
        <f t="shared" si="97"/>
        <v>0</v>
      </c>
      <c r="W236" s="215">
        <v>0</v>
      </c>
      <c r="X236" s="216">
        <f t="shared" si="98"/>
        <v>0</v>
      </c>
      <c r="Y236" s="30"/>
      <c r="Z236" s="30"/>
      <c r="AA236" s="30"/>
      <c r="AB236" s="30"/>
      <c r="AC236" s="30"/>
      <c r="AD236" s="30"/>
      <c r="AE236" s="30"/>
      <c r="AR236" s="217" t="s">
        <v>160</v>
      </c>
      <c r="AT236" s="217" t="s">
        <v>156</v>
      </c>
      <c r="AU236" s="217" t="s">
        <v>161</v>
      </c>
      <c r="AY236" s="14" t="s">
        <v>153</v>
      </c>
      <c r="BE236" s="218">
        <f t="shared" si="99"/>
        <v>0</v>
      </c>
      <c r="BF236" s="218">
        <f t="shared" si="100"/>
        <v>0</v>
      </c>
      <c r="BG236" s="218">
        <f t="shared" si="101"/>
        <v>0</v>
      </c>
      <c r="BH236" s="218">
        <f t="shared" si="102"/>
        <v>0</v>
      </c>
      <c r="BI236" s="218">
        <f t="shared" si="103"/>
        <v>0</v>
      </c>
      <c r="BJ236" s="14" t="s">
        <v>161</v>
      </c>
      <c r="BK236" s="219">
        <f t="shared" si="104"/>
        <v>0</v>
      </c>
      <c r="BL236" s="14" t="s">
        <v>160</v>
      </c>
      <c r="BM236" s="217" t="s">
        <v>1238</v>
      </c>
    </row>
    <row r="237" spans="1:65" s="2" customFormat="1" ht="44.25" customHeight="1">
      <c r="A237" s="30"/>
      <c r="B237" s="31"/>
      <c r="C237" s="220" t="s">
        <v>596</v>
      </c>
      <c r="D237" s="220" t="s">
        <v>163</v>
      </c>
      <c r="E237" s="221" t="s">
        <v>1239</v>
      </c>
      <c r="F237" s="222" t="s">
        <v>1240</v>
      </c>
      <c r="G237" s="223" t="s">
        <v>159</v>
      </c>
      <c r="H237" s="224">
        <v>4</v>
      </c>
      <c r="I237" s="225"/>
      <c r="J237" s="226"/>
      <c r="K237" s="224">
        <f t="shared" si="92"/>
        <v>0</v>
      </c>
      <c r="L237" s="227"/>
      <c r="M237" s="228"/>
      <c r="N237" s="229" t="s">
        <v>1</v>
      </c>
      <c r="O237" s="213" t="s">
        <v>43</v>
      </c>
      <c r="P237" s="214">
        <f t="shared" si="93"/>
        <v>0</v>
      </c>
      <c r="Q237" s="214">
        <f t="shared" si="94"/>
        <v>0</v>
      </c>
      <c r="R237" s="214">
        <f t="shared" si="95"/>
        <v>0</v>
      </c>
      <c r="S237" s="66"/>
      <c r="T237" s="215">
        <f t="shared" si="96"/>
        <v>0</v>
      </c>
      <c r="U237" s="215">
        <v>0</v>
      </c>
      <c r="V237" s="215">
        <f t="shared" si="97"/>
        <v>0</v>
      </c>
      <c r="W237" s="215">
        <v>0</v>
      </c>
      <c r="X237" s="216">
        <f t="shared" si="98"/>
        <v>0</v>
      </c>
      <c r="Y237" s="30"/>
      <c r="Z237" s="30"/>
      <c r="AA237" s="30"/>
      <c r="AB237" s="30"/>
      <c r="AC237" s="30"/>
      <c r="AD237" s="30"/>
      <c r="AE237" s="30"/>
      <c r="AR237" s="217" t="s">
        <v>166</v>
      </c>
      <c r="AT237" s="217" t="s">
        <v>163</v>
      </c>
      <c r="AU237" s="217" t="s">
        <v>161</v>
      </c>
      <c r="AY237" s="14" t="s">
        <v>153</v>
      </c>
      <c r="BE237" s="218">
        <f t="shared" si="99"/>
        <v>0</v>
      </c>
      <c r="BF237" s="218">
        <f t="shared" si="100"/>
        <v>0</v>
      </c>
      <c r="BG237" s="218">
        <f t="shared" si="101"/>
        <v>0</v>
      </c>
      <c r="BH237" s="218">
        <f t="shared" si="102"/>
        <v>0</v>
      </c>
      <c r="BI237" s="218">
        <f t="shared" si="103"/>
        <v>0</v>
      </c>
      <c r="BJ237" s="14" t="s">
        <v>161</v>
      </c>
      <c r="BK237" s="219">
        <f t="shared" si="104"/>
        <v>0</v>
      </c>
      <c r="BL237" s="14" t="s">
        <v>160</v>
      </c>
      <c r="BM237" s="217" t="s">
        <v>1241</v>
      </c>
    </row>
    <row r="238" spans="1:65" s="2" customFormat="1" ht="33" customHeight="1">
      <c r="A238" s="30"/>
      <c r="B238" s="31"/>
      <c r="C238" s="205" t="s">
        <v>600</v>
      </c>
      <c r="D238" s="205" t="s">
        <v>156</v>
      </c>
      <c r="E238" s="206" t="s">
        <v>1242</v>
      </c>
      <c r="F238" s="207" t="s">
        <v>1243</v>
      </c>
      <c r="G238" s="208" t="s">
        <v>159</v>
      </c>
      <c r="H238" s="209">
        <v>115</v>
      </c>
      <c r="I238" s="210"/>
      <c r="J238" s="210"/>
      <c r="K238" s="209">
        <f t="shared" si="92"/>
        <v>0</v>
      </c>
      <c r="L238" s="211"/>
      <c r="M238" s="35"/>
      <c r="N238" s="212" t="s">
        <v>1</v>
      </c>
      <c r="O238" s="213" t="s">
        <v>43</v>
      </c>
      <c r="P238" s="214">
        <f t="shared" si="93"/>
        <v>0</v>
      </c>
      <c r="Q238" s="214">
        <f t="shared" si="94"/>
        <v>0</v>
      </c>
      <c r="R238" s="214">
        <f t="shared" si="95"/>
        <v>0</v>
      </c>
      <c r="S238" s="66"/>
      <c r="T238" s="215">
        <f t="shared" si="96"/>
        <v>0</v>
      </c>
      <c r="U238" s="215">
        <v>0</v>
      </c>
      <c r="V238" s="215">
        <f t="shared" si="97"/>
        <v>0</v>
      </c>
      <c r="W238" s="215">
        <v>0</v>
      </c>
      <c r="X238" s="216">
        <f t="shared" si="98"/>
        <v>0</v>
      </c>
      <c r="Y238" s="30"/>
      <c r="Z238" s="30"/>
      <c r="AA238" s="30"/>
      <c r="AB238" s="30"/>
      <c r="AC238" s="30"/>
      <c r="AD238" s="30"/>
      <c r="AE238" s="30"/>
      <c r="AR238" s="217" t="s">
        <v>160</v>
      </c>
      <c r="AT238" s="217" t="s">
        <v>156</v>
      </c>
      <c r="AU238" s="217" t="s">
        <v>161</v>
      </c>
      <c r="AY238" s="14" t="s">
        <v>153</v>
      </c>
      <c r="BE238" s="218">
        <f t="shared" si="99"/>
        <v>0</v>
      </c>
      <c r="BF238" s="218">
        <f t="shared" si="100"/>
        <v>0</v>
      </c>
      <c r="BG238" s="218">
        <f t="shared" si="101"/>
        <v>0</v>
      </c>
      <c r="BH238" s="218">
        <f t="shared" si="102"/>
        <v>0</v>
      </c>
      <c r="BI238" s="218">
        <f t="shared" si="103"/>
        <v>0</v>
      </c>
      <c r="BJ238" s="14" t="s">
        <v>161</v>
      </c>
      <c r="BK238" s="219">
        <f t="shared" si="104"/>
        <v>0</v>
      </c>
      <c r="BL238" s="14" t="s">
        <v>160</v>
      </c>
      <c r="BM238" s="217" t="s">
        <v>1244</v>
      </c>
    </row>
    <row r="239" spans="1:65" s="2" customFormat="1" ht="33" customHeight="1">
      <c r="A239" s="30"/>
      <c r="B239" s="31"/>
      <c r="C239" s="205" t="s">
        <v>604</v>
      </c>
      <c r="D239" s="205" t="s">
        <v>156</v>
      </c>
      <c r="E239" s="206" t="s">
        <v>1245</v>
      </c>
      <c r="F239" s="207" t="s">
        <v>1246</v>
      </c>
      <c r="G239" s="208" t="s">
        <v>159</v>
      </c>
      <c r="H239" s="209">
        <v>11</v>
      </c>
      <c r="I239" s="210"/>
      <c r="J239" s="210"/>
      <c r="K239" s="209">
        <f t="shared" si="92"/>
        <v>0</v>
      </c>
      <c r="L239" s="211"/>
      <c r="M239" s="35"/>
      <c r="N239" s="212" t="s">
        <v>1</v>
      </c>
      <c r="O239" s="213" t="s">
        <v>43</v>
      </c>
      <c r="P239" s="214">
        <f t="shared" si="93"/>
        <v>0</v>
      </c>
      <c r="Q239" s="214">
        <f t="shared" si="94"/>
        <v>0</v>
      </c>
      <c r="R239" s="214">
        <f t="shared" si="95"/>
        <v>0</v>
      </c>
      <c r="S239" s="66"/>
      <c r="T239" s="215">
        <f t="shared" si="96"/>
        <v>0</v>
      </c>
      <c r="U239" s="215">
        <v>0</v>
      </c>
      <c r="V239" s="215">
        <f t="shared" si="97"/>
        <v>0</v>
      </c>
      <c r="W239" s="215">
        <v>0</v>
      </c>
      <c r="X239" s="216">
        <f t="shared" si="98"/>
        <v>0</v>
      </c>
      <c r="Y239" s="30"/>
      <c r="Z239" s="30"/>
      <c r="AA239" s="30"/>
      <c r="AB239" s="30"/>
      <c r="AC239" s="30"/>
      <c r="AD239" s="30"/>
      <c r="AE239" s="30"/>
      <c r="AR239" s="217" t="s">
        <v>160</v>
      </c>
      <c r="AT239" s="217" t="s">
        <v>156</v>
      </c>
      <c r="AU239" s="217" t="s">
        <v>161</v>
      </c>
      <c r="AY239" s="14" t="s">
        <v>153</v>
      </c>
      <c r="BE239" s="218">
        <f t="shared" si="99"/>
        <v>0</v>
      </c>
      <c r="BF239" s="218">
        <f t="shared" si="100"/>
        <v>0</v>
      </c>
      <c r="BG239" s="218">
        <f t="shared" si="101"/>
        <v>0</v>
      </c>
      <c r="BH239" s="218">
        <f t="shared" si="102"/>
        <v>0</v>
      </c>
      <c r="BI239" s="218">
        <f t="shared" si="103"/>
        <v>0</v>
      </c>
      <c r="BJ239" s="14" t="s">
        <v>161</v>
      </c>
      <c r="BK239" s="219">
        <f t="shared" si="104"/>
        <v>0</v>
      </c>
      <c r="BL239" s="14" t="s">
        <v>160</v>
      </c>
      <c r="BM239" s="217" t="s">
        <v>1247</v>
      </c>
    </row>
    <row r="240" spans="1:65" s="2" customFormat="1" ht="33" customHeight="1">
      <c r="A240" s="30"/>
      <c r="B240" s="31"/>
      <c r="C240" s="205" t="s">
        <v>608</v>
      </c>
      <c r="D240" s="205" t="s">
        <v>156</v>
      </c>
      <c r="E240" s="206" t="s">
        <v>1248</v>
      </c>
      <c r="F240" s="207" t="s">
        <v>1249</v>
      </c>
      <c r="G240" s="208" t="s">
        <v>159</v>
      </c>
      <c r="H240" s="209">
        <v>26</v>
      </c>
      <c r="I240" s="210"/>
      <c r="J240" s="210"/>
      <c r="K240" s="209">
        <f t="shared" si="92"/>
        <v>0</v>
      </c>
      <c r="L240" s="211"/>
      <c r="M240" s="35"/>
      <c r="N240" s="212" t="s">
        <v>1</v>
      </c>
      <c r="O240" s="213" t="s">
        <v>43</v>
      </c>
      <c r="P240" s="214">
        <f t="shared" si="93"/>
        <v>0</v>
      </c>
      <c r="Q240" s="214">
        <f t="shared" si="94"/>
        <v>0</v>
      </c>
      <c r="R240" s="214">
        <f t="shared" si="95"/>
        <v>0</v>
      </c>
      <c r="S240" s="66"/>
      <c r="T240" s="215">
        <f t="shared" si="96"/>
        <v>0</v>
      </c>
      <c r="U240" s="215">
        <v>0</v>
      </c>
      <c r="V240" s="215">
        <f t="shared" si="97"/>
        <v>0</v>
      </c>
      <c r="W240" s="215">
        <v>0</v>
      </c>
      <c r="X240" s="216">
        <f t="shared" si="98"/>
        <v>0</v>
      </c>
      <c r="Y240" s="30"/>
      <c r="Z240" s="30"/>
      <c r="AA240" s="30"/>
      <c r="AB240" s="30"/>
      <c r="AC240" s="30"/>
      <c r="AD240" s="30"/>
      <c r="AE240" s="30"/>
      <c r="AR240" s="217" t="s">
        <v>160</v>
      </c>
      <c r="AT240" s="217" t="s">
        <v>156</v>
      </c>
      <c r="AU240" s="217" t="s">
        <v>161</v>
      </c>
      <c r="AY240" s="14" t="s">
        <v>153</v>
      </c>
      <c r="BE240" s="218">
        <f t="shared" si="99"/>
        <v>0</v>
      </c>
      <c r="BF240" s="218">
        <f t="shared" si="100"/>
        <v>0</v>
      </c>
      <c r="BG240" s="218">
        <f t="shared" si="101"/>
        <v>0</v>
      </c>
      <c r="BH240" s="218">
        <f t="shared" si="102"/>
        <v>0</v>
      </c>
      <c r="BI240" s="218">
        <f t="shared" si="103"/>
        <v>0</v>
      </c>
      <c r="BJ240" s="14" t="s">
        <v>161</v>
      </c>
      <c r="BK240" s="219">
        <f t="shared" si="104"/>
        <v>0</v>
      </c>
      <c r="BL240" s="14" t="s">
        <v>160</v>
      </c>
      <c r="BM240" s="217" t="s">
        <v>1250</v>
      </c>
    </row>
    <row r="241" spans="1:65" s="2" customFormat="1" ht="33" customHeight="1">
      <c r="A241" s="30"/>
      <c r="B241" s="31"/>
      <c r="C241" s="205" t="s">
        <v>612</v>
      </c>
      <c r="D241" s="205" t="s">
        <v>156</v>
      </c>
      <c r="E241" s="206" t="s">
        <v>1251</v>
      </c>
      <c r="F241" s="207" t="s">
        <v>1252</v>
      </c>
      <c r="G241" s="208" t="s">
        <v>159</v>
      </c>
      <c r="H241" s="209">
        <v>8</v>
      </c>
      <c r="I241" s="210"/>
      <c r="J241" s="210"/>
      <c r="K241" s="209">
        <f t="shared" si="92"/>
        <v>0</v>
      </c>
      <c r="L241" s="211"/>
      <c r="M241" s="35"/>
      <c r="N241" s="212" t="s">
        <v>1</v>
      </c>
      <c r="O241" s="213" t="s">
        <v>43</v>
      </c>
      <c r="P241" s="214">
        <f t="shared" si="93"/>
        <v>0</v>
      </c>
      <c r="Q241" s="214">
        <f t="shared" si="94"/>
        <v>0</v>
      </c>
      <c r="R241" s="214">
        <f t="shared" si="95"/>
        <v>0</v>
      </c>
      <c r="S241" s="66"/>
      <c r="T241" s="215">
        <f t="shared" si="96"/>
        <v>0</v>
      </c>
      <c r="U241" s="215">
        <v>0</v>
      </c>
      <c r="V241" s="215">
        <f t="shared" si="97"/>
        <v>0</v>
      </c>
      <c r="W241" s="215">
        <v>0</v>
      </c>
      <c r="X241" s="216">
        <f t="shared" si="98"/>
        <v>0</v>
      </c>
      <c r="Y241" s="30"/>
      <c r="Z241" s="30"/>
      <c r="AA241" s="30"/>
      <c r="AB241" s="30"/>
      <c r="AC241" s="30"/>
      <c r="AD241" s="30"/>
      <c r="AE241" s="30"/>
      <c r="AR241" s="217" t="s">
        <v>160</v>
      </c>
      <c r="AT241" s="217" t="s">
        <v>156</v>
      </c>
      <c r="AU241" s="217" t="s">
        <v>161</v>
      </c>
      <c r="AY241" s="14" t="s">
        <v>153</v>
      </c>
      <c r="BE241" s="218">
        <f t="shared" si="99"/>
        <v>0</v>
      </c>
      <c r="BF241" s="218">
        <f t="shared" si="100"/>
        <v>0</v>
      </c>
      <c r="BG241" s="218">
        <f t="shared" si="101"/>
        <v>0</v>
      </c>
      <c r="BH241" s="218">
        <f t="shared" si="102"/>
        <v>0</v>
      </c>
      <c r="BI241" s="218">
        <f t="shared" si="103"/>
        <v>0</v>
      </c>
      <c r="BJ241" s="14" t="s">
        <v>161</v>
      </c>
      <c r="BK241" s="219">
        <f t="shared" si="104"/>
        <v>0</v>
      </c>
      <c r="BL241" s="14" t="s">
        <v>160</v>
      </c>
      <c r="BM241" s="217" t="s">
        <v>1253</v>
      </c>
    </row>
    <row r="242" spans="1:65" s="2" customFormat="1" ht="33" customHeight="1">
      <c r="A242" s="30"/>
      <c r="B242" s="31"/>
      <c r="C242" s="205" t="s">
        <v>616</v>
      </c>
      <c r="D242" s="205" t="s">
        <v>156</v>
      </c>
      <c r="E242" s="206" t="s">
        <v>1254</v>
      </c>
      <c r="F242" s="207" t="s">
        <v>1255</v>
      </c>
      <c r="G242" s="208" t="s">
        <v>159</v>
      </c>
      <c r="H242" s="209">
        <v>8</v>
      </c>
      <c r="I242" s="210"/>
      <c r="J242" s="210"/>
      <c r="K242" s="209">
        <f t="shared" si="92"/>
        <v>0</v>
      </c>
      <c r="L242" s="211"/>
      <c r="M242" s="35"/>
      <c r="N242" s="212" t="s">
        <v>1</v>
      </c>
      <c r="O242" s="213" t="s">
        <v>43</v>
      </c>
      <c r="P242" s="214">
        <f t="shared" si="93"/>
        <v>0</v>
      </c>
      <c r="Q242" s="214">
        <f t="shared" si="94"/>
        <v>0</v>
      </c>
      <c r="R242" s="214">
        <f t="shared" si="95"/>
        <v>0</v>
      </c>
      <c r="S242" s="66"/>
      <c r="T242" s="215">
        <f t="shared" si="96"/>
        <v>0</v>
      </c>
      <c r="U242" s="215">
        <v>0</v>
      </c>
      <c r="V242" s="215">
        <f t="shared" si="97"/>
        <v>0</v>
      </c>
      <c r="W242" s="215">
        <v>0</v>
      </c>
      <c r="X242" s="216">
        <f t="shared" si="98"/>
        <v>0</v>
      </c>
      <c r="Y242" s="30"/>
      <c r="Z242" s="30"/>
      <c r="AA242" s="30"/>
      <c r="AB242" s="30"/>
      <c r="AC242" s="30"/>
      <c r="AD242" s="30"/>
      <c r="AE242" s="30"/>
      <c r="AR242" s="217" t="s">
        <v>160</v>
      </c>
      <c r="AT242" s="217" t="s">
        <v>156</v>
      </c>
      <c r="AU242" s="217" t="s">
        <v>161</v>
      </c>
      <c r="AY242" s="14" t="s">
        <v>153</v>
      </c>
      <c r="BE242" s="218">
        <f t="shared" si="99"/>
        <v>0</v>
      </c>
      <c r="BF242" s="218">
        <f t="shared" si="100"/>
        <v>0</v>
      </c>
      <c r="BG242" s="218">
        <f t="shared" si="101"/>
        <v>0</v>
      </c>
      <c r="BH242" s="218">
        <f t="shared" si="102"/>
        <v>0</v>
      </c>
      <c r="BI242" s="218">
        <f t="shared" si="103"/>
        <v>0</v>
      </c>
      <c r="BJ242" s="14" t="s">
        <v>161</v>
      </c>
      <c r="BK242" s="219">
        <f t="shared" si="104"/>
        <v>0</v>
      </c>
      <c r="BL242" s="14" t="s">
        <v>160</v>
      </c>
      <c r="BM242" s="217" t="s">
        <v>1256</v>
      </c>
    </row>
    <row r="243" spans="1:65" s="2" customFormat="1" ht="33" customHeight="1">
      <c r="A243" s="30"/>
      <c r="B243" s="31"/>
      <c r="C243" s="205" t="s">
        <v>620</v>
      </c>
      <c r="D243" s="205" t="s">
        <v>156</v>
      </c>
      <c r="E243" s="206" t="s">
        <v>1257</v>
      </c>
      <c r="F243" s="207" t="s">
        <v>1258</v>
      </c>
      <c r="G243" s="208" t="s">
        <v>159</v>
      </c>
      <c r="H243" s="209">
        <v>8</v>
      </c>
      <c r="I243" s="210"/>
      <c r="J243" s="210"/>
      <c r="K243" s="209">
        <f t="shared" ref="K243:K263" si="105">ROUND(P243*H243,3)</f>
        <v>0</v>
      </c>
      <c r="L243" s="211"/>
      <c r="M243" s="35"/>
      <c r="N243" s="212" t="s">
        <v>1</v>
      </c>
      <c r="O243" s="213" t="s">
        <v>43</v>
      </c>
      <c r="P243" s="214">
        <f t="shared" ref="P243:P263" si="106">I243+J243</f>
        <v>0</v>
      </c>
      <c r="Q243" s="214">
        <f t="shared" ref="Q243:Q263" si="107">ROUND(I243*H243,3)</f>
        <v>0</v>
      </c>
      <c r="R243" s="214">
        <f t="shared" ref="R243:R263" si="108">ROUND(J243*H243,3)</f>
        <v>0</v>
      </c>
      <c r="S243" s="66"/>
      <c r="T243" s="215">
        <f t="shared" ref="T243:T274" si="109">S243*H243</f>
        <v>0</v>
      </c>
      <c r="U243" s="215">
        <v>0</v>
      </c>
      <c r="V243" s="215">
        <f t="shared" ref="V243:V274" si="110">U243*H243</f>
        <v>0</v>
      </c>
      <c r="W243" s="215">
        <v>0</v>
      </c>
      <c r="X243" s="216">
        <f t="shared" ref="X243:X274" si="111">W243*H243</f>
        <v>0</v>
      </c>
      <c r="Y243" s="30"/>
      <c r="Z243" s="30"/>
      <c r="AA243" s="30"/>
      <c r="AB243" s="30"/>
      <c r="AC243" s="30"/>
      <c r="AD243" s="30"/>
      <c r="AE243" s="30"/>
      <c r="AR243" s="217" t="s">
        <v>160</v>
      </c>
      <c r="AT243" s="217" t="s">
        <v>156</v>
      </c>
      <c r="AU243" s="217" t="s">
        <v>161</v>
      </c>
      <c r="AY243" s="14" t="s">
        <v>153</v>
      </c>
      <c r="BE243" s="218">
        <f t="shared" ref="BE243:BE263" si="112">IF(O243="základná",K243,0)</f>
        <v>0</v>
      </c>
      <c r="BF243" s="218">
        <f t="shared" ref="BF243:BF263" si="113">IF(O243="znížená",K243,0)</f>
        <v>0</v>
      </c>
      <c r="BG243" s="218">
        <f t="shared" ref="BG243:BG263" si="114">IF(O243="zákl. prenesená",K243,0)</f>
        <v>0</v>
      </c>
      <c r="BH243" s="218">
        <f t="shared" ref="BH243:BH263" si="115">IF(O243="zníž. prenesená",K243,0)</f>
        <v>0</v>
      </c>
      <c r="BI243" s="218">
        <f t="shared" ref="BI243:BI263" si="116">IF(O243="nulová",K243,0)</f>
        <v>0</v>
      </c>
      <c r="BJ243" s="14" t="s">
        <v>161</v>
      </c>
      <c r="BK243" s="219">
        <f t="shared" ref="BK243:BK263" si="117">ROUND(P243*H243,3)</f>
        <v>0</v>
      </c>
      <c r="BL243" s="14" t="s">
        <v>160</v>
      </c>
      <c r="BM243" s="217" t="s">
        <v>1259</v>
      </c>
    </row>
    <row r="244" spans="1:65" s="2" customFormat="1" ht="33" customHeight="1">
      <c r="A244" s="30"/>
      <c r="B244" s="31"/>
      <c r="C244" s="205" t="s">
        <v>626</v>
      </c>
      <c r="D244" s="205" t="s">
        <v>156</v>
      </c>
      <c r="E244" s="206" t="s">
        <v>1260</v>
      </c>
      <c r="F244" s="207" t="s">
        <v>1261</v>
      </c>
      <c r="G244" s="208" t="s">
        <v>159</v>
      </c>
      <c r="H244" s="209">
        <v>102</v>
      </c>
      <c r="I244" s="210"/>
      <c r="J244" s="210"/>
      <c r="K244" s="209">
        <f t="shared" si="105"/>
        <v>0</v>
      </c>
      <c r="L244" s="211"/>
      <c r="M244" s="35"/>
      <c r="N244" s="212" t="s">
        <v>1</v>
      </c>
      <c r="O244" s="213" t="s">
        <v>43</v>
      </c>
      <c r="P244" s="214">
        <f t="shared" si="106"/>
        <v>0</v>
      </c>
      <c r="Q244" s="214">
        <f t="shared" si="107"/>
        <v>0</v>
      </c>
      <c r="R244" s="214">
        <f t="shared" si="108"/>
        <v>0</v>
      </c>
      <c r="S244" s="66"/>
      <c r="T244" s="215">
        <f t="shared" si="109"/>
        <v>0</v>
      </c>
      <c r="U244" s="215">
        <v>0</v>
      </c>
      <c r="V244" s="215">
        <f t="shared" si="110"/>
        <v>0</v>
      </c>
      <c r="W244" s="215">
        <v>0</v>
      </c>
      <c r="X244" s="216">
        <f t="shared" si="111"/>
        <v>0</v>
      </c>
      <c r="Y244" s="30"/>
      <c r="Z244" s="30"/>
      <c r="AA244" s="30"/>
      <c r="AB244" s="30"/>
      <c r="AC244" s="30"/>
      <c r="AD244" s="30"/>
      <c r="AE244" s="30"/>
      <c r="AR244" s="217" t="s">
        <v>160</v>
      </c>
      <c r="AT244" s="217" t="s">
        <v>156</v>
      </c>
      <c r="AU244" s="217" t="s">
        <v>161</v>
      </c>
      <c r="AY244" s="14" t="s">
        <v>153</v>
      </c>
      <c r="BE244" s="218">
        <f t="shared" si="112"/>
        <v>0</v>
      </c>
      <c r="BF244" s="218">
        <f t="shared" si="113"/>
        <v>0</v>
      </c>
      <c r="BG244" s="218">
        <f t="shared" si="114"/>
        <v>0</v>
      </c>
      <c r="BH244" s="218">
        <f t="shared" si="115"/>
        <v>0</v>
      </c>
      <c r="BI244" s="218">
        <f t="shared" si="116"/>
        <v>0</v>
      </c>
      <c r="BJ244" s="14" t="s">
        <v>161</v>
      </c>
      <c r="BK244" s="219">
        <f t="shared" si="117"/>
        <v>0</v>
      </c>
      <c r="BL244" s="14" t="s">
        <v>160</v>
      </c>
      <c r="BM244" s="217" t="s">
        <v>1262</v>
      </c>
    </row>
    <row r="245" spans="1:65" s="2" customFormat="1" ht="33" customHeight="1">
      <c r="A245" s="30"/>
      <c r="B245" s="31"/>
      <c r="C245" s="205" t="s">
        <v>630</v>
      </c>
      <c r="D245" s="205" t="s">
        <v>156</v>
      </c>
      <c r="E245" s="206" t="s">
        <v>1263</v>
      </c>
      <c r="F245" s="207" t="s">
        <v>1264</v>
      </c>
      <c r="G245" s="208" t="s">
        <v>159</v>
      </c>
      <c r="H245" s="209">
        <v>28</v>
      </c>
      <c r="I245" s="210"/>
      <c r="J245" s="210"/>
      <c r="K245" s="209">
        <f t="shared" si="105"/>
        <v>0</v>
      </c>
      <c r="L245" s="211"/>
      <c r="M245" s="35"/>
      <c r="N245" s="212" t="s">
        <v>1</v>
      </c>
      <c r="O245" s="213" t="s">
        <v>43</v>
      </c>
      <c r="P245" s="214">
        <f t="shared" si="106"/>
        <v>0</v>
      </c>
      <c r="Q245" s="214">
        <f t="shared" si="107"/>
        <v>0</v>
      </c>
      <c r="R245" s="214">
        <f t="shared" si="108"/>
        <v>0</v>
      </c>
      <c r="S245" s="66"/>
      <c r="T245" s="215">
        <f t="shared" si="109"/>
        <v>0</v>
      </c>
      <c r="U245" s="215">
        <v>0</v>
      </c>
      <c r="V245" s="215">
        <f t="shared" si="110"/>
        <v>0</v>
      </c>
      <c r="W245" s="215">
        <v>0</v>
      </c>
      <c r="X245" s="216">
        <f t="shared" si="111"/>
        <v>0</v>
      </c>
      <c r="Y245" s="30"/>
      <c r="Z245" s="30"/>
      <c r="AA245" s="30"/>
      <c r="AB245" s="30"/>
      <c r="AC245" s="30"/>
      <c r="AD245" s="30"/>
      <c r="AE245" s="30"/>
      <c r="AR245" s="217" t="s">
        <v>160</v>
      </c>
      <c r="AT245" s="217" t="s">
        <v>156</v>
      </c>
      <c r="AU245" s="217" t="s">
        <v>161</v>
      </c>
      <c r="AY245" s="14" t="s">
        <v>153</v>
      </c>
      <c r="BE245" s="218">
        <f t="shared" si="112"/>
        <v>0</v>
      </c>
      <c r="BF245" s="218">
        <f t="shared" si="113"/>
        <v>0</v>
      </c>
      <c r="BG245" s="218">
        <f t="shared" si="114"/>
        <v>0</v>
      </c>
      <c r="BH245" s="218">
        <f t="shared" si="115"/>
        <v>0</v>
      </c>
      <c r="BI245" s="218">
        <f t="shared" si="116"/>
        <v>0</v>
      </c>
      <c r="BJ245" s="14" t="s">
        <v>161</v>
      </c>
      <c r="BK245" s="219">
        <f t="shared" si="117"/>
        <v>0</v>
      </c>
      <c r="BL245" s="14" t="s">
        <v>160</v>
      </c>
      <c r="BM245" s="217" t="s">
        <v>1265</v>
      </c>
    </row>
    <row r="246" spans="1:65" s="2" customFormat="1" ht="16.5" customHeight="1">
      <c r="A246" s="30"/>
      <c r="B246" s="31"/>
      <c r="C246" s="220" t="s">
        <v>634</v>
      </c>
      <c r="D246" s="220" t="s">
        <v>163</v>
      </c>
      <c r="E246" s="221" t="s">
        <v>1266</v>
      </c>
      <c r="F246" s="222" t="s">
        <v>1267</v>
      </c>
      <c r="G246" s="223" t="s">
        <v>159</v>
      </c>
      <c r="H246" s="224">
        <v>306</v>
      </c>
      <c r="I246" s="225"/>
      <c r="J246" s="226"/>
      <c r="K246" s="224">
        <f t="shared" si="105"/>
        <v>0</v>
      </c>
      <c r="L246" s="227"/>
      <c r="M246" s="228"/>
      <c r="N246" s="229" t="s">
        <v>1</v>
      </c>
      <c r="O246" s="213" t="s">
        <v>43</v>
      </c>
      <c r="P246" s="214">
        <f t="shared" si="106"/>
        <v>0</v>
      </c>
      <c r="Q246" s="214">
        <f t="shared" si="107"/>
        <v>0</v>
      </c>
      <c r="R246" s="214">
        <f t="shared" si="108"/>
        <v>0</v>
      </c>
      <c r="S246" s="66"/>
      <c r="T246" s="215">
        <f t="shared" si="109"/>
        <v>0</v>
      </c>
      <c r="U246" s="215">
        <v>0</v>
      </c>
      <c r="V246" s="215">
        <f t="shared" si="110"/>
        <v>0</v>
      </c>
      <c r="W246" s="215">
        <v>0</v>
      </c>
      <c r="X246" s="216">
        <f t="shared" si="111"/>
        <v>0</v>
      </c>
      <c r="Y246" s="30"/>
      <c r="Z246" s="30"/>
      <c r="AA246" s="30"/>
      <c r="AB246" s="30"/>
      <c r="AC246" s="30"/>
      <c r="AD246" s="30"/>
      <c r="AE246" s="30"/>
      <c r="AR246" s="217" t="s">
        <v>166</v>
      </c>
      <c r="AT246" s="217" t="s">
        <v>163</v>
      </c>
      <c r="AU246" s="217" t="s">
        <v>161</v>
      </c>
      <c r="AY246" s="14" t="s">
        <v>153</v>
      </c>
      <c r="BE246" s="218">
        <f t="shared" si="112"/>
        <v>0</v>
      </c>
      <c r="BF246" s="218">
        <f t="shared" si="113"/>
        <v>0</v>
      </c>
      <c r="BG246" s="218">
        <f t="shared" si="114"/>
        <v>0</v>
      </c>
      <c r="BH246" s="218">
        <f t="shared" si="115"/>
        <v>0</v>
      </c>
      <c r="BI246" s="218">
        <f t="shared" si="116"/>
        <v>0</v>
      </c>
      <c r="BJ246" s="14" t="s">
        <v>161</v>
      </c>
      <c r="BK246" s="219">
        <f t="shared" si="117"/>
        <v>0</v>
      </c>
      <c r="BL246" s="14" t="s">
        <v>160</v>
      </c>
      <c r="BM246" s="217" t="s">
        <v>1268</v>
      </c>
    </row>
    <row r="247" spans="1:65" s="2" customFormat="1" ht="16.5" customHeight="1">
      <c r="A247" s="30"/>
      <c r="B247" s="31"/>
      <c r="C247" s="205" t="s">
        <v>640</v>
      </c>
      <c r="D247" s="205" t="s">
        <v>156</v>
      </c>
      <c r="E247" s="206" t="s">
        <v>1269</v>
      </c>
      <c r="F247" s="207" t="s">
        <v>1270</v>
      </c>
      <c r="G247" s="208" t="s">
        <v>159</v>
      </c>
      <c r="H247" s="209">
        <v>125</v>
      </c>
      <c r="I247" s="210"/>
      <c r="J247" s="210"/>
      <c r="K247" s="209">
        <f t="shared" si="105"/>
        <v>0</v>
      </c>
      <c r="L247" s="211"/>
      <c r="M247" s="35"/>
      <c r="N247" s="212" t="s">
        <v>1</v>
      </c>
      <c r="O247" s="213" t="s">
        <v>43</v>
      </c>
      <c r="P247" s="214">
        <f t="shared" si="106"/>
        <v>0</v>
      </c>
      <c r="Q247" s="214">
        <f t="shared" si="107"/>
        <v>0</v>
      </c>
      <c r="R247" s="214">
        <f t="shared" si="108"/>
        <v>0</v>
      </c>
      <c r="S247" s="66"/>
      <c r="T247" s="215">
        <f t="shared" si="109"/>
        <v>0</v>
      </c>
      <c r="U247" s="215">
        <v>0</v>
      </c>
      <c r="V247" s="215">
        <f t="shared" si="110"/>
        <v>0</v>
      </c>
      <c r="W247" s="215">
        <v>0</v>
      </c>
      <c r="X247" s="216">
        <f t="shared" si="111"/>
        <v>0</v>
      </c>
      <c r="Y247" s="30"/>
      <c r="Z247" s="30"/>
      <c r="AA247" s="30"/>
      <c r="AB247" s="30"/>
      <c r="AC247" s="30"/>
      <c r="AD247" s="30"/>
      <c r="AE247" s="30"/>
      <c r="AR247" s="217" t="s">
        <v>160</v>
      </c>
      <c r="AT247" s="217" t="s">
        <v>156</v>
      </c>
      <c r="AU247" s="217" t="s">
        <v>161</v>
      </c>
      <c r="AY247" s="14" t="s">
        <v>153</v>
      </c>
      <c r="BE247" s="218">
        <f t="shared" si="112"/>
        <v>0</v>
      </c>
      <c r="BF247" s="218">
        <f t="shared" si="113"/>
        <v>0</v>
      </c>
      <c r="BG247" s="218">
        <f t="shared" si="114"/>
        <v>0</v>
      </c>
      <c r="BH247" s="218">
        <f t="shared" si="115"/>
        <v>0</v>
      </c>
      <c r="BI247" s="218">
        <f t="shared" si="116"/>
        <v>0</v>
      </c>
      <c r="BJ247" s="14" t="s">
        <v>161</v>
      </c>
      <c r="BK247" s="219">
        <f t="shared" si="117"/>
        <v>0</v>
      </c>
      <c r="BL247" s="14" t="s">
        <v>160</v>
      </c>
      <c r="BM247" s="217" t="s">
        <v>1271</v>
      </c>
    </row>
    <row r="248" spans="1:65" s="2" customFormat="1" ht="16.5" customHeight="1">
      <c r="A248" s="30"/>
      <c r="B248" s="31"/>
      <c r="C248" s="220" t="s">
        <v>645</v>
      </c>
      <c r="D248" s="220" t="s">
        <v>163</v>
      </c>
      <c r="E248" s="221" t="s">
        <v>1272</v>
      </c>
      <c r="F248" s="222" t="s">
        <v>1273</v>
      </c>
      <c r="G248" s="223" t="s">
        <v>159</v>
      </c>
      <c r="H248" s="224">
        <v>125</v>
      </c>
      <c r="I248" s="225"/>
      <c r="J248" s="226"/>
      <c r="K248" s="224">
        <f t="shared" si="105"/>
        <v>0</v>
      </c>
      <c r="L248" s="227"/>
      <c r="M248" s="228"/>
      <c r="N248" s="229" t="s">
        <v>1</v>
      </c>
      <c r="O248" s="213" t="s">
        <v>43</v>
      </c>
      <c r="P248" s="214">
        <f t="shared" si="106"/>
        <v>0</v>
      </c>
      <c r="Q248" s="214">
        <f t="shared" si="107"/>
        <v>0</v>
      </c>
      <c r="R248" s="214">
        <f t="shared" si="108"/>
        <v>0</v>
      </c>
      <c r="S248" s="66"/>
      <c r="T248" s="215">
        <f t="shared" si="109"/>
        <v>0</v>
      </c>
      <c r="U248" s="215">
        <v>0</v>
      </c>
      <c r="V248" s="215">
        <f t="shared" si="110"/>
        <v>0</v>
      </c>
      <c r="W248" s="215">
        <v>0</v>
      </c>
      <c r="X248" s="216">
        <f t="shared" si="111"/>
        <v>0</v>
      </c>
      <c r="Y248" s="30"/>
      <c r="Z248" s="30"/>
      <c r="AA248" s="30"/>
      <c r="AB248" s="30"/>
      <c r="AC248" s="30"/>
      <c r="AD248" s="30"/>
      <c r="AE248" s="30"/>
      <c r="AR248" s="217" t="s">
        <v>166</v>
      </c>
      <c r="AT248" s="217" t="s">
        <v>163</v>
      </c>
      <c r="AU248" s="217" t="s">
        <v>161</v>
      </c>
      <c r="AY248" s="14" t="s">
        <v>153</v>
      </c>
      <c r="BE248" s="218">
        <f t="shared" si="112"/>
        <v>0</v>
      </c>
      <c r="BF248" s="218">
        <f t="shared" si="113"/>
        <v>0</v>
      </c>
      <c r="BG248" s="218">
        <f t="shared" si="114"/>
        <v>0</v>
      </c>
      <c r="BH248" s="218">
        <f t="shared" si="115"/>
        <v>0</v>
      </c>
      <c r="BI248" s="218">
        <f t="shared" si="116"/>
        <v>0</v>
      </c>
      <c r="BJ248" s="14" t="s">
        <v>161</v>
      </c>
      <c r="BK248" s="219">
        <f t="shared" si="117"/>
        <v>0</v>
      </c>
      <c r="BL248" s="14" t="s">
        <v>160</v>
      </c>
      <c r="BM248" s="217" t="s">
        <v>1274</v>
      </c>
    </row>
    <row r="249" spans="1:65" s="2" customFormat="1" ht="16.5" customHeight="1">
      <c r="A249" s="30"/>
      <c r="B249" s="31"/>
      <c r="C249" s="205" t="s">
        <v>649</v>
      </c>
      <c r="D249" s="205" t="s">
        <v>156</v>
      </c>
      <c r="E249" s="206" t="s">
        <v>1275</v>
      </c>
      <c r="F249" s="207" t="s">
        <v>1276</v>
      </c>
      <c r="G249" s="208" t="s">
        <v>159</v>
      </c>
      <c r="H249" s="209">
        <v>70</v>
      </c>
      <c r="I249" s="210"/>
      <c r="J249" s="210"/>
      <c r="K249" s="209">
        <f t="shared" si="105"/>
        <v>0</v>
      </c>
      <c r="L249" s="211"/>
      <c r="M249" s="35"/>
      <c r="N249" s="212" t="s">
        <v>1</v>
      </c>
      <c r="O249" s="213" t="s">
        <v>43</v>
      </c>
      <c r="P249" s="214">
        <f t="shared" si="106"/>
        <v>0</v>
      </c>
      <c r="Q249" s="214">
        <f t="shared" si="107"/>
        <v>0</v>
      </c>
      <c r="R249" s="214">
        <f t="shared" si="108"/>
        <v>0</v>
      </c>
      <c r="S249" s="66"/>
      <c r="T249" s="215">
        <f t="shared" si="109"/>
        <v>0</v>
      </c>
      <c r="U249" s="215">
        <v>0</v>
      </c>
      <c r="V249" s="215">
        <f t="shared" si="110"/>
        <v>0</v>
      </c>
      <c r="W249" s="215">
        <v>0</v>
      </c>
      <c r="X249" s="216">
        <f t="shared" si="111"/>
        <v>0</v>
      </c>
      <c r="Y249" s="30"/>
      <c r="Z249" s="30"/>
      <c r="AA249" s="30"/>
      <c r="AB249" s="30"/>
      <c r="AC249" s="30"/>
      <c r="AD249" s="30"/>
      <c r="AE249" s="30"/>
      <c r="AR249" s="217" t="s">
        <v>160</v>
      </c>
      <c r="AT249" s="217" t="s">
        <v>156</v>
      </c>
      <c r="AU249" s="217" t="s">
        <v>161</v>
      </c>
      <c r="AY249" s="14" t="s">
        <v>153</v>
      </c>
      <c r="BE249" s="218">
        <f t="shared" si="112"/>
        <v>0</v>
      </c>
      <c r="BF249" s="218">
        <f t="shared" si="113"/>
        <v>0</v>
      </c>
      <c r="BG249" s="218">
        <f t="shared" si="114"/>
        <v>0</v>
      </c>
      <c r="BH249" s="218">
        <f t="shared" si="115"/>
        <v>0</v>
      </c>
      <c r="BI249" s="218">
        <f t="shared" si="116"/>
        <v>0</v>
      </c>
      <c r="BJ249" s="14" t="s">
        <v>161</v>
      </c>
      <c r="BK249" s="219">
        <f t="shared" si="117"/>
        <v>0</v>
      </c>
      <c r="BL249" s="14" t="s">
        <v>160</v>
      </c>
      <c r="BM249" s="217" t="s">
        <v>1277</v>
      </c>
    </row>
    <row r="250" spans="1:65" s="2" customFormat="1" ht="21.75" customHeight="1">
      <c r="A250" s="30"/>
      <c r="B250" s="31"/>
      <c r="C250" s="220" t="s">
        <v>655</v>
      </c>
      <c r="D250" s="220" t="s">
        <v>163</v>
      </c>
      <c r="E250" s="221" t="s">
        <v>1278</v>
      </c>
      <c r="F250" s="222" t="s">
        <v>1279</v>
      </c>
      <c r="G250" s="223" t="s">
        <v>159</v>
      </c>
      <c r="H250" s="224">
        <v>70</v>
      </c>
      <c r="I250" s="225"/>
      <c r="J250" s="226"/>
      <c r="K250" s="224">
        <f t="shared" si="105"/>
        <v>0</v>
      </c>
      <c r="L250" s="227"/>
      <c r="M250" s="228"/>
      <c r="N250" s="229" t="s">
        <v>1</v>
      </c>
      <c r="O250" s="213" t="s">
        <v>43</v>
      </c>
      <c r="P250" s="214">
        <f t="shared" si="106"/>
        <v>0</v>
      </c>
      <c r="Q250" s="214">
        <f t="shared" si="107"/>
        <v>0</v>
      </c>
      <c r="R250" s="214">
        <f t="shared" si="108"/>
        <v>0</v>
      </c>
      <c r="S250" s="66"/>
      <c r="T250" s="215">
        <f t="shared" si="109"/>
        <v>0</v>
      </c>
      <c r="U250" s="215">
        <v>0</v>
      </c>
      <c r="V250" s="215">
        <f t="shared" si="110"/>
        <v>0</v>
      </c>
      <c r="W250" s="215">
        <v>0</v>
      </c>
      <c r="X250" s="216">
        <f t="shared" si="111"/>
        <v>0</v>
      </c>
      <c r="Y250" s="30"/>
      <c r="Z250" s="30"/>
      <c r="AA250" s="30"/>
      <c r="AB250" s="30"/>
      <c r="AC250" s="30"/>
      <c r="AD250" s="30"/>
      <c r="AE250" s="30"/>
      <c r="AR250" s="217" t="s">
        <v>166</v>
      </c>
      <c r="AT250" s="217" t="s">
        <v>163</v>
      </c>
      <c r="AU250" s="217" t="s">
        <v>161</v>
      </c>
      <c r="AY250" s="14" t="s">
        <v>153</v>
      </c>
      <c r="BE250" s="218">
        <f t="shared" si="112"/>
        <v>0</v>
      </c>
      <c r="BF250" s="218">
        <f t="shared" si="113"/>
        <v>0</v>
      </c>
      <c r="BG250" s="218">
        <f t="shared" si="114"/>
        <v>0</v>
      </c>
      <c r="BH250" s="218">
        <f t="shared" si="115"/>
        <v>0</v>
      </c>
      <c r="BI250" s="218">
        <f t="shared" si="116"/>
        <v>0</v>
      </c>
      <c r="BJ250" s="14" t="s">
        <v>161</v>
      </c>
      <c r="BK250" s="219">
        <f t="shared" si="117"/>
        <v>0</v>
      </c>
      <c r="BL250" s="14" t="s">
        <v>160</v>
      </c>
      <c r="BM250" s="217" t="s">
        <v>1280</v>
      </c>
    </row>
    <row r="251" spans="1:65" s="2" customFormat="1" ht="16.5" customHeight="1">
      <c r="A251" s="30"/>
      <c r="B251" s="31"/>
      <c r="C251" s="205" t="s">
        <v>659</v>
      </c>
      <c r="D251" s="205" t="s">
        <v>156</v>
      </c>
      <c r="E251" s="206" t="s">
        <v>1281</v>
      </c>
      <c r="F251" s="207" t="s">
        <v>1282</v>
      </c>
      <c r="G251" s="208" t="s">
        <v>159</v>
      </c>
      <c r="H251" s="209">
        <v>30</v>
      </c>
      <c r="I251" s="210"/>
      <c r="J251" s="210"/>
      <c r="K251" s="209">
        <f t="shared" si="105"/>
        <v>0</v>
      </c>
      <c r="L251" s="211"/>
      <c r="M251" s="35"/>
      <c r="N251" s="212" t="s">
        <v>1</v>
      </c>
      <c r="O251" s="213" t="s">
        <v>43</v>
      </c>
      <c r="P251" s="214">
        <f t="shared" si="106"/>
        <v>0</v>
      </c>
      <c r="Q251" s="214">
        <f t="shared" si="107"/>
        <v>0</v>
      </c>
      <c r="R251" s="214">
        <f t="shared" si="108"/>
        <v>0</v>
      </c>
      <c r="S251" s="66"/>
      <c r="T251" s="215">
        <f t="shared" si="109"/>
        <v>0</v>
      </c>
      <c r="U251" s="215">
        <v>0</v>
      </c>
      <c r="V251" s="215">
        <f t="shared" si="110"/>
        <v>0</v>
      </c>
      <c r="W251" s="215">
        <v>0</v>
      </c>
      <c r="X251" s="216">
        <f t="shared" si="111"/>
        <v>0</v>
      </c>
      <c r="Y251" s="30"/>
      <c r="Z251" s="30"/>
      <c r="AA251" s="30"/>
      <c r="AB251" s="30"/>
      <c r="AC251" s="30"/>
      <c r="AD251" s="30"/>
      <c r="AE251" s="30"/>
      <c r="AR251" s="217" t="s">
        <v>160</v>
      </c>
      <c r="AT251" s="217" t="s">
        <v>156</v>
      </c>
      <c r="AU251" s="217" t="s">
        <v>161</v>
      </c>
      <c r="AY251" s="14" t="s">
        <v>153</v>
      </c>
      <c r="BE251" s="218">
        <f t="shared" si="112"/>
        <v>0</v>
      </c>
      <c r="BF251" s="218">
        <f t="shared" si="113"/>
        <v>0</v>
      </c>
      <c r="BG251" s="218">
        <f t="shared" si="114"/>
        <v>0</v>
      </c>
      <c r="BH251" s="218">
        <f t="shared" si="115"/>
        <v>0</v>
      </c>
      <c r="BI251" s="218">
        <f t="shared" si="116"/>
        <v>0</v>
      </c>
      <c r="BJ251" s="14" t="s">
        <v>161</v>
      </c>
      <c r="BK251" s="219">
        <f t="shared" si="117"/>
        <v>0</v>
      </c>
      <c r="BL251" s="14" t="s">
        <v>160</v>
      </c>
      <c r="BM251" s="217" t="s">
        <v>1283</v>
      </c>
    </row>
    <row r="252" spans="1:65" s="2" customFormat="1" ht="16.5" customHeight="1">
      <c r="A252" s="30"/>
      <c r="B252" s="31"/>
      <c r="C252" s="220" t="s">
        <v>663</v>
      </c>
      <c r="D252" s="220" t="s">
        <v>163</v>
      </c>
      <c r="E252" s="221" t="s">
        <v>1284</v>
      </c>
      <c r="F252" s="222" t="s">
        <v>1285</v>
      </c>
      <c r="G252" s="223" t="s">
        <v>159</v>
      </c>
      <c r="H252" s="224">
        <v>30</v>
      </c>
      <c r="I252" s="225"/>
      <c r="J252" s="226"/>
      <c r="K252" s="224">
        <f t="shared" si="105"/>
        <v>0</v>
      </c>
      <c r="L252" s="227"/>
      <c r="M252" s="228"/>
      <c r="N252" s="229" t="s">
        <v>1</v>
      </c>
      <c r="O252" s="213" t="s">
        <v>43</v>
      </c>
      <c r="P252" s="214">
        <f t="shared" si="106"/>
        <v>0</v>
      </c>
      <c r="Q252" s="214">
        <f t="shared" si="107"/>
        <v>0</v>
      </c>
      <c r="R252" s="214">
        <f t="shared" si="108"/>
        <v>0</v>
      </c>
      <c r="S252" s="66"/>
      <c r="T252" s="215">
        <f t="shared" si="109"/>
        <v>0</v>
      </c>
      <c r="U252" s="215">
        <v>0</v>
      </c>
      <c r="V252" s="215">
        <f t="shared" si="110"/>
        <v>0</v>
      </c>
      <c r="W252" s="215">
        <v>0</v>
      </c>
      <c r="X252" s="216">
        <f t="shared" si="111"/>
        <v>0</v>
      </c>
      <c r="Y252" s="30"/>
      <c r="Z252" s="30"/>
      <c r="AA252" s="30"/>
      <c r="AB252" s="30"/>
      <c r="AC252" s="30"/>
      <c r="AD252" s="30"/>
      <c r="AE252" s="30"/>
      <c r="AR252" s="217" t="s">
        <v>166</v>
      </c>
      <c r="AT252" s="217" t="s">
        <v>163</v>
      </c>
      <c r="AU252" s="217" t="s">
        <v>161</v>
      </c>
      <c r="AY252" s="14" t="s">
        <v>153</v>
      </c>
      <c r="BE252" s="218">
        <f t="shared" si="112"/>
        <v>0</v>
      </c>
      <c r="BF252" s="218">
        <f t="shared" si="113"/>
        <v>0</v>
      </c>
      <c r="BG252" s="218">
        <f t="shared" si="114"/>
        <v>0</v>
      </c>
      <c r="BH252" s="218">
        <f t="shared" si="115"/>
        <v>0</v>
      </c>
      <c r="BI252" s="218">
        <f t="shared" si="116"/>
        <v>0</v>
      </c>
      <c r="BJ252" s="14" t="s">
        <v>161</v>
      </c>
      <c r="BK252" s="219">
        <f t="shared" si="117"/>
        <v>0</v>
      </c>
      <c r="BL252" s="14" t="s">
        <v>160</v>
      </c>
      <c r="BM252" s="217" t="s">
        <v>1286</v>
      </c>
    </row>
    <row r="253" spans="1:65" s="2" customFormat="1" ht="16.5" customHeight="1">
      <c r="A253" s="30"/>
      <c r="B253" s="31"/>
      <c r="C253" s="205" t="s">
        <v>667</v>
      </c>
      <c r="D253" s="205" t="s">
        <v>156</v>
      </c>
      <c r="E253" s="206" t="s">
        <v>1287</v>
      </c>
      <c r="F253" s="207" t="s">
        <v>1288</v>
      </c>
      <c r="G253" s="208" t="s">
        <v>828</v>
      </c>
      <c r="H253" s="209">
        <v>200</v>
      </c>
      <c r="I253" s="210"/>
      <c r="J253" s="210"/>
      <c r="K253" s="209">
        <f t="shared" si="105"/>
        <v>0</v>
      </c>
      <c r="L253" s="211"/>
      <c r="M253" s="35"/>
      <c r="N253" s="212" t="s">
        <v>1</v>
      </c>
      <c r="O253" s="213" t="s">
        <v>43</v>
      </c>
      <c r="P253" s="214">
        <f t="shared" si="106"/>
        <v>0</v>
      </c>
      <c r="Q253" s="214">
        <f t="shared" si="107"/>
        <v>0</v>
      </c>
      <c r="R253" s="214">
        <f t="shared" si="108"/>
        <v>0</v>
      </c>
      <c r="S253" s="66"/>
      <c r="T253" s="215">
        <f t="shared" si="109"/>
        <v>0</v>
      </c>
      <c r="U253" s="215">
        <v>0</v>
      </c>
      <c r="V253" s="215">
        <f t="shared" si="110"/>
        <v>0</v>
      </c>
      <c r="W253" s="215">
        <v>0</v>
      </c>
      <c r="X253" s="216">
        <f t="shared" si="111"/>
        <v>0</v>
      </c>
      <c r="Y253" s="30"/>
      <c r="Z253" s="30"/>
      <c r="AA253" s="30"/>
      <c r="AB253" s="30"/>
      <c r="AC253" s="30"/>
      <c r="AD253" s="30"/>
      <c r="AE253" s="30"/>
      <c r="AR253" s="217" t="s">
        <v>160</v>
      </c>
      <c r="AT253" s="217" t="s">
        <v>156</v>
      </c>
      <c r="AU253" s="217" t="s">
        <v>161</v>
      </c>
      <c r="AY253" s="14" t="s">
        <v>153</v>
      </c>
      <c r="BE253" s="218">
        <f t="shared" si="112"/>
        <v>0</v>
      </c>
      <c r="BF253" s="218">
        <f t="shared" si="113"/>
        <v>0</v>
      </c>
      <c r="BG253" s="218">
        <f t="shared" si="114"/>
        <v>0</v>
      </c>
      <c r="BH253" s="218">
        <f t="shared" si="115"/>
        <v>0</v>
      </c>
      <c r="BI253" s="218">
        <f t="shared" si="116"/>
        <v>0</v>
      </c>
      <c r="BJ253" s="14" t="s">
        <v>161</v>
      </c>
      <c r="BK253" s="219">
        <f t="shared" si="117"/>
        <v>0</v>
      </c>
      <c r="BL253" s="14" t="s">
        <v>160</v>
      </c>
      <c r="BM253" s="217" t="s">
        <v>1289</v>
      </c>
    </row>
    <row r="254" spans="1:65" s="2" customFormat="1" ht="16.5" customHeight="1">
      <c r="A254" s="30"/>
      <c r="B254" s="31"/>
      <c r="C254" s="220" t="s">
        <v>671</v>
      </c>
      <c r="D254" s="220" t="s">
        <v>163</v>
      </c>
      <c r="E254" s="221" t="s">
        <v>1290</v>
      </c>
      <c r="F254" s="222" t="s">
        <v>1291</v>
      </c>
      <c r="G254" s="223" t="s">
        <v>159</v>
      </c>
      <c r="H254" s="224">
        <v>250</v>
      </c>
      <c r="I254" s="225"/>
      <c r="J254" s="226"/>
      <c r="K254" s="224">
        <f t="shared" si="105"/>
        <v>0</v>
      </c>
      <c r="L254" s="227"/>
      <c r="M254" s="228"/>
      <c r="N254" s="229" t="s">
        <v>1</v>
      </c>
      <c r="O254" s="213" t="s">
        <v>43</v>
      </c>
      <c r="P254" s="214">
        <f t="shared" si="106"/>
        <v>0</v>
      </c>
      <c r="Q254" s="214">
        <f t="shared" si="107"/>
        <v>0</v>
      </c>
      <c r="R254" s="214">
        <f t="shared" si="108"/>
        <v>0</v>
      </c>
      <c r="S254" s="66"/>
      <c r="T254" s="215">
        <f t="shared" si="109"/>
        <v>0</v>
      </c>
      <c r="U254" s="215">
        <v>0</v>
      </c>
      <c r="V254" s="215">
        <f t="shared" si="110"/>
        <v>0</v>
      </c>
      <c r="W254" s="215">
        <v>0</v>
      </c>
      <c r="X254" s="216">
        <f t="shared" si="111"/>
        <v>0</v>
      </c>
      <c r="Y254" s="30"/>
      <c r="Z254" s="30"/>
      <c r="AA254" s="30"/>
      <c r="AB254" s="30"/>
      <c r="AC254" s="30"/>
      <c r="AD254" s="30"/>
      <c r="AE254" s="30"/>
      <c r="AR254" s="217" t="s">
        <v>166</v>
      </c>
      <c r="AT254" s="217" t="s">
        <v>163</v>
      </c>
      <c r="AU254" s="217" t="s">
        <v>161</v>
      </c>
      <c r="AY254" s="14" t="s">
        <v>153</v>
      </c>
      <c r="BE254" s="218">
        <f t="shared" si="112"/>
        <v>0</v>
      </c>
      <c r="BF254" s="218">
        <f t="shared" si="113"/>
        <v>0</v>
      </c>
      <c r="BG254" s="218">
        <f t="shared" si="114"/>
        <v>0</v>
      </c>
      <c r="BH254" s="218">
        <f t="shared" si="115"/>
        <v>0</v>
      </c>
      <c r="BI254" s="218">
        <f t="shared" si="116"/>
        <v>0</v>
      </c>
      <c r="BJ254" s="14" t="s">
        <v>161</v>
      </c>
      <c r="BK254" s="219">
        <f t="shared" si="117"/>
        <v>0</v>
      </c>
      <c r="BL254" s="14" t="s">
        <v>160</v>
      </c>
      <c r="BM254" s="217" t="s">
        <v>1292</v>
      </c>
    </row>
    <row r="255" spans="1:65" s="2" customFormat="1" ht="16.5" customHeight="1">
      <c r="A255" s="30"/>
      <c r="B255" s="31"/>
      <c r="C255" s="220" t="s">
        <v>675</v>
      </c>
      <c r="D255" s="220" t="s">
        <v>163</v>
      </c>
      <c r="E255" s="221" t="s">
        <v>1293</v>
      </c>
      <c r="F255" s="222" t="s">
        <v>1294</v>
      </c>
      <c r="G255" s="223" t="s">
        <v>159</v>
      </c>
      <c r="H255" s="224">
        <v>2</v>
      </c>
      <c r="I255" s="225"/>
      <c r="J255" s="226"/>
      <c r="K255" s="224">
        <f t="shared" si="105"/>
        <v>0</v>
      </c>
      <c r="L255" s="227"/>
      <c r="M255" s="228"/>
      <c r="N255" s="229" t="s">
        <v>1</v>
      </c>
      <c r="O255" s="213" t="s">
        <v>43</v>
      </c>
      <c r="P255" s="214">
        <f t="shared" si="106"/>
        <v>0</v>
      </c>
      <c r="Q255" s="214">
        <f t="shared" si="107"/>
        <v>0</v>
      </c>
      <c r="R255" s="214">
        <f t="shared" si="108"/>
        <v>0</v>
      </c>
      <c r="S255" s="66"/>
      <c r="T255" s="215">
        <f t="shared" si="109"/>
        <v>0</v>
      </c>
      <c r="U255" s="215">
        <v>0</v>
      </c>
      <c r="V255" s="215">
        <f t="shared" si="110"/>
        <v>0</v>
      </c>
      <c r="W255" s="215">
        <v>0</v>
      </c>
      <c r="X255" s="216">
        <f t="shared" si="111"/>
        <v>0</v>
      </c>
      <c r="Y255" s="30"/>
      <c r="Z255" s="30"/>
      <c r="AA255" s="30"/>
      <c r="AB255" s="30"/>
      <c r="AC255" s="30"/>
      <c r="AD255" s="30"/>
      <c r="AE255" s="30"/>
      <c r="AR255" s="217" t="s">
        <v>166</v>
      </c>
      <c r="AT255" s="217" t="s">
        <v>163</v>
      </c>
      <c r="AU255" s="217" t="s">
        <v>161</v>
      </c>
      <c r="AY255" s="14" t="s">
        <v>153</v>
      </c>
      <c r="BE255" s="218">
        <f t="shared" si="112"/>
        <v>0</v>
      </c>
      <c r="BF255" s="218">
        <f t="shared" si="113"/>
        <v>0</v>
      </c>
      <c r="BG255" s="218">
        <f t="shared" si="114"/>
        <v>0</v>
      </c>
      <c r="BH255" s="218">
        <f t="shared" si="115"/>
        <v>0</v>
      </c>
      <c r="BI255" s="218">
        <f t="shared" si="116"/>
        <v>0</v>
      </c>
      <c r="BJ255" s="14" t="s">
        <v>161</v>
      </c>
      <c r="BK255" s="219">
        <f t="shared" si="117"/>
        <v>0</v>
      </c>
      <c r="BL255" s="14" t="s">
        <v>160</v>
      </c>
      <c r="BM255" s="217" t="s">
        <v>1295</v>
      </c>
    </row>
    <row r="256" spans="1:65" s="2" customFormat="1" ht="16.5" customHeight="1">
      <c r="A256" s="30"/>
      <c r="B256" s="31"/>
      <c r="C256" s="220" t="s">
        <v>679</v>
      </c>
      <c r="D256" s="220" t="s">
        <v>163</v>
      </c>
      <c r="E256" s="221" t="s">
        <v>1296</v>
      </c>
      <c r="F256" s="222" t="s">
        <v>1297</v>
      </c>
      <c r="G256" s="223" t="s">
        <v>159</v>
      </c>
      <c r="H256" s="224">
        <v>10</v>
      </c>
      <c r="I256" s="225"/>
      <c r="J256" s="226"/>
      <c r="K256" s="224">
        <f t="shared" si="105"/>
        <v>0</v>
      </c>
      <c r="L256" s="227"/>
      <c r="M256" s="228"/>
      <c r="N256" s="229" t="s">
        <v>1</v>
      </c>
      <c r="O256" s="213" t="s">
        <v>43</v>
      </c>
      <c r="P256" s="214">
        <f t="shared" si="106"/>
        <v>0</v>
      </c>
      <c r="Q256" s="214">
        <f t="shared" si="107"/>
        <v>0</v>
      </c>
      <c r="R256" s="214">
        <f t="shared" si="108"/>
        <v>0</v>
      </c>
      <c r="S256" s="66"/>
      <c r="T256" s="215">
        <f t="shared" si="109"/>
        <v>0</v>
      </c>
      <c r="U256" s="215">
        <v>0</v>
      </c>
      <c r="V256" s="215">
        <f t="shared" si="110"/>
        <v>0</v>
      </c>
      <c r="W256" s="215">
        <v>0</v>
      </c>
      <c r="X256" s="216">
        <f t="shared" si="111"/>
        <v>0</v>
      </c>
      <c r="Y256" s="30"/>
      <c r="Z256" s="30"/>
      <c r="AA256" s="30"/>
      <c r="AB256" s="30"/>
      <c r="AC256" s="30"/>
      <c r="AD256" s="30"/>
      <c r="AE256" s="30"/>
      <c r="AR256" s="217" t="s">
        <v>166</v>
      </c>
      <c r="AT256" s="217" t="s">
        <v>163</v>
      </c>
      <c r="AU256" s="217" t="s">
        <v>161</v>
      </c>
      <c r="AY256" s="14" t="s">
        <v>153</v>
      </c>
      <c r="BE256" s="218">
        <f t="shared" si="112"/>
        <v>0</v>
      </c>
      <c r="BF256" s="218">
        <f t="shared" si="113"/>
        <v>0</v>
      </c>
      <c r="BG256" s="218">
        <f t="shared" si="114"/>
        <v>0</v>
      </c>
      <c r="BH256" s="218">
        <f t="shared" si="115"/>
        <v>0</v>
      </c>
      <c r="BI256" s="218">
        <f t="shared" si="116"/>
        <v>0</v>
      </c>
      <c r="BJ256" s="14" t="s">
        <v>161</v>
      </c>
      <c r="BK256" s="219">
        <f t="shared" si="117"/>
        <v>0</v>
      </c>
      <c r="BL256" s="14" t="s">
        <v>160</v>
      </c>
      <c r="BM256" s="217" t="s">
        <v>1298</v>
      </c>
    </row>
    <row r="257" spans="1:65" s="2" customFormat="1" ht="16.5" customHeight="1">
      <c r="A257" s="30"/>
      <c r="B257" s="31"/>
      <c r="C257" s="220" t="s">
        <v>683</v>
      </c>
      <c r="D257" s="220" t="s">
        <v>163</v>
      </c>
      <c r="E257" s="221" t="s">
        <v>1299</v>
      </c>
      <c r="F257" s="222" t="s">
        <v>1300</v>
      </c>
      <c r="G257" s="223" t="s">
        <v>159</v>
      </c>
      <c r="H257" s="224">
        <v>2</v>
      </c>
      <c r="I257" s="225"/>
      <c r="J257" s="226"/>
      <c r="K257" s="224">
        <f t="shared" si="105"/>
        <v>0</v>
      </c>
      <c r="L257" s="227"/>
      <c r="M257" s="228"/>
      <c r="N257" s="229" t="s">
        <v>1</v>
      </c>
      <c r="O257" s="213" t="s">
        <v>43</v>
      </c>
      <c r="P257" s="214">
        <f t="shared" si="106"/>
        <v>0</v>
      </c>
      <c r="Q257" s="214">
        <f t="shared" si="107"/>
        <v>0</v>
      </c>
      <c r="R257" s="214">
        <f t="shared" si="108"/>
        <v>0</v>
      </c>
      <c r="S257" s="66"/>
      <c r="T257" s="215">
        <f t="shared" si="109"/>
        <v>0</v>
      </c>
      <c r="U257" s="215">
        <v>0</v>
      </c>
      <c r="V257" s="215">
        <f t="shared" si="110"/>
        <v>0</v>
      </c>
      <c r="W257" s="215">
        <v>0</v>
      </c>
      <c r="X257" s="216">
        <f t="shared" si="111"/>
        <v>0</v>
      </c>
      <c r="Y257" s="30"/>
      <c r="Z257" s="30"/>
      <c r="AA257" s="30"/>
      <c r="AB257" s="30"/>
      <c r="AC257" s="30"/>
      <c r="AD257" s="30"/>
      <c r="AE257" s="30"/>
      <c r="AR257" s="217" t="s">
        <v>166</v>
      </c>
      <c r="AT257" s="217" t="s">
        <v>163</v>
      </c>
      <c r="AU257" s="217" t="s">
        <v>161</v>
      </c>
      <c r="AY257" s="14" t="s">
        <v>153</v>
      </c>
      <c r="BE257" s="218">
        <f t="shared" si="112"/>
        <v>0</v>
      </c>
      <c r="BF257" s="218">
        <f t="shared" si="113"/>
        <v>0</v>
      </c>
      <c r="BG257" s="218">
        <f t="shared" si="114"/>
        <v>0</v>
      </c>
      <c r="BH257" s="218">
        <f t="shared" si="115"/>
        <v>0</v>
      </c>
      <c r="BI257" s="218">
        <f t="shared" si="116"/>
        <v>0</v>
      </c>
      <c r="BJ257" s="14" t="s">
        <v>161</v>
      </c>
      <c r="BK257" s="219">
        <f t="shared" si="117"/>
        <v>0</v>
      </c>
      <c r="BL257" s="14" t="s">
        <v>160</v>
      </c>
      <c r="BM257" s="217" t="s">
        <v>1301</v>
      </c>
    </row>
    <row r="258" spans="1:65" s="2" customFormat="1" ht="16.5" customHeight="1">
      <c r="A258" s="30"/>
      <c r="B258" s="31"/>
      <c r="C258" s="220" t="s">
        <v>687</v>
      </c>
      <c r="D258" s="220" t="s">
        <v>163</v>
      </c>
      <c r="E258" s="221" t="s">
        <v>1302</v>
      </c>
      <c r="F258" s="222" t="s">
        <v>1303</v>
      </c>
      <c r="G258" s="223" t="s">
        <v>159</v>
      </c>
      <c r="H258" s="224">
        <v>8</v>
      </c>
      <c r="I258" s="225"/>
      <c r="J258" s="226"/>
      <c r="K258" s="224">
        <f t="shared" si="105"/>
        <v>0</v>
      </c>
      <c r="L258" s="227"/>
      <c r="M258" s="228"/>
      <c r="N258" s="229" t="s">
        <v>1</v>
      </c>
      <c r="O258" s="213" t="s">
        <v>43</v>
      </c>
      <c r="P258" s="214">
        <f t="shared" si="106"/>
        <v>0</v>
      </c>
      <c r="Q258" s="214">
        <f t="shared" si="107"/>
        <v>0</v>
      </c>
      <c r="R258" s="214">
        <f t="shared" si="108"/>
        <v>0</v>
      </c>
      <c r="S258" s="66"/>
      <c r="T258" s="215">
        <f t="shared" si="109"/>
        <v>0</v>
      </c>
      <c r="U258" s="215">
        <v>0</v>
      </c>
      <c r="V258" s="215">
        <f t="shared" si="110"/>
        <v>0</v>
      </c>
      <c r="W258" s="215">
        <v>0</v>
      </c>
      <c r="X258" s="216">
        <f t="shared" si="111"/>
        <v>0</v>
      </c>
      <c r="Y258" s="30"/>
      <c r="Z258" s="30"/>
      <c r="AA258" s="30"/>
      <c r="AB258" s="30"/>
      <c r="AC258" s="30"/>
      <c r="AD258" s="30"/>
      <c r="AE258" s="30"/>
      <c r="AR258" s="217" t="s">
        <v>166</v>
      </c>
      <c r="AT258" s="217" t="s">
        <v>163</v>
      </c>
      <c r="AU258" s="217" t="s">
        <v>161</v>
      </c>
      <c r="AY258" s="14" t="s">
        <v>153</v>
      </c>
      <c r="BE258" s="218">
        <f t="shared" si="112"/>
        <v>0</v>
      </c>
      <c r="BF258" s="218">
        <f t="shared" si="113"/>
        <v>0</v>
      </c>
      <c r="BG258" s="218">
        <f t="shared" si="114"/>
        <v>0</v>
      </c>
      <c r="BH258" s="218">
        <f t="shared" si="115"/>
        <v>0</v>
      </c>
      <c r="BI258" s="218">
        <f t="shared" si="116"/>
        <v>0</v>
      </c>
      <c r="BJ258" s="14" t="s">
        <v>161</v>
      </c>
      <c r="BK258" s="219">
        <f t="shared" si="117"/>
        <v>0</v>
      </c>
      <c r="BL258" s="14" t="s">
        <v>160</v>
      </c>
      <c r="BM258" s="217" t="s">
        <v>1304</v>
      </c>
    </row>
    <row r="259" spans="1:65" s="2" customFormat="1" ht="16.5" customHeight="1">
      <c r="A259" s="30"/>
      <c r="B259" s="31"/>
      <c r="C259" s="220" t="s">
        <v>691</v>
      </c>
      <c r="D259" s="220" t="s">
        <v>163</v>
      </c>
      <c r="E259" s="221" t="s">
        <v>1305</v>
      </c>
      <c r="F259" s="222" t="s">
        <v>1306</v>
      </c>
      <c r="G259" s="223" t="s">
        <v>159</v>
      </c>
      <c r="H259" s="224">
        <v>280</v>
      </c>
      <c r="I259" s="225"/>
      <c r="J259" s="226"/>
      <c r="K259" s="224">
        <f t="shared" si="105"/>
        <v>0</v>
      </c>
      <c r="L259" s="227"/>
      <c r="M259" s="228"/>
      <c r="N259" s="229" t="s">
        <v>1</v>
      </c>
      <c r="O259" s="213" t="s">
        <v>43</v>
      </c>
      <c r="P259" s="214">
        <f t="shared" si="106"/>
        <v>0</v>
      </c>
      <c r="Q259" s="214">
        <f t="shared" si="107"/>
        <v>0</v>
      </c>
      <c r="R259" s="214">
        <f t="shared" si="108"/>
        <v>0</v>
      </c>
      <c r="S259" s="66"/>
      <c r="T259" s="215">
        <f t="shared" si="109"/>
        <v>0</v>
      </c>
      <c r="U259" s="215">
        <v>0</v>
      </c>
      <c r="V259" s="215">
        <f t="shared" si="110"/>
        <v>0</v>
      </c>
      <c r="W259" s="215">
        <v>0</v>
      </c>
      <c r="X259" s="216">
        <f t="shared" si="111"/>
        <v>0</v>
      </c>
      <c r="Y259" s="30"/>
      <c r="Z259" s="30"/>
      <c r="AA259" s="30"/>
      <c r="AB259" s="30"/>
      <c r="AC259" s="30"/>
      <c r="AD259" s="30"/>
      <c r="AE259" s="30"/>
      <c r="AR259" s="217" t="s">
        <v>166</v>
      </c>
      <c r="AT259" s="217" t="s">
        <v>163</v>
      </c>
      <c r="AU259" s="217" t="s">
        <v>161</v>
      </c>
      <c r="AY259" s="14" t="s">
        <v>153</v>
      </c>
      <c r="BE259" s="218">
        <f t="shared" si="112"/>
        <v>0</v>
      </c>
      <c r="BF259" s="218">
        <f t="shared" si="113"/>
        <v>0</v>
      </c>
      <c r="BG259" s="218">
        <f t="shared" si="114"/>
        <v>0</v>
      </c>
      <c r="BH259" s="218">
        <f t="shared" si="115"/>
        <v>0</v>
      </c>
      <c r="BI259" s="218">
        <f t="shared" si="116"/>
        <v>0</v>
      </c>
      <c r="BJ259" s="14" t="s">
        <v>161</v>
      </c>
      <c r="BK259" s="219">
        <f t="shared" si="117"/>
        <v>0</v>
      </c>
      <c r="BL259" s="14" t="s">
        <v>160</v>
      </c>
      <c r="BM259" s="217" t="s">
        <v>1307</v>
      </c>
    </row>
    <row r="260" spans="1:65" s="2" customFormat="1" ht="16.5" customHeight="1">
      <c r="A260" s="30"/>
      <c r="B260" s="31"/>
      <c r="C260" s="220" t="s">
        <v>695</v>
      </c>
      <c r="D260" s="220" t="s">
        <v>163</v>
      </c>
      <c r="E260" s="221" t="s">
        <v>1308</v>
      </c>
      <c r="F260" s="222" t="s">
        <v>1309</v>
      </c>
      <c r="G260" s="223" t="s">
        <v>159</v>
      </c>
      <c r="H260" s="224">
        <v>840</v>
      </c>
      <c r="I260" s="225"/>
      <c r="J260" s="226"/>
      <c r="K260" s="224">
        <f t="shared" si="105"/>
        <v>0</v>
      </c>
      <c r="L260" s="227"/>
      <c r="M260" s="228"/>
      <c r="N260" s="229" t="s">
        <v>1</v>
      </c>
      <c r="O260" s="213" t="s">
        <v>43</v>
      </c>
      <c r="P260" s="214">
        <f t="shared" si="106"/>
        <v>0</v>
      </c>
      <c r="Q260" s="214">
        <f t="shared" si="107"/>
        <v>0</v>
      </c>
      <c r="R260" s="214">
        <f t="shared" si="108"/>
        <v>0</v>
      </c>
      <c r="S260" s="66"/>
      <c r="T260" s="215">
        <f t="shared" si="109"/>
        <v>0</v>
      </c>
      <c r="U260" s="215">
        <v>0</v>
      </c>
      <c r="V260" s="215">
        <f t="shared" si="110"/>
        <v>0</v>
      </c>
      <c r="W260" s="215">
        <v>0</v>
      </c>
      <c r="X260" s="216">
        <f t="shared" si="111"/>
        <v>0</v>
      </c>
      <c r="Y260" s="30"/>
      <c r="Z260" s="30"/>
      <c r="AA260" s="30"/>
      <c r="AB260" s="30"/>
      <c r="AC260" s="30"/>
      <c r="AD260" s="30"/>
      <c r="AE260" s="30"/>
      <c r="AR260" s="217" t="s">
        <v>166</v>
      </c>
      <c r="AT260" s="217" t="s">
        <v>163</v>
      </c>
      <c r="AU260" s="217" t="s">
        <v>161</v>
      </c>
      <c r="AY260" s="14" t="s">
        <v>153</v>
      </c>
      <c r="BE260" s="218">
        <f t="shared" si="112"/>
        <v>0</v>
      </c>
      <c r="BF260" s="218">
        <f t="shared" si="113"/>
        <v>0</v>
      </c>
      <c r="BG260" s="218">
        <f t="shared" si="114"/>
        <v>0</v>
      </c>
      <c r="BH260" s="218">
        <f t="shared" si="115"/>
        <v>0</v>
      </c>
      <c r="BI260" s="218">
        <f t="shared" si="116"/>
        <v>0</v>
      </c>
      <c r="BJ260" s="14" t="s">
        <v>161</v>
      </c>
      <c r="BK260" s="219">
        <f t="shared" si="117"/>
        <v>0</v>
      </c>
      <c r="BL260" s="14" t="s">
        <v>160</v>
      </c>
      <c r="BM260" s="217" t="s">
        <v>1310</v>
      </c>
    </row>
    <row r="261" spans="1:65" s="2" customFormat="1" ht="16.5" customHeight="1">
      <c r="A261" s="30"/>
      <c r="B261" s="31"/>
      <c r="C261" s="220" t="s">
        <v>699</v>
      </c>
      <c r="D261" s="220" t="s">
        <v>163</v>
      </c>
      <c r="E261" s="221" t="s">
        <v>1311</v>
      </c>
      <c r="F261" s="222" t="s">
        <v>1312</v>
      </c>
      <c r="G261" s="223" t="s">
        <v>1079</v>
      </c>
      <c r="H261" s="224">
        <v>240</v>
      </c>
      <c r="I261" s="225"/>
      <c r="J261" s="226"/>
      <c r="K261" s="224">
        <f t="shared" si="105"/>
        <v>0</v>
      </c>
      <c r="L261" s="227"/>
      <c r="M261" s="228"/>
      <c r="N261" s="229" t="s">
        <v>1</v>
      </c>
      <c r="O261" s="213" t="s">
        <v>43</v>
      </c>
      <c r="P261" s="214">
        <f t="shared" si="106"/>
        <v>0</v>
      </c>
      <c r="Q261" s="214">
        <f t="shared" si="107"/>
        <v>0</v>
      </c>
      <c r="R261" s="214">
        <f t="shared" si="108"/>
        <v>0</v>
      </c>
      <c r="S261" s="66"/>
      <c r="T261" s="215">
        <f t="shared" si="109"/>
        <v>0</v>
      </c>
      <c r="U261" s="215">
        <v>0</v>
      </c>
      <c r="V261" s="215">
        <f t="shared" si="110"/>
        <v>0</v>
      </c>
      <c r="W261" s="215">
        <v>0</v>
      </c>
      <c r="X261" s="216">
        <f t="shared" si="111"/>
        <v>0</v>
      </c>
      <c r="Y261" s="30"/>
      <c r="Z261" s="30"/>
      <c r="AA261" s="30"/>
      <c r="AB261" s="30"/>
      <c r="AC261" s="30"/>
      <c r="AD261" s="30"/>
      <c r="AE261" s="30"/>
      <c r="AR261" s="217" t="s">
        <v>166</v>
      </c>
      <c r="AT261" s="217" t="s">
        <v>163</v>
      </c>
      <c r="AU261" s="217" t="s">
        <v>161</v>
      </c>
      <c r="AY261" s="14" t="s">
        <v>153</v>
      </c>
      <c r="BE261" s="218">
        <f t="shared" si="112"/>
        <v>0</v>
      </c>
      <c r="BF261" s="218">
        <f t="shared" si="113"/>
        <v>0</v>
      </c>
      <c r="BG261" s="218">
        <f t="shared" si="114"/>
        <v>0</v>
      </c>
      <c r="BH261" s="218">
        <f t="shared" si="115"/>
        <v>0</v>
      </c>
      <c r="BI261" s="218">
        <f t="shared" si="116"/>
        <v>0</v>
      </c>
      <c r="BJ261" s="14" t="s">
        <v>161</v>
      </c>
      <c r="BK261" s="219">
        <f t="shared" si="117"/>
        <v>0</v>
      </c>
      <c r="BL261" s="14" t="s">
        <v>160</v>
      </c>
      <c r="BM261" s="217" t="s">
        <v>1313</v>
      </c>
    </row>
    <row r="262" spans="1:65" s="2" customFormat="1" ht="21.75" customHeight="1">
      <c r="A262" s="30"/>
      <c r="B262" s="31"/>
      <c r="C262" s="205" t="s">
        <v>703</v>
      </c>
      <c r="D262" s="205" t="s">
        <v>156</v>
      </c>
      <c r="E262" s="206" t="s">
        <v>1314</v>
      </c>
      <c r="F262" s="207" t="s">
        <v>1315</v>
      </c>
      <c r="G262" s="208" t="s">
        <v>159</v>
      </c>
      <c r="H262" s="209">
        <v>2</v>
      </c>
      <c r="I262" s="210"/>
      <c r="J262" s="210"/>
      <c r="K262" s="209">
        <f t="shared" si="105"/>
        <v>0</v>
      </c>
      <c r="L262" s="211"/>
      <c r="M262" s="35"/>
      <c r="N262" s="212" t="s">
        <v>1</v>
      </c>
      <c r="O262" s="213" t="s">
        <v>43</v>
      </c>
      <c r="P262" s="214">
        <f t="shared" si="106"/>
        <v>0</v>
      </c>
      <c r="Q262" s="214">
        <f t="shared" si="107"/>
        <v>0</v>
      </c>
      <c r="R262" s="214">
        <f t="shared" si="108"/>
        <v>0</v>
      </c>
      <c r="S262" s="66"/>
      <c r="T262" s="215">
        <f t="shared" si="109"/>
        <v>0</v>
      </c>
      <c r="U262" s="215">
        <v>0</v>
      </c>
      <c r="V262" s="215">
        <f t="shared" si="110"/>
        <v>0</v>
      </c>
      <c r="W262" s="215">
        <v>0</v>
      </c>
      <c r="X262" s="216">
        <f t="shared" si="111"/>
        <v>0</v>
      </c>
      <c r="Y262" s="30"/>
      <c r="Z262" s="30"/>
      <c r="AA262" s="30"/>
      <c r="AB262" s="30"/>
      <c r="AC262" s="30"/>
      <c r="AD262" s="30"/>
      <c r="AE262" s="30"/>
      <c r="AR262" s="217" t="s">
        <v>160</v>
      </c>
      <c r="AT262" s="217" t="s">
        <v>156</v>
      </c>
      <c r="AU262" s="217" t="s">
        <v>161</v>
      </c>
      <c r="AY262" s="14" t="s">
        <v>153</v>
      </c>
      <c r="BE262" s="218">
        <f t="shared" si="112"/>
        <v>0</v>
      </c>
      <c r="BF262" s="218">
        <f t="shared" si="113"/>
        <v>0</v>
      </c>
      <c r="BG262" s="218">
        <f t="shared" si="114"/>
        <v>0</v>
      </c>
      <c r="BH262" s="218">
        <f t="shared" si="115"/>
        <v>0</v>
      </c>
      <c r="BI262" s="218">
        <f t="shared" si="116"/>
        <v>0</v>
      </c>
      <c r="BJ262" s="14" t="s">
        <v>161</v>
      </c>
      <c r="BK262" s="219">
        <f t="shared" si="117"/>
        <v>0</v>
      </c>
      <c r="BL262" s="14" t="s">
        <v>160</v>
      </c>
      <c r="BM262" s="217" t="s">
        <v>1316</v>
      </c>
    </row>
    <row r="263" spans="1:65" s="2" customFormat="1" ht="33" customHeight="1">
      <c r="A263" s="30"/>
      <c r="B263" s="31"/>
      <c r="C263" s="205" t="s">
        <v>707</v>
      </c>
      <c r="D263" s="205" t="s">
        <v>156</v>
      </c>
      <c r="E263" s="206" t="s">
        <v>1317</v>
      </c>
      <c r="F263" s="207" t="s">
        <v>1318</v>
      </c>
      <c r="G263" s="208" t="s">
        <v>1059</v>
      </c>
      <c r="H263" s="209">
        <v>1</v>
      </c>
      <c r="I263" s="210"/>
      <c r="J263" s="210"/>
      <c r="K263" s="209">
        <f t="shared" si="105"/>
        <v>0</v>
      </c>
      <c r="L263" s="211"/>
      <c r="M263" s="35"/>
      <c r="N263" s="212" t="s">
        <v>1</v>
      </c>
      <c r="O263" s="213" t="s">
        <v>43</v>
      </c>
      <c r="P263" s="214">
        <f t="shared" si="106"/>
        <v>0</v>
      </c>
      <c r="Q263" s="214">
        <f t="shared" si="107"/>
        <v>0</v>
      </c>
      <c r="R263" s="214">
        <f t="shared" si="108"/>
        <v>0</v>
      </c>
      <c r="S263" s="66"/>
      <c r="T263" s="215">
        <f t="shared" si="109"/>
        <v>0</v>
      </c>
      <c r="U263" s="215">
        <v>0</v>
      </c>
      <c r="V263" s="215">
        <f t="shared" si="110"/>
        <v>0</v>
      </c>
      <c r="W263" s="215">
        <v>0</v>
      </c>
      <c r="X263" s="216">
        <f t="shared" si="111"/>
        <v>0</v>
      </c>
      <c r="Y263" s="30"/>
      <c r="Z263" s="30"/>
      <c r="AA263" s="30"/>
      <c r="AB263" s="30"/>
      <c r="AC263" s="30"/>
      <c r="AD263" s="30"/>
      <c r="AE263" s="30"/>
      <c r="AR263" s="217" t="s">
        <v>1319</v>
      </c>
      <c r="AT263" s="217" t="s">
        <v>156</v>
      </c>
      <c r="AU263" s="217" t="s">
        <v>161</v>
      </c>
      <c r="AY263" s="14" t="s">
        <v>153</v>
      </c>
      <c r="BE263" s="218">
        <f t="shared" si="112"/>
        <v>0</v>
      </c>
      <c r="BF263" s="218">
        <f t="shared" si="113"/>
        <v>0</v>
      </c>
      <c r="BG263" s="218">
        <f t="shared" si="114"/>
        <v>0</v>
      </c>
      <c r="BH263" s="218">
        <f t="shared" si="115"/>
        <v>0</v>
      </c>
      <c r="BI263" s="218">
        <f t="shared" si="116"/>
        <v>0</v>
      </c>
      <c r="BJ263" s="14" t="s">
        <v>161</v>
      </c>
      <c r="BK263" s="219">
        <f t="shared" si="117"/>
        <v>0</v>
      </c>
      <c r="BL263" s="14" t="s">
        <v>1319</v>
      </c>
      <c r="BM263" s="217" t="s">
        <v>1320</v>
      </c>
    </row>
    <row r="264" spans="1:65" s="12" customFormat="1" ht="25.9" customHeight="1">
      <c r="B264" s="188"/>
      <c r="C264" s="189"/>
      <c r="D264" s="190" t="s">
        <v>78</v>
      </c>
      <c r="E264" s="191" t="s">
        <v>1321</v>
      </c>
      <c r="F264" s="191" t="s">
        <v>1322</v>
      </c>
      <c r="G264" s="189"/>
      <c r="H264" s="189"/>
      <c r="I264" s="192"/>
      <c r="J264" s="192"/>
      <c r="K264" s="193">
        <f>BK264</f>
        <v>0</v>
      </c>
      <c r="L264" s="189"/>
      <c r="M264" s="194"/>
      <c r="N264" s="195"/>
      <c r="O264" s="196"/>
      <c r="P264" s="196"/>
      <c r="Q264" s="197">
        <f>SUM(Q265:Q267)</f>
        <v>0</v>
      </c>
      <c r="R264" s="197">
        <f>SUM(R265:R267)</f>
        <v>0</v>
      </c>
      <c r="S264" s="196"/>
      <c r="T264" s="198">
        <f>SUM(T265:T267)</f>
        <v>0</v>
      </c>
      <c r="U264" s="196"/>
      <c r="V264" s="198">
        <f>SUM(V265:V267)</f>
        <v>0</v>
      </c>
      <c r="W264" s="196"/>
      <c r="X264" s="199">
        <f>SUM(X265:X267)</f>
        <v>0</v>
      </c>
      <c r="AR264" s="200" t="s">
        <v>160</v>
      </c>
      <c r="AT264" s="201" t="s">
        <v>78</v>
      </c>
      <c r="AU264" s="201" t="s">
        <v>79</v>
      </c>
      <c r="AY264" s="200" t="s">
        <v>153</v>
      </c>
      <c r="BK264" s="202">
        <f>SUM(BK265:BK267)</f>
        <v>0</v>
      </c>
    </row>
    <row r="265" spans="1:65" s="2" customFormat="1" ht="16.5" customHeight="1">
      <c r="A265" s="30"/>
      <c r="B265" s="31"/>
      <c r="C265" s="205" t="s">
        <v>711</v>
      </c>
      <c r="D265" s="205" t="s">
        <v>156</v>
      </c>
      <c r="E265" s="206" t="s">
        <v>1323</v>
      </c>
      <c r="F265" s="207" t="s">
        <v>1324</v>
      </c>
      <c r="G265" s="208" t="s">
        <v>1079</v>
      </c>
      <c r="H265" s="209">
        <v>40</v>
      </c>
      <c r="I265" s="210"/>
      <c r="J265" s="210"/>
      <c r="K265" s="209">
        <f>ROUND(P265*H265,3)</f>
        <v>0</v>
      </c>
      <c r="L265" s="211"/>
      <c r="M265" s="35"/>
      <c r="N265" s="212" t="s">
        <v>1</v>
      </c>
      <c r="O265" s="213" t="s">
        <v>43</v>
      </c>
      <c r="P265" s="214">
        <f>I265+J265</f>
        <v>0</v>
      </c>
      <c r="Q265" s="214">
        <f>ROUND(I265*H265,3)</f>
        <v>0</v>
      </c>
      <c r="R265" s="214">
        <f>ROUND(J265*H265,3)</f>
        <v>0</v>
      </c>
      <c r="S265" s="66"/>
      <c r="T265" s="215">
        <f>S265*H265</f>
        <v>0</v>
      </c>
      <c r="U265" s="215">
        <v>0</v>
      </c>
      <c r="V265" s="215">
        <f>U265*H265</f>
        <v>0</v>
      </c>
      <c r="W265" s="215">
        <v>0</v>
      </c>
      <c r="X265" s="216">
        <f>W265*H265</f>
        <v>0</v>
      </c>
      <c r="Y265" s="30"/>
      <c r="Z265" s="30"/>
      <c r="AA265" s="30"/>
      <c r="AB265" s="30"/>
      <c r="AC265" s="30"/>
      <c r="AD265" s="30"/>
      <c r="AE265" s="30"/>
      <c r="AR265" s="217" t="s">
        <v>1325</v>
      </c>
      <c r="AT265" s="217" t="s">
        <v>156</v>
      </c>
      <c r="AU265" s="217" t="s">
        <v>87</v>
      </c>
      <c r="AY265" s="14" t="s">
        <v>153</v>
      </c>
      <c r="BE265" s="218">
        <f>IF(O265="základná",K265,0)</f>
        <v>0</v>
      </c>
      <c r="BF265" s="218">
        <f>IF(O265="znížená",K265,0)</f>
        <v>0</v>
      </c>
      <c r="BG265" s="218">
        <f>IF(O265="zákl. prenesená",K265,0)</f>
        <v>0</v>
      </c>
      <c r="BH265" s="218">
        <f>IF(O265="zníž. prenesená",K265,0)</f>
        <v>0</v>
      </c>
      <c r="BI265" s="218">
        <f>IF(O265="nulová",K265,0)</f>
        <v>0</v>
      </c>
      <c r="BJ265" s="14" t="s">
        <v>161</v>
      </c>
      <c r="BK265" s="219">
        <f>ROUND(P265*H265,3)</f>
        <v>0</v>
      </c>
      <c r="BL265" s="14" t="s">
        <v>1325</v>
      </c>
      <c r="BM265" s="217" t="s">
        <v>1326</v>
      </c>
    </row>
    <row r="266" spans="1:65" s="2" customFormat="1" ht="16.5" customHeight="1">
      <c r="A266" s="30"/>
      <c r="B266" s="31"/>
      <c r="C266" s="205" t="s">
        <v>715</v>
      </c>
      <c r="D266" s="205" t="s">
        <v>156</v>
      </c>
      <c r="E266" s="206" t="s">
        <v>1327</v>
      </c>
      <c r="F266" s="207" t="s">
        <v>1328</v>
      </c>
      <c r="G266" s="208" t="s">
        <v>1079</v>
      </c>
      <c r="H266" s="209">
        <v>80</v>
      </c>
      <c r="I266" s="210"/>
      <c r="J266" s="210"/>
      <c r="K266" s="209">
        <f>ROUND(P266*H266,3)</f>
        <v>0</v>
      </c>
      <c r="L266" s="211"/>
      <c r="M266" s="35"/>
      <c r="N266" s="212" t="s">
        <v>1</v>
      </c>
      <c r="O266" s="213" t="s">
        <v>43</v>
      </c>
      <c r="P266" s="214">
        <f>I266+J266</f>
        <v>0</v>
      </c>
      <c r="Q266" s="214">
        <f>ROUND(I266*H266,3)</f>
        <v>0</v>
      </c>
      <c r="R266" s="214">
        <f>ROUND(J266*H266,3)</f>
        <v>0</v>
      </c>
      <c r="S266" s="66"/>
      <c r="T266" s="215">
        <f>S266*H266</f>
        <v>0</v>
      </c>
      <c r="U266" s="215">
        <v>0</v>
      </c>
      <c r="V266" s="215">
        <f>U266*H266</f>
        <v>0</v>
      </c>
      <c r="W266" s="215">
        <v>0</v>
      </c>
      <c r="X266" s="216">
        <f>W266*H266</f>
        <v>0</v>
      </c>
      <c r="Y266" s="30"/>
      <c r="Z266" s="30"/>
      <c r="AA266" s="30"/>
      <c r="AB266" s="30"/>
      <c r="AC266" s="30"/>
      <c r="AD266" s="30"/>
      <c r="AE266" s="30"/>
      <c r="AR266" s="217" t="s">
        <v>1325</v>
      </c>
      <c r="AT266" s="217" t="s">
        <v>156</v>
      </c>
      <c r="AU266" s="217" t="s">
        <v>87</v>
      </c>
      <c r="AY266" s="14" t="s">
        <v>153</v>
      </c>
      <c r="BE266" s="218">
        <f>IF(O266="základná",K266,0)</f>
        <v>0</v>
      </c>
      <c r="BF266" s="218">
        <f>IF(O266="znížená",K266,0)</f>
        <v>0</v>
      </c>
      <c r="BG266" s="218">
        <f>IF(O266="zákl. prenesená",K266,0)</f>
        <v>0</v>
      </c>
      <c r="BH266" s="218">
        <f>IF(O266="zníž. prenesená",K266,0)</f>
        <v>0</v>
      </c>
      <c r="BI266" s="218">
        <f>IF(O266="nulová",K266,0)</f>
        <v>0</v>
      </c>
      <c r="BJ266" s="14" t="s">
        <v>161</v>
      </c>
      <c r="BK266" s="219">
        <f>ROUND(P266*H266,3)</f>
        <v>0</v>
      </c>
      <c r="BL266" s="14" t="s">
        <v>1325</v>
      </c>
      <c r="BM266" s="217" t="s">
        <v>1329</v>
      </c>
    </row>
    <row r="267" spans="1:65" s="2" customFormat="1" ht="21.75" customHeight="1">
      <c r="A267" s="30"/>
      <c r="B267" s="31"/>
      <c r="C267" s="205" t="s">
        <v>719</v>
      </c>
      <c r="D267" s="205" t="s">
        <v>156</v>
      </c>
      <c r="E267" s="206" t="s">
        <v>1330</v>
      </c>
      <c r="F267" s="207" t="s">
        <v>1331</v>
      </c>
      <c r="G267" s="208" t="s">
        <v>1079</v>
      </c>
      <c r="H267" s="209">
        <v>240</v>
      </c>
      <c r="I267" s="210"/>
      <c r="J267" s="210"/>
      <c r="K267" s="209">
        <f>ROUND(P267*H267,3)</f>
        <v>0</v>
      </c>
      <c r="L267" s="211"/>
      <c r="M267" s="35"/>
      <c r="N267" s="234" t="s">
        <v>1</v>
      </c>
      <c r="O267" s="235" t="s">
        <v>43</v>
      </c>
      <c r="P267" s="236">
        <f>I267+J267</f>
        <v>0</v>
      </c>
      <c r="Q267" s="236">
        <f>ROUND(I267*H267,3)</f>
        <v>0</v>
      </c>
      <c r="R267" s="236">
        <f>ROUND(J267*H267,3)</f>
        <v>0</v>
      </c>
      <c r="S267" s="237"/>
      <c r="T267" s="238">
        <f>S267*H267</f>
        <v>0</v>
      </c>
      <c r="U267" s="238">
        <v>0</v>
      </c>
      <c r="V267" s="238">
        <f>U267*H267</f>
        <v>0</v>
      </c>
      <c r="W267" s="238">
        <v>0</v>
      </c>
      <c r="X267" s="239">
        <f>W267*H267</f>
        <v>0</v>
      </c>
      <c r="Y267" s="30"/>
      <c r="Z267" s="30"/>
      <c r="AA267" s="30"/>
      <c r="AB267" s="30"/>
      <c r="AC267" s="30"/>
      <c r="AD267" s="30"/>
      <c r="AE267" s="30"/>
      <c r="AR267" s="217" t="s">
        <v>1325</v>
      </c>
      <c r="AT267" s="217" t="s">
        <v>156</v>
      </c>
      <c r="AU267" s="217" t="s">
        <v>87</v>
      </c>
      <c r="AY267" s="14" t="s">
        <v>153</v>
      </c>
      <c r="BE267" s="218">
        <f>IF(O267="základná",K267,0)</f>
        <v>0</v>
      </c>
      <c r="BF267" s="218">
        <f>IF(O267="znížená",K267,0)</f>
        <v>0</v>
      </c>
      <c r="BG267" s="218">
        <f>IF(O267="zákl. prenesená",K267,0)</f>
        <v>0</v>
      </c>
      <c r="BH267" s="218">
        <f>IF(O267="zníž. prenesená",K267,0)</f>
        <v>0</v>
      </c>
      <c r="BI267" s="218">
        <f>IF(O267="nulová",K267,0)</f>
        <v>0</v>
      </c>
      <c r="BJ267" s="14" t="s">
        <v>161</v>
      </c>
      <c r="BK267" s="219">
        <f>ROUND(P267*H267,3)</f>
        <v>0</v>
      </c>
      <c r="BL267" s="14" t="s">
        <v>1325</v>
      </c>
      <c r="BM267" s="217" t="s">
        <v>1332</v>
      </c>
    </row>
    <row r="268" spans="1:65" s="2" customFormat="1" ht="6.95" customHeight="1">
      <c r="A268" s="30"/>
      <c r="B268" s="50"/>
      <c r="C268" s="51"/>
      <c r="D268" s="51"/>
      <c r="E268" s="51"/>
      <c r="F268" s="51"/>
      <c r="G268" s="51"/>
      <c r="H268" s="51"/>
      <c r="I268" s="149"/>
      <c r="J268" s="149"/>
      <c r="K268" s="51"/>
      <c r="L268" s="51"/>
      <c r="M268" s="35"/>
      <c r="N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  <c r="AA268" s="30"/>
      <c r="AB268" s="30"/>
      <c r="AC268" s="30"/>
      <c r="AD268" s="30"/>
      <c r="AE268" s="30"/>
    </row>
  </sheetData>
  <sheetProtection algorithmName="SHA-512" hashValue="2U6Yumv1vTUU67IFyrUiYoHByK/Yd90N4m4QTnfCoD4KrtXuTFcSYRn29xoAZfyIVjCzc1x3iLMjc+7v+0lmMA==" saltValue="pNQvAge7rYyuaozS86FYZtjq5MLd9PC8IxmJenr23WRi5US9M5bMcXI2otBmFY47A48Ei2vZubHph9cRQh+M2A==" spinCount="100000" sheet="1" objects="1" scenarios="1" formatColumns="0" formatRows="0" autoFilter="0"/>
  <autoFilter ref="C126:L267"/>
  <mergeCells count="9">
    <mergeCell ref="E87:H87"/>
    <mergeCell ref="E117:H117"/>
    <mergeCell ref="E119:H119"/>
    <mergeCell ref="M2:Z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85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04" customWidth="1"/>
    <col min="11" max="11" width="20.1640625" style="1" customWidth="1"/>
    <col min="12" max="12" width="15.5" style="1" hidden="1" customWidth="1"/>
    <col min="13" max="13" width="9.33203125" style="1" customWidth="1"/>
    <col min="14" max="14" width="10.83203125" style="1" hidden="1" customWidth="1"/>
    <col min="15" max="15" width="9.33203125" style="1" hidden="1"/>
    <col min="16" max="24" width="14.1640625" style="1" hidden="1" customWidth="1"/>
    <col min="25" max="25" width="12.33203125" style="1" hidden="1" customWidth="1"/>
    <col min="26" max="26" width="16.33203125" style="1" customWidth="1"/>
    <col min="27" max="27" width="12.33203125" style="1" customWidth="1"/>
    <col min="28" max="28" width="1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04"/>
      <c r="J2" s="104"/>
      <c r="M2" s="285"/>
      <c r="N2" s="285"/>
      <c r="O2" s="285"/>
      <c r="P2" s="285"/>
      <c r="Q2" s="285"/>
      <c r="R2" s="285"/>
      <c r="S2" s="285"/>
      <c r="T2" s="285"/>
      <c r="U2" s="285"/>
      <c r="V2" s="285"/>
      <c r="W2" s="285"/>
      <c r="X2" s="285"/>
      <c r="Y2" s="285"/>
      <c r="Z2" s="285"/>
      <c r="AT2" s="14" t="s">
        <v>94</v>
      </c>
    </row>
    <row r="3" spans="1:46" s="1" customFormat="1" ht="6.95" customHeight="1">
      <c r="B3" s="105"/>
      <c r="C3" s="106"/>
      <c r="D3" s="106"/>
      <c r="E3" s="106"/>
      <c r="F3" s="106"/>
      <c r="G3" s="106"/>
      <c r="H3" s="106"/>
      <c r="I3" s="107"/>
      <c r="J3" s="107"/>
      <c r="K3" s="106"/>
      <c r="L3" s="106"/>
      <c r="M3" s="17"/>
      <c r="AT3" s="14" t="s">
        <v>79</v>
      </c>
    </row>
    <row r="4" spans="1:46" s="1" customFormat="1" ht="24.95" customHeight="1">
      <c r="B4" s="17"/>
      <c r="D4" s="108" t="s">
        <v>101</v>
      </c>
      <c r="I4" s="104"/>
      <c r="J4" s="104"/>
      <c r="M4" s="17"/>
      <c r="N4" s="109" t="s">
        <v>10</v>
      </c>
      <c r="AT4" s="14" t="s">
        <v>4</v>
      </c>
    </row>
    <row r="5" spans="1:46" s="1" customFormat="1" ht="6.95" customHeight="1">
      <c r="B5" s="17"/>
      <c r="I5" s="104"/>
      <c r="J5" s="104"/>
      <c r="M5" s="17"/>
    </row>
    <row r="6" spans="1:46" s="1" customFormat="1" ht="12" customHeight="1">
      <c r="B6" s="17"/>
      <c r="D6" s="110" t="s">
        <v>15</v>
      </c>
      <c r="I6" s="104"/>
      <c r="J6" s="104"/>
      <c r="M6" s="17"/>
    </row>
    <row r="7" spans="1:46" s="1" customFormat="1" ht="23.25" customHeight="1">
      <c r="B7" s="17"/>
      <c r="E7" s="286" t="str">
        <f>'Rekapitulácia stavby'!K6</f>
        <v>Zlepšenie vybavenia techn. učební a zvýšenie technickej gramotnosti v centre odborného výcviku SPŠ NMnV</v>
      </c>
      <c r="F7" s="287"/>
      <c r="G7" s="287"/>
      <c r="H7" s="287"/>
      <c r="I7" s="104"/>
      <c r="J7" s="104"/>
      <c r="M7" s="17"/>
    </row>
    <row r="8" spans="1:46" s="2" customFormat="1" ht="12" customHeight="1">
      <c r="A8" s="30"/>
      <c r="B8" s="35"/>
      <c r="C8" s="30"/>
      <c r="D8" s="110" t="s">
        <v>102</v>
      </c>
      <c r="E8" s="30"/>
      <c r="F8" s="30"/>
      <c r="G8" s="30"/>
      <c r="H8" s="30"/>
      <c r="I8" s="111"/>
      <c r="J8" s="111"/>
      <c r="K8" s="30"/>
      <c r="L8" s="30"/>
      <c r="M8" s="47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46" s="2" customFormat="1" ht="16.5" customHeight="1">
      <c r="A9" s="30"/>
      <c r="B9" s="35"/>
      <c r="C9" s="30"/>
      <c r="D9" s="30"/>
      <c r="E9" s="288" t="s">
        <v>1333</v>
      </c>
      <c r="F9" s="289"/>
      <c r="G9" s="289"/>
      <c r="H9" s="289"/>
      <c r="I9" s="111"/>
      <c r="J9" s="111"/>
      <c r="K9" s="30"/>
      <c r="L9" s="30"/>
      <c r="M9" s="47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ht="11.25">
      <c r="A10" s="30"/>
      <c r="B10" s="35"/>
      <c r="C10" s="30"/>
      <c r="D10" s="30"/>
      <c r="E10" s="30"/>
      <c r="F10" s="30"/>
      <c r="G10" s="30"/>
      <c r="H10" s="30"/>
      <c r="I10" s="111"/>
      <c r="J10" s="111"/>
      <c r="K10" s="30"/>
      <c r="L10" s="30"/>
      <c r="M10" s="47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2" customHeight="1">
      <c r="A11" s="30"/>
      <c r="B11" s="35"/>
      <c r="C11" s="30"/>
      <c r="D11" s="110" t="s">
        <v>17</v>
      </c>
      <c r="E11" s="30"/>
      <c r="F11" s="112" t="s">
        <v>1</v>
      </c>
      <c r="G11" s="30"/>
      <c r="H11" s="30"/>
      <c r="I11" s="113" t="s">
        <v>18</v>
      </c>
      <c r="J11" s="114" t="s">
        <v>1</v>
      </c>
      <c r="K11" s="30"/>
      <c r="L11" s="30"/>
      <c r="M11" s="47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customHeight="1">
      <c r="A12" s="30"/>
      <c r="B12" s="35"/>
      <c r="C12" s="30"/>
      <c r="D12" s="110" t="s">
        <v>19</v>
      </c>
      <c r="E12" s="30"/>
      <c r="F12" s="112" t="s">
        <v>104</v>
      </c>
      <c r="G12" s="30"/>
      <c r="H12" s="30"/>
      <c r="I12" s="113" t="s">
        <v>21</v>
      </c>
      <c r="J12" s="115" t="str">
        <f>'Rekapitulácia stavby'!AN8</f>
        <v>22.6.2017</v>
      </c>
      <c r="K12" s="30"/>
      <c r="L12" s="30"/>
      <c r="M12" s="47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0.9" customHeight="1">
      <c r="A13" s="30"/>
      <c r="B13" s="35"/>
      <c r="C13" s="30"/>
      <c r="D13" s="30"/>
      <c r="E13" s="30"/>
      <c r="F13" s="30"/>
      <c r="G13" s="30"/>
      <c r="H13" s="30"/>
      <c r="I13" s="111"/>
      <c r="J13" s="111"/>
      <c r="K13" s="30"/>
      <c r="L13" s="30"/>
      <c r="M13" s="47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customHeight="1">
      <c r="A14" s="30"/>
      <c r="B14" s="35"/>
      <c r="C14" s="30"/>
      <c r="D14" s="110" t="s">
        <v>23</v>
      </c>
      <c r="E14" s="30"/>
      <c r="F14" s="30"/>
      <c r="G14" s="30"/>
      <c r="H14" s="30"/>
      <c r="I14" s="113" t="s">
        <v>24</v>
      </c>
      <c r="J14" s="114" t="s">
        <v>1</v>
      </c>
      <c r="K14" s="30"/>
      <c r="L14" s="30"/>
      <c r="M14" s="47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8" customHeight="1">
      <c r="A15" s="30"/>
      <c r="B15" s="35"/>
      <c r="C15" s="30"/>
      <c r="D15" s="30"/>
      <c r="E15" s="112" t="s">
        <v>25</v>
      </c>
      <c r="F15" s="30"/>
      <c r="G15" s="30"/>
      <c r="H15" s="30"/>
      <c r="I15" s="113" t="s">
        <v>26</v>
      </c>
      <c r="J15" s="114" t="s">
        <v>1</v>
      </c>
      <c r="K15" s="30"/>
      <c r="L15" s="30"/>
      <c r="M15" s="47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6.95" customHeight="1">
      <c r="A16" s="30"/>
      <c r="B16" s="35"/>
      <c r="C16" s="30"/>
      <c r="D16" s="30"/>
      <c r="E16" s="30"/>
      <c r="F16" s="30"/>
      <c r="G16" s="30"/>
      <c r="H16" s="30"/>
      <c r="I16" s="111"/>
      <c r="J16" s="111"/>
      <c r="K16" s="30"/>
      <c r="L16" s="30"/>
      <c r="M16" s="47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2" customHeight="1">
      <c r="A17" s="30"/>
      <c r="B17" s="35"/>
      <c r="C17" s="30"/>
      <c r="D17" s="110" t="s">
        <v>27</v>
      </c>
      <c r="E17" s="30"/>
      <c r="F17" s="30"/>
      <c r="G17" s="30"/>
      <c r="H17" s="30"/>
      <c r="I17" s="113" t="s">
        <v>24</v>
      </c>
      <c r="J17" s="27" t="str">
        <f>'Rekapitulácia stavby'!AN13</f>
        <v>Vyplň údaj</v>
      </c>
      <c r="K17" s="30"/>
      <c r="L17" s="30"/>
      <c r="M17" s="47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8" customHeight="1">
      <c r="A18" s="30"/>
      <c r="B18" s="35"/>
      <c r="C18" s="30"/>
      <c r="D18" s="30"/>
      <c r="E18" s="290" t="str">
        <f>'Rekapitulácia stavby'!E14</f>
        <v>Vyplň údaj</v>
      </c>
      <c r="F18" s="291"/>
      <c r="G18" s="291"/>
      <c r="H18" s="291"/>
      <c r="I18" s="113" t="s">
        <v>26</v>
      </c>
      <c r="J18" s="27" t="str">
        <f>'Rekapitulácia stavby'!AN14</f>
        <v>Vyplň údaj</v>
      </c>
      <c r="K18" s="30"/>
      <c r="L18" s="30"/>
      <c r="M18" s="47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6.95" customHeight="1">
      <c r="A19" s="30"/>
      <c r="B19" s="35"/>
      <c r="C19" s="30"/>
      <c r="D19" s="30"/>
      <c r="E19" s="30"/>
      <c r="F19" s="30"/>
      <c r="G19" s="30"/>
      <c r="H19" s="30"/>
      <c r="I19" s="111"/>
      <c r="J19" s="111"/>
      <c r="K19" s="30"/>
      <c r="L19" s="30"/>
      <c r="M19" s="47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2" customHeight="1">
      <c r="A20" s="30"/>
      <c r="B20" s="35"/>
      <c r="C20" s="30"/>
      <c r="D20" s="110" t="s">
        <v>29</v>
      </c>
      <c r="E20" s="30"/>
      <c r="F20" s="30"/>
      <c r="G20" s="30"/>
      <c r="H20" s="30"/>
      <c r="I20" s="113" t="s">
        <v>24</v>
      </c>
      <c r="J20" s="114" t="s">
        <v>30</v>
      </c>
      <c r="K20" s="30"/>
      <c r="L20" s="30"/>
      <c r="M20" s="47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8" customHeight="1">
      <c r="A21" s="30"/>
      <c r="B21" s="35"/>
      <c r="C21" s="30"/>
      <c r="D21" s="30"/>
      <c r="E21" s="112" t="s">
        <v>31</v>
      </c>
      <c r="F21" s="30"/>
      <c r="G21" s="30"/>
      <c r="H21" s="30"/>
      <c r="I21" s="113" t="s">
        <v>26</v>
      </c>
      <c r="J21" s="114" t="s">
        <v>32</v>
      </c>
      <c r="K21" s="30"/>
      <c r="L21" s="30"/>
      <c r="M21" s="47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6.95" customHeight="1">
      <c r="A22" s="30"/>
      <c r="B22" s="35"/>
      <c r="C22" s="30"/>
      <c r="D22" s="30"/>
      <c r="E22" s="30"/>
      <c r="F22" s="30"/>
      <c r="G22" s="30"/>
      <c r="H22" s="30"/>
      <c r="I22" s="111"/>
      <c r="J22" s="111"/>
      <c r="K22" s="30"/>
      <c r="L22" s="30"/>
      <c r="M22" s="47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2" customHeight="1">
      <c r="A23" s="30"/>
      <c r="B23" s="35"/>
      <c r="C23" s="30"/>
      <c r="D23" s="110" t="s">
        <v>34</v>
      </c>
      <c r="E23" s="30"/>
      <c r="F23" s="30"/>
      <c r="G23" s="30"/>
      <c r="H23" s="30"/>
      <c r="I23" s="113" t="s">
        <v>24</v>
      </c>
      <c r="J23" s="114" t="s">
        <v>1</v>
      </c>
      <c r="K23" s="30"/>
      <c r="L23" s="30"/>
      <c r="M23" s="47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8" customHeight="1">
      <c r="A24" s="30"/>
      <c r="B24" s="35"/>
      <c r="C24" s="30"/>
      <c r="D24" s="30"/>
      <c r="E24" s="112" t="s">
        <v>35</v>
      </c>
      <c r="F24" s="30"/>
      <c r="G24" s="30"/>
      <c r="H24" s="30"/>
      <c r="I24" s="113" t="s">
        <v>26</v>
      </c>
      <c r="J24" s="114" t="s">
        <v>1</v>
      </c>
      <c r="K24" s="30"/>
      <c r="L24" s="30"/>
      <c r="M24" s="47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6.95" customHeight="1">
      <c r="A25" s="30"/>
      <c r="B25" s="35"/>
      <c r="C25" s="30"/>
      <c r="D25" s="30"/>
      <c r="E25" s="30"/>
      <c r="F25" s="30"/>
      <c r="G25" s="30"/>
      <c r="H25" s="30"/>
      <c r="I25" s="111"/>
      <c r="J25" s="111"/>
      <c r="K25" s="30"/>
      <c r="L25" s="30"/>
      <c r="M25" s="47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2" customHeight="1">
      <c r="A26" s="30"/>
      <c r="B26" s="35"/>
      <c r="C26" s="30"/>
      <c r="D26" s="110" t="s">
        <v>36</v>
      </c>
      <c r="E26" s="30"/>
      <c r="F26" s="30"/>
      <c r="G26" s="30"/>
      <c r="H26" s="30"/>
      <c r="I26" s="111"/>
      <c r="J26" s="111"/>
      <c r="K26" s="30"/>
      <c r="L26" s="30"/>
      <c r="M26" s="47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8" customFormat="1" ht="16.5" customHeight="1">
      <c r="A27" s="116"/>
      <c r="B27" s="117"/>
      <c r="C27" s="116"/>
      <c r="D27" s="116"/>
      <c r="E27" s="292" t="s">
        <v>1</v>
      </c>
      <c r="F27" s="292"/>
      <c r="G27" s="292"/>
      <c r="H27" s="292"/>
      <c r="I27" s="118"/>
      <c r="J27" s="118"/>
      <c r="K27" s="116"/>
      <c r="L27" s="116"/>
      <c r="M27" s="119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5" customHeight="1">
      <c r="A28" s="30"/>
      <c r="B28" s="35"/>
      <c r="C28" s="30"/>
      <c r="D28" s="30"/>
      <c r="E28" s="30"/>
      <c r="F28" s="30"/>
      <c r="G28" s="30"/>
      <c r="H28" s="30"/>
      <c r="I28" s="111"/>
      <c r="J28" s="111"/>
      <c r="K28" s="30"/>
      <c r="L28" s="30"/>
      <c r="M28" s="47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5" customHeight="1">
      <c r="A29" s="30"/>
      <c r="B29" s="35"/>
      <c r="C29" s="30"/>
      <c r="D29" s="120"/>
      <c r="E29" s="120"/>
      <c r="F29" s="120"/>
      <c r="G29" s="120"/>
      <c r="H29" s="120"/>
      <c r="I29" s="121"/>
      <c r="J29" s="121"/>
      <c r="K29" s="120"/>
      <c r="L29" s="120"/>
      <c r="M29" s="47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12.75">
      <c r="A30" s="30"/>
      <c r="B30" s="35"/>
      <c r="C30" s="30"/>
      <c r="D30" s="30"/>
      <c r="E30" s="110" t="s">
        <v>105</v>
      </c>
      <c r="F30" s="30"/>
      <c r="G30" s="30"/>
      <c r="H30" s="30"/>
      <c r="I30" s="111"/>
      <c r="J30" s="111"/>
      <c r="K30" s="122">
        <f>I96</f>
        <v>0</v>
      </c>
      <c r="L30" s="30"/>
      <c r="M30" s="47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12.75">
      <c r="A31" s="30"/>
      <c r="B31" s="35"/>
      <c r="C31" s="30"/>
      <c r="D31" s="30"/>
      <c r="E31" s="110" t="s">
        <v>106</v>
      </c>
      <c r="F31" s="30"/>
      <c r="G31" s="30"/>
      <c r="H31" s="30"/>
      <c r="I31" s="111"/>
      <c r="J31" s="111"/>
      <c r="K31" s="122">
        <f>J96</f>
        <v>0</v>
      </c>
      <c r="L31" s="30"/>
      <c r="M31" s="47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25.35" customHeight="1">
      <c r="A32" s="30"/>
      <c r="B32" s="35"/>
      <c r="C32" s="30"/>
      <c r="D32" s="123" t="s">
        <v>37</v>
      </c>
      <c r="E32" s="30"/>
      <c r="F32" s="30"/>
      <c r="G32" s="30"/>
      <c r="H32" s="30"/>
      <c r="I32" s="111"/>
      <c r="J32" s="111"/>
      <c r="K32" s="124">
        <f>ROUND(K126, 2)</f>
        <v>0</v>
      </c>
      <c r="L32" s="30"/>
      <c r="M32" s="47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6.95" customHeight="1">
      <c r="A33" s="30"/>
      <c r="B33" s="35"/>
      <c r="C33" s="30"/>
      <c r="D33" s="120"/>
      <c r="E33" s="120"/>
      <c r="F33" s="120"/>
      <c r="G33" s="120"/>
      <c r="H33" s="120"/>
      <c r="I33" s="121"/>
      <c r="J33" s="121"/>
      <c r="K33" s="120"/>
      <c r="L33" s="120"/>
      <c r="M33" s="47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customHeight="1">
      <c r="A34" s="30"/>
      <c r="B34" s="35"/>
      <c r="C34" s="30"/>
      <c r="D34" s="30"/>
      <c r="E34" s="30"/>
      <c r="F34" s="125" t="s">
        <v>39</v>
      </c>
      <c r="G34" s="30"/>
      <c r="H34" s="30"/>
      <c r="I34" s="126" t="s">
        <v>38</v>
      </c>
      <c r="J34" s="111"/>
      <c r="K34" s="125" t="s">
        <v>40</v>
      </c>
      <c r="L34" s="30"/>
      <c r="M34" s="47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customHeight="1">
      <c r="A35" s="30"/>
      <c r="B35" s="35"/>
      <c r="C35" s="30"/>
      <c r="D35" s="127" t="s">
        <v>41</v>
      </c>
      <c r="E35" s="110" t="s">
        <v>42</v>
      </c>
      <c r="F35" s="122">
        <f>ROUND((SUM(BE126:BE184)),  2)</f>
        <v>0</v>
      </c>
      <c r="G35" s="30"/>
      <c r="H35" s="30"/>
      <c r="I35" s="128">
        <v>0.2</v>
      </c>
      <c r="J35" s="111"/>
      <c r="K35" s="122">
        <f>ROUND(((SUM(BE126:BE184))*I35),  2)</f>
        <v>0</v>
      </c>
      <c r="L35" s="30"/>
      <c r="M35" s="47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5" customHeight="1">
      <c r="A36" s="30"/>
      <c r="B36" s="35"/>
      <c r="C36" s="30"/>
      <c r="D36" s="30"/>
      <c r="E36" s="110" t="s">
        <v>43</v>
      </c>
      <c r="F36" s="122">
        <f>ROUND((SUM(BF126:BF184)),  2)</f>
        <v>0</v>
      </c>
      <c r="G36" s="30"/>
      <c r="H36" s="30"/>
      <c r="I36" s="128">
        <v>0.2</v>
      </c>
      <c r="J36" s="111"/>
      <c r="K36" s="122">
        <f>ROUND(((SUM(BF126:BF184))*I36),  2)</f>
        <v>0</v>
      </c>
      <c r="L36" s="30"/>
      <c r="M36" s="47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5" hidden="1" customHeight="1">
      <c r="A37" s="30"/>
      <c r="B37" s="35"/>
      <c r="C37" s="30"/>
      <c r="D37" s="30"/>
      <c r="E37" s="110" t="s">
        <v>44</v>
      </c>
      <c r="F37" s="122">
        <f>ROUND((SUM(BG126:BG184)),  2)</f>
        <v>0</v>
      </c>
      <c r="G37" s="30"/>
      <c r="H37" s="30"/>
      <c r="I37" s="128">
        <v>0.2</v>
      </c>
      <c r="J37" s="111"/>
      <c r="K37" s="122">
        <f>0</f>
        <v>0</v>
      </c>
      <c r="L37" s="30"/>
      <c r="M37" s="47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14.45" hidden="1" customHeight="1">
      <c r="A38" s="30"/>
      <c r="B38" s="35"/>
      <c r="C38" s="30"/>
      <c r="D38" s="30"/>
      <c r="E38" s="110" t="s">
        <v>45</v>
      </c>
      <c r="F38" s="122">
        <f>ROUND((SUM(BH126:BH184)),  2)</f>
        <v>0</v>
      </c>
      <c r="G38" s="30"/>
      <c r="H38" s="30"/>
      <c r="I38" s="128">
        <v>0.2</v>
      </c>
      <c r="J38" s="111"/>
      <c r="K38" s="122">
        <f>0</f>
        <v>0</v>
      </c>
      <c r="L38" s="30"/>
      <c r="M38" s="47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14.45" hidden="1" customHeight="1">
      <c r="A39" s="30"/>
      <c r="B39" s="35"/>
      <c r="C39" s="30"/>
      <c r="D39" s="30"/>
      <c r="E39" s="110" t="s">
        <v>46</v>
      </c>
      <c r="F39" s="122">
        <f>ROUND((SUM(BI126:BI184)),  2)</f>
        <v>0</v>
      </c>
      <c r="G39" s="30"/>
      <c r="H39" s="30"/>
      <c r="I39" s="128">
        <v>0</v>
      </c>
      <c r="J39" s="111"/>
      <c r="K39" s="122">
        <f>0</f>
        <v>0</v>
      </c>
      <c r="L39" s="30"/>
      <c r="M39" s="47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6.95" customHeight="1">
      <c r="A40" s="30"/>
      <c r="B40" s="35"/>
      <c r="C40" s="30"/>
      <c r="D40" s="30"/>
      <c r="E40" s="30"/>
      <c r="F40" s="30"/>
      <c r="G40" s="30"/>
      <c r="H40" s="30"/>
      <c r="I40" s="111"/>
      <c r="J40" s="111"/>
      <c r="K40" s="30"/>
      <c r="L40" s="30"/>
      <c r="M40" s="47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2" customFormat="1" ht="25.35" customHeight="1">
      <c r="A41" s="30"/>
      <c r="B41" s="35"/>
      <c r="C41" s="129"/>
      <c r="D41" s="130" t="s">
        <v>47</v>
      </c>
      <c r="E41" s="131"/>
      <c r="F41" s="131"/>
      <c r="G41" s="132" t="s">
        <v>48</v>
      </c>
      <c r="H41" s="133" t="s">
        <v>49</v>
      </c>
      <c r="I41" s="134"/>
      <c r="J41" s="134"/>
      <c r="K41" s="135">
        <f>SUM(K32:K39)</f>
        <v>0</v>
      </c>
      <c r="L41" s="136"/>
      <c r="M41" s="47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</row>
    <row r="42" spans="1:31" s="2" customFormat="1" ht="14.45" customHeight="1">
      <c r="A42" s="30"/>
      <c r="B42" s="35"/>
      <c r="C42" s="30"/>
      <c r="D42" s="30"/>
      <c r="E42" s="30"/>
      <c r="F42" s="30"/>
      <c r="G42" s="30"/>
      <c r="H42" s="30"/>
      <c r="I42" s="111"/>
      <c r="J42" s="111"/>
      <c r="K42" s="30"/>
      <c r="L42" s="30"/>
      <c r="M42" s="47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</row>
    <row r="43" spans="1:31" s="1" customFormat="1" ht="14.45" customHeight="1">
      <c r="B43" s="17"/>
      <c r="I43" s="104"/>
      <c r="J43" s="104"/>
      <c r="M43" s="17"/>
    </row>
    <row r="44" spans="1:31" s="1" customFormat="1" ht="14.45" customHeight="1">
      <c r="B44" s="17"/>
      <c r="I44" s="104"/>
      <c r="J44" s="104"/>
      <c r="M44" s="17"/>
    </row>
    <row r="45" spans="1:31" s="1" customFormat="1" ht="14.45" customHeight="1">
      <c r="B45" s="17"/>
      <c r="I45" s="104"/>
      <c r="J45" s="104"/>
      <c r="M45" s="17"/>
    </row>
    <row r="46" spans="1:31" s="1" customFormat="1" ht="14.45" customHeight="1">
      <c r="B46" s="17"/>
      <c r="I46" s="104"/>
      <c r="J46" s="104"/>
      <c r="M46" s="17"/>
    </row>
    <row r="47" spans="1:31" s="1" customFormat="1" ht="14.45" customHeight="1">
      <c r="B47" s="17"/>
      <c r="I47" s="104"/>
      <c r="J47" s="104"/>
      <c r="M47" s="17"/>
    </row>
    <row r="48" spans="1:31" s="1" customFormat="1" ht="14.45" customHeight="1">
      <c r="B48" s="17"/>
      <c r="I48" s="104"/>
      <c r="J48" s="104"/>
      <c r="M48" s="17"/>
    </row>
    <row r="49" spans="1:31" s="1" customFormat="1" ht="14.45" customHeight="1">
      <c r="B49" s="17"/>
      <c r="I49" s="104"/>
      <c r="J49" s="104"/>
      <c r="M49" s="17"/>
    </row>
    <row r="50" spans="1:31" s="2" customFormat="1" ht="14.45" customHeight="1">
      <c r="B50" s="47"/>
      <c r="D50" s="137" t="s">
        <v>50</v>
      </c>
      <c r="E50" s="138"/>
      <c r="F50" s="138"/>
      <c r="G50" s="137" t="s">
        <v>51</v>
      </c>
      <c r="H50" s="138"/>
      <c r="I50" s="139"/>
      <c r="J50" s="139"/>
      <c r="K50" s="138"/>
      <c r="L50" s="138"/>
      <c r="M50" s="47"/>
    </row>
    <row r="51" spans="1:31" ht="11.25">
      <c r="B51" s="17"/>
      <c r="M51" s="17"/>
    </row>
    <row r="52" spans="1:31" ht="11.25">
      <c r="B52" s="17"/>
      <c r="M52" s="17"/>
    </row>
    <row r="53" spans="1:31" ht="11.25">
      <c r="B53" s="17"/>
      <c r="M53" s="17"/>
    </row>
    <row r="54" spans="1:31" ht="11.25">
      <c r="B54" s="17"/>
      <c r="M54" s="17"/>
    </row>
    <row r="55" spans="1:31" ht="11.25">
      <c r="B55" s="17"/>
      <c r="M55" s="17"/>
    </row>
    <row r="56" spans="1:31" ht="11.25">
      <c r="B56" s="17"/>
      <c r="M56" s="17"/>
    </row>
    <row r="57" spans="1:31" ht="11.25">
      <c r="B57" s="17"/>
      <c r="M57" s="17"/>
    </row>
    <row r="58" spans="1:31" ht="11.25">
      <c r="B58" s="17"/>
      <c r="M58" s="17"/>
    </row>
    <row r="59" spans="1:31" ht="11.25">
      <c r="B59" s="17"/>
      <c r="M59" s="17"/>
    </row>
    <row r="60" spans="1:31" ht="11.25">
      <c r="B60" s="17"/>
      <c r="M60" s="17"/>
    </row>
    <row r="61" spans="1:31" s="2" customFormat="1" ht="12.75">
      <c r="A61" s="30"/>
      <c r="B61" s="35"/>
      <c r="C61" s="30"/>
      <c r="D61" s="140" t="s">
        <v>52</v>
      </c>
      <c r="E61" s="141"/>
      <c r="F61" s="142" t="s">
        <v>53</v>
      </c>
      <c r="G61" s="140" t="s">
        <v>52</v>
      </c>
      <c r="H61" s="141"/>
      <c r="I61" s="143"/>
      <c r="J61" s="144" t="s">
        <v>53</v>
      </c>
      <c r="K61" s="141"/>
      <c r="L61" s="141"/>
      <c r="M61" s="47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ht="11.25">
      <c r="B62" s="17"/>
      <c r="M62" s="17"/>
    </row>
    <row r="63" spans="1:31" ht="11.25">
      <c r="B63" s="17"/>
      <c r="M63" s="17"/>
    </row>
    <row r="64" spans="1:31" ht="11.25">
      <c r="B64" s="17"/>
      <c r="M64" s="17"/>
    </row>
    <row r="65" spans="1:31" s="2" customFormat="1" ht="12.75">
      <c r="A65" s="30"/>
      <c r="B65" s="35"/>
      <c r="C65" s="30"/>
      <c r="D65" s="137" t="s">
        <v>54</v>
      </c>
      <c r="E65" s="145"/>
      <c r="F65" s="145"/>
      <c r="G65" s="137" t="s">
        <v>55</v>
      </c>
      <c r="H65" s="145"/>
      <c r="I65" s="146"/>
      <c r="J65" s="146"/>
      <c r="K65" s="145"/>
      <c r="L65" s="145"/>
      <c r="M65" s="47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ht="11.25">
      <c r="B66" s="17"/>
      <c r="M66" s="17"/>
    </row>
    <row r="67" spans="1:31" ht="11.25">
      <c r="B67" s="17"/>
      <c r="M67" s="17"/>
    </row>
    <row r="68" spans="1:31" ht="11.25">
      <c r="B68" s="17"/>
      <c r="M68" s="17"/>
    </row>
    <row r="69" spans="1:31" ht="11.25">
      <c r="B69" s="17"/>
      <c r="M69" s="17"/>
    </row>
    <row r="70" spans="1:31" ht="11.25">
      <c r="B70" s="17"/>
      <c r="M70" s="17"/>
    </row>
    <row r="71" spans="1:31" ht="11.25">
      <c r="B71" s="17"/>
      <c r="M71" s="17"/>
    </row>
    <row r="72" spans="1:31" ht="11.25">
      <c r="B72" s="17"/>
      <c r="M72" s="17"/>
    </row>
    <row r="73" spans="1:31" ht="11.25">
      <c r="B73" s="17"/>
      <c r="M73" s="17"/>
    </row>
    <row r="74" spans="1:31" ht="11.25">
      <c r="B74" s="17"/>
      <c r="M74" s="17"/>
    </row>
    <row r="75" spans="1:31" ht="11.25">
      <c r="B75" s="17"/>
      <c r="M75" s="17"/>
    </row>
    <row r="76" spans="1:31" s="2" customFormat="1" ht="12.75">
      <c r="A76" s="30"/>
      <c r="B76" s="35"/>
      <c r="C76" s="30"/>
      <c r="D76" s="140" t="s">
        <v>52</v>
      </c>
      <c r="E76" s="141"/>
      <c r="F76" s="142" t="s">
        <v>53</v>
      </c>
      <c r="G76" s="140" t="s">
        <v>52</v>
      </c>
      <c r="H76" s="141"/>
      <c r="I76" s="143"/>
      <c r="J76" s="144" t="s">
        <v>53</v>
      </c>
      <c r="K76" s="141"/>
      <c r="L76" s="141"/>
      <c r="M76" s="47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5" customHeight="1">
      <c r="A77" s="30"/>
      <c r="B77" s="147"/>
      <c r="C77" s="148"/>
      <c r="D77" s="148"/>
      <c r="E77" s="148"/>
      <c r="F77" s="148"/>
      <c r="G77" s="148"/>
      <c r="H77" s="148"/>
      <c r="I77" s="149"/>
      <c r="J77" s="149"/>
      <c r="K77" s="148"/>
      <c r="L77" s="148"/>
      <c r="M77" s="47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81" spans="1:47" s="2" customFormat="1" ht="6.95" customHeight="1">
      <c r="A81" s="30"/>
      <c r="B81" s="150"/>
      <c r="C81" s="151"/>
      <c r="D81" s="151"/>
      <c r="E81" s="151"/>
      <c r="F81" s="151"/>
      <c r="G81" s="151"/>
      <c r="H81" s="151"/>
      <c r="I81" s="152"/>
      <c r="J81" s="152"/>
      <c r="K81" s="151"/>
      <c r="L81" s="151"/>
      <c r="M81" s="47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47" s="2" customFormat="1" ht="24.95" customHeight="1">
      <c r="A82" s="30"/>
      <c r="B82" s="31"/>
      <c r="C82" s="20" t="s">
        <v>107</v>
      </c>
      <c r="D82" s="32"/>
      <c r="E82" s="32"/>
      <c r="F82" s="32"/>
      <c r="G82" s="32"/>
      <c r="H82" s="32"/>
      <c r="I82" s="111"/>
      <c r="J82" s="111"/>
      <c r="K82" s="32"/>
      <c r="L82" s="32"/>
      <c r="M82" s="47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47" s="2" customFormat="1" ht="6.95" customHeight="1">
      <c r="A83" s="30"/>
      <c r="B83" s="31"/>
      <c r="C83" s="32"/>
      <c r="D83" s="32"/>
      <c r="E83" s="32"/>
      <c r="F83" s="32"/>
      <c r="G83" s="32"/>
      <c r="H83" s="32"/>
      <c r="I83" s="111"/>
      <c r="J83" s="111"/>
      <c r="K83" s="32"/>
      <c r="L83" s="32"/>
      <c r="M83" s="47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47" s="2" customFormat="1" ht="12" customHeight="1">
      <c r="A84" s="30"/>
      <c r="B84" s="31"/>
      <c r="C84" s="26" t="s">
        <v>15</v>
      </c>
      <c r="D84" s="32"/>
      <c r="E84" s="32"/>
      <c r="F84" s="32"/>
      <c r="G84" s="32"/>
      <c r="H84" s="32"/>
      <c r="I84" s="111"/>
      <c r="J84" s="111"/>
      <c r="K84" s="32"/>
      <c r="L84" s="32"/>
      <c r="M84" s="47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47" s="2" customFormat="1" ht="23.25" customHeight="1">
      <c r="A85" s="30"/>
      <c r="B85" s="31"/>
      <c r="C85" s="32"/>
      <c r="D85" s="32"/>
      <c r="E85" s="293" t="str">
        <f>E7</f>
        <v>Zlepšenie vybavenia techn. učební a zvýšenie technickej gramotnosti v centre odborného výcviku SPŠ NMnV</v>
      </c>
      <c r="F85" s="294"/>
      <c r="G85" s="294"/>
      <c r="H85" s="294"/>
      <c r="I85" s="111"/>
      <c r="J85" s="111"/>
      <c r="K85" s="32"/>
      <c r="L85" s="32"/>
      <c r="M85" s="47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47" s="2" customFormat="1" ht="12" customHeight="1">
      <c r="A86" s="30"/>
      <c r="B86" s="31"/>
      <c r="C86" s="26" t="s">
        <v>102</v>
      </c>
      <c r="D86" s="32"/>
      <c r="E86" s="32"/>
      <c r="F86" s="32"/>
      <c r="G86" s="32"/>
      <c r="H86" s="32"/>
      <c r="I86" s="111"/>
      <c r="J86" s="111"/>
      <c r="K86" s="32"/>
      <c r="L86" s="32"/>
      <c r="M86" s="47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47" s="2" customFormat="1" ht="16.5" customHeight="1">
      <c r="A87" s="30"/>
      <c r="B87" s="31"/>
      <c r="C87" s="32"/>
      <c r="D87" s="32"/>
      <c r="E87" s="245" t="str">
        <f>E9</f>
        <v>003 - SO 02 Rekonštrukcia striech</v>
      </c>
      <c r="F87" s="295"/>
      <c r="G87" s="295"/>
      <c r="H87" s="295"/>
      <c r="I87" s="111"/>
      <c r="J87" s="111"/>
      <c r="K87" s="32"/>
      <c r="L87" s="32"/>
      <c r="M87" s="47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47" s="2" customFormat="1" ht="6.95" customHeight="1">
      <c r="A88" s="30"/>
      <c r="B88" s="31"/>
      <c r="C88" s="32"/>
      <c r="D88" s="32"/>
      <c r="E88" s="32"/>
      <c r="F88" s="32"/>
      <c r="G88" s="32"/>
      <c r="H88" s="32"/>
      <c r="I88" s="111"/>
      <c r="J88" s="111"/>
      <c r="K88" s="32"/>
      <c r="L88" s="32"/>
      <c r="M88" s="47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47" s="2" customFormat="1" ht="12" customHeight="1">
      <c r="A89" s="30"/>
      <c r="B89" s="31"/>
      <c r="C89" s="26" t="s">
        <v>19</v>
      </c>
      <c r="D89" s="32"/>
      <c r="E89" s="32"/>
      <c r="F89" s="24" t="str">
        <f>F12</f>
        <v>Nové Mesto nad Váhom</v>
      </c>
      <c r="G89" s="32"/>
      <c r="H89" s="32"/>
      <c r="I89" s="113" t="s">
        <v>21</v>
      </c>
      <c r="J89" s="115" t="str">
        <f>IF(J12="","",J12)</f>
        <v>22.6.2017</v>
      </c>
      <c r="K89" s="32"/>
      <c r="L89" s="32"/>
      <c r="M89" s="47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47" s="2" customFormat="1" ht="6.95" customHeight="1">
      <c r="A90" s="30"/>
      <c r="B90" s="31"/>
      <c r="C90" s="32"/>
      <c r="D90" s="32"/>
      <c r="E90" s="32"/>
      <c r="F90" s="32"/>
      <c r="G90" s="32"/>
      <c r="H90" s="32"/>
      <c r="I90" s="111"/>
      <c r="J90" s="111"/>
      <c r="K90" s="32"/>
      <c r="L90" s="32"/>
      <c r="M90" s="47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47" s="2" customFormat="1" ht="25.7" customHeight="1">
      <c r="A91" s="30"/>
      <c r="B91" s="31"/>
      <c r="C91" s="26" t="s">
        <v>23</v>
      </c>
      <c r="D91" s="32"/>
      <c r="E91" s="32"/>
      <c r="F91" s="24" t="str">
        <f>E15</f>
        <v xml:space="preserve"> </v>
      </c>
      <c r="G91" s="32"/>
      <c r="H91" s="32"/>
      <c r="I91" s="113" t="s">
        <v>29</v>
      </c>
      <c r="J91" s="153" t="str">
        <f>E21</f>
        <v>3D PARTNERS, s.r.o.</v>
      </c>
      <c r="K91" s="32"/>
      <c r="L91" s="32"/>
      <c r="M91" s="47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47" s="2" customFormat="1" ht="15.2" customHeight="1">
      <c r="A92" s="30"/>
      <c r="B92" s="31"/>
      <c r="C92" s="26" t="s">
        <v>27</v>
      </c>
      <c r="D92" s="32"/>
      <c r="E92" s="32"/>
      <c r="F92" s="24" t="str">
        <f>IF(E18="","",E18)</f>
        <v>Vyplň údaj</v>
      </c>
      <c r="G92" s="32"/>
      <c r="H92" s="32"/>
      <c r="I92" s="113" t="s">
        <v>34</v>
      </c>
      <c r="J92" s="153" t="str">
        <f>E24</f>
        <v>Ing. Martin TOMÁŠ</v>
      </c>
      <c r="K92" s="32"/>
      <c r="L92" s="32"/>
      <c r="M92" s="47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47" s="2" customFormat="1" ht="10.35" customHeight="1">
      <c r="A93" s="30"/>
      <c r="B93" s="31"/>
      <c r="C93" s="32"/>
      <c r="D93" s="32"/>
      <c r="E93" s="32"/>
      <c r="F93" s="32"/>
      <c r="G93" s="32"/>
      <c r="H93" s="32"/>
      <c r="I93" s="111"/>
      <c r="J93" s="111"/>
      <c r="K93" s="32"/>
      <c r="L93" s="32"/>
      <c r="M93" s="47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47" s="2" customFormat="1" ht="29.25" customHeight="1">
      <c r="A94" s="30"/>
      <c r="B94" s="31"/>
      <c r="C94" s="154" t="s">
        <v>108</v>
      </c>
      <c r="D94" s="155"/>
      <c r="E94" s="155"/>
      <c r="F94" s="155"/>
      <c r="G94" s="155"/>
      <c r="H94" s="155"/>
      <c r="I94" s="156" t="s">
        <v>109</v>
      </c>
      <c r="J94" s="156" t="s">
        <v>110</v>
      </c>
      <c r="K94" s="157" t="s">
        <v>111</v>
      </c>
      <c r="L94" s="155"/>
      <c r="M94" s="47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47" s="2" customFormat="1" ht="10.35" customHeight="1">
      <c r="A95" s="30"/>
      <c r="B95" s="31"/>
      <c r="C95" s="32"/>
      <c r="D95" s="32"/>
      <c r="E95" s="32"/>
      <c r="F95" s="32"/>
      <c r="G95" s="32"/>
      <c r="H95" s="32"/>
      <c r="I95" s="111"/>
      <c r="J95" s="111"/>
      <c r="K95" s="32"/>
      <c r="L95" s="32"/>
      <c r="M95" s="47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47" s="2" customFormat="1" ht="22.9" customHeight="1">
      <c r="A96" s="30"/>
      <c r="B96" s="31"/>
      <c r="C96" s="158" t="s">
        <v>112</v>
      </c>
      <c r="D96" s="32"/>
      <c r="E96" s="32"/>
      <c r="F96" s="32"/>
      <c r="G96" s="32"/>
      <c r="H96" s="32"/>
      <c r="I96" s="159">
        <f t="shared" ref="I96:J98" si="0">Q126</f>
        <v>0</v>
      </c>
      <c r="J96" s="159">
        <f t="shared" si="0"/>
        <v>0</v>
      </c>
      <c r="K96" s="79">
        <f>K126</f>
        <v>0</v>
      </c>
      <c r="L96" s="32"/>
      <c r="M96" s="47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U96" s="14" t="s">
        <v>113</v>
      </c>
    </row>
    <row r="97" spans="1:31" s="9" customFormat="1" ht="24.95" customHeight="1">
      <c r="B97" s="160"/>
      <c r="C97" s="161"/>
      <c r="D97" s="162" t="s">
        <v>114</v>
      </c>
      <c r="E97" s="163"/>
      <c r="F97" s="163"/>
      <c r="G97" s="163"/>
      <c r="H97" s="163"/>
      <c r="I97" s="164">
        <f t="shared" si="0"/>
        <v>0</v>
      </c>
      <c r="J97" s="164">
        <f t="shared" si="0"/>
        <v>0</v>
      </c>
      <c r="K97" s="165">
        <f>K127</f>
        <v>0</v>
      </c>
      <c r="L97" s="161"/>
      <c r="M97" s="166"/>
    </row>
    <row r="98" spans="1:31" s="10" customFormat="1" ht="19.899999999999999" customHeight="1">
      <c r="B98" s="167"/>
      <c r="C98" s="168"/>
      <c r="D98" s="169" t="s">
        <v>115</v>
      </c>
      <c r="E98" s="170"/>
      <c r="F98" s="170"/>
      <c r="G98" s="170"/>
      <c r="H98" s="170"/>
      <c r="I98" s="171">
        <f t="shared" si="0"/>
        <v>0</v>
      </c>
      <c r="J98" s="171">
        <f t="shared" si="0"/>
        <v>0</v>
      </c>
      <c r="K98" s="172">
        <f>K128</f>
        <v>0</v>
      </c>
      <c r="L98" s="168"/>
      <c r="M98" s="173"/>
    </row>
    <row r="99" spans="1:31" s="10" customFormat="1" ht="19.899999999999999" customHeight="1">
      <c r="B99" s="167"/>
      <c r="C99" s="168"/>
      <c r="D99" s="169" t="s">
        <v>116</v>
      </c>
      <c r="E99" s="170"/>
      <c r="F99" s="170"/>
      <c r="G99" s="170"/>
      <c r="H99" s="170"/>
      <c r="I99" s="171">
        <f>Q130</f>
        <v>0</v>
      </c>
      <c r="J99" s="171">
        <f>R130</f>
        <v>0</v>
      </c>
      <c r="K99" s="172">
        <f>K130</f>
        <v>0</v>
      </c>
      <c r="L99" s="168"/>
      <c r="M99" s="173"/>
    </row>
    <row r="100" spans="1:31" s="10" customFormat="1" ht="19.899999999999999" customHeight="1">
      <c r="B100" s="167"/>
      <c r="C100" s="168"/>
      <c r="D100" s="169" t="s">
        <v>117</v>
      </c>
      <c r="E100" s="170"/>
      <c r="F100" s="170"/>
      <c r="G100" s="170"/>
      <c r="H100" s="170"/>
      <c r="I100" s="171">
        <f>Q133</f>
        <v>0</v>
      </c>
      <c r="J100" s="171">
        <f>R133</f>
        <v>0</v>
      </c>
      <c r="K100" s="172">
        <f>K133</f>
        <v>0</v>
      </c>
      <c r="L100" s="168"/>
      <c r="M100" s="173"/>
    </row>
    <row r="101" spans="1:31" s="10" customFormat="1" ht="19.899999999999999" customHeight="1">
      <c r="B101" s="167"/>
      <c r="C101" s="168"/>
      <c r="D101" s="169" t="s">
        <v>118</v>
      </c>
      <c r="E101" s="170"/>
      <c r="F101" s="170"/>
      <c r="G101" s="170"/>
      <c r="H101" s="170"/>
      <c r="I101" s="171">
        <f>Q141</f>
        <v>0</v>
      </c>
      <c r="J101" s="171">
        <f>R141</f>
        <v>0</v>
      </c>
      <c r="K101" s="172">
        <f>K141</f>
        <v>0</v>
      </c>
      <c r="L101" s="168"/>
      <c r="M101" s="173"/>
    </row>
    <row r="102" spans="1:31" s="9" customFormat="1" ht="24.95" customHeight="1">
      <c r="B102" s="160"/>
      <c r="C102" s="161"/>
      <c r="D102" s="162" t="s">
        <v>119</v>
      </c>
      <c r="E102" s="163"/>
      <c r="F102" s="163"/>
      <c r="G102" s="163"/>
      <c r="H102" s="163"/>
      <c r="I102" s="164">
        <f>Q143</f>
        <v>0</v>
      </c>
      <c r="J102" s="164">
        <f>R143</f>
        <v>0</v>
      </c>
      <c r="K102" s="165">
        <f>K143</f>
        <v>0</v>
      </c>
      <c r="L102" s="161"/>
      <c r="M102" s="166"/>
    </row>
    <row r="103" spans="1:31" s="10" customFormat="1" ht="19.899999999999999" customHeight="1">
      <c r="B103" s="167"/>
      <c r="C103" s="168"/>
      <c r="D103" s="169" t="s">
        <v>1334</v>
      </c>
      <c r="E103" s="170"/>
      <c r="F103" s="170"/>
      <c r="G103" s="170"/>
      <c r="H103" s="170"/>
      <c r="I103" s="171">
        <f>Q144</f>
        <v>0</v>
      </c>
      <c r="J103" s="171">
        <f>R144</f>
        <v>0</v>
      </c>
      <c r="K103" s="172">
        <f>K144</f>
        <v>0</v>
      </c>
      <c r="L103" s="168"/>
      <c r="M103" s="173"/>
    </row>
    <row r="104" spans="1:31" s="10" customFormat="1" ht="19.899999999999999" customHeight="1">
      <c r="B104" s="167"/>
      <c r="C104" s="168"/>
      <c r="D104" s="169" t="s">
        <v>1335</v>
      </c>
      <c r="E104" s="170"/>
      <c r="F104" s="170"/>
      <c r="G104" s="170"/>
      <c r="H104" s="170"/>
      <c r="I104" s="171">
        <f>Q167</f>
        <v>0</v>
      </c>
      <c r="J104" s="171">
        <f>R167</f>
        <v>0</v>
      </c>
      <c r="K104" s="172">
        <f>K167</f>
        <v>0</v>
      </c>
      <c r="L104" s="168"/>
      <c r="M104" s="173"/>
    </row>
    <row r="105" spans="1:31" s="10" customFormat="1" ht="19.899999999999999" customHeight="1">
      <c r="B105" s="167"/>
      <c r="C105" s="168"/>
      <c r="D105" s="169" t="s">
        <v>126</v>
      </c>
      <c r="E105" s="170"/>
      <c r="F105" s="170"/>
      <c r="G105" s="170"/>
      <c r="H105" s="170"/>
      <c r="I105" s="171">
        <f>Q170</f>
        <v>0</v>
      </c>
      <c r="J105" s="171">
        <f>R170</f>
        <v>0</v>
      </c>
      <c r="K105" s="172">
        <f>K170</f>
        <v>0</v>
      </c>
      <c r="L105" s="168"/>
      <c r="M105" s="173"/>
    </row>
    <row r="106" spans="1:31" s="10" customFormat="1" ht="19.899999999999999" customHeight="1">
      <c r="B106" s="167"/>
      <c r="C106" s="168"/>
      <c r="D106" s="169" t="s">
        <v>128</v>
      </c>
      <c r="E106" s="170"/>
      <c r="F106" s="170"/>
      <c r="G106" s="170"/>
      <c r="H106" s="170"/>
      <c r="I106" s="171">
        <f>Q181</f>
        <v>0</v>
      </c>
      <c r="J106" s="171">
        <f>R181</f>
        <v>0</v>
      </c>
      <c r="K106" s="172">
        <f>K181</f>
        <v>0</v>
      </c>
      <c r="L106" s="168"/>
      <c r="M106" s="173"/>
    </row>
    <row r="107" spans="1:31" s="2" customFormat="1" ht="21.75" customHeight="1">
      <c r="A107" s="30"/>
      <c r="B107" s="31"/>
      <c r="C107" s="32"/>
      <c r="D107" s="32"/>
      <c r="E107" s="32"/>
      <c r="F107" s="32"/>
      <c r="G107" s="32"/>
      <c r="H107" s="32"/>
      <c r="I107" s="111"/>
      <c r="J107" s="111"/>
      <c r="K107" s="32"/>
      <c r="L107" s="32"/>
      <c r="M107" s="47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</row>
    <row r="108" spans="1:31" s="2" customFormat="1" ht="6.95" customHeight="1">
      <c r="A108" s="30"/>
      <c r="B108" s="50"/>
      <c r="C108" s="51"/>
      <c r="D108" s="51"/>
      <c r="E108" s="51"/>
      <c r="F108" s="51"/>
      <c r="G108" s="51"/>
      <c r="H108" s="51"/>
      <c r="I108" s="149"/>
      <c r="J108" s="149"/>
      <c r="K108" s="51"/>
      <c r="L108" s="51"/>
      <c r="M108" s="47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</row>
    <row r="112" spans="1:31" s="2" customFormat="1" ht="6.95" customHeight="1">
      <c r="A112" s="30"/>
      <c r="B112" s="52"/>
      <c r="C112" s="53"/>
      <c r="D112" s="53"/>
      <c r="E112" s="53"/>
      <c r="F112" s="53"/>
      <c r="G112" s="53"/>
      <c r="H112" s="53"/>
      <c r="I112" s="152"/>
      <c r="J112" s="152"/>
      <c r="K112" s="53"/>
      <c r="L112" s="53"/>
      <c r="M112" s="47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</row>
    <row r="113" spans="1:63" s="2" customFormat="1" ht="24.95" customHeight="1">
      <c r="A113" s="30"/>
      <c r="B113" s="31"/>
      <c r="C113" s="20" t="s">
        <v>135</v>
      </c>
      <c r="D113" s="32"/>
      <c r="E113" s="32"/>
      <c r="F113" s="32"/>
      <c r="G113" s="32"/>
      <c r="H113" s="32"/>
      <c r="I113" s="111"/>
      <c r="J113" s="111"/>
      <c r="K113" s="32"/>
      <c r="L113" s="32"/>
      <c r="M113" s="47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</row>
    <row r="114" spans="1:63" s="2" customFormat="1" ht="6.95" customHeight="1">
      <c r="A114" s="30"/>
      <c r="B114" s="31"/>
      <c r="C114" s="32"/>
      <c r="D114" s="32"/>
      <c r="E114" s="32"/>
      <c r="F114" s="32"/>
      <c r="G114" s="32"/>
      <c r="H114" s="32"/>
      <c r="I114" s="111"/>
      <c r="J114" s="111"/>
      <c r="K114" s="32"/>
      <c r="L114" s="32"/>
      <c r="M114" s="47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</row>
    <row r="115" spans="1:63" s="2" customFormat="1" ht="12" customHeight="1">
      <c r="A115" s="30"/>
      <c r="B115" s="31"/>
      <c r="C115" s="26" t="s">
        <v>15</v>
      </c>
      <c r="D115" s="32"/>
      <c r="E115" s="32"/>
      <c r="F115" s="32"/>
      <c r="G115" s="32"/>
      <c r="H115" s="32"/>
      <c r="I115" s="111"/>
      <c r="J115" s="111"/>
      <c r="K115" s="32"/>
      <c r="L115" s="32"/>
      <c r="M115" s="47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</row>
    <row r="116" spans="1:63" s="2" customFormat="1" ht="23.25" customHeight="1">
      <c r="A116" s="30"/>
      <c r="B116" s="31"/>
      <c r="C116" s="32"/>
      <c r="D116" s="32"/>
      <c r="E116" s="293" t="str">
        <f>E7</f>
        <v>Zlepšenie vybavenia techn. učební a zvýšenie technickej gramotnosti v centre odborného výcviku SPŠ NMnV</v>
      </c>
      <c r="F116" s="294"/>
      <c r="G116" s="294"/>
      <c r="H116" s="294"/>
      <c r="I116" s="111"/>
      <c r="J116" s="111"/>
      <c r="K116" s="32"/>
      <c r="L116" s="32"/>
      <c r="M116" s="47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pans="1:63" s="2" customFormat="1" ht="12" customHeight="1">
      <c r="A117" s="30"/>
      <c r="B117" s="31"/>
      <c r="C117" s="26" t="s">
        <v>102</v>
      </c>
      <c r="D117" s="32"/>
      <c r="E117" s="32"/>
      <c r="F117" s="32"/>
      <c r="G117" s="32"/>
      <c r="H117" s="32"/>
      <c r="I117" s="111"/>
      <c r="J117" s="111"/>
      <c r="K117" s="32"/>
      <c r="L117" s="32"/>
      <c r="M117" s="47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</row>
    <row r="118" spans="1:63" s="2" customFormat="1" ht="16.5" customHeight="1">
      <c r="A118" s="30"/>
      <c r="B118" s="31"/>
      <c r="C118" s="32"/>
      <c r="D118" s="32"/>
      <c r="E118" s="245" t="str">
        <f>E9</f>
        <v>003 - SO 02 Rekonštrukcia striech</v>
      </c>
      <c r="F118" s="295"/>
      <c r="G118" s="295"/>
      <c r="H118" s="295"/>
      <c r="I118" s="111"/>
      <c r="J118" s="111"/>
      <c r="K118" s="32"/>
      <c r="L118" s="32"/>
      <c r="M118" s="47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</row>
    <row r="119" spans="1:63" s="2" customFormat="1" ht="6.95" customHeight="1">
      <c r="A119" s="30"/>
      <c r="B119" s="31"/>
      <c r="C119" s="32"/>
      <c r="D119" s="32"/>
      <c r="E119" s="32"/>
      <c r="F119" s="32"/>
      <c r="G119" s="32"/>
      <c r="H119" s="32"/>
      <c r="I119" s="111"/>
      <c r="J119" s="111"/>
      <c r="K119" s="32"/>
      <c r="L119" s="32"/>
      <c r="M119" s="47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</row>
    <row r="120" spans="1:63" s="2" customFormat="1" ht="12" customHeight="1">
      <c r="A120" s="30"/>
      <c r="B120" s="31"/>
      <c r="C120" s="26" t="s">
        <v>19</v>
      </c>
      <c r="D120" s="32"/>
      <c r="E120" s="32"/>
      <c r="F120" s="24" t="str">
        <f>F12</f>
        <v>Nové Mesto nad Váhom</v>
      </c>
      <c r="G120" s="32"/>
      <c r="H120" s="32"/>
      <c r="I120" s="113" t="s">
        <v>21</v>
      </c>
      <c r="J120" s="115" t="str">
        <f>IF(J12="","",J12)</f>
        <v>22.6.2017</v>
      </c>
      <c r="K120" s="32"/>
      <c r="L120" s="32"/>
      <c r="M120" s="47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</row>
    <row r="121" spans="1:63" s="2" customFormat="1" ht="6.95" customHeight="1">
      <c r="A121" s="30"/>
      <c r="B121" s="31"/>
      <c r="C121" s="32"/>
      <c r="D121" s="32"/>
      <c r="E121" s="32"/>
      <c r="F121" s="32"/>
      <c r="G121" s="32"/>
      <c r="H121" s="32"/>
      <c r="I121" s="111"/>
      <c r="J121" s="111"/>
      <c r="K121" s="32"/>
      <c r="L121" s="32"/>
      <c r="M121" s="47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</row>
    <row r="122" spans="1:63" s="2" customFormat="1" ht="25.7" customHeight="1">
      <c r="A122" s="30"/>
      <c r="B122" s="31"/>
      <c r="C122" s="26" t="s">
        <v>23</v>
      </c>
      <c r="D122" s="32"/>
      <c r="E122" s="32"/>
      <c r="F122" s="24" t="str">
        <f>E15</f>
        <v xml:space="preserve"> </v>
      </c>
      <c r="G122" s="32"/>
      <c r="H122" s="32"/>
      <c r="I122" s="113" t="s">
        <v>29</v>
      </c>
      <c r="J122" s="153" t="str">
        <f>E21</f>
        <v>3D PARTNERS, s.r.o.</v>
      </c>
      <c r="K122" s="32"/>
      <c r="L122" s="32"/>
      <c r="M122" s="47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</row>
    <row r="123" spans="1:63" s="2" customFormat="1" ht="15.2" customHeight="1">
      <c r="A123" s="30"/>
      <c r="B123" s="31"/>
      <c r="C123" s="26" t="s">
        <v>27</v>
      </c>
      <c r="D123" s="32"/>
      <c r="E123" s="32"/>
      <c r="F123" s="24" t="str">
        <f>IF(E18="","",E18)</f>
        <v>Vyplň údaj</v>
      </c>
      <c r="G123" s="32"/>
      <c r="H123" s="32"/>
      <c r="I123" s="113" t="s">
        <v>34</v>
      </c>
      <c r="J123" s="153" t="str">
        <f>E24</f>
        <v>Ing. Martin TOMÁŠ</v>
      </c>
      <c r="K123" s="32"/>
      <c r="L123" s="32"/>
      <c r="M123" s="47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</row>
    <row r="124" spans="1:63" s="2" customFormat="1" ht="10.35" customHeight="1">
      <c r="A124" s="30"/>
      <c r="B124" s="31"/>
      <c r="C124" s="32"/>
      <c r="D124" s="32"/>
      <c r="E124" s="32"/>
      <c r="F124" s="32"/>
      <c r="G124" s="32"/>
      <c r="H124" s="32"/>
      <c r="I124" s="111"/>
      <c r="J124" s="111"/>
      <c r="K124" s="32"/>
      <c r="L124" s="32"/>
      <c r="M124" s="47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</row>
    <row r="125" spans="1:63" s="11" customFormat="1" ht="29.25" customHeight="1">
      <c r="A125" s="174"/>
      <c r="B125" s="175"/>
      <c r="C125" s="176" t="s">
        <v>136</v>
      </c>
      <c r="D125" s="177" t="s">
        <v>62</v>
      </c>
      <c r="E125" s="177" t="s">
        <v>58</v>
      </c>
      <c r="F125" s="177" t="s">
        <v>59</v>
      </c>
      <c r="G125" s="177" t="s">
        <v>137</v>
      </c>
      <c r="H125" s="177" t="s">
        <v>138</v>
      </c>
      <c r="I125" s="178" t="s">
        <v>139</v>
      </c>
      <c r="J125" s="178" t="s">
        <v>140</v>
      </c>
      <c r="K125" s="179" t="s">
        <v>111</v>
      </c>
      <c r="L125" s="180" t="s">
        <v>141</v>
      </c>
      <c r="M125" s="181"/>
      <c r="N125" s="70" t="s">
        <v>1</v>
      </c>
      <c r="O125" s="71" t="s">
        <v>41</v>
      </c>
      <c r="P125" s="71" t="s">
        <v>142</v>
      </c>
      <c r="Q125" s="71" t="s">
        <v>143</v>
      </c>
      <c r="R125" s="71" t="s">
        <v>144</v>
      </c>
      <c r="S125" s="71" t="s">
        <v>145</v>
      </c>
      <c r="T125" s="71" t="s">
        <v>146</v>
      </c>
      <c r="U125" s="71" t="s">
        <v>147</v>
      </c>
      <c r="V125" s="71" t="s">
        <v>148</v>
      </c>
      <c r="W125" s="71" t="s">
        <v>149</v>
      </c>
      <c r="X125" s="72" t="s">
        <v>150</v>
      </c>
      <c r="Y125" s="174"/>
      <c r="Z125" s="174"/>
      <c r="AA125" s="174"/>
      <c r="AB125" s="174"/>
      <c r="AC125" s="174"/>
      <c r="AD125" s="174"/>
      <c r="AE125" s="174"/>
    </row>
    <row r="126" spans="1:63" s="2" customFormat="1" ht="22.9" customHeight="1">
      <c r="A126" s="30"/>
      <c r="B126" s="31"/>
      <c r="C126" s="77" t="s">
        <v>112</v>
      </c>
      <c r="D126" s="32"/>
      <c r="E126" s="32"/>
      <c r="F126" s="32"/>
      <c r="G126" s="32"/>
      <c r="H126" s="32"/>
      <c r="I126" s="111"/>
      <c r="J126" s="111"/>
      <c r="K126" s="182">
        <f>BK126</f>
        <v>0</v>
      </c>
      <c r="L126" s="32"/>
      <c r="M126" s="35"/>
      <c r="N126" s="73"/>
      <c r="O126" s="183"/>
      <c r="P126" s="74"/>
      <c r="Q126" s="184">
        <f>Q127+Q143</f>
        <v>0</v>
      </c>
      <c r="R126" s="184">
        <f>R127+R143</f>
        <v>0</v>
      </c>
      <c r="S126" s="74"/>
      <c r="T126" s="185">
        <f>T127+T143</f>
        <v>0</v>
      </c>
      <c r="U126" s="74"/>
      <c r="V126" s="185">
        <f>V127+V143</f>
        <v>35.150667390000002</v>
      </c>
      <c r="W126" s="74"/>
      <c r="X126" s="186">
        <f>X127+X143</f>
        <v>1.06238308</v>
      </c>
      <c r="Y126" s="30"/>
      <c r="Z126" s="30"/>
      <c r="AA126" s="30"/>
      <c r="AB126" s="30"/>
      <c r="AC126" s="30"/>
      <c r="AD126" s="30"/>
      <c r="AE126" s="30"/>
      <c r="AT126" s="14" t="s">
        <v>78</v>
      </c>
      <c r="AU126" s="14" t="s">
        <v>113</v>
      </c>
      <c r="BK126" s="187">
        <f>BK127+BK143</f>
        <v>0</v>
      </c>
    </row>
    <row r="127" spans="1:63" s="12" customFormat="1" ht="25.9" customHeight="1">
      <c r="B127" s="188"/>
      <c r="C127" s="189"/>
      <c r="D127" s="190" t="s">
        <v>78</v>
      </c>
      <c r="E127" s="191" t="s">
        <v>151</v>
      </c>
      <c r="F127" s="191" t="s">
        <v>152</v>
      </c>
      <c r="G127" s="189"/>
      <c r="H127" s="189"/>
      <c r="I127" s="192"/>
      <c r="J127" s="192"/>
      <c r="K127" s="193">
        <f>BK127</f>
        <v>0</v>
      </c>
      <c r="L127" s="189"/>
      <c r="M127" s="194"/>
      <c r="N127" s="195"/>
      <c r="O127" s="196"/>
      <c r="P127" s="196"/>
      <c r="Q127" s="197">
        <f>Q128+Q130+Q133+Q141</f>
        <v>0</v>
      </c>
      <c r="R127" s="197">
        <f>R128+R130+R133+R141</f>
        <v>0</v>
      </c>
      <c r="S127" s="196"/>
      <c r="T127" s="198">
        <f>T128+T130+T133+T141</f>
        <v>0</v>
      </c>
      <c r="U127" s="196"/>
      <c r="V127" s="198">
        <f>V128+V130+V133+V141</f>
        <v>6.8382322699999998</v>
      </c>
      <c r="W127" s="196"/>
      <c r="X127" s="199">
        <f>X128+X130+X133+X141</f>
        <v>0</v>
      </c>
      <c r="AR127" s="200" t="s">
        <v>87</v>
      </c>
      <c r="AT127" s="201" t="s">
        <v>78</v>
      </c>
      <c r="AU127" s="201" t="s">
        <v>79</v>
      </c>
      <c r="AY127" s="200" t="s">
        <v>153</v>
      </c>
      <c r="BK127" s="202">
        <f>BK128+BK130+BK133+BK141</f>
        <v>0</v>
      </c>
    </row>
    <row r="128" spans="1:63" s="12" customFormat="1" ht="22.9" customHeight="1">
      <c r="B128" s="188"/>
      <c r="C128" s="189"/>
      <c r="D128" s="190" t="s">
        <v>78</v>
      </c>
      <c r="E128" s="203" t="s">
        <v>154</v>
      </c>
      <c r="F128" s="203" t="s">
        <v>155</v>
      </c>
      <c r="G128" s="189"/>
      <c r="H128" s="189"/>
      <c r="I128" s="192"/>
      <c r="J128" s="192"/>
      <c r="K128" s="204">
        <f>BK128</f>
        <v>0</v>
      </c>
      <c r="L128" s="189"/>
      <c r="M128" s="194"/>
      <c r="N128" s="195"/>
      <c r="O128" s="196"/>
      <c r="P128" s="196"/>
      <c r="Q128" s="197">
        <f>Q129</f>
        <v>0</v>
      </c>
      <c r="R128" s="197">
        <f>R129</f>
        <v>0</v>
      </c>
      <c r="S128" s="196"/>
      <c r="T128" s="198">
        <f>T129</f>
        <v>0</v>
      </c>
      <c r="U128" s="196"/>
      <c r="V128" s="198">
        <f>V129</f>
        <v>5.7152452499999997</v>
      </c>
      <c r="W128" s="196"/>
      <c r="X128" s="199">
        <f>X129</f>
        <v>0</v>
      </c>
      <c r="AR128" s="200" t="s">
        <v>87</v>
      </c>
      <c r="AT128" s="201" t="s">
        <v>78</v>
      </c>
      <c r="AU128" s="201" t="s">
        <v>87</v>
      </c>
      <c r="AY128" s="200" t="s">
        <v>153</v>
      </c>
      <c r="BK128" s="202">
        <f>BK129</f>
        <v>0</v>
      </c>
    </row>
    <row r="129" spans="1:65" s="2" customFormat="1" ht="21.75" customHeight="1">
      <c r="A129" s="30"/>
      <c r="B129" s="31"/>
      <c r="C129" s="205" t="s">
        <v>87</v>
      </c>
      <c r="D129" s="205" t="s">
        <v>156</v>
      </c>
      <c r="E129" s="206" t="s">
        <v>1336</v>
      </c>
      <c r="F129" s="207" t="s">
        <v>1337</v>
      </c>
      <c r="G129" s="208" t="s">
        <v>198</v>
      </c>
      <c r="H129" s="209">
        <v>6.3029999999999999</v>
      </c>
      <c r="I129" s="210"/>
      <c r="J129" s="210"/>
      <c r="K129" s="209">
        <f>ROUND(P129*H129,3)</f>
        <v>0</v>
      </c>
      <c r="L129" s="211"/>
      <c r="M129" s="35"/>
      <c r="N129" s="212" t="s">
        <v>1</v>
      </c>
      <c r="O129" s="213" t="s">
        <v>43</v>
      </c>
      <c r="P129" s="214">
        <f>I129+J129</f>
        <v>0</v>
      </c>
      <c r="Q129" s="214">
        <f>ROUND(I129*H129,3)</f>
        <v>0</v>
      </c>
      <c r="R129" s="214">
        <f>ROUND(J129*H129,3)</f>
        <v>0</v>
      </c>
      <c r="S129" s="66"/>
      <c r="T129" s="215">
        <f>S129*H129</f>
        <v>0</v>
      </c>
      <c r="U129" s="215">
        <v>0.90674999999999994</v>
      </c>
      <c r="V129" s="215">
        <f>U129*H129</f>
        <v>5.7152452499999997</v>
      </c>
      <c r="W129" s="215">
        <v>0</v>
      </c>
      <c r="X129" s="216">
        <f>W129*H129</f>
        <v>0</v>
      </c>
      <c r="Y129" s="30"/>
      <c r="Z129" s="30"/>
      <c r="AA129" s="30"/>
      <c r="AB129" s="30"/>
      <c r="AC129" s="30"/>
      <c r="AD129" s="30"/>
      <c r="AE129" s="30"/>
      <c r="AR129" s="217" t="s">
        <v>160</v>
      </c>
      <c r="AT129" s="217" t="s">
        <v>156</v>
      </c>
      <c r="AU129" s="217" t="s">
        <v>161</v>
      </c>
      <c r="AY129" s="14" t="s">
        <v>153</v>
      </c>
      <c r="BE129" s="218">
        <f>IF(O129="základná",K129,0)</f>
        <v>0</v>
      </c>
      <c r="BF129" s="218">
        <f>IF(O129="znížená",K129,0)</f>
        <v>0</v>
      </c>
      <c r="BG129" s="218">
        <f>IF(O129="zákl. prenesená",K129,0)</f>
        <v>0</v>
      </c>
      <c r="BH129" s="218">
        <f>IF(O129="zníž. prenesená",K129,0)</f>
        <v>0</v>
      </c>
      <c r="BI129" s="218">
        <f>IF(O129="nulová",K129,0)</f>
        <v>0</v>
      </c>
      <c r="BJ129" s="14" t="s">
        <v>161</v>
      </c>
      <c r="BK129" s="219">
        <f>ROUND(P129*H129,3)</f>
        <v>0</v>
      </c>
      <c r="BL129" s="14" t="s">
        <v>160</v>
      </c>
      <c r="BM129" s="217" t="s">
        <v>1338</v>
      </c>
    </row>
    <row r="130" spans="1:65" s="12" customFormat="1" ht="22.9" customHeight="1">
      <c r="B130" s="188"/>
      <c r="C130" s="189"/>
      <c r="D130" s="190" t="s">
        <v>78</v>
      </c>
      <c r="E130" s="203" t="s">
        <v>176</v>
      </c>
      <c r="F130" s="203" t="s">
        <v>177</v>
      </c>
      <c r="G130" s="189"/>
      <c r="H130" s="189"/>
      <c r="I130" s="192"/>
      <c r="J130" s="192"/>
      <c r="K130" s="204">
        <f>BK130</f>
        <v>0</v>
      </c>
      <c r="L130" s="189"/>
      <c r="M130" s="194"/>
      <c r="N130" s="195"/>
      <c r="O130" s="196"/>
      <c r="P130" s="196"/>
      <c r="Q130" s="197">
        <f>SUM(Q131:Q132)</f>
        <v>0</v>
      </c>
      <c r="R130" s="197">
        <f>SUM(R131:R132)</f>
        <v>0</v>
      </c>
      <c r="S130" s="196"/>
      <c r="T130" s="198">
        <f>SUM(T131:T132)</f>
        <v>0</v>
      </c>
      <c r="U130" s="196"/>
      <c r="V130" s="198">
        <f>SUM(V131:V132)</f>
        <v>1.1229870200000001</v>
      </c>
      <c r="W130" s="196"/>
      <c r="X130" s="199">
        <f>SUM(X131:X132)</f>
        <v>0</v>
      </c>
      <c r="AR130" s="200" t="s">
        <v>87</v>
      </c>
      <c r="AT130" s="201" t="s">
        <v>78</v>
      </c>
      <c r="AU130" s="201" t="s">
        <v>87</v>
      </c>
      <c r="AY130" s="200" t="s">
        <v>153</v>
      </c>
      <c r="BK130" s="202">
        <f>SUM(BK131:BK132)</f>
        <v>0</v>
      </c>
    </row>
    <row r="131" spans="1:65" s="2" customFormat="1" ht="21.75" customHeight="1">
      <c r="A131" s="30"/>
      <c r="B131" s="31"/>
      <c r="C131" s="205" t="s">
        <v>161</v>
      </c>
      <c r="D131" s="205" t="s">
        <v>156</v>
      </c>
      <c r="E131" s="206" t="s">
        <v>1339</v>
      </c>
      <c r="F131" s="207" t="s">
        <v>1340</v>
      </c>
      <c r="G131" s="208" t="s">
        <v>180</v>
      </c>
      <c r="H131" s="209">
        <v>25.213000000000001</v>
      </c>
      <c r="I131" s="210"/>
      <c r="J131" s="210"/>
      <c r="K131" s="209">
        <f>ROUND(P131*H131,3)</f>
        <v>0</v>
      </c>
      <c r="L131" s="211"/>
      <c r="M131" s="35"/>
      <c r="N131" s="212" t="s">
        <v>1</v>
      </c>
      <c r="O131" s="213" t="s">
        <v>43</v>
      </c>
      <c r="P131" s="214">
        <f>I131+J131</f>
        <v>0</v>
      </c>
      <c r="Q131" s="214">
        <f>ROUND(I131*H131,3)</f>
        <v>0</v>
      </c>
      <c r="R131" s="214">
        <f>ROUND(J131*H131,3)</f>
        <v>0</v>
      </c>
      <c r="S131" s="66"/>
      <c r="T131" s="215">
        <f>S131*H131</f>
        <v>0</v>
      </c>
      <c r="U131" s="215">
        <v>4.0379999999999999E-2</v>
      </c>
      <c r="V131" s="215">
        <f>U131*H131</f>
        <v>1.0181009400000001</v>
      </c>
      <c r="W131" s="215">
        <v>0</v>
      </c>
      <c r="X131" s="216">
        <f>W131*H131</f>
        <v>0</v>
      </c>
      <c r="Y131" s="30"/>
      <c r="Z131" s="30"/>
      <c r="AA131" s="30"/>
      <c r="AB131" s="30"/>
      <c r="AC131" s="30"/>
      <c r="AD131" s="30"/>
      <c r="AE131" s="30"/>
      <c r="AR131" s="217" t="s">
        <v>160</v>
      </c>
      <c r="AT131" s="217" t="s">
        <v>156</v>
      </c>
      <c r="AU131" s="217" t="s">
        <v>161</v>
      </c>
      <c r="AY131" s="14" t="s">
        <v>153</v>
      </c>
      <c r="BE131" s="218">
        <f>IF(O131="základná",K131,0)</f>
        <v>0</v>
      </c>
      <c r="BF131" s="218">
        <f>IF(O131="znížená",K131,0)</f>
        <v>0</v>
      </c>
      <c r="BG131" s="218">
        <f>IF(O131="zákl. prenesená",K131,0)</f>
        <v>0</v>
      </c>
      <c r="BH131" s="218">
        <f>IF(O131="zníž. prenesená",K131,0)</f>
        <v>0</v>
      </c>
      <c r="BI131" s="218">
        <f>IF(O131="nulová",K131,0)</f>
        <v>0</v>
      </c>
      <c r="BJ131" s="14" t="s">
        <v>161</v>
      </c>
      <c r="BK131" s="219">
        <f>ROUND(P131*H131,3)</f>
        <v>0</v>
      </c>
      <c r="BL131" s="14" t="s">
        <v>160</v>
      </c>
      <c r="BM131" s="217" t="s">
        <v>1341</v>
      </c>
    </row>
    <row r="132" spans="1:65" s="2" customFormat="1" ht="21.75" customHeight="1">
      <c r="A132" s="30"/>
      <c r="B132" s="31"/>
      <c r="C132" s="205" t="s">
        <v>154</v>
      </c>
      <c r="D132" s="205" t="s">
        <v>156</v>
      </c>
      <c r="E132" s="206" t="s">
        <v>1342</v>
      </c>
      <c r="F132" s="207" t="s">
        <v>1343</v>
      </c>
      <c r="G132" s="208" t="s">
        <v>180</v>
      </c>
      <c r="H132" s="209">
        <v>25.213000000000001</v>
      </c>
      <c r="I132" s="210"/>
      <c r="J132" s="210"/>
      <c r="K132" s="209">
        <f>ROUND(P132*H132,3)</f>
        <v>0</v>
      </c>
      <c r="L132" s="211"/>
      <c r="M132" s="35"/>
      <c r="N132" s="212" t="s">
        <v>1</v>
      </c>
      <c r="O132" s="213" t="s">
        <v>43</v>
      </c>
      <c r="P132" s="214">
        <f>I132+J132</f>
        <v>0</v>
      </c>
      <c r="Q132" s="214">
        <f>ROUND(I132*H132,3)</f>
        <v>0</v>
      </c>
      <c r="R132" s="214">
        <f>ROUND(J132*H132,3)</f>
        <v>0</v>
      </c>
      <c r="S132" s="66"/>
      <c r="T132" s="215">
        <f>S132*H132</f>
        <v>0</v>
      </c>
      <c r="U132" s="215">
        <v>4.1599999999999996E-3</v>
      </c>
      <c r="V132" s="215">
        <f>U132*H132</f>
        <v>0.10488607999999999</v>
      </c>
      <c r="W132" s="215">
        <v>0</v>
      </c>
      <c r="X132" s="216">
        <f>W132*H132</f>
        <v>0</v>
      </c>
      <c r="Y132" s="30"/>
      <c r="Z132" s="30"/>
      <c r="AA132" s="30"/>
      <c r="AB132" s="30"/>
      <c r="AC132" s="30"/>
      <c r="AD132" s="30"/>
      <c r="AE132" s="30"/>
      <c r="AR132" s="217" t="s">
        <v>160</v>
      </c>
      <c r="AT132" s="217" t="s">
        <v>156</v>
      </c>
      <c r="AU132" s="217" t="s">
        <v>161</v>
      </c>
      <c r="AY132" s="14" t="s">
        <v>153</v>
      </c>
      <c r="BE132" s="218">
        <f>IF(O132="základná",K132,0)</f>
        <v>0</v>
      </c>
      <c r="BF132" s="218">
        <f>IF(O132="znížená",K132,0)</f>
        <v>0</v>
      </c>
      <c r="BG132" s="218">
        <f>IF(O132="zákl. prenesená",K132,0)</f>
        <v>0</v>
      </c>
      <c r="BH132" s="218">
        <f>IF(O132="zníž. prenesená",K132,0)</f>
        <v>0</v>
      </c>
      <c r="BI132" s="218">
        <f>IF(O132="nulová",K132,0)</f>
        <v>0</v>
      </c>
      <c r="BJ132" s="14" t="s">
        <v>161</v>
      </c>
      <c r="BK132" s="219">
        <f>ROUND(P132*H132,3)</f>
        <v>0</v>
      </c>
      <c r="BL132" s="14" t="s">
        <v>160</v>
      </c>
      <c r="BM132" s="217" t="s">
        <v>1344</v>
      </c>
    </row>
    <row r="133" spans="1:65" s="12" customFormat="1" ht="22.9" customHeight="1">
      <c r="B133" s="188"/>
      <c r="C133" s="189"/>
      <c r="D133" s="190" t="s">
        <v>78</v>
      </c>
      <c r="E133" s="203" t="s">
        <v>200</v>
      </c>
      <c r="F133" s="203" t="s">
        <v>240</v>
      </c>
      <c r="G133" s="189"/>
      <c r="H133" s="189"/>
      <c r="I133" s="192"/>
      <c r="J133" s="192"/>
      <c r="K133" s="204">
        <f>BK133</f>
        <v>0</v>
      </c>
      <c r="L133" s="189"/>
      <c r="M133" s="194"/>
      <c r="N133" s="195"/>
      <c r="O133" s="196"/>
      <c r="P133" s="196"/>
      <c r="Q133" s="197">
        <f>SUM(Q134:Q140)</f>
        <v>0</v>
      </c>
      <c r="R133" s="197">
        <f>SUM(R134:R140)</f>
        <v>0</v>
      </c>
      <c r="S133" s="196"/>
      <c r="T133" s="198">
        <f>SUM(T134:T140)</f>
        <v>0</v>
      </c>
      <c r="U133" s="196"/>
      <c r="V133" s="198">
        <f>SUM(V134:V140)</f>
        <v>0</v>
      </c>
      <c r="W133" s="196"/>
      <c r="X133" s="199">
        <f>SUM(X134:X140)</f>
        <v>0</v>
      </c>
      <c r="AR133" s="200" t="s">
        <v>87</v>
      </c>
      <c r="AT133" s="201" t="s">
        <v>78</v>
      </c>
      <c r="AU133" s="201" t="s">
        <v>87</v>
      </c>
      <c r="AY133" s="200" t="s">
        <v>153</v>
      </c>
      <c r="BK133" s="202">
        <f>SUM(BK134:BK140)</f>
        <v>0</v>
      </c>
    </row>
    <row r="134" spans="1:65" s="2" customFormat="1" ht="21.75" customHeight="1">
      <c r="A134" s="30"/>
      <c r="B134" s="31"/>
      <c r="C134" s="205" t="s">
        <v>160</v>
      </c>
      <c r="D134" s="205" t="s">
        <v>156</v>
      </c>
      <c r="E134" s="206" t="s">
        <v>1345</v>
      </c>
      <c r="F134" s="207" t="s">
        <v>1346</v>
      </c>
      <c r="G134" s="208" t="s">
        <v>331</v>
      </c>
      <c r="H134" s="209">
        <v>1.0620000000000001</v>
      </c>
      <c r="I134" s="210"/>
      <c r="J134" s="210"/>
      <c r="K134" s="209">
        <f t="shared" ref="K134:K140" si="1">ROUND(P134*H134,3)</f>
        <v>0</v>
      </c>
      <c r="L134" s="211"/>
      <c r="M134" s="35"/>
      <c r="N134" s="212" t="s">
        <v>1</v>
      </c>
      <c r="O134" s="213" t="s">
        <v>43</v>
      </c>
      <c r="P134" s="214">
        <f t="shared" ref="P134:P140" si="2">I134+J134</f>
        <v>0</v>
      </c>
      <c r="Q134" s="214">
        <f t="shared" ref="Q134:Q140" si="3">ROUND(I134*H134,3)</f>
        <v>0</v>
      </c>
      <c r="R134" s="214">
        <f t="shared" ref="R134:R140" si="4">ROUND(J134*H134,3)</f>
        <v>0</v>
      </c>
      <c r="S134" s="66"/>
      <c r="T134" s="215">
        <f t="shared" ref="T134:T140" si="5">S134*H134</f>
        <v>0</v>
      </c>
      <c r="U134" s="215">
        <v>0</v>
      </c>
      <c r="V134" s="215">
        <f t="shared" ref="V134:V140" si="6">U134*H134</f>
        <v>0</v>
      </c>
      <c r="W134" s="215">
        <v>0</v>
      </c>
      <c r="X134" s="216">
        <f t="shared" ref="X134:X140" si="7">W134*H134</f>
        <v>0</v>
      </c>
      <c r="Y134" s="30"/>
      <c r="Z134" s="30"/>
      <c r="AA134" s="30"/>
      <c r="AB134" s="30"/>
      <c r="AC134" s="30"/>
      <c r="AD134" s="30"/>
      <c r="AE134" s="30"/>
      <c r="AR134" s="217" t="s">
        <v>160</v>
      </c>
      <c r="AT134" s="217" t="s">
        <v>156</v>
      </c>
      <c r="AU134" s="217" t="s">
        <v>161</v>
      </c>
      <c r="AY134" s="14" t="s">
        <v>153</v>
      </c>
      <c r="BE134" s="218">
        <f t="shared" ref="BE134:BE140" si="8">IF(O134="základná",K134,0)</f>
        <v>0</v>
      </c>
      <c r="BF134" s="218">
        <f t="shared" ref="BF134:BF140" si="9">IF(O134="znížená",K134,0)</f>
        <v>0</v>
      </c>
      <c r="BG134" s="218">
        <f t="shared" ref="BG134:BG140" si="10">IF(O134="zákl. prenesená",K134,0)</f>
        <v>0</v>
      </c>
      <c r="BH134" s="218">
        <f t="shared" ref="BH134:BH140" si="11">IF(O134="zníž. prenesená",K134,0)</f>
        <v>0</v>
      </c>
      <c r="BI134" s="218">
        <f t="shared" ref="BI134:BI140" si="12">IF(O134="nulová",K134,0)</f>
        <v>0</v>
      </c>
      <c r="BJ134" s="14" t="s">
        <v>161</v>
      </c>
      <c r="BK134" s="219">
        <f t="shared" ref="BK134:BK140" si="13">ROUND(P134*H134,3)</f>
        <v>0</v>
      </c>
      <c r="BL134" s="14" t="s">
        <v>160</v>
      </c>
      <c r="BM134" s="217" t="s">
        <v>1347</v>
      </c>
    </row>
    <row r="135" spans="1:65" s="2" customFormat="1" ht="16.5" customHeight="1">
      <c r="A135" s="30"/>
      <c r="B135" s="31"/>
      <c r="C135" s="205" t="s">
        <v>185</v>
      </c>
      <c r="D135" s="205" t="s">
        <v>156</v>
      </c>
      <c r="E135" s="206" t="s">
        <v>329</v>
      </c>
      <c r="F135" s="207" t="s">
        <v>330</v>
      </c>
      <c r="G135" s="208" t="s">
        <v>331</v>
      </c>
      <c r="H135" s="209">
        <v>1.0620000000000001</v>
      </c>
      <c r="I135" s="210"/>
      <c r="J135" s="210"/>
      <c r="K135" s="209">
        <f t="shared" si="1"/>
        <v>0</v>
      </c>
      <c r="L135" s="211"/>
      <c r="M135" s="35"/>
      <c r="N135" s="212" t="s">
        <v>1</v>
      </c>
      <c r="O135" s="213" t="s">
        <v>43</v>
      </c>
      <c r="P135" s="214">
        <f t="shared" si="2"/>
        <v>0</v>
      </c>
      <c r="Q135" s="214">
        <f t="shared" si="3"/>
        <v>0</v>
      </c>
      <c r="R135" s="214">
        <f t="shared" si="4"/>
        <v>0</v>
      </c>
      <c r="S135" s="66"/>
      <c r="T135" s="215">
        <f t="shared" si="5"/>
        <v>0</v>
      </c>
      <c r="U135" s="215">
        <v>0</v>
      </c>
      <c r="V135" s="215">
        <f t="shared" si="6"/>
        <v>0</v>
      </c>
      <c r="W135" s="215">
        <v>0</v>
      </c>
      <c r="X135" s="216">
        <f t="shared" si="7"/>
        <v>0</v>
      </c>
      <c r="Y135" s="30"/>
      <c r="Z135" s="30"/>
      <c r="AA135" s="30"/>
      <c r="AB135" s="30"/>
      <c r="AC135" s="30"/>
      <c r="AD135" s="30"/>
      <c r="AE135" s="30"/>
      <c r="AR135" s="217" t="s">
        <v>160</v>
      </c>
      <c r="AT135" s="217" t="s">
        <v>156</v>
      </c>
      <c r="AU135" s="217" t="s">
        <v>161</v>
      </c>
      <c r="AY135" s="14" t="s">
        <v>153</v>
      </c>
      <c r="BE135" s="218">
        <f t="shared" si="8"/>
        <v>0</v>
      </c>
      <c r="BF135" s="218">
        <f t="shared" si="9"/>
        <v>0</v>
      </c>
      <c r="BG135" s="218">
        <f t="shared" si="10"/>
        <v>0</v>
      </c>
      <c r="BH135" s="218">
        <f t="shared" si="11"/>
        <v>0</v>
      </c>
      <c r="BI135" s="218">
        <f t="shared" si="12"/>
        <v>0</v>
      </c>
      <c r="BJ135" s="14" t="s">
        <v>161</v>
      </c>
      <c r="BK135" s="219">
        <f t="shared" si="13"/>
        <v>0</v>
      </c>
      <c r="BL135" s="14" t="s">
        <v>160</v>
      </c>
      <c r="BM135" s="217" t="s">
        <v>1348</v>
      </c>
    </row>
    <row r="136" spans="1:65" s="2" customFormat="1" ht="21.75" customHeight="1">
      <c r="A136" s="30"/>
      <c r="B136" s="31"/>
      <c r="C136" s="205" t="s">
        <v>176</v>
      </c>
      <c r="D136" s="205" t="s">
        <v>156</v>
      </c>
      <c r="E136" s="206" t="s">
        <v>334</v>
      </c>
      <c r="F136" s="207" t="s">
        <v>335</v>
      </c>
      <c r="G136" s="208" t="s">
        <v>331</v>
      </c>
      <c r="H136" s="209">
        <v>21.24</v>
      </c>
      <c r="I136" s="210"/>
      <c r="J136" s="210"/>
      <c r="K136" s="209">
        <f t="shared" si="1"/>
        <v>0</v>
      </c>
      <c r="L136" s="211"/>
      <c r="M136" s="35"/>
      <c r="N136" s="212" t="s">
        <v>1</v>
      </c>
      <c r="O136" s="213" t="s">
        <v>43</v>
      </c>
      <c r="P136" s="214">
        <f t="shared" si="2"/>
        <v>0</v>
      </c>
      <c r="Q136" s="214">
        <f t="shared" si="3"/>
        <v>0</v>
      </c>
      <c r="R136" s="214">
        <f t="shared" si="4"/>
        <v>0</v>
      </c>
      <c r="S136" s="66"/>
      <c r="T136" s="215">
        <f t="shared" si="5"/>
        <v>0</v>
      </c>
      <c r="U136" s="215">
        <v>0</v>
      </c>
      <c r="V136" s="215">
        <f t="shared" si="6"/>
        <v>0</v>
      </c>
      <c r="W136" s="215">
        <v>0</v>
      </c>
      <c r="X136" s="216">
        <f t="shared" si="7"/>
        <v>0</v>
      </c>
      <c r="Y136" s="30"/>
      <c r="Z136" s="30"/>
      <c r="AA136" s="30"/>
      <c r="AB136" s="30"/>
      <c r="AC136" s="30"/>
      <c r="AD136" s="30"/>
      <c r="AE136" s="30"/>
      <c r="AR136" s="217" t="s">
        <v>160</v>
      </c>
      <c r="AT136" s="217" t="s">
        <v>156</v>
      </c>
      <c r="AU136" s="217" t="s">
        <v>161</v>
      </c>
      <c r="AY136" s="14" t="s">
        <v>153</v>
      </c>
      <c r="BE136" s="218">
        <f t="shared" si="8"/>
        <v>0</v>
      </c>
      <c r="BF136" s="218">
        <f t="shared" si="9"/>
        <v>0</v>
      </c>
      <c r="BG136" s="218">
        <f t="shared" si="10"/>
        <v>0</v>
      </c>
      <c r="BH136" s="218">
        <f t="shared" si="11"/>
        <v>0</v>
      </c>
      <c r="BI136" s="218">
        <f t="shared" si="12"/>
        <v>0</v>
      </c>
      <c r="BJ136" s="14" t="s">
        <v>161</v>
      </c>
      <c r="BK136" s="219">
        <f t="shared" si="13"/>
        <v>0</v>
      </c>
      <c r="BL136" s="14" t="s">
        <v>160</v>
      </c>
      <c r="BM136" s="217" t="s">
        <v>1349</v>
      </c>
    </row>
    <row r="137" spans="1:65" s="2" customFormat="1" ht="21.75" customHeight="1">
      <c r="A137" s="30"/>
      <c r="B137" s="31"/>
      <c r="C137" s="205" t="s">
        <v>192</v>
      </c>
      <c r="D137" s="205" t="s">
        <v>156</v>
      </c>
      <c r="E137" s="206" t="s">
        <v>338</v>
      </c>
      <c r="F137" s="207" t="s">
        <v>339</v>
      </c>
      <c r="G137" s="208" t="s">
        <v>331</v>
      </c>
      <c r="H137" s="209">
        <v>1.0620000000000001</v>
      </c>
      <c r="I137" s="210"/>
      <c r="J137" s="210"/>
      <c r="K137" s="209">
        <f t="shared" si="1"/>
        <v>0</v>
      </c>
      <c r="L137" s="211"/>
      <c r="M137" s="35"/>
      <c r="N137" s="212" t="s">
        <v>1</v>
      </c>
      <c r="O137" s="213" t="s">
        <v>43</v>
      </c>
      <c r="P137" s="214">
        <f t="shared" si="2"/>
        <v>0</v>
      </c>
      <c r="Q137" s="214">
        <f t="shared" si="3"/>
        <v>0</v>
      </c>
      <c r="R137" s="214">
        <f t="shared" si="4"/>
        <v>0</v>
      </c>
      <c r="S137" s="66"/>
      <c r="T137" s="215">
        <f t="shared" si="5"/>
        <v>0</v>
      </c>
      <c r="U137" s="215">
        <v>0</v>
      </c>
      <c r="V137" s="215">
        <f t="shared" si="6"/>
        <v>0</v>
      </c>
      <c r="W137" s="215">
        <v>0</v>
      </c>
      <c r="X137" s="216">
        <f t="shared" si="7"/>
        <v>0</v>
      </c>
      <c r="Y137" s="30"/>
      <c r="Z137" s="30"/>
      <c r="AA137" s="30"/>
      <c r="AB137" s="30"/>
      <c r="AC137" s="30"/>
      <c r="AD137" s="30"/>
      <c r="AE137" s="30"/>
      <c r="AR137" s="217" t="s">
        <v>160</v>
      </c>
      <c r="AT137" s="217" t="s">
        <v>156</v>
      </c>
      <c r="AU137" s="217" t="s">
        <v>161</v>
      </c>
      <c r="AY137" s="14" t="s">
        <v>153</v>
      </c>
      <c r="BE137" s="218">
        <f t="shared" si="8"/>
        <v>0</v>
      </c>
      <c r="BF137" s="218">
        <f t="shared" si="9"/>
        <v>0</v>
      </c>
      <c r="BG137" s="218">
        <f t="shared" si="10"/>
        <v>0</v>
      </c>
      <c r="BH137" s="218">
        <f t="shared" si="11"/>
        <v>0</v>
      </c>
      <c r="BI137" s="218">
        <f t="shared" si="12"/>
        <v>0</v>
      </c>
      <c r="BJ137" s="14" t="s">
        <v>161</v>
      </c>
      <c r="BK137" s="219">
        <f t="shared" si="13"/>
        <v>0</v>
      </c>
      <c r="BL137" s="14" t="s">
        <v>160</v>
      </c>
      <c r="BM137" s="217" t="s">
        <v>1350</v>
      </c>
    </row>
    <row r="138" spans="1:65" s="2" customFormat="1" ht="21.75" customHeight="1">
      <c r="A138" s="30"/>
      <c r="B138" s="31"/>
      <c r="C138" s="205" t="s">
        <v>166</v>
      </c>
      <c r="D138" s="205" t="s">
        <v>156</v>
      </c>
      <c r="E138" s="206" t="s">
        <v>342</v>
      </c>
      <c r="F138" s="207" t="s">
        <v>343</v>
      </c>
      <c r="G138" s="208" t="s">
        <v>331</v>
      </c>
      <c r="H138" s="209">
        <v>5.31</v>
      </c>
      <c r="I138" s="210"/>
      <c r="J138" s="210"/>
      <c r="K138" s="209">
        <f t="shared" si="1"/>
        <v>0</v>
      </c>
      <c r="L138" s="211"/>
      <c r="M138" s="35"/>
      <c r="N138" s="212" t="s">
        <v>1</v>
      </c>
      <c r="O138" s="213" t="s">
        <v>43</v>
      </c>
      <c r="P138" s="214">
        <f t="shared" si="2"/>
        <v>0</v>
      </c>
      <c r="Q138" s="214">
        <f t="shared" si="3"/>
        <v>0</v>
      </c>
      <c r="R138" s="214">
        <f t="shared" si="4"/>
        <v>0</v>
      </c>
      <c r="S138" s="66"/>
      <c r="T138" s="215">
        <f t="shared" si="5"/>
        <v>0</v>
      </c>
      <c r="U138" s="215">
        <v>0</v>
      </c>
      <c r="V138" s="215">
        <f t="shared" si="6"/>
        <v>0</v>
      </c>
      <c r="W138" s="215">
        <v>0</v>
      </c>
      <c r="X138" s="216">
        <f t="shared" si="7"/>
        <v>0</v>
      </c>
      <c r="Y138" s="30"/>
      <c r="Z138" s="30"/>
      <c r="AA138" s="30"/>
      <c r="AB138" s="30"/>
      <c r="AC138" s="30"/>
      <c r="AD138" s="30"/>
      <c r="AE138" s="30"/>
      <c r="AR138" s="217" t="s">
        <v>160</v>
      </c>
      <c r="AT138" s="217" t="s">
        <v>156</v>
      </c>
      <c r="AU138" s="217" t="s">
        <v>161</v>
      </c>
      <c r="AY138" s="14" t="s">
        <v>153</v>
      </c>
      <c r="BE138" s="218">
        <f t="shared" si="8"/>
        <v>0</v>
      </c>
      <c r="BF138" s="218">
        <f t="shared" si="9"/>
        <v>0</v>
      </c>
      <c r="BG138" s="218">
        <f t="shared" si="10"/>
        <v>0</v>
      </c>
      <c r="BH138" s="218">
        <f t="shared" si="11"/>
        <v>0</v>
      </c>
      <c r="BI138" s="218">
        <f t="shared" si="12"/>
        <v>0</v>
      </c>
      <c r="BJ138" s="14" t="s">
        <v>161</v>
      </c>
      <c r="BK138" s="219">
        <f t="shared" si="13"/>
        <v>0</v>
      </c>
      <c r="BL138" s="14" t="s">
        <v>160</v>
      </c>
      <c r="BM138" s="217" t="s">
        <v>1351</v>
      </c>
    </row>
    <row r="139" spans="1:65" s="2" customFormat="1" ht="21.75" customHeight="1">
      <c r="A139" s="30"/>
      <c r="B139" s="31"/>
      <c r="C139" s="205" t="s">
        <v>200</v>
      </c>
      <c r="D139" s="205" t="s">
        <v>156</v>
      </c>
      <c r="E139" s="206" t="s">
        <v>346</v>
      </c>
      <c r="F139" s="207" t="s">
        <v>347</v>
      </c>
      <c r="G139" s="208" t="s">
        <v>331</v>
      </c>
      <c r="H139" s="209">
        <v>1.0620000000000001</v>
      </c>
      <c r="I139" s="210"/>
      <c r="J139" s="210"/>
      <c r="K139" s="209">
        <f t="shared" si="1"/>
        <v>0</v>
      </c>
      <c r="L139" s="211"/>
      <c r="M139" s="35"/>
      <c r="N139" s="212" t="s">
        <v>1</v>
      </c>
      <c r="O139" s="213" t="s">
        <v>43</v>
      </c>
      <c r="P139" s="214">
        <f t="shared" si="2"/>
        <v>0</v>
      </c>
      <c r="Q139" s="214">
        <f t="shared" si="3"/>
        <v>0</v>
      </c>
      <c r="R139" s="214">
        <f t="shared" si="4"/>
        <v>0</v>
      </c>
      <c r="S139" s="66"/>
      <c r="T139" s="215">
        <f t="shared" si="5"/>
        <v>0</v>
      </c>
      <c r="U139" s="215">
        <v>0</v>
      </c>
      <c r="V139" s="215">
        <f t="shared" si="6"/>
        <v>0</v>
      </c>
      <c r="W139" s="215">
        <v>0</v>
      </c>
      <c r="X139" s="216">
        <f t="shared" si="7"/>
        <v>0</v>
      </c>
      <c r="Y139" s="30"/>
      <c r="Z139" s="30"/>
      <c r="AA139" s="30"/>
      <c r="AB139" s="30"/>
      <c r="AC139" s="30"/>
      <c r="AD139" s="30"/>
      <c r="AE139" s="30"/>
      <c r="AR139" s="217" t="s">
        <v>160</v>
      </c>
      <c r="AT139" s="217" t="s">
        <v>156</v>
      </c>
      <c r="AU139" s="217" t="s">
        <v>161</v>
      </c>
      <c r="AY139" s="14" t="s">
        <v>153</v>
      </c>
      <c r="BE139" s="218">
        <f t="shared" si="8"/>
        <v>0</v>
      </c>
      <c r="BF139" s="218">
        <f t="shared" si="9"/>
        <v>0</v>
      </c>
      <c r="BG139" s="218">
        <f t="shared" si="10"/>
        <v>0</v>
      </c>
      <c r="BH139" s="218">
        <f t="shared" si="11"/>
        <v>0</v>
      </c>
      <c r="BI139" s="218">
        <f t="shared" si="12"/>
        <v>0</v>
      </c>
      <c r="BJ139" s="14" t="s">
        <v>161</v>
      </c>
      <c r="BK139" s="219">
        <f t="shared" si="13"/>
        <v>0</v>
      </c>
      <c r="BL139" s="14" t="s">
        <v>160</v>
      </c>
      <c r="BM139" s="217" t="s">
        <v>1352</v>
      </c>
    </row>
    <row r="140" spans="1:65" s="2" customFormat="1" ht="21.75" customHeight="1">
      <c r="A140" s="30"/>
      <c r="B140" s="31"/>
      <c r="C140" s="205" t="s">
        <v>204</v>
      </c>
      <c r="D140" s="205" t="s">
        <v>156</v>
      </c>
      <c r="E140" s="206" t="s">
        <v>350</v>
      </c>
      <c r="F140" s="207" t="s">
        <v>351</v>
      </c>
      <c r="G140" s="208" t="s">
        <v>331</v>
      </c>
      <c r="H140" s="209">
        <v>1.0620000000000001</v>
      </c>
      <c r="I140" s="210"/>
      <c r="J140" s="210"/>
      <c r="K140" s="209">
        <f t="shared" si="1"/>
        <v>0</v>
      </c>
      <c r="L140" s="211"/>
      <c r="M140" s="35"/>
      <c r="N140" s="212" t="s">
        <v>1</v>
      </c>
      <c r="O140" s="213" t="s">
        <v>43</v>
      </c>
      <c r="P140" s="214">
        <f t="shared" si="2"/>
        <v>0</v>
      </c>
      <c r="Q140" s="214">
        <f t="shared" si="3"/>
        <v>0</v>
      </c>
      <c r="R140" s="214">
        <f t="shared" si="4"/>
        <v>0</v>
      </c>
      <c r="S140" s="66"/>
      <c r="T140" s="215">
        <f t="shared" si="5"/>
        <v>0</v>
      </c>
      <c r="U140" s="215">
        <v>0</v>
      </c>
      <c r="V140" s="215">
        <f t="shared" si="6"/>
        <v>0</v>
      </c>
      <c r="W140" s="215">
        <v>0</v>
      </c>
      <c r="X140" s="216">
        <f t="shared" si="7"/>
        <v>0</v>
      </c>
      <c r="Y140" s="30"/>
      <c r="Z140" s="30"/>
      <c r="AA140" s="30"/>
      <c r="AB140" s="30"/>
      <c r="AC140" s="30"/>
      <c r="AD140" s="30"/>
      <c r="AE140" s="30"/>
      <c r="AR140" s="217" t="s">
        <v>160</v>
      </c>
      <c r="AT140" s="217" t="s">
        <v>156</v>
      </c>
      <c r="AU140" s="217" t="s">
        <v>161</v>
      </c>
      <c r="AY140" s="14" t="s">
        <v>153</v>
      </c>
      <c r="BE140" s="218">
        <f t="shared" si="8"/>
        <v>0</v>
      </c>
      <c r="BF140" s="218">
        <f t="shared" si="9"/>
        <v>0</v>
      </c>
      <c r="BG140" s="218">
        <f t="shared" si="10"/>
        <v>0</v>
      </c>
      <c r="BH140" s="218">
        <f t="shared" si="11"/>
        <v>0</v>
      </c>
      <c r="BI140" s="218">
        <f t="shared" si="12"/>
        <v>0</v>
      </c>
      <c r="BJ140" s="14" t="s">
        <v>161</v>
      </c>
      <c r="BK140" s="219">
        <f t="shared" si="13"/>
        <v>0</v>
      </c>
      <c r="BL140" s="14" t="s">
        <v>160</v>
      </c>
      <c r="BM140" s="217" t="s">
        <v>1353</v>
      </c>
    </row>
    <row r="141" spans="1:65" s="12" customFormat="1" ht="22.9" customHeight="1">
      <c r="B141" s="188"/>
      <c r="C141" s="189"/>
      <c r="D141" s="190" t="s">
        <v>78</v>
      </c>
      <c r="E141" s="203" t="s">
        <v>353</v>
      </c>
      <c r="F141" s="203" t="s">
        <v>354</v>
      </c>
      <c r="G141" s="189"/>
      <c r="H141" s="189"/>
      <c r="I141" s="192"/>
      <c r="J141" s="192"/>
      <c r="K141" s="204">
        <f>BK141</f>
        <v>0</v>
      </c>
      <c r="L141" s="189"/>
      <c r="M141" s="194"/>
      <c r="N141" s="195"/>
      <c r="O141" s="196"/>
      <c r="P141" s="196"/>
      <c r="Q141" s="197">
        <f>Q142</f>
        <v>0</v>
      </c>
      <c r="R141" s="197">
        <f>R142</f>
        <v>0</v>
      </c>
      <c r="S141" s="196"/>
      <c r="T141" s="198">
        <f>T142</f>
        <v>0</v>
      </c>
      <c r="U141" s="196"/>
      <c r="V141" s="198">
        <f>V142</f>
        <v>0</v>
      </c>
      <c r="W141" s="196"/>
      <c r="X141" s="199">
        <f>X142</f>
        <v>0</v>
      </c>
      <c r="AR141" s="200" t="s">
        <v>87</v>
      </c>
      <c r="AT141" s="201" t="s">
        <v>78</v>
      </c>
      <c r="AU141" s="201" t="s">
        <v>87</v>
      </c>
      <c r="AY141" s="200" t="s">
        <v>153</v>
      </c>
      <c r="BK141" s="202">
        <f>BK142</f>
        <v>0</v>
      </c>
    </row>
    <row r="142" spans="1:65" s="2" customFormat="1" ht="21.75" customHeight="1">
      <c r="A142" s="30"/>
      <c r="B142" s="31"/>
      <c r="C142" s="205" t="s">
        <v>208</v>
      </c>
      <c r="D142" s="205" t="s">
        <v>156</v>
      </c>
      <c r="E142" s="206" t="s">
        <v>356</v>
      </c>
      <c r="F142" s="207" t="s">
        <v>357</v>
      </c>
      <c r="G142" s="208" t="s">
        <v>331</v>
      </c>
      <c r="H142" s="209">
        <v>6.8479999999999999</v>
      </c>
      <c r="I142" s="210"/>
      <c r="J142" s="210"/>
      <c r="K142" s="209">
        <f>ROUND(P142*H142,3)</f>
        <v>0</v>
      </c>
      <c r="L142" s="211"/>
      <c r="M142" s="35"/>
      <c r="N142" s="212" t="s">
        <v>1</v>
      </c>
      <c r="O142" s="213" t="s">
        <v>43</v>
      </c>
      <c r="P142" s="214">
        <f>I142+J142</f>
        <v>0</v>
      </c>
      <c r="Q142" s="214">
        <f>ROUND(I142*H142,3)</f>
        <v>0</v>
      </c>
      <c r="R142" s="214">
        <f>ROUND(J142*H142,3)</f>
        <v>0</v>
      </c>
      <c r="S142" s="66"/>
      <c r="T142" s="215">
        <f>S142*H142</f>
        <v>0</v>
      </c>
      <c r="U142" s="215">
        <v>0</v>
      </c>
      <c r="V142" s="215">
        <f>U142*H142</f>
        <v>0</v>
      </c>
      <c r="W142" s="215">
        <v>0</v>
      </c>
      <c r="X142" s="216">
        <f>W142*H142</f>
        <v>0</v>
      </c>
      <c r="Y142" s="30"/>
      <c r="Z142" s="30"/>
      <c r="AA142" s="30"/>
      <c r="AB142" s="30"/>
      <c r="AC142" s="30"/>
      <c r="AD142" s="30"/>
      <c r="AE142" s="30"/>
      <c r="AR142" s="217" t="s">
        <v>160</v>
      </c>
      <c r="AT142" s="217" t="s">
        <v>156</v>
      </c>
      <c r="AU142" s="217" t="s">
        <v>161</v>
      </c>
      <c r="AY142" s="14" t="s">
        <v>153</v>
      </c>
      <c r="BE142" s="218">
        <f>IF(O142="základná",K142,0)</f>
        <v>0</v>
      </c>
      <c r="BF142" s="218">
        <f>IF(O142="znížená",K142,0)</f>
        <v>0</v>
      </c>
      <c r="BG142" s="218">
        <f>IF(O142="zákl. prenesená",K142,0)</f>
        <v>0</v>
      </c>
      <c r="BH142" s="218">
        <f>IF(O142="zníž. prenesená",K142,0)</f>
        <v>0</v>
      </c>
      <c r="BI142" s="218">
        <f>IF(O142="nulová",K142,0)</f>
        <v>0</v>
      </c>
      <c r="BJ142" s="14" t="s">
        <v>161</v>
      </c>
      <c r="BK142" s="219">
        <f>ROUND(P142*H142,3)</f>
        <v>0</v>
      </c>
      <c r="BL142" s="14" t="s">
        <v>160</v>
      </c>
      <c r="BM142" s="217" t="s">
        <v>1354</v>
      </c>
    </row>
    <row r="143" spans="1:65" s="12" customFormat="1" ht="25.9" customHeight="1">
      <c r="B143" s="188"/>
      <c r="C143" s="189"/>
      <c r="D143" s="190" t="s">
        <v>78</v>
      </c>
      <c r="E143" s="191" t="s">
        <v>359</v>
      </c>
      <c r="F143" s="191" t="s">
        <v>360</v>
      </c>
      <c r="G143" s="189"/>
      <c r="H143" s="189"/>
      <c r="I143" s="192"/>
      <c r="J143" s="192"/>
      <c r="K143" s="193">
        <f>BK143</f>
        <v>0</v>
      </c>
      <c r="L143" s="189"/>
      <c r="M143" s="194"/>
      <c r="N143" s="195"/>
      <c r="O143" s="196"/>
      <c r="P143" s="196"/>
      <c r="Q143" s="197">
        <f>Q144+Q167+Q170+Q181</f>
        <v>0</v>
      </c>
      <c r="R143" s="197">
        <f>R144+R167+R170+R181</f>
        <v>0</v>
      </c>
      <c r="S143" s="196"/>
      <c r="T143" s="198">
        <f>T144+T167+T170+T181</f>
        <v>0</v>
      </c>
      <c r="U143" s="196"/>
      <c r="V143" s="198">
        <f>V144+V167+V170+V181</f>
        <v>28.312435120000004</v>
      </c>
      <c r="W143" s="196"/>
      <c r="X143" s="199">
        <f>X144+X167+X170+X181</f>
        <v>1.06238308</v>
      </c>
      <c r="AR143" s="200" t="s">
        <v>161</v>
      </c>
      <c r="AT143" s="201" t="s">
        <v>78</v>
      </c>
      <c r="AU143" s="201" t="s">
        <v>79</v>
      </c>
      <c r="AY143" s="200" t="s">
        <v>153</v>
      </c>
      <c r="BK143" s="202">
        <f>BK144+BK167+BK170+BK181</f>
        <v>0</v>
      </c>
    </row>
    <row r="144" spans="1:65" s="12" customFormat="1" ht="22.9" customHeight="1">
      <c r="B144" s="188"/>
      <c r="C144" s="189"/>
      <c r="D144" s="190" t="s">
        <v>78</v>
      </c>
      <c r="E144" s="203" t="s">
        <v>1355</v>
      </c>
      <c r="F144" s="203" t="s">
        <v>1356</v>
      </c>
      <c r="G144" s="189"/>
      <c r="H144" s="189"/>
      <c r="I144" s="192"/>
      <c r="J144" s="192"/>
      <c r="K144" s="204">
        <f>BK144</f>
        <v>0</v>
      </c>
      <c r="L144" s="189"/>
      <c r="M144" s="194"/>
      <c r="N144" s="195"/>
      <c r="O144" s="196"/>
      <c r="P144" s="196"/>
      <c r="Q144" s="197">
        <f>SUM(Q145:Q166)</f>
        <v>0</v>
      </c>
      <c r="R144" s="197">
        <f>SUM(R145:R166)</f>
        <v>0</v>
      </c>
      <c r="S144" s="196"/>
      <c r="T144" s="198">
        <f>SUM(T145:T166)</f>
        <v>0</v>
      </c>
      <c r="U144" s="196"/>
      <c r="V144" s="198">
        <f>SUM(V145:V166)</f>
        <v>25.610361400000002</v>
      </c>
      <c r="W144" s="196"/>
      <c r="X144" s="199">
        <f>SUM(X145:X166)</f>
        <v>0</v>
      </c>
      <c r="AR144" s="200" t="s">
        <v>161</v>
      </c>
      <c r="AT144" s="201" t="s">
        <v>78</v>
      </c>
      <c r="AU144" s="201" t="s">
        <v>87</v>
      </c>
      <c r="AY144" s="200" t="s">
        <v>153</v>
      </c>
      <c r="BK144" s="202">
        <f>SUM(BK145:BK166)</f>
        <v>0</v>
      </c>
    </row>
    <row r="145" spans="1:65" s="2" customFormat="1" ht="33" customHeight="1">
      <c r="A145" s="30"/>
      <c r="B145" s="31"/>
      <c r="C145" s="205" t="s">
        <v>212</v>
      </c>
      <c r="D145" s="231" t="s">
        <v>156</v>
      </c>
      <c r="E145" s="206" t="s">
        <v>1357</v>
      </c>
      <c r="F145" s="207" t="s">
        <v>1358</v>
      </c>
      <c r="G145" s="208" t="s">
        <v>180</v>
      </c>
      <c r="H145" s="209">
        <v>4625</v>
      </c>
      <c r="I145" s="210"/>
      <c r="J145" s="210"/>
      <c r="K145" s="209">
        <f t="shared" ref="K145:K166" si="14">ROUND(P145*H145,3)</f>
        <v>0</v>
      </c>
      <c r="L145" s="211"/>
      <c r="M145" s="35"/>
      <c r="N145" s="212" t="s">
        <v>1</v>
      </c>
      <c r="O145" s="213" t="s">
        <v>43</v>
      </c>
      <c r="P145" s="214">
        <f t="shared" ref="P145:P166" si="15">I145+J145</f>
        <v>0</v>
      </c>
      <c r="Q145" s="214">
        <f t="shared" ref="Q145:Q166" si="16">ROUND(I145*H145,3)</f>
        <v>0</v>
      </c>
      <c r="R145" s="214">
        <f t="shared" ref="R145:R166" si="17">ROUND(J145*H145,3)</f>
        <v>0</v>
      </c>
      <c r="S145" s="66"/>
      <c r="T145" s="215">
        <f t="shared" ref="T145:T166" si="18">S145*H145</f>
        <v>0</v>
      </c>
      <c r="U145" s="215">
        <v>0</v>
      </c>
      <c r="V145" s="215">
        <f t="shared" ref="V145:V166" si="19">U145*H145</f>
        <v>0</v>
      </c>
      <c r="W145" s="215">
        <v>0</v>
      </c>
      <c r="X145" s="216">
        <f t="shared" ref="X145:X166" si="20">W145*H145</f>
        <v>0</v>
      </c>
      <c r="Y145" s="30"/>
      <c r="Z145" s="30"/>
      <c r="AA145" s="30"/>
      <c r="AB145" s="30"/>
      <c r="AC145" s="30"/>
      <c r="AD145" s="30"/>
      <c r="AE145" s="30"/>
      <c r="AR145" s="217" t="s">
        <v>232</v>
      </c>
      <c r="AT145" s="217" t="s">
        <v>156</v>
      </c>
      <c r="AU145" s="217" t="s">
        <v>161</v>
      </c>
      <c r="AY145" s="14" t="s">
        <v>153</v>
      </c>
      <c r="BE145" s="218">
        <f t="shared" ref="BE145:BE166" si="21">IF(O145="základná",K145,0)</f>
        <v>0</v>
      </c>
      <c r="BF145" s="218">
        <f t="shared" ref="BF145:BF166" si="22">IF(O145="znížená",K145,0)</f>
        <v>0</v>
      </c>
      <c r="BG145" s="218">
        <f t="shared" ref="BG145:BG166" si="23">IF(O145="zákl. prenesená",K145,0)</f>
        <v>0</v>
      </c>
      <c r="BH145" s="218">
        <f t="shared" ref="BH145:BH166" si="24">IF(O145="zníž. prenesená",K145,0)</f>
        <v>0</v>
      </c>
      <c r="BI145" s="218">
        <f t="shared" ref="BI145:BI166" si="25">IF(O145="nulová",K145,0)</f>
        <v>0</v>
      </c>
      <c r="BJ145" s="14" t="s">
        <v>161</v>
      </c>
      <c r="BK145" s="219">
        <f t="shared" ref="BK145:BK166" si="26">ROUND(P145*H145,3)</f>
        <v>0</v>
      </c>
      <c r="BL145" s="14" t="s">
        <v>232</v>
      </c>
      <c r="BM145" s="217" t="s">
        <v>1359</v>
      </c>
    </row>
    <row r="146" spans="1:65" s="2" customFormat="1" ht="16.5" customHeight="1">
      <c r="A146" s="30"/>
      <c r="B146" s="31"/>
      <c r="C146" s="220" t="s">
        <v>216</v>
      </c>
      <c r="D146" s="220" t="s">
        <v>163</v>
      </c>
      <c r="E146" s="221" t="s">
        <v>1360</v>
      </c>
      <c r="F146" s="222" t="s">
        <v>1361</v>
      </c>
      <c r="G146" s="223" t="s">
        <v>159</v>
      </c>
      <c r="H146" s="224">
        <v>13756.34</v>
      </c>
      <c r="I146" s="225"/>
      <c r="J146" s="226"/>
      <c r="K146" s="224">
        <f t="shared" si="14"/>
        <v>0</v>
      </c>
      <c r="L146" s="227"/>
      <c r="M146" s="228"/>
      <c r="N146" s="229" t="s">
        <v>1</v>
      </c>
      <c r="O146" s="213" t="s">
        <v>43</v>
      </c>
      <c r="P146" s="214">
        <f t="shared" si="15"/>
        <v>0</v>
      </c>
      <c r="Q146" s="214">
        <f t="shared" si="16"/>
        <v>0</v>
      </c>
      <c r="R146" s="214">
        <f t="shared" si="17"/>
        <v>0</v>
      </c>
      <c r="S146" s="66"/>
      <c r="T146" s="215">
        <f t="shared" si="18"/>
        <v>0</v>
      </c>
      <c r="U146" s="215">
        <v>1.4999999999999999E-4</v>
      </c>
      <c r="V146" s="215">
        <f t="shared" si="19"/>
        <v>2.0634509999999997</v>
      </c>
      <c r="W146" s="215">
        <v>0</v>
      </c>
      <c r="X146" s="216">
        <f t="shared" si="20"/>
        <v>0</v>
      </c>
      <c r="Y146" s="30"/>
      <c r="Z146" s="30"/>
      <c r="AA146" s="30"/>
      <c r="AB146" s="30"/>
      <c r="AC146" s="30"/>
      <c r="AD146" s="30"/>
      <c r="AE146" s="30"/>
      <c r="AR146" s="217" t="s">
        <v>300</v>
      </c>
      <c r="AT146" s="217" t="s">
        <v>163</v>
      </c>
      <c r="AU146" s="217" t="s">
        <v>161</v>
      </c>
      <c r="AY146" s="14" t="s">
        <v>153</v>
      </c>
      <c r="BE146" s="218">
        <f t="shared" si="21"/>
        <v>0</v>
      </c>
      <c r="BF146" s="218">
        <f t="shared" si="22"/>
        <v>0</v>
      </c>
      <c r="BG146" s="218">
        <f t="shared" si="23"/>
        <v>0</v>
      </c>
      <c r="BH146" s="218">
        <f t="shared" si="24"/>
        <v>0</v>
      </c>
      <c r="BI146" s="218">
        <f t="shared" si="25"/>
        <v>0</v>
      </c>
      <c r="BJ146" s="14" t="s">
        <v>161</v>
      </c>
      <c r="BK146" s="219">
        <f t="shared" si="26"/>
        <v>0</v>
      </c>
      <c r="BL146" s="14" t="s">
        <v>232</v>
      </c>
      <c r="BM146" s="217" t="s">
        <v>1362</v>
      </c>
    </row>
    <row r="147" spans="1:65" s="2" customFormat="1" ht="21.75" customHeight="1">
      <c r="A147" s="30"/>
      <c r="B147" s="31"/>
      <c r="C147" s="220" t="s">
        <v>220</v>
      </c>
      <c r="D147" s="232" t="s">
        <v>163</v>
      </c>
      <c r="E147" s="221" t="s">
        <v>1363</v>
      </c>
      <c r="F147" s="222" t="s">
        <v>1364</v>
      </c>
      <c r="G147" s="223" t="s">
        <v>180</v>
      </c>
      <c r="H147" s="224">
        <v>5306.55</v>
      </c>
      <c r="I147" s="225"/>
      <c r="J147" s="226"/>
      <c r="K147" s="224">
        <f t="shared" si="14"/>
        <v>0</v>
      </c>
      <c r="L147" s="227"/>
      <c r="M147" s="228"/>
      <c r="N147" s="229" t="s">
        <v>1</v>
      </c>
      <c r="O147" s="213" t="s">
        <v>43</v>
      </c>
      <c r="P147" s="214">
        <f t="shared" si="15"/>
        <v>0</v>
      </c>
      <c r="Q147" s="214">
        <f t="shared" si="16"/>
        <v>0</v>
      </c>
      <c r="R147" s="214">
        <f t="shared" si="17"/>
        <v>0</v>
      </c>
      <c r="S147" s="66"/>
      <c r="T147" s="215">
        <f t="shared" si="18"/>
        <v>0</v>
      </c>
      <c r="U147" s="215">
        <v>2.2000000000000001E-3</v>
      </c>
      <c r="V147" s="215">
        <f t="shared" si="19"/>
        <v>11.674410000000002</v>
      </c>
      <c r="W147" s="215">
        <v>0</v>
      </c>
      <c r="X147" s="216">
        <f t="shared" si="20"/>
        <v>0</v>
      </c>
      <c r="Y147" s="30"/>
      <c r="Z147" s="30"/>
      <c r="AA147" s="30"/>
      <c r="AB147" s="30"/>
      <c r="AC147" s="30"/>
      <c r="AD147" s="30"/>
      <c r="AE147" s="30"/>
      <c r="AR147" s="217" t="s">
        <v>300</v>
      </c>
      <c r="AT147" s="217" t="s">
        <v>163</v>
      </c>
      <c r="AU147" s="217" t="s">
        <v>161</v>
      </c>
      <c r="AY147" s="14" t="s">
        <v>153</v>
      </c>
      <c r="BE147" s="218">
        <f t="shared" si="21"/>
        <v>0</v>
      </c>
      <c r="BF147" s="218">
        <f t="shared" si="22"/>
        <v>0</v>
      </c>
      <c r="BG147" s="218">
        <f t="shared" si="23"/>
        <v>0</v>
      </c>
      <c r="BH147" s="218">
        <f t="shared" si="24"/>
        <v>0</v>
      </c>
      <c r="BI147" s="218">
        <f t="shared" si="25"/>
        <v>0</v>
      </c>
      <c r="BJ147" s="14" t="s">
        <v>161</v>
      </c>
      <c r="BK147" s="219">
        <f t="shared" si="26"/>
        <v>0</v>
      </c>
      <c r="BL147" s="14" t="s">
        <v>232</v>
      </c>
      <c r="BM147" s="217" t="s">
        <v>1365</v>
      </c>
    </row>
    <row r="148" spans="1:65" s="2" customFormat="1" ht="16.5" customHeight="1">
      <c r="A148" s="30"/>
      <c r="B148" s="31"/>
      <c r="C148" s="205" t="s">
        <v>228</v>
      </c>
      <c r="D148" s="205" t="s">
        <v>156</v>
      </c>
      <c r="E148" s="206" t="s">
        <v>1366</v>
      </c>
      <c r="F148" s="207" t="s">
        <v>1367</v>
      </c>
      <c r="G148" s="208" t="s">
        <v>159</v>
      </c>
      <c r="H148" s="209">
        <v>2</v>
      </c>
      <c r="I148" s="210"/>
      <c r="J148" s="210"/>
      <c r="K148" s="209">
        <f t="shared" si="14"/>
        <v>0</v>
      </c>
      <c r="L148" s="211"/>
      <c r="M148" s="35"/>
      <c r="N148" s="212" t="s">
        <v>1</v>
      </c>
      <c r="O148" s="213" t="s">
        <v>43</v>
      </c>
      <c r="P148" s="214">
        <f t="shared" si="15"/>
        <v>0</v>
      </c>
      <c r="Q148" s="214">
        <f t="shared" si="16"/>
        <v>0</v>
      </c>
      <c r="R148" s="214">
        <f t="shared" si="17"/>
        <v>0</v>
      </c>
      <c r="S148" s="66"/>
      <c r="T148" s="215">
        <f t="shared" si="18"/>
        <v>0</v>
      </c>
      <c r="U148" s="215">
        <v>6.9999999999999994E-5</v>
      </c>
      <c r="V148" s="215">
        <f t="shared" si="19"/>
        <v>1.3999999999999999E-4</v>
      </c>
      <c r="W148" s="215">
        <v>0</v>
      </c>
      <c r="X148" s="216">
        <f t="shared" si="20"/>
        <v>0</v>
      </c>
      <c r="Y148" s="30"/>
      <c r="Z148" s="30"/>
      <c r="AA148" s="30"/>
      <c r="AB148" s="30"/>
      <c r="AC148" s="30"/>
      <c r="AD148" s="30"/>
      <c r="AE148" s="30"/>
      <c r="AR148" s="217" t="s">
        <v>232</v>
      </c>
      <c r="AT148" s="217" t="s">
        <v>156</v>
      </c>
      <c r="AU148" s="217" t="s">
        <v>161</v>
      </c>
      <c r="AY148" s="14" t="s">
        <v>153</v>
      </c>
      <c r="BE148" s="218">
        <f t="shared" si="21"/>
        <v>0</v>
      </c>
      <c r="BF148" s="218">
        <f t="shared" si="22"/>
        <v>0</v>
      </c>
      <c r="BG148" s="218">
        <f t="shared" si="23"/>
        <v>0</v>
      </c>
      <c r="BH148" s="218">
        <f t="shared" si="24"/>
        <v>0</v>
      </c>
      <c r="BI148" s="218">
        <f t="shared" si="25"/>
        <v>0</v>
      </c>
      <c r="BJ148" s="14" t="s">
        <v>161</v>
      </c>
      <c r="BK148" s="219">
        <f t="shared" si="26"/>
        <v>0</v>
      </c>
      <c r="BL148" s="14" t="s">
        <v>232</v>
      </c>
      <c r="BM148" s="217" t="s">
        <v>1368</v>
      </c>
    </row>
    <row r="149" spans="1:65" s="2" customFormat="1" ht="16.5" customHeight="1">
      <c r="A149" s="30"/>
      <c r="B149" s="31"/>
      <c r="C149" s="205" t="s">
        <v>232</v>
      </c>
      <c r="D149" s="205" t="s">
        <v>156</v>
      </c>
      <c r="E149" s="206" t="s">
        <v>1369</v>
      </c>
      <c r="F149" s="207" t="s">
        <v>1370</v>
      </c>
      <c r="G149" s="208" t="s">
        <v>159</v>
      </c>
      <c r="H149" s="209">
        <v>2</v>
      </c>
      <c r="I149" s="210"/>
      <c r="J149" s="210"/>
      <c r="K149" s="209">
        <f t="shared" si="14"/>
        <v>0</v>
      </c>
      <c r="L149" s="211"/>
      <c r="M149" s="35"/>
      <c r="N149" s="212" t="s">
        <v>1</v>
      </c>
      <c r="O149" s="213" t="s">
        <v>43</v>
      </c>
      <c r="P149" s="214">
        <f t="shared" si="15"/>
        <v>0</v>
      </c>
      <c r="Q149" s="214">
        <f t="shared" si="16"/>
        <v>0</v>
      </c>
      <c r="R149" s="214">
        <f t="shared" si="17"/>
        <v>0</v>
      </c>
      <c r="S149" s="66"/>
      <c r="T149" s="215">
        <f t="shared" si="18"/>
        <v>0</v>
      </c>
      <c r="U149" s="215">
        <v>6.9999999999999994E-5</v>
      </c>
      <c r="V149" s="215">
        <f t="shared" si="19"/>
        <v>1.3999999999999999E-4</v>
      </c>
      <c r="W149" s="215">
        <v>0</v>
      </c>
      <c r="X149" s="216">
        <f t="shared" si="20"/>
        <v>0</v>
      </c>
      <c r="Y149" s="30"/>
      <c r="Z149" s="30"/>
      <c r="AA149" s="30"/>
      <c r="AB149" s="30"/>
      <c r="AC149" s="30"/>
      <c r="AD149" s="30"/>
      <c r="AE149" s="30"/>
      <c r="AR149" s="217" t="s">
        <v>232</v>
      </c>
      <c r="AT149" s="217" t="s">
        <v>156</v>
      </c>
      <c r="AU149" s="217" t="s">
        <v>161</v>
      </c>
      <c r="AY149" s="14" t="s">
        <v>153</v>
      </c>
      <c r="BE149" s="218">
        <f t="shared" si="21"/>
        <v>0</v>
      </c>
      <c r="BF149" s="218">
        <f t="shared" si="22"/>
        <v>0</v>
      </c>
      <c r="BG149" s="218">
        <f t="shared" si="23"/>
        <v>0</v>
      </c>
      <c r="BH149" s="218">
        <f t="shared" si="24"/>
        <v>0</v>
      </c>
      <c r="BI149" s="218">
        <f t="shared" si="25"/>
        <v>0</v>
      </c>
      <c r="BJ149" s="14" t="s">
        <v>161</v>
      </c>
      <c r="BK149" s="219">
        <f t="shared" si="26"/>
        <v>0</v>
      </c>
      <c r="BL149" s="14" t="s">
        <v>232</v>
      </c>
      <c r="BM149" s="217" t="s">
        <v>1371</v>
      </c>
    </row>
    <row r="150" spans="1:65" s="2" customFormat="1" ht="16.5" customHeight="1">
      <c r="A150" s="30"/>
      <c r="B150" s="31"/>
      <c r="C150" s="220" t="s">
        <v>236</v>
      </c>
      <c r="D150" s="220" t="s">
        <v>163</v>
      </c>
      <c r="E150" s="221" t="s">
        <v>1360</v>
      </c>
      <c r="F150" s="222" t="s">
        <v>1361</v>
      </c>
      <c r="G150" s="223" t="s">
        <v>159</v>
      </c>
      <c r="H150" s="224">
        <v>10</v>
      </c>
      <c r="I150" s="225"/>
      <c r="J150" s="226"/>
      <c r="K150" s="224">
        <f t="shared" si="14"/>
        <v>0</v>
      </c>
      <c r="L150" s="227"/>
      <c r="M150" s="228"/>
      <c r="N150" s="229" t="s">
        <v>1</v>
      </c>
      <c r="O150" s="213" t="s">
        <v>43</v>
      </c>
      <c r="P150" s="214">
        <f t="shared" si="15"/>
        <v>0</v>
      </c>
      <c r="Q150" s="214">
        <f t="shared" si="16"/>
        <v>0</v>
      </c>
      <c r="R150" s="214">
        <f t="shared" si="17"/>
        <v>0</v>
      </c>
      <c r="S150" s="66"/>
      <c r="T150" s="215">
        <f t="shared" si="18"/>
        <v>0</v>
      </c>
      <c r="U150" s="215">
        <v>1.4999999999999999E-4</v>
      </c>
      <c r="V150" s="215">
        <f t="shared" si="19"/>
        <v>1.4999999999999998E-3</v>
      </c>
      <c r="W150" s="215">
        <v>0</v>
      </c>
      <c r="X150" s="216">
        <f t="shared" si="20"/>
        <v>0</v>
      </c>
      <c r="Y150" s="30"/>
      <c r="Z150" s="30"/>
      <c r="AA150" s="30"/>
      <c r="AB150" s="30"/>
      <c r="AC150" s="30"/>
      <c r="AD150" s="30"/>
      <c r="AE150" s="30"/>
      <c r="AR150" s="217" t="s">
        <v>300</v>
      </c>
      <c r="AT150" s="217" t="s">
        <v>163</v>
      </c>
      <c r="AU150" s="217" t="s">
        <v>161</v>
      </c>
      <c r="AY150" s="14" t="s">
        <v>153</v>
      </c>
      <c r="BE150" s="218">
        <f t="shared" si="21"/>
        <v>0</v>
      </c>
      <c r="BF150" s="218">
        <f t="shared" si="22"/>
        <v>0</v>
      </c>
      <c r="BG150" s="218">
        <f t="shared" si="23"/>
        <v>0</v>
      </c>
      <c r="BH150" s="218">
        <f t="shared" si="24"/>
        <v>0</v>
      </c>
      <c r="BI150" s="218">
        <f t="shared" si="25"/>
        <v>0</v>
      </c>
      <c r="BJ150" s="14" t="s">
        <v>161</v>
      </c>
      <c r="BK150" s="219">
        <f t="shared" si="26"/>
        <v>0</v>
      </c>
      <c r="BL150" s="14" t="s">
        <v>232</v>
      </c>
      <c r="BM150" s="217" t="s">
        <v>1372</v>
      </c>
    </row>
    <row r="151" spans="1:65" s="2" customFormat="1" ht="16.5" customHeight="1">
      <c r="A151" s="30"/>
      <c r="B151" s="31"/>
      <c r="C151" s="220" t="s">
        <v>241</v>
      </c>
      <c r="D151" s="220" t="s">
        <v>163</v>
      </c>
      <c r="E151" s="221" t="s">
        <v>1373</v>
      </c>
      <c r="F151" s="222" t="s">
        <v>1374</v>
      </c>
      <c r="G151" s="223" t="s">
        <v>159</v>
      </c>
      <c r="H151" s="224">
        <v>2</v>
      </c>
      <c r="I151" s="225"/>
      <c r="J151" s="226"/>
      <c r="K151" s="224">
        <f t="shared" si="14"/>
        <v>0</v>
      </c>
      <c r="L151" s="227"/>
      <c r="M151" s="228"/>
      <c r="N151" s="229" t="s">
        <v>1</v>
      </c>
      <c r="O151" s="213" t="s">
        <v>43</v>
      </c>
      <c r="P151" s="214">
        <f t="shared" si="15"/>
        <v>0</v>
      </c>
      <c r="Q151" s="214">
        <f t="shared" si="16"/>
        <v>0</v>
      </c>
      <c r="R151" s="214">
        <f t="shared" si="17"/>
        <v>0</v>
      </c>
      <c r="S151" s="66"/>
      <c r="T151" s="215">
        <f t="shared" si="18"/>
        <v>0</v>
      </c>
      <c r="U151" s="215">
        <v>2.9999999999999997E-4</v>
      </c>
      <c r="V151" s="215">
        <f t="shared" si="19"/>
        <v>5.9999999999999995E-4</v>
      </c>
      <c r="W151" s="215">
        <v>0</v>
      </c>
      <c r="X151" s="216">
        <f t="shared" si="20"/>
        <v>0</v>
      </c>
      <c r="Y151" s="30"/>
      <c r="Z151" s="30"/>
      <c r="AA151" s="30"/>
      <c r="AB151" s="30"/>
      <c r="AC151" s="30"/>
      <c r="AD151" s="30"/>
      <c r="AE151" s="30"/>
      <c r="AR151" s="217" t="s">
        <v>300</v>
      </c>
      <c r="AT151" s="217" t="s">
        <v>163</v>
      </c>
      <c r="AU151" s="217" t="s">
        <v>161</v>
      </c>
      <c r="AY151" s="14" t="s">
        <v>153</v>
      </c>
      <c r="BE151" s="218">
        <f t="shared" si="21"/>
        <v>0</v>
      </c>
      <c r="BF151" s="218">
        <f t="shared" si="22"/>
        <v>0</v>
      </c>
      <c r="BG151" s="218">
        <f t="shared" si="23"/>
        <v>0</v>
      </c>
      <c r="BH151" s="218">
        <f t="shared" si="24"/>
        <v>0</v>
      </c>
      <c r="BI151" s="218">
        <f t="shared" si="25"/>
        <v>0</v>
      </c>
      <c r="BJ151" s="14" t="s">
        <v>161</v>
      </c>
      <c r="BK151" s="219">
        <f t="shared" si="26"/>
        <v>0</v>
      </c>
      <c r="BL151" s="14" t="s">
        <v>232</v>
      </c>
      <c r="BM151" s="217" t="s">
        <v>1375</v>
      </c>
    </row>
    <row r="152" spans="1:65" s="2" customFormat="1" ht="21.75" customHeight="1">
      <c r="A152" s="30"/>
      <c r="B152" s="31"/>
      <c r="C152" s="205" t="s">
        <v>245</v>
      </c>
      <c r="D152" s="205" t="s">
        <v>156</v>
      </c>
      <c r="E152" s="206" t="s">
        <v>1376</v>
      </c>
      <c r="F152" s="207" t="s">
        <v>1377</v>
      </c>
      <c r="G152" s="208" t="s">
        <v>159</v>
      </c>
      <c r="H152" s="209">
        <v>55</v>
      </c>
      <c r="I152" s="210"/>
      <c r="J152" s="210"/>
      <c r="K152" s="209">
        <f t="shared" si="14"/>
        <v>0</v>
      </c>
      <c r="L152" s="211"/>
      <c r="M152" s="35"/>
      <c r="N152" s="212" t="s">
        <v>1</v>
      </c>
      <c r="O152" s="213" t="s">
        <v>43</v>
      </c>
      <c r="P152" s="214">
        <f t="shared" si="15"/>
        <v>0</v>
      </c>
      <c r="Q152" s="214">
        <f t="shared" si="16"/>
        <v>0</v>
      </c>
      <c r="R152" s="214">
        <f t="shared" si="17"/>
        <v>0</v>
      </c>
      <c r="S152" s="66"/>
      <c r="T152" s="215">
        <f t="shared" si="18"/>
        <v>0</v>
      </c>
      <c r="U152" s="215">
        <v>2.7E-4</v>
      </c>
      <c r="V152" s="215">
        <f t="shared" si="19"/>
        <v>1.485E-2</v>
      </c>
      <c r="W152" s="215">
        <v>0</v>
      </c>
      <c r="X152" s="216">
        <f t="shared" si="20"/>
        <v>0</v>
      </c>
      <c r="Y152" s="30"/>
      <c r="Z152" s="30"/>
      <c r="AA152" s="30"/>
      <c r="AB152" s="30"/>
      <c r="AC152" s="30"/>
      <c r="AD152" s="30"/>
      <c r="AE152" s="30"/>
      <c r="AR152" s="217" t="s">
        <v>232</v>
      </c>
      <c r="AT152" s="217" t="s">
        <v>156</v>
      </c>
      <c r="AU152" s="217" t="s">
        <v>161</v>
      </c>
      <c r="AY152" s="14" t="s">
        <v>153</v>
      </c>
      <c r="BE152" s="218">
        <f t="shared" si="21"/>
        <v>0</v>
      </c>
      <c r="BF152" s="218">
        <f t="shared" si="22"/>
        <v>0</v>
      </c>
      <c r="BG152" s="218">
        <f t="shared" si="23"/>
        <v>0</v>
      </c>
      <c r="BH152" s="218">
        <f t="shared" si="24"/>
        <v>0</v>
      </c>
      <c r="BI152" s="218">
        <f t="shared" si="25"/>
        <v>0</v>
      </c>
      <c r="BJ152" s="14" t="s">
        <v>161</v>
      </c>
      <c r="BK152" s="219">
        <f t="shared" si="26"/>
        <v>0</v>
      </c>
      <c r="BL152" s="14" t="s">
        <v>232</v>
      </c>
      <c r="BM152" s="217" t="s">
        <v>1378</v>
      </c>
    </row>
    <row r="153" spans="1:65" s="2" customFormat="1" ht="21.75" customHeight="1">
      <c r="A153" s="30"/>
      <c r="B153" s="31"/>
      <c r="C153" s="205" t="s">
        <v>8</v>
      </c>
      <c r="D153" s="205" t="s">
        <v>156</v>
      </c>
      <c r="E153" s="206" t="s">
        <v>1379</v>
      </c>
      <c r="F153" s="207" t="s">
        <v>1380</v>
      </c>
      <c r="G153" s="208" t="s">
        <v>159</v>
      </c>
      <c r="H153" s="209">
        <v>156</v>
      </c>
      <c r="I153" s="210"/>
      <c r="J153" s="210"/>
      <c r="K153" s="209">
        <f t="shared" si="14"/>
        <v>0</v>
      </c>
      <c r="L153" s="211"/>
      <c r="M153" s="35"/>
      <c r="N153" s="212" t="s">
        <v>1</v>
      </c>
      <c r="O153" s="213" t="s">
        <v>43</v>
      </c>
      <c r="P153" s="214">
        <f t="shared" si="15"/>
        <v>0</v>
      </c>
      <c r="Q153" s="214">
        <f t="shared" si="16"/>
        <v>0</v>
      </c>
      <c r="R153" s="214">
        <f t="shared" si="17"/>
        <v>0</v>
      </c>
      <c r="S153" s="66"/>
      <c r="T153" s="215">
        <f t="shared" si="18"/>
        <v>0</v>
      </c>
      <c r="U153" s="215">
        <v>3.2000000000000003E-4</v>
      </c>
      <c r="V153" s="215">
        <f t="shared" si="19"/>
        <v>4.9920000000000006E-2</v>
      </c>
      <c r="W153" s="215">
        <v>0</v>
      </c>
      <c r="X153" s="216">
        <f t="shared" si="20"/>
        <v>0</v>
      </c>
      <c r="Y153" s="30"/>
      <c r="Z153" s="30"/>
      <c r="AA153" s="30"/>
      <c r="AB153" s="30"/>
      <c r="AC153" s="30"/>
      <c r="AD153" s="30"/>
      <c r="AE153" s="30"/>
      <c r="AR153" s="217" t="s">
        <v>232</v>
      </c>
      <c r="AT153" s="217" t="s">
        <v>156</v>
      </c>
      <c r="AU153" s="217" t="s">
        <v>161</v>
      </c>
      <c r="AY153" s="14" t="s">
        <v>153</v>
      </c>
      <c r="BE153" s="218">
        <f t="shared" si="21"/>
        <v>0</v>
      </c>
      <c r="BF153" s="218">
        <f t="shared" si="22"/>
        <v>0</v>
      </c>
      <c r="BG153" s="218">
        <f t="shared" si="23"/>
        <v>0</v>
      </c>
      <c r="BH153" s="218">
        <f t="shared" si="24"/>
        <v>0</v>
      </c>
      <c r="BI153" s="218">
        <f t="shared" si="25"/>
        <v>0</v>
      </c>
      <c r="BJ153" s="14" t="s">
        <v>161</v>
      </c>
      <c r="BK153" s="219">
        <f t="shared" si="26"/>
        <v>0</v>
      </c>
      <c r="BL153" s="14" t="s">
        <v>232</v>
      </c>
      <c r="BM153" s="217" t="s">
        <v>1381</v>
      </c>
    </row>
    <row r="154" spans="1:65" s="2" customFormat="1" ht="21.75" customHeight="1">
      <c r="A154" s="30"/>
      <c r="B154" s="31"/>
      <c r="C154" s="205" t="s">
        <v>252</v>
      </c>
      <c r="D154" s="205" t="s">
        <v>156</v>
      </c>
      <c r="E154" s="206" t="s">
        <v>1382</v>
      </c>
      <c r="F154" s="207" t="s">
        <v>1383</v>
      </c>
      <c r="G154" s="208" t="s">
        <v>159</v>
      </c>
      <c r="H154" s="209">
        <v>2</v>
      </c>
      <c r="I154" s="210"/>
      <c r="J154" s="210"/>
      <c r="K154" s="209">
        <f t="shared" si="14"/>
        <v>0</v>
      </c>
      <c r="L154" s="211"/>
      <c r="M154" s="35"/>
      <c r="N154" s="212" t="s">
        <v>1</v>
      </c>
      <c r="O154" s="213" t="s">
        <v>43</v>
      </c>
      <c r="P154" s="214">
        <f t="shared" si="15"/>
        <v>0</v>
      </c>
      <c r="Q154" s="214">
        <f t="shared" si="16"/>
        <v>0</v>
      </c>
      <c r="R154" s="214">
        <f t="shared" si="17"/>
        <v>0</v>
      </c>
      <c r="S154" s="66"/>
      <c r="T154" s="215">
        <f t="shared" si="18"/>
        <v>0</v>
      </c>
      <c r="U154" s="215">
        <v>3.0799999999999998E-3</v>
      </c>
      <c r="V154" s="215">
        <f t="shared" si="19"/>
        <v>6.1599999999999997E-3</v>
      </c>
      <c r="W154" s="215">
        <v>0</v>
      </c>
      <c r="X154" s="216">
        <f t="shared" si="20"/>
        <v>0</v>
      </c>
      <c r="Y154" s="30"/>
      <c r="Z154" s="30"/>
      <c r="AA154" s="30"/>
      <c r="AB154" s="30"/>
      <c r="AC154" s="30"/>
      <c r="AD154" s="30"/>
      <c r="AE154" s="30"/>
      <c r="AR154" s="217" t="s">
        <v>232</v>
      </c>
      <c r="AT154" s="217" t="s">
        <v>156</v>
      </c>
      <c r="AU154" s="217" t="s">
        <v>161</v>
      </c>
      <c r="AY154" s="14" t="s">
        <v>153</v>
      </c>
      <c r="BE154" s="218">
        <f t="shared" si="21"/>
        <v>0</v>
      </c>
      <c r="BF154" s="218">
        <f t="shared" si="22"/>
        <v>0</v>
      </c>
      <c r="BG154" s="218">
        <f t="shared" si="23"/>
        <v>0</v>
      </c>
      <c r="BH154" s="218">
        <f t="shared" si="24"/>
        <v>0</v>
      </c>
      <c r="BI154" s="218">
        <f t="shared" si="25"/>
        <v>0</v>
      </c>
      <c r="BJ154" s="14" t="s">
        <v>161</v>
      </c>
      <c r="BK154" s="219">
        <f t="shared" si="26"/>
        <v>0</v>
      </c>
      <c r="BL154" s="14" t="s">
        <v>232</v>
      </c>
      <c r="BM154" s="217" t="s">
        <v>1384</v>
      </c>
    </row>
    <row r="155" spans="1:65" s="2" customFormat="1" ht="33" customHeight="1">
      <c r="A155" s="30"/>
      <c r="B155" s="31"/>
      <c r="C155" s="205" t="s">
        <v>256</v>
      </c>
      <c r="D155" s="205" t="s">
        <v>156</v>
      </c>
      <c r="E155" s="206" t="s">
        <v>1385</v>
      </c>
      <c r="F155" s="207" t="s">
        <v>1386</v>
      </c>
      <c r="G155" s="208" t="s">
        <v>643</v>
      </c>
      <c r="H155" s="209">
        <v>1043.02</v>
      </c>
      <c r="I155" s="210"/>
      <c r="J155" s="210"/>
      <c r="K155" s="209">
        <f t="shared" si="14"/>
        <v>0</v>
      </c>
      <c r="L155" s="211"/>
      <c r="M155" s="35"/>
      <c r="N155" s="212" t="s">
        <v>1</v>
      </c>
      <c r="O155" s="213" t="s">
        <v>43</v>
      </c>
      <c r="P155" s="214">
        <f t="shared" si="15"/>
        <v>0</v>
      </c>
      <c r="Q155" s="214">
        <f t="shared" si="16"/>
        <v>0</v>
      </c>
      <c r="R155" s="214">
        <f t="shared" si="17"/>
        <v>0</v>
      </c>
      <c r="S155" s="66"/>
      <c r="T155" s="215">
        <f t="shared" si="18"/>
        <v>0</v>
      </c>
      <c r="U155" s="215">
        <v>6.0000000000000002E-5</v>
      </c>
      <c r="V155" s="215">
        <f t="shared" si="19"/>
        <v>6.2581200000000003E-2</v>
      </c>
      <c r="W155" s="215">
        <v>0</v>
      </c>
      <c r="X155" s="216">
        <f t="shared" si="20"/>
        <v>0</v>
      </c>
      <c r="Y155" s="30"/>
      <c r="Z155" s="30"/>
      <c r="AA155" s="30"/>
      <c r="AB155" s="30"/>
      <c r="AC155" s="30"/>
      <c r="AD155" s="30"/>
      <c r="AE155" s="30"/>
      <c r="AR155" s="217" t="s">
        <v>232</v>
      </c>
      <c r="AT155" s="217" t="s">
        <v>156</v>
      </c>
      <c r="AU155" s="217" t="s">
        <v>161</v>
      </c>
      <c r="AY155" s="14" t="s">
        <v>153</v>
      </c>
      <c r="BE155" s="218">
        <f t="shared" si="21"/>
        <v>0</v>
      </c>
      <c r="BF155" s="218">
        <f t="shared" si="22"/>
        <v>0</v>
      </c>
      <c r="BG155" s="218">
        <f t="shared" si="23"/>
        <v>0</v>
      </c>
      <c r="BH155" s="218">
        <f t="shared" si="24"/>
        <v>0</v>
      </c>
      <c r="BI155" s="218">
        <f t="shared" si="25"/>
        <v>0</v>
      </c>
      <c r="BJ155" s="14" t="s">
        <v>161</v>
      </c>
      <c r="BK155" s="219">
        <f t="shared" si="26"/>
        <v>0</v>
      </c>
      <c r="BL155" s="14" t="s">
        <v>232</v>
      </c>
      <c r="BM155" s="217" t="s">
        <v>1387</v>
      </c>
    </row>
    <row r="156" spans="1:65" s="2" customFormat="1" ht="16.5" customHeight="1">
      <c r="A156" s="30"/>
      <c r="B156" s="31"/>
      <c r="C156" s="220" t="s">
        <v>260</v>
      </c>
      <c r="D156" s="220" t="s">
        <v>163</v>
      </c>
      <c r="E156" s="221" t="s">
        <v>1388</v>
      </c>
      <c r="F156" s="222" t="s">
        <v>1389</v>
      </c>
      <c r="G156" s="223" t="s">
        <v>159</v>
      </c>
      <c r="H156" s="224">
        <v>8344.16</v>
      </c>
      <c r="I156" s="225"/>
      <c r="J156" s="226"/>
      <c r="K156" s="224">
        <f t="shared" si="14"/>
        <v>0</v>
      </c>
      <c r="L156" s="227"/>
      <c r="M156" s="228"/>
      <c r="N156" s="229" t="s">
        <v>1</v>
      </c>
      <c r="O156" s="213" t="s">
        <v>43</v>
      </c>
      <c r="P156" s="214">
        <f t="shared" si="15"/>
        <v>0</v>
      </c>
      <c r="Q156" s="214">
        <f t="shared" si="16"/>
        <v>0</v>
      </c>
      <c r="R156" s="214">
        <f t="shared" si="17"/>
        <v>0</v>
      </c>
      <c r="S156" s="66"/>
      <c r="T156" s="215">
        <f t="shared" si="18"/>
        <v>0</v>
      </c>
      <c r="U156" s="215">
        <v>3.5E-4</v>
      </c>
      <c r="V156" s="215">
        <f t="shared" si="19"/>
        <v>2.9204559999999997</v>
      </c>
      <c r="W156" s="215">
        <v>0</v>
      </c>
      <c r="X156" s="216">
        <f t="shared" si="20"/>
        <v>0</v>
      </c>
      <c r="Y156" s="30"/>
      <c r="Z156" s="30"/>
      <c r="AA156" s="30"/>
      <c r="AB156" s="30"/>
      <c r="AC156" s="30"/>
      <c r="AD156" s="30"/>
      <c r="AE156" s="30"/>
      <c r="AR156" s="217" t="s">
        <v>300</v>
      </c>
      <c r="AT156" s="217" t="s">
        <v>163</v>
      </c>
      <c r="AU156" s="217" t="s">
        <v>161</v>
      </c>
      <c r="AY156" s="14" t="s">
        <v>153</v>
      </c>
      <c r="BE156" s="218">
        <f t="shared" si="21"/>
        <v>0</v>
      </c>
      <c r="BF156" s="218">
        <f t="shared" si="22"/>
        <v>0</v>
      </c>
      <c r="BG156" s="218">
        <f t="shared" si="23"/>
        <v>0</v>
      </c>
      <c r="BH156" s="218">
        <f t="shared" si="24"/>
        <v>0</v>
      </c>
      <c r="BI156" s="218">
        <f t="shared" si="25"/>
        <v>0</v>
      </c>
      <c r="BJ156" s="14" t="s">
        <v>161</v>
      </c>
      <c r="BK156" s="219">
        <f t="shared" si="26"/>
        <v>0</v>
      </c>
      <c r="BL156" s="14" t="s">
        <v>232</v>
      </c>
      <c r="BM156" s="217" t="s">
        <v>1390</v>
      </c>
    </row>
    <row r="157" spans="1:65" s="2" customFormat="1" ht="21.75" customHeight="1">
      <c r="A157" s="30"/>
      <c r="B157" s="31"/>
      <c r="C157" s="205" t="s">
        <v>264</v>
      </c>
      <c r="D157" s="205" t="s">
        <v>156</v>
      </c>
      <c r="E157" s="206" t="s">
        <v>1391</v>
      </c>
      <c r="F157" s="207" t="s">
        <v>1392</v>
      </c>
      <c r="G157" s="208" t="s">
        <v>643</v>
      </c>
      <c r="H157" s="209">
        <v>1018.84</v>
      </c>
      <c r="I157" s="210"/>
      <c r="J157" s="210"/>
      <c r="K157" s="209">
        <f t="shared" si="14"/>
        <v>0</v>
      </c>
      <c r="L157" s="211"/>
      <c r="M157" s="35"/>
      <c r="N157" s="212" t="s">
        <v>1</v>
      </c>
      <c r="O157" s="213" t="s">
        <v>43</v>
      </c>
      <c r="P157" s="214">
        <f t="shared" si="15"/>
        <v>0</v>
      </c>
      <c r="Q157" s="214">
        <f t="shared" si="16"/>
        <v>0</v>
      </c>
      <c r="R157" s="214">
        <f t="shared" si="17"/>
        <v>0</v>
      </c>
      <c r="S157" s="66"/>
      <c r="T157" s="215">
        <f t="shared" si="18"/>
        <v>0</v>
      </c>
      <c r="U157" s="215">
        <v>6.0000000000000002E-5</v>
      </c>
      <c r="V157" s="215">
        <f t="shared" si="19"/>
        <v>6.1130400000000001E-2</v>
      </c>
      <c r="W157" s="215">
        <v>0</v>
      </c>
      <c r="X157" s="216">
        <f t="shared" si="20"/>
        <v>0</v>
      </c>
      <c r="Y157" s="30"/>
      <c r="Z157" s="30"/>
      <c r="AA157" s="30"/>
      <c r="AB157" s="30"/>
      <c r="AC157" s="30"/>
      <c r="AD157" s="30"/>
      <c r="AE157" s="30"/>
      <c r="AR157" s="217" t="s">
        <v>232</v>
      </c>
      <c r="AT157" s="217" t="s">
        <v>156</v>
      </c>
      <c r="AU157" s="217" t="s">
        <v>161</v>
      </c>
      <c r="AY157" s="14" t="s">
        <v>153</v>
      </c>
      <c r="BE157" s="218">
        <f t="shared" si="21"/>
        <v>0</v>
      </c>
      <c r="BF157" s="218">
        <f t="shared" si="22"/>
        <v>0</v>
      </c>
      <c r="BG157" s="218">
        <f t="shared" si="23"/>
        <v>0</v>
      </c>
      <c r="BH157" s="218">
        <f t="shared" si="24"/>
        <v>0</v>
      </c>
      <c r="BI157" s="218">
        <f t="shared" si="25"/>
        <v>0</v>
      </c>
      <c r="BJ157" s="14" t="s">
        <v>161</v>
      </c>
      <c r="BK157" s="219">
        <f t="shared" si="26"/>
        <v>0</v>
      </c>
      <c r="BL157" s="14" t="s">
        <v>232</v>
      </c>
      <c r="BM157" s="217" t="s">
        <v>1393</v>
      </c>
    </row>
    <row r="158" spans="1:65" s="2" customFormat="1" ht="16.5" customHeight="1">
      <c r="A158" s="30"/>
      <c r="B158" s="31"/>
      <c r="C158" s="220" t="s">
        <v>268</v>
      </c>
      <c r="D158" s="220" t="s">
        <v>163</v>
      </c>
      <c r="E158" s="221" t="s">
        <v>1388</v>
      </c>
      <c r="F158" s="222" t="s">
        <v>1389</v>
      </c>
      <c r="G158" s="223" t="s">
        <v>159</v>
      </c>
      <c r="H158" s="224">
        <v>8150.72</v>
      </c>
      <c r="I158" s="225"/>
      <c r="J158" s="226"/>
      <c r="K158" s="224">
        <f t="shared" si="14"/>
        <v>0</v>
      </c>
      <c r="L158" s="227"/>
      <c r="M158" s="228"/>
      <c r="N158" s="229" t="s">
        <v>1</v>
      </c>
      <c r="O158" s="213" t="s">
        <v>43</v>
      </c>
      <c r="P158" s="214">
        <f t="shared" si="15"/>
        <v>0</v>
      </c>
      <c r="Q158" s="214">
        <f t="shared" si="16"/>
        <v>0</v>
      </c>
      <c r="R158" s="214">
        <f t="shared" si="17"/>
        <v>0</v>
      </c>
      <c r="S158" s="66"/>
      <c r="T158" s="215">
        <f t="shared" si="18"/>
        <v>0</v>
      </c>
      <c r="U158" s="215">
        <v>3.5E-4</v>
      </c>
      <c r="V158" s="215">
        <f t="shared" si="19"/>
        <v>2.8527520000000002</v>
      </c>
      <c r="W158" s="215">
        <v>0</v>
      </c>
      <c r="X158" s="216">
        <f t="shared" si="20"/>
        <v>0</v>
      </c>
      <c r="Y158" s="30"/>
      <c r="Z158" s="30"/>
      <c r="AA158" s="30"/>
      <c r="AB158" s="30"/>
      <c r="AC158" s="30"/>
      <c r="AD158" s="30"/>
      <c r="AE158" s="30"/>
      <c r="AR158" s="217" t="s">
        <v>300</v>
      </c>
      <c r="AT158" s="217" t="s">
        <v>163</v>
      </c>
      <c r="AU158" s="217" t="s">
        <v>161</v>
      </c>
      <c r="AY158" s="14" t="s">
        <v>153</v>
      </c>
      <c r="BE158" s="218">
        <f t="shared" si="21"/>
        <v>0</v>
      </c>
      <c r="BF158" s="218">
        <f t="shared" si="22"/>
        <v>0</v>
      </c>
      <c r="BG158" s="218">
        <f t="shared" si="23"/>
        <v>0</v>
      </c>
      <c r="BH158" s="218">
        <f t="shared" si="24"/>
        <v>0</v>
      </c>
      <c r="BI158" s="218">
        <f t="shared" si="25"/>
        <v>0</v>
      </c>
      <c r="BJ158" s="14" t="s">
        <v>161</v>
      </c>
      <c r="BK158" s="219">
        <f t="shared" si="26"/>
        <v>0</v>
      </c>
      <c r="BL158" s="14" t="s">
        <v>232</v>
      </c>
      <c r="BM158" s="217" t="s">
        <v>1394</v>
      </c>
    </row>
    <row r="159" spans="1:65" s="2" customFormat="1" ht="21.75" customHeight="1">
      <c r="A159" s="30"/>
      <c r="B159" s="31"/>
      <c r="C159" s="205" t="s">
        <v>272</v>
      </c>
      <c r="D159" s="205" t="s">
        <v>156</v>
      </c>
      <c r="E159" s="206" t="s">
        <v>1395</v>
      </c>
      <c r="F159" s="207" t="s">
        <v>1396</v>
      </c>
      <c r="G159" s="208" t="s">
        <v>180</v>
      </c>
      <c r="H159" s="209">
        <v>4381</v>
      </c>
      <c r="I159" s="210"/>
      <c r="J159" s="210"/>
      <c r="K159" s="209">
        <f t="shared" si="14"/>
        <v>0</v>
      </c>
      <c r="L159" s="211"/>
      <c r="M159" s="35"/>
      <c r="N159" s="212" t="s">
        <v>1</v>
      </c>
      <c r="O159" s="213" t="s">
        <v>43</v>
      </c>
      <c r="P159" s="214">
        <f t="shared" si="15"/>
        <v>0</v>
      </c>
      <c r="Q159" s="214">
        <f t="shared" si="16"/>
        <v>0</v>
      </c>
      <c r="R159" s="214">
        <f t="shared" si="17"/>
        <v>0</v>
      </c>
      <c r="S159" s="66"/>
      <c r="T159" s="215">
        <f t="shared" si="18"/>
        <v>0</v>
      </c>
      <c r="U159" s="215">
        <v>0</v>
      </c>
      <c r="V159" s="215">
        <f t="shared" si="19"/>
        <v>0</v>
      </c>
      <c r="W159" s="215">
        <v>0</v>
      </c>
      <c r="X159" s="216">
        <f t="shared" si="20"/>
        <v>0</v>
      </c>
      <c r="Y159" s="30"/>
      <c r="Z159" s="30"/>
      <c r="AA159" s="30"/>
      <c r="AB159" s="30"/>
      <c r="AC159" s="30"/>
      <c r="AD159" s="30"/>
      <c r="AE159" s="30"/>
      <c r="AR159" s="217" t="s">
        <v>232</v>
      </c>
      <c r="AT159" s="217" t="s">
        <v>156</v>
      </c>
      <c r="AU159" s="217" t="s">
        <v>161</v>
      </c>
      <c r="AY159" s="14" t="s">
        <v>153</v>
      </c>
      <c r="BE159" s="218">
        <f t="shared" si="21"/>
        <v>0</v>
      </c>
      <c r="BF159" s="218">
        <f t="shared" si="22"/>
        <v>0</v>
      </c>
      <c r="BG159" s="218">
        <f t="shared" si="23"/>
        <v>0</v>
      </c>
      <c r="BH159" s="218">
        <f t="shared" si="24"/>
        <v>0</v>
      </c>
      <c r="BI159" s="218">
        <f t="shared" si="25"/>
        <v>0</v>
      </c>
      <c r="BJ159" s="14" t="s">
        <v>161</v>
      </c>
      <c r="BK159" s="219">
        <f t="shared" si="26"/>
        <v>0</v>
      </c>
      <c r="BL159" s="14" t="s">
        <v>232</v>
      </c>
      <c r="BM159" s="217" t="s">
        <v>1397</v>
      </c>
    </row>
    <row r="160" spans="1:65" s="2" customFormat="1" ht="16.5" customHeight="1">
      <c r="A160" s="30"/>
      <c r="B160" s="31"/>
      <c r="C160" s="220" t="s">
        <v>276</v>
      </c>
      <c r="D160" s="232" t="s">
        <v>163</v>
      </c>
      <c r="E160" s="221" t="s">
        <v>1398</v>
      </c>
      <c r="F160" s="222" t="s">
        <v>1399</v>
      </c>
      <c r="G160" s="223" t="s">
        <v>180</v>
      </c>
      <c r="H160" s="224">
        <v>0</v>
      </c>
      <c r="I160" s="225"/>
      <c r="J160" s="226"/>
      <c r="K160" s="224">
        <f t="shared" si="14"/>
        <v>0</v>
      </c>
      <c r="L160" s="227"/>
      <c r="M160" s="228"/>
      <c r="N160" s="229" t="s">
        <v>1</v>
      </c>
      <c r="O160" s="213" t="s">
        <v>43</v>
      </c>
      <c r="P160" s="214">
        <f t="shared" si="15"/>
        <v>0</v>
      </c>
      <c r="Q160" s="214">
        <f t="shared" si="16"/>
        <v>0</v>
      </c>
      <c r="R160" s="214">
        <f t="shared" si="17"/>
        <v>0</v>
      </c>
      <c r="S160" s="66"/>
      <c r="T160" s="215">
        <f t="shared" si="18"/>
        <v>0</v>
      </c>
      <c r="U160" s="215">
        <v>4.0000000000000002E-4</v>
      </c>
      <c r="V160" s="215">
        <f t="shared" si="19"/>
        <v>0</v>
      </c>
      <c r="W160" s="215">
        <v>0</v>
      </c>
      <c r="X160" s="216">
        <f t="shared" si="20"/>
        <v>0</v>
      </c>
      <c r="Y160" s="30"/>
      <c r="Z160" s="30"/>
      <c r="AA160" s="30"/>
      <c r="AB160" s="30"/>
      <c r="AC160" s="30"/>
      <c r="AD160" s="30"/>
      <c r="AE160" s="30"/>
      <c r="AR160" s="217" t="s">
        <v>300</v>
      </c>
      <c r="AT160" s="217" t="s">
        <v>163</v>
      </c>
      <c r="AU160" s="217" t="s">
        <v>161</v>
      </c>
      <c r="AY160" s="14" t="s">
        <v>153</v>
      </c>
      <c r="BE160" s="218">
        <f t="shared" si="21"/>
        <v>0</v>
      </c>
      <c r="BF160" s="218">
        <f t="shared" si="22"/>
        <v>0</v>
      </c>
      <c r="BG160" s="218">
        <f t="shared" si="23"/>
        <v>0</v>
      </c>
      <c r="BH160" s="218">
        <f t="shared" si="24"/>
        <v>0</v>
      </c>
      <c r="BI160" s="218">
        <f t="shared" si="25"/>
        <v>0</v>
      </c>
      <c r="BJ160" s="14" t="s">
        <v>161</v>
      </c>
      <c r="BK160" s="219">
        <f t="shared" si="26"/>
        <v>0</v>
      </c>
      <c r="BL160" s="14" t="s">
        <v>232</v>
      </c>
      <c r="BM160" s="217" t="s">
        <v>1400</v>
      </c>
    </row>
    <row r="161" spans="1:65" s="2" customFormat="1" ht="16.5" customHeight="1">
      <c r="A161" s="30"/>
      <c r="B161" s="31"/>
      <c r="C161" s="220" t="s">
        <v>280</v>
      </c>
      <c r="D161" s="232" t="s">
        <v>163</v>
      </c>
      <c r="E161" s="221" t="s">
        <v>1401</v>
      </c>
      <c r="F161" s="222" t="s">
        <v>1402</v>
      </c>
      <c r="G161" s="223" t="s">
        <v>180</v>
      </c>
      <c r="H161" s="224">
        <v>0</v>
      </c>
      <c r="I161" s="225"/>
      <c r="J161" s="226"/>
      <c r="K161" s="224">
        <f t="shared" si="14"/>
        <v>0</v>
      </c>
      <c r="L161" s="227"/>
      <c r="M161" s="228"/>
      <c r="N161" s="229" t="s">
        <v>1</v>
      </c>
      <c r="O161" s="213" t="s">
        <v>43</v>
      </c>
      <c r="P161" s="214">
        <f t="shared" si="15"/>
        <v>0</v>
      </c>
      <c r="Q161" s="214">
        <f t="shared" si="16"/>
        <v>0</v>
      </c>
      <c r="R161" s="214">
        <f t="shared" si="17"/>
        <v>0</v>
      </c>
      <c r="S161" s="66"/>
      <c r="T161" s="215">
        <f t="shared" si="18"/>
        <v>0</v>
      </c>
      <c r="U161" s="215">
        <v>2.0000000000000001E-4</v>
      </c>
      <c r="V161" s="215">
        <f t="shared" si="19"/>
        <v>0</v>
      </c>
      <c r="W161" s="215">
        <v>0</v>
      </c>
      <c r="X161" s="216">
        <f t="shared" si="20"/>
        <v>0</v>
      </c>
      <c r="Y161" s="30"/>
      <c r="Z161" s="30"/>
      <c r="AA161" s="30"/>
      <c r="AB161" s="30"/>
      <c r="AC161" s="30"/>
      <c r="AD161" s="30"/>
      <c r="AE161" s="30"/>
      <c r="AR161" s="217" t="s">
        <v>300</v>
      </c>
      <c r="AT161" s="217" t="s">
        <v>163</v>
      </c>
      <c r="AU161" s="217" t="s">
        <v>161</v>
      </c>
      <c r="AY161" s="14" t="s">
        <v>153</v>
      </c>
      <c r="BE161" s="218">
        <f t="shared" si="21"/>
        <v>0</v>
      </c>
      <c r="BF161" s="218">
        <f t="shared" si="22"/>
        <v>0</v>
      </c>
      <c r="BG161" s="218">
        <f t="shared" si="23"/>
        <v>0</v>
      </c>
      <c r="BH161" s="218">
        <f t="shared" si="24"/>
        <v>0</v>
      </c>
      <c r="BI161" s="218">
        <f t="shared" si="25"/>
        <v>0</v>
      </c>
      <c r="BJ161" s="14" t="s">
        <v>161</v>
      </c>
      <c r="BK161" s="219">
        <f t="shared" si="26"/>
        <v>0</v>
      </c>
      <c r="BL161" s="14" t="s">
        <v>232</v>
      </c>
      <c r="BM161" s="217" t="s">
        <v>1403</v>
      </c>
    </row>
    <row r="162" spans="1:65" s="2" customFormat="1" ht="21.75" customHeight="1">
      <c r="A162" s="30"/>
      <c r="B162" s="31"/>
      <c r="C162" s="220" t="s">
        <v>363</v>
      </c>
      <c r="D162" s="232" t="s">
        <v>163</v>
      </c>
      <c r="E162" s="221" t="s">
        <v>1404</v>
      </c>
      <c r="F162" s="222" t="s">
        <v>1405</v>
      </c>
      <c r="G162" s="223" t="s">
        <v>180</v>
      </c>
      <c r="H162" s="224">
        <v>5038.1490000000003</v>
      </c>
      <c r="I162" s="225"/>
      <c r="J162" s="226"/>
      <c r="K162" s="224">
        <f t="shared" si="14"/>
        <v>0</v>
      </c>
      <c r="L162" s="227"/>
      <c r="M162" s="228"/>
      <c r="N162" s="229" t="s">
        <v>1</v>
      </c>
      <c r="O162" s="213" t="s">
        <v>43</v>
      </c>
      <c r="P162" s="214">
        <f t="shared" si="15"/>
        <v>0</v>
      </c>
      <c r="Q162" s="214">
        <f t="shared" si="16"/>
        <v>0</v>
      </c>
      <c r="R162" s="214">
        <f t="shared" si="17"/>
        <v>0</v>
      </c>
      <c r="S162" s="66"/>
      <c r="T162" s="215">
        <f t="shared" si="18"/>
        <v>0</v>
      </c>
      <c r="U162" s="215">
        <v>4.0000000000000002E-4</v>
      </c>
      <c r="V162" s="215">
        <f t="shared" si="19"/>
        <v>2.0152596000000003</v>
      </c>
      <c r="W162" s="215">
        <v>0</v>
      </c>
      <c r="X162" s="216">
        <f t="shared" si="20"/>
        <v>0</v>
      </c>
      <c r="Y162" s="30"/>
      <c r="Z162" s="30"/>
      <c r="AA162" s="30"/>
      <c r="AB162" s="30"/>
      <c r="AC162" s="30"/>
      <c r="AD162" s="30"/>
      <c r="AE162" s="30"/>
      <c r="AR162" s="217" t="s">
        <v>300</v>
      </c>
      <c r="AT162" s="217" t="s">
        <v>163</v>
      </c>
      <c r="AU162" s="217" t="s">
        <v>161</v>
      </c>
      <c r="AY162" s="14" t="s">
        <v>153</v>
      </c>
      <c r="BE162" s="218">
        <f t="shared" si="21"/>
        <v>0</v>
      </c>
      <c r="BF162" s="218">
        <f t="shared" si="22"/>
        <v>0</v>
      </c>
      <c r="BG162" s="218">
        <f t="shared" si="23"/>
        <v>0</v>
      </c>
      <c r="BH162" s="218">
        <f t="shared" si="24"/>
        <v>0</v>
      </c>
      <c r="BI162" s="218">
        <f t="shared" si="25"/>
        <v>0</v>
      </c>
      <c r="BJ162" s="14" t="s">
        <v>161</v>
      </c>
      <c r="BK162" s="219">
        <f t="shared" si="26"/>
        <v>0</v>
      </c>
      <c r="BL162" s="14" t="s">
        <v>232</v>
      </c>
      <c r="BM162" s="217" t="s">
        <v>1406</v>
      </c>
    </row>
    <row r="163" spans="1:65" s="2" customFormat="1" ht="21.75" customHeight="1">
      <c r="A163" s="30"/>
      <c r="B163" s="31"/>
      <c r="C163" s="205" t="s">
        <v>284</v>
      </c>
      <c r="D163" s="205" t="s">
        <v>156</v>
      </c>
      <c r="E163" s="206" t="s">
        <v>1407</v>
      </c>
      <c r="F163" s="207" t="s">
        <v>1408</v>
      </c>
      <c r="G163" s="208" t="s">
        <v>643</v>
      </c>
      <c r="H163" s="209">
        <v>715.84</v>
      </c>
      <c r="I163" s="210"/>
      <c r="J163" s="210"/>
      <c r="K163" s="209">
        <f t="shared" si="14"/>
        <v>0</v>
      </c>
      <c r="L163" s="211"/>
      <c r="M163" s="35"/>
      <c r="N163" s="212" t="s">
        <v>1</v>
      </c>
      <c r="O163" s="213" t="s">
        <v>43</v>
      </c>
      <c r="P163" s="214">
        <f t="shared" si="15"/>
        <v>0</v>
      </c>
      <c r="Q163" s="214">
        <f t="shared" si="16"/>
        <v>0</v>
      </c>
      <c r="R163" s="214">
        <f t="shared" si="17"/>
        <v>0</v>
      </c>
      <c r="S163" s="66"/>
      <c r="T163" s="215">
        <f t="shared" si="18"/>
        <v>0</v>
      </c>
      <c r="U163" s="215">
        <v>3.0000000000000001E-5</v>
      </c>
      <c r="V163" s="215">
        <f t="shared" si="19"/>
        <v>2.14752E-2</v>
      </c>
      <c r="W163" s="215">
        <v>0</v>
      </c>
      <c r="X163" s="216">
        <f t="shared" si="20"/>
        <v>0</v>
      </c>
      <c r="Y163" s="30"/>
      <c r="Z163" s="30"/>
      <c r="AA163" s="30"/>
      <c r="AB163" s="30"/>
      <c r="AC163" s="30"/>
      <c r="AD163" s="30"/>
      <c r="AE163" s="30"/>
      <c r="AR163" s="217" t="s">
        <v>232</v>
      </c>
      <c r="AT163" s="217" t="s">
        <v>156</v>
      </c>
      <c r="AU163" s="217" t="s">
        <v>161</v>
      </c>
      <c r="AY163" s="14" t="s">
        <v>153</v>
      </c>
      <c r="BE163" s="218">
        <f t="shared" si="21"/>
        <v>0</v>
      </c>
      <c r="BF163" s="218">
        <f t="shared" si="22"/>
        <v>0</v>
      </c>
      <c r="BG163" s="218">
        <f t="shared" si="23"/>
        <v>0</v>
      </c>
      <c r="BH163" s="218">
        <f t="shared" si="24"/>
        <v>0</v>
      </c>
      <c r="BI163" s="218">
        <f t="shared" si="25"/>
        <v>0</v>
      </c>
      <c r="BJ163" s="14" t="s">
        <v>161</v>
      </c>
      <c r="BK163" s="219">
        <f t="shared" si="26"/>
        <v>0</v>
      </c>
      <c r="BL163" s="14" t="s">
        <v>232</v>
      </c>
      <c r="BM163" s="217" t="s">
        <v>1409</v>
      </c>
    </row>
    <row r="164" spans="1:65" s="2" customFormat="1" ht="16.5" customHeight="1">
      <c r="A164" s="30"/>
      <c r="B164" s="31"/>
      <c r="C164" s="220" t="s">
        <v>288</v>
      </c>
      <c r="D164" s="220" t="s">
        <v>163</v>
      </c>
      <c r="E164" s="221" t="s">
        <v>1388</v>
      </c>
      <c r="F164" s="222" t="s">
        <v>1389</v>
      </c>
      <c r="G164" s="223" t="s">
        <v>159</v>
      </c>
      <c r="H164" s="224">
        <v>5726.72</v>
      </c>
      <c r="I164" s="225"/>
      <c r="J164" s="226"/>
      <c r="K164" s="224">
        <f t="shared" si="14"/>
        <v>0</v>
      </c>
      <c r="L164" s="227"/>
      <c r="M164" s="228"/>
      <c r="N164" s="229" t="s">
        <v>1</v>
      </c>
      <c r="O164" s="213" t="s">
        <v>43</v>
      </c>
      <c r="P164" s="214">
        <f t="shared" si="15"/>
        <v>0</v>
      </c>
      <c r="Q164" s="214">
        <f t="shared" si="16"/>
        <v>0</v>
      </c>
      <c r="R164" s="214">
        <f t="shared" si="17"/>
        <v>0</v>
      </c>
      <c r="S164" s="66"/>
      <c r="T164" s="215">
        <f t="shared" si="18"/>
        <v>0</v>
      </c>
      <c r="U164" s="215">
        <v>3.5E-4</v>
      </c>
      <c r="V164" s="215">
        <f t="shared" si="19"/>
        <v>2.0043519999999999</v>
      </c>
      <c r="W164" s="215">
        <v>0</v>
      </c>
      <c r="X164" s="216">
        <f t="shared" si="20"/>
        <v>0</v>
      </c>
      <c r="Y164" s="30"/>
      <c r="Z164" s="30"/>
      <c r="AA164" s="30"/>
      <c r="AB164" s="30"/>
      <c r="AC164" s="30"/>
      <c r="AD164" s="30"/>
      <c r="AE164" s="30"/>
      <c r="AR164" s="217" t="s">
        <v>300</v>
      </c>
      <c r="AT164" s="217" t="s">
        <v>163</v>
      </c>
      <c r="AU164" s="217" t="s">
        <v>161</v>
      </c>
      <c r="AY164" s="14" t="s">
        <v>153</v>
      </c>
      <c r="BE164" s="218">
        <f t="shared" si="21"/>
        <v>0</v>
      </c>
      <c r="BF164" s="218">
        <f t="shared" si="22"/>
        <v>0</v>
      </c>
      <c r="BG164" s="218">
        <f t="shared" si="23"/>
        <v>0</v>
      </c>
      <c r="BH164" s="218">
        <f t="shared" si="24"/>
        <v>0</v>
      </c>
      <c r="BI164" s="218">
        <f t="shared" si="25"/>
        <v>0</v>
      </c>
      <c r="BJ164" s="14" t="s">
        <v>161</v>
      </c>
      <c r="BK164" s="219">
        <f t="shared" si="26"/>
        <v>0</v>
      </c>
      <c r="BL164" s="14" t="s">
        <v>232</v>
      </c>
      <c r="BM164" s="217" t="s">
        <v>1410</v>
      </c>
    </row>
    <row r="165" spans="1:65" s="2" customFormat="1" ht="16.5" customHeight="1">
      <c r="A165" s="30"/>
      <c r="B165" s="31"/>
      <c r="C165" s="220" t="s">
        <v>296</v>
      </c>
      <c r="D165" s="220" t="s">
        <v>163</v>
      </c>
      <c r="E165" s="221" t="s">
        <v>1411</v>
      </c>
      <c r="F165" s="222" t="s">
        <v>1412</v>
      </c>
      <c r="G165" s="223" t="s">
        <v>180</v>
      </c>
      <c r="H165" s="224">
        <v>178.96</v>
      </c>
      <c r="I165" s="225"/>
      <c r="J165" s="226"/>
      <c r="K165" s="224">
        <f t="shared" si="14"/>
        <v>0</v>
      </c>
      <c r="L165" s="227"/>
      <c r="M165" s="228"/>
      <c r="N165" s="229" t="s">
        <v>1</v>
      </c>
      <c r="O165" s="213" t="s">
        <v>43</v>
      </c>
      <c r="P165" s="214">
        <f t="shared" si="15"/>
        <v>0</v>
      </c>
      <c r="Q165" s="214">
        <f t="shared" si="16"/>
        <v>0</v>
      </c>
      <c r="R165" s="214">
        <f t="shared" si="17"/>
        <v>0</v>
      </c>
      <c r="S165" s="66"/>
      <c r="T165" s="215">
        <f t="shared" si="18"/>
        <v>0</v>
      </c>
      <c r="U165" s="215">
        <v>1.04E-2</v>
      </c>
      <c r="V165" s="215">
        <f t="shared" si="19"/>
        <v>1.8611839999999999</v>
      </c>
      <c r="W165" s="215">
        <v>0</v>
      </c>
      <c r="X165" s="216">
        <f t="shared" si="20"/>
        <v>0</v>
      </c>
      <c r="Y165" s="30"/>
      <c r="Z165" s="30"/>
      <c r="AA165" s="30"/>
      <c r="AB165" s="30"/>
      <c r="AC165" s="30"/>
      <c r="AD165" s="30"/>
      <c r="AE165" s="30"/>
      <c r="AR165" s="217" t="s">
        <v>300</v>
      </c>
      <c r="AT165" s="217" t="s">
        <v>163</v>
      </c>
      <c r="AU165" s="217" t="s">
        <v>161</v>
      </c>
      <c r="AY165" s="14" t="s">
        <v>153</v>
      </c>
      <c r="BE165" s="218">
        <f t="shared" si="21"/>
        <v>0</v>
      </c>
      <c r="BF165" s="218">
        <f t="shared" si="22"/>
        <v>0</v>
      </c>
      <c r="BG165" s="218">
        <f t="shared" si="23"/>
        <v>0</v>
      </c>
      <c r="BH165" s="218">
        <f t="shared" si="24"/>
        <v>0</v>
      </c>
      <c r="BI165" s="218">
        <f t="shared" si="25"/>
        <v>0</v>
      </c>
      <c r="BJ165" s="14" t="s">
        <v>161</v>
      </c>
      <c r="BK165" s="219">
        <f t="shared" si="26"/>
        <v>0</v>
      </c>
      <c r="BL165" s="14" t="s">
        <v>232</v>
      </c>
      <c r="BM165" s="217" t="s">
        <v>1413</v>
      </c>
    </row>
    <row r="166" spans="1:65" s="2" customFormat="1" ht="21.75" customHeight="1">
      <c r="A166" s="30"/>
      <c r="B166" s="31"/>
      <c r="C166" s="205" t="s">
        <v>300</v>
      </c>
      <c r="D166" s="205" t="s">
        <v>156</v>
      </c>
      <c r="E166" s="206" t="s">
        <v>1414</v>
      </c>
      <c r="F166" s="207" t="s">
        <v>1415</v>
      </c>
      <c r="G166" s="208" t="s">
        <v>390</v>
      </c>
      <c r="H166" s="210"/>
      <c r="I166" s="210"/>
      <c r="J166" s="210"/>
      <c r="K166" s="209">
        <f t="shared" si="14"/>
        <v>0</v>
      </c>
      <c r="L166" s="211"/>
      <c r="M166" s="35"/>
      <c r="N166" s="212" t="s">
        <v>1</v>
      </c>
      <c r="O166" s="213" t="s">
        <v>43</v>
      </c>
      <c r="P166" s="214">
        <f t="shared" si="15"/>
        <v>0</v>
      </c>
      <c r="Q166" s="214">
        <f t="shared" si="16"/>
        <v>0</v>
      </c>
      <c r="R166" s="214">
        <f t="shared" si="17"/>
        <v>0</v>
      </c>
      <c r="S166" s="66"/>
      <c r="T166" s="215">
        <f t="shared" si="18"/>
        <v>0</v>
      </c>
      <c r="U166" s="215">
        <v>0</v>
      </c>
      <c r="V166" s="215">
        <f t="shared" si="19"/>
        <v>0</v>
      </c>
      <c r="W166" s="215">
        <v>0</v>
      </c>
      <c r="X166" s="216">
        <f t="shared" si="20"/>
        <v>0</v>
      </c>
      <c r="Y166" s="30"/>
      <c r="Z166" s="30"/>
      <c r="AA166" s="30"/>
      <c r="AB166" s="30"/>
      <c r="AC166" s="30"/>
      <c r="AD166" s="30"/>
      <c r="AE166" s="30"/>
      <c r="AR166" s="217" t="s">
        <v>232</v>
      </c>
      <c r="AT166" s="217" t="s">
        <v>156</v>
      </c>
      <c r="AU166" s="217" t="s">
        <v>161</v>
      </c>
      <c r="AY166" s="14" t="s">
        <v>153</v>
      </c>
      <c r="BE166" s="218">
        <f t="shared" si="21"/>
        <v>0</v>
      </c>
      <c r="BF166" s="218">
        <f t="shared" si="22"/>
        <v>0</v>
      </c>
      <c r="BG166" s="218">
        <f t="shared" si="23"/>
        <v>0</v>
      </c>
      <c r="BH166" s="218">
        <f t="shared" si="24"/>
        <v>0</v>
      </c>
      <c r="BI166" s="218">
        <f t="shared" si="25"/>
        <v>0</v>
      </c>
      <c r="BJ166" s="14" t="s">
        <v>161</v>
      </c>
      <c r="BK166" s="219">
        <f t="shared" si="26"/>
        <v>0</v>
      </c>
      <c r="BL166" s="14" t="s">
        <v>232</v>
      </c>
      <c r="BM166" s="217" t="s">
        <v>1416</v>
      </c>
    </row>
    <row r="167" spans="1:65" s="12" customFormat="1" ht="22.9" customHeight="1">
      <c r="B167" s="188"/>
      <c r="C167" s="189"/>
      <c r="D167" s="190" t="s">
        <v>78</v>
      </c>
      <c r="E167" s="203" t="s">
        <v>1417</v>
      </c>
      <c r="F167" s="203" t="s">
        <v>1418</v>
      </c>
      <c r="G167" s="189"/>
      <c r="H167" s="189"/>
      <c r="I167" s="192"/>
      <c r="J167" s="192"/>
      <c r="K167" s="204">
        <f>BK167</f>
        <v>0</v>
      </c>
      <c r="L167" s="189"/>
      <c r="M167" s="194"/>
      <c r="N167" s="195"/>
      <c r="O167" s="196"/>
      <c r="P167" s="196"/>
      <c r="Q167" s="197">
        <f>SUM(Q168:Q169)</f>
        <v>0</v>
      </c>
      <c r="R167" s="197">
        <f>SUM(R168:R169)</f>
        <v>0</v>
      </c>
      <c r="S167" s="196"/>
      <c r="T167" s="198">
        <f>SUM(T168:T169)</f>
        <v>0</v>
      </c>
      <c r="U167" s="196"/>
      <c r="V167" s="198">
        <f>SUM(V168:V169)</f>
        <v>2.4887999999999999</v>
      </c>
      <c r="W167" s="196"/>
      <c r="X167" s="199">
        <f>SUM(X168:X169)</f>
        <v>0</v>
      </c>
      <c r="AR167" s="200" t="s">
        <v>161</v>
      </c>
      <c r="AT167" s="201" t="s">
        <v>78</v>
      </c>
      <c r="AU167" s="201" t="s">
        <v>87</v>
      </c>
      <c r="AY167" s="200" t="s">
        <v>153</v>
      </c>
      <c r="BK167" s="202">
        <f>SUM(BK168:BK169)</f>
        <v>0</v>
      </c>
    </row>
    <row r="168" spans="1:65" s="2" customFormat="1" ht="21.75" customHeight="1">
      <c r="A168" s="30"/>
      <c r="B168" s="31"/>
      <c r="C168" s="205" t="s">
        <v>367</v>
      </c>
      <c r="D168" s="230" t="s">
        <v>156</v>
      </c>
      <c r="E168" s="206" t="s">
        <v>1419</v>
      </c>
      <c r="F168" s="207" t="s">
        <v>1420</v>
      </c>
      <c r="G168" s="208" t="s">
        <v>180</v>
      </c>
      <c r="H168" s="209">
        <v>122</v>
      </c>
      <c r="I168" s="210"/>
      <c r="J168" s="210"/>
      <c r="K168" s="209">
        <f>ROUND(P168*H168,3)</f>
        <v>0</v>
      </c>
      <c r="L168" s="211"/>
      <c r="M168" s="35"/>
      <c r="N168" s="212" t="s">
        <v>1</v>
      </c>
      <c r="O168" s="213" t="s">
        <v>43</v>
      </c>
      <c r="P168" s="214">
        <f>I168+J168</f>
        <v>0</v>
      </c>
      <c r="Q168" s="214">
        <f>ROUND(I168*H168,3)</f>
        <v>0</v>
      </c>
      <c r="R168" s="214">
        <f>ROUND(J168*H168,3)</f>
        <v>0</v>
      </c>
      <c r="S168" s="66"/>
      <c r="T168" s="215">
        <f>S168*H168</f>
        <v>0</v>
      </c>
      <c r="U168" s="215">
        <v>0</v>
      </c>
      <c r="V168" s="215">
        <f>U168*H168</f>
        <v>0</v>
      </c>
      <c r="W168" s="215">
        <v>0</v>
      </c>
      <c r="X168" s="216">
        <f>W168*H168</f>
        <v>0</v>
      </c>
      <c r="Y168" s="30"/>
      <c r="Z168" s="30"/>
      <c r="AA168" s="30"/>
      <c r="AB168" s="30"/>
      <c r="AC168" s="30"/>
      <c r="AD168" s="30"/>
      <c r="AE168" s="30"/>
      <c r="AR168" s="217" t="s">
        <v>232</v>
      </c>
      <c r="AT168" s="217" t="s">
        <v>156</v>
      </c>
      <c r="AU168" s="217" t="s">
        <v>161</v>
      </c>
      <c r="AY168" s="14" t="s">
        <v>153</v>
      </c>
      <c r="BE168" s="218">
        <f>IF(O168="základná",K168,0)</f>
        <v>0</v>
      </c>
      <c r="BF168" s="218">
        <f>IF(O168="znížená",K168,0)</f>
        <v>0</v>
      </c>
      <c r="BG168" s="218">
        <f>IF(O168="zákl. prenesená",K168,0)</f>
        <v>0</v>
      </c>
      <c r="BH168" s="218">
        <f>IF(O168="zníž. prenesená",K168,0)</f>
        <v>0</v>
      </c>
      <c r="BI168" s="218">
        <f>IF(O168="nulová",K168,0)</f>
        <v>0</v>
      </c>
      <c r="BJ168" s="14" t="s">
        <v>161</v>
      </c>
      <c r="BK168" s="219">
        <f>ROUND(P168*H168,3)</f>
        <v>0</v>
      </c>
      <c r="BL168" s="14" t="s">
        <v>232</v>
      </c>
      <c r="BM168" s="217" t="s">
        <v>1421</v>
      </c>
    </row>
    <row r="169" spans="1:65" s="2" customFormat="1" ht="33" customHeight="1">
      <c r="A169" s="30"/>
      <c r="B169" s="31"/>
      <c r="C169" s="220" t="s">
        <v>371</v>
      </c>
      <c r="D169" s="233" t="s">
        <v>163</v>
      </c>
      <c r="E169" s="221" t="s">
        <v>1422</v>
      </c>
      <c r="F169" s="222" t="s">
        <v>1423</v>
      </c>
      <c r="G169" s="223" t="s">
        <v>180</v>
      </c>
      <c r="H169" s="224">
        <v>124.44</v>
      </c>
      <c r="I169" s="225"/>
      <c r="J169" s="226"/>
      <c r="K169" s="224">
        <f>ROUND(P169*H169,3)</f>
        <v>0</v>
      </c>
      <c r="L169" s="227"/>
      <c r="M169" s="228"/>
      <c r="N169" s="229" t="s">
        <v>1</v>
      </c>
      <c r="O169" s="213" t="s">
        <v>43</v>
      </c>
      <c r="P169" s="214">
        <f>I169+J169</f>
        <v>0</v>
      </c>
      <c r="Q169" s="214">
        <f>ROUND(I169*H169,3)</f>
        <v>0</v>
      </c>
      <c r="R169" s="214">
        <f>ROUND(J169*H169,3)</f>
        <v>0</v>
      </c>
      <c r="S169" s="66"/>
      <c r="T169" s="215">
        <f>S169*H169</f>
        <v>0</v>
      </c>
      <c r="U169" s="215">
        <v>0.02</v>
      </c>
      <c r="V169" s="215">
        <f>U169*H169</f>
        <v>2.4887999999999999</v>
      </c>
      <c r="W169" s="215">
        <v>0</v>
      </c>
      <c r="X169" s="216">
        <f>W169*H169</f>
        <v>0</v>
      </c>
      <c r="Y169" s="30"/>
      <c r="Z169" s="30"/>
      <c r="AA169" s="30"/>
      <c r="AB169" s="30"/>
      <c r="AC169" s="30"/>
      <c r="AD169" s="30"/>
      <c r="AE169" s="30"/>
      <c r="AR169" s="217" t="s">
        <v>300</v>
      </c>
      <c r="AT169" s="217" t="s">
        <v>163</v>
      </c>
      <c r="AU169" s="217" t="s">
        <v>161</v>
      </c>
      <c r="AY169" s="14" t="s">
        <v>153</v>
      </c>
      <c r="BE169" s="218">
        <f>IF(O169="základná",K169,0)</f>
        <v>0</v>
      </c>
      <c r="BF169" s="218">
        <f>IF(O169="znížená",K169,0)</f>
        <v>0</v>
      </c>
      <c r="BG169" s="218">
        <f>IF(O169="zákl. prenesená",K169,0)</f>
        <v>0</v>
      </c>
      <c r="BH169" s="218">
        <f>IF(O169="zníž. prenesená",K169,0)</f>
        <v>0</v>
      </c>
      <c r="BI169" s="218">
        <f>IF(O169="nulová",K169,0)</f>
        <v>0</v>
      </c>
      <c r="BJ169" s="14" t="s">
        <v>161</v>
      </c>
      <c r="BK169" s="219">
        <f>ROUND(P169*H169,3)</f>
        <v>0</v>
      </c>
      <c r="BL169" s="14" t="s">
        <v>232</v>
      </c>
      <c r="BM169" s="217" t="s">
        <v>1424</v>
      </c>
    </row>
    <row r="170" spans="1:65" s="12" customFormat="1" ht="22.9" customHeight="1">
      <c r="B170" s="188"/>
      <c r="C170" s="189"/>
      <c r="D170" s="190" t="s">
        <v>78</v>
      </c>
      <c r="E170" s="203" t="s">
        <v>638</v>
      </c>
      <c r="F170" s="203" t="s">
        <v>639</v>
      </c>
      <c r="G170" s="189"/>
      <c r="H170" s="189"/>
      <c r="I170" s="192"/>
      <c r="J170" s="192"/>
      <c r="K170" s="204">
        <f>BK170</f>
        <v>0</v>
      </c>
      <c r="L170" s="189"/>
      <c r="M170" s="194"/>
      <c r="N170" s="195"/>
      <c r="O170" s="196"/>
      <c r="P170" s="196"/>
      <c r="Q170" s="197">
        <f>SUM(Q171:Q180)</f>
        <v>0</v>
      </c>
      <c r="R170" s="197">
        <f>SUM(R171:R180)</f>
        <v>0</v>
      </c>
      <c r="S170" s="196"/>
      <c r="T170" s="198">
        <f>SUM(T171:T180)</f>
        <v>0</v>
      </c>
      <c r="U170" s="196"/>
      <c r="V170" s="198">
        <f>SUM(V171:V180)</f>
        <v>0.20679</v>
      </c>
      <c r="W170" s="196"/>
      <c r="X170" s="199">
        <f>SUM(X171:X180)</f>
        <v>1.06238308</v>
      </c>
      <c r="AR170" s="200" t="s">
        <v>161</v>
      </c>
      <c r="AT170" s="201" t="s">
        <v>78</v>
      </c>
      <c r="AU170" s="201" t="s">
        <v>87</v>
      </c>
      <c r="AY170" s="200" t="s">
        <v>153</v>
      </c>
      <c r="BK170" s="202">
        <f>SUM(BK171:BK180)</f>
        <v>0</v>
      </c>
    </row>
    <row r="171" spans="1:65" s="2" customFormat="1" ht="21.75" customHeight="1">
      <c r="A171" s="30"/>
      <c r="B171" s="31"/>
      <c r="C171" s="205" t="s">
        <v>304</v>
      </c>
      <c r="D171" s="205" t="s">
        <v>156</v>
      </c>
      <c r="E171" s="206" t="s">
        <v>1425</v>
      </c>
      <c r="F171" s="207" t="s">
        <v>1426</v>
      </c>
      <c r="G171" s="208" t="s">
        <v>159</v>
      </c>
      <c r="H171" s="209">
        <v>1</v>
      </c>
      <c r="I171" s="210"/>
      <c r="J171" s="210"/>
      <c r="K171" s="209">
        <f t="shared" ref="K171:K180" si="27">ROUND(P171*H171,3)</f>
        <v>0</v>
      </c>
      <c r="L171" s="211"/>
      <c r="M171" s="35"/>
      <c r="N171" s="212" t="s">
        <v>1</v>
      </c>
      <c r="O171" s="213" t="s">
        <v>43</v>
      </c>
      <c r="P171" s="214">
        <f t="shared" ref="P171:P180" si="28">I171+J171</f>
        <v>0</v>
      </c>
      <c r="Q171" s="214">
        <f t="shared" ref="Q171:Q180" si="29">ROUND(I171*H171,3)</f>
        <v>0</v>
      </c>
      <c r="R171" s="214">
        <f t="shared" ref="R171:R180" si="30">ROUND(J171*H171,3)</f>
        <v>0</v>
      </c>
      <c r="S171" s="66"/>
      <c r="T171" s="215">
        <f t="shared" ref="T171:T180" si="31">S171*H171</f>
        <v>0</v>
      </c>
      <c r="U171" s="215">
        <v>2.7999999999999998E-4</v>
      </c>
      <c r="V171" s="215">
        <f t="shared" ref="V171:V180" si="32">U171*H171</f>
        <v>2.7999999999999998E-4</v>
      </c>
      <c r="W171" s="215">
        <v>0</v>
      </c>
      <c r="X171" s="216">
        <f t="shared" ref="X171:X180" si="33">W171*H171</f>
        <v>0</v>
      </c>
      <c r="Y171" s="30"/>
      <c r="Z171" s="30"/>
      <c r="AA171" s="30"/>
      <c r="AB171" s="30"/>
      <c r="AC171" s="30"/>
      <c r="AD171" s="30"/>
      <c r="AE171" s="30"/>
      <c r="AR171" s="217" t="s">
        <v>232</v>
      </c>
      <c r="AT171" s="217" t="s">
        <v>156</v>
      </c>
      <c r="AU171" s="217" t="s">
        <v>161</v>
      </c>
      <c r="AY171" s="14" t="s">
        <v>153</v>
      </c>
      <c r="BE171" s="218">
        <f t="shared" ref="BE171:BE180" si="34">IF(O171="základná",K171,0)</f>
        <v>0</v>
      </c>
      <c r="BF171" s="218">
        <f t="shared" ref="BF171:BF180" si="35">IF(O171="znížená",K171,0)</f>
        <v>0</v>
      </c>
      <c r="BG171" s="218">
        <f t="shared" ref="BG171:BG180" si="36">IF(O171="zákl. prenesená",K171,0)</f>
        <v>0</v>
      </c>
      <c r="BH171" s="218">
        <f t="shared" ref="BH171:BH180" si="37">IF(O171="zníž. prenesená",K171,0)</f>
        <v>0</v>
      </c>
      <c r="BI171" s="218">
        <f t="shared" ref="BI171:BI180" si="38">IF(O171="nulová",K171,0)</f>
        <v>0</v>
      </c>
      <c r="BJ171" s="14" t="s">
        <v>161</v>
      </c>
      <c r="BK171" s="219">
        <f t="shared" ref="BK171:BK180" si="39">ROUND(P171*H171,3)</f>
        <v>0</v>
      </c>
      <c r="BL171" s="14" t="s">
        <v>232</v>
      </c>
      <c r="BM171" s="217" t="s">
        <v>1427</v>
      </c>
    </row>
    <row r="172" spans="1:65" s="2" customFormat="1" ht="21.75" customHeight="1">
      <c r="A172" s="30"/>
      <c r="B172" s="31"/>
      <c r="C172" s="205" t="s">
        <v>308</v>
      </c>
      <c r="D172" s="205" t="s">
        <v>156</v>
      </c>
      <c r="E172" s="206" t="s">
        <v>1428</v>
      </c>
      <c r="F172" s="207" t="s">
        <v>1429</v>
      </c>
      <c r="G172" s="208" t="s">
        <v>643</v>
      </c>
      <c r="H172" s="209">
        <v>16</v>
      </c>
      <c r="I172" s="210"/>
      <c r="J172" s="210"/>
      <c r="K172" s="209">
        <f t="shared" si="27"/>
        <v>0</v>
      </c>
      <c r="L172" s="211"/>
      <c r="M172" s="35"/>
      <c r="N172" s="212" t="s">
        <v>1</v>
      </c>
      <c r="O172" s="213" t="s">
        <v>43</v>
      </c>
      <c r="P172" s="214">
        <f t="shared" si="28"/>
        <v>0</v>
      </c>
      <c r="Q172" s="214">
        <f t="shared" si="29"/>
        <v>0</v>
      </c>
      <c r="R172" s="214">
        <f t="shared" si="30"/>
        <v>0</v>
      </c>
      <c r="S172" s="66"/>
      <c r="T172" s="215">
        <f t="shared" si="31"/>
        <v>0</v>
      </c>
      <c r="U172" s="215">
        <v>3.6999999999999999E-4</v>
      </c>
      <c r="V172" s="215">
        <f t="shared" si="32"/>
        <v>5.9199999999999999E-3</v>
      </c>
      <c r="W172" s="215">
        <v>0</v>
      </c>
      <c r="X172" s="216">
        <f t="shared" si="33"/>
        <v>0</v>
      </c>
      <c r="Y172" s="30"/>
      <c r="Z172" s="30"/>
      <c r="AA172" s="30"/>
      <c r="AB172" s="30"/>
      <c r="AC172" s="30"/>
      <c r="AD172" s="30"/>
      <c r="AE172" s="30"/>
      <c r="AR172" s="217" t="s">
        <v>232</v>
      </c>
      <c r="AT172" s="217" t="s">
        <v>156</v>
      </c>
      <c r="AU172" s="217" t="s">
        <v>161</v>
      </c>
      <c r="AY172" s="14" t="s">
        <v>153</v>
      </c>
      <c r="BE172" s="218">
        <f t="shared" si="34"/>
        <v>0</v>
      </c>
      <c r="BF172" s="218">
        <f t="shared" si="35"/>
        <v>0</v>
      </c>
      <c r="BG172" s="218">
        <f t="shared" si="36"/>
        <v>0</v>
      </c>
      <c r="BH172" s="218">
        <f t="shared" si="37"/>
        <v>0</v>
      </c>
      <c r="BI172" s="218">
        <f t="shared" si="38"/>
        <v>0</v>
      </c>
      <c r="BJ172" s="14" t="s">
        <v>161</v>
      </c>
      <c r="BK172" s="219">
        <f t="shared" si="39"/>
        <v>0</v>
      </c>
      <c r="BL172" s="14" t="s">
        <v>232</v>
      </c>
      <c r="BM172" s="217" t="s">
        <v>1430</v>
      </c>
    </row>
    <row r="173" spans="1:65" s="2" customFormat="1" ht="21.75" customHeight="1">
      <c r="A173" s="30"/>
      <c r="B173" s="31"/>
      <c r="C173" s="205" t="s">
        <v>312</v>
      </c>
      <c r="D173" s="205" t="s">
        <v>156</v>
      </c>
      <c r="E173" s="206" t="s">
        <v>646</v>
      </c>
      <c r="F173" s="207" t="s">
        <v>647</v>
      </c>
      <c r="G173" s="208" t="s">
        <v>643</v>
      </c>
      <c r="H173" s="209">
        <v>16</v>
      </c>
      <c r="I173" s="210"/>
      <c r="J173" s="210"/>
      <c r="K173" s="209">
        <f t="shared" si="27"/>
        <v>0</v>
      </c>
      <c r="L173" s="211"/>
      <c r="M173" s="35"/>
      <c r="N173" s="212" t="s">
        <v>1</v>
      </c>
      <c r="O173" s="213" t="s">
        <v>43</v>
      </c>
      <c r="P173" s="214">
        <f t="shared" si="28"/>
        <v>0</v>
      </c>
      <c r="Q173" s="214">
        <f t="shared" si="29"/>
        <v>0</v>
      </c>
      <c r="R173" s="214">
        <f t="shared" si="30"/>
        <v>0</v>
      </c>
      <c r="S173" s="66"/>
      <c r="T173" s="215">
        <f t="shared" si="31"/>
        <v>0</v>
      </c>
      <c r="U173" s="215">
        <v>0</v>
      </c>
      <c r="V173" s="215">
        <f t="shared" si="32"/>
        <v>0</v>
      </c>
      <c r="W173" s="215">
        <v>1.3500000000000001E-3</v>
      </c>
      <c r="X173" s="216">
        <f t="shared" si="33"/>
        <v>2.1600000000000001E-2</v>
      </c>
      <c r="Y173" s="30"/>
      <c r="Z173" s="30"/>
      <c r="AA173" s="30"/>
      <c r="AB173" s="30"/>
      <c r="AC173" s="30"/>
      <c r="AD173" s="30"/>
      <c r="AE173" s="30"/>
      <c r="AR173" s="217" t="s">
        <v>232</v>
      </c>
      <c r="AT173" s="217" t="s">
        <v>156</v>
      </c>
      <c r="AU173" s="217" t="s">
        <v>161</v>
      </c>
      <c r="AY173" s="14" t="s">
        <v>153</v>
      </c>
      <c r="BE173" s="218">
        <f t="shared" si="34"/>
        <v>0</v>
      </c>
      <c r="BF173" s="218">
        <f t="shared" si="35"/>
        <v>0</v>
      </c>
      <c r="BG173" s="218">
        <f t="shared" si="36"/>
        <v>0</v>
      </c>
      <c r="BH173" s="218">
        <f t="shared" si="37"/>
        <v>0</v>
      </c>
      <c r="BI173" s="218">
        <f t="shared" si="38"/>
        <v>0</v>
      </c>
      <c r="BJ173" s="14" t="s">
        <v>161</v>
      </c>
      <c r="BK173" s="219">
        <f t="shared" si="39"/>
        <v>0</v>
      </c>
      <c r="BL173" s="14" t="s">
        <v>232</v>
      </c>
      <c r="BM173" s="217" t="s">
        <v>1431</v>
      </c>
    </row>
    <row r="174" spans="1:65" s="2" customFormat="1" ht="21.75" customHeight="1">
      <c r="A174" s="30"/>
      <c r="B174" s="31"/>
      <c r="C174" s="205" t="s">
        <v>316</v>
      </c>
      <c r="D174" s="205" t="s">
        <v>156</v>
      </c>
      <c r="E174" s="206" t="s">
        <v>1432</v>
      </c>
      <c r="F174" s="207" t="s">
        <v>1433</v>
      </c>
      <c r="G174" s="208" t="s">
        <v>643</v>
      </c>
      <c r="H174" s="209">
        <v>1.1220000000000001</v>
      </c>
      <c r="I174" s="210"/>
      <c r="J174" s="210"/>
      <c r="K174" s="209">
        <f t="shared" si="27"/>
        <v>0</v>
      </c>
      <c r="L174" s="211"/>
      <c r="M174" s="35"/>
      <c r="N174" s="212" t="s">
        <v>1</v>
      </c>
      <c r="O174" s="213" t="s">
        <v>43</v>
      </c>
      <c r="P174" s="214">
        <f t="shared" si="28"/>
        <v>0</v>
      </c>
      <c r="Q174" s="214">
        <f t="shared" si="29"/>
        <v>0</v>
      </c>
      <c r="R174" s="214">
        <f t="shared" si="30"/>
        <v>0</v>
      </c>
      <c r="S174" s="66"/>
      <c r="T174" s="215">
        <f t="shared" si="31"/>
        <v>0</v>
      </c>
      <c r="U174" s="215">
        <v>0</v>
      </c>
      <c r="V174" s="215">
        <f t="shared" si="32"/>
        <v>0</v>
      </c>
      <c r="W174" s="215">
        <v>2.8700000000000002E-3</v>
      </c>
      <c r="X174" s="216">
        <f t="shared" si="33"/>
        <v>3.2201400000000007E-3</v>
      </c>
      <c r="Y174" s="30"/>
      <c r="Z174" s="30"/>
      <c r="AA174" s="30"/>
      <c r="AB174" s="30"/>
      <c r="AC174" s="30"/>
      <c r="AD174" s="30"/>
      <c r="AE174" s="30"/>
      <c r="AR174" s="217" t="s">
        <v>232</v>
      </c>
      <c r="AT174" s="217" t="s">
        <v>156</v>
      </c>
      <c r="AU174" s="217" t="s">
        <v>161</v>
      </c>
      <c r="AY174" s="14" t="s">
        <v>153</v>
      </c>
      <c r="BE174" s="218">
        <f t="shared" si="34"/>
        <v>0</v>
      </c>
      <c r="BF174" s="218">
        <f t="shared" si="35"/>
        <v>0</v>
      </c>
      <c r="BG174" s="218">
        <f t="shared" si="36"/>
        <v>0</v>
      </c>
      <c r="BH174" s="218">
        <f t="shared" si="37"/>
        <v>0</v>
      </c>
      <c r="BI174" s="218">
        <f t="shared" si="38"/>
        <v>0</v>
      </c>
      <c r="BJ174" s="14" t="s">
        <v>161</v>
      </c>
      <c r="BK174" s="219">
        <f t="shared" si="39"/>
        <v>0</v>
      </c>
      <c r="BL174" s="14" t="s">
        <v>232</v>
      </c>
      <c r="BM174" s="217" t="s">
        <v>1434</v>
      </c>
    </row>
    <row r="175" spans="1:65" s="2" customFormat="1" ht="21.75" customHeight="1">
      <c r="A175" s="30"/>
      <c r="B175" s="31"/>
      <c r="C175" s="205" t="s">
        <v>320</v>
      </c>
      <c r="D175" s="205" t="s">
        <v>156</v>
      </c>
      <c r="E175" s="206" t="s">
        <v>1435</v>
      </c>
      <c r="F175" s="207" t="s">
        <v>1436</v>
      </c>
      <c r="G175" s="208" t="s">
        <v>643</v>
      </c>
      <c r="H175" s="209">
        <v>2.5619999999999998</v>
      </c>
      <c r="I175" s="210"/>
      <c r="J175" s="210"/>
      <c r="K175" s="209">
        <f t="shared" si="27"/>
        <v>0</v>
      </c>
      <c r="L175" s="211"/>
      <c r="M175" s="35"/>
      <c r="N175" s="212" t="s">
        <v>1</v>
      </c>
      <c r="O175" s="213" t="s">
        <v>43</v>
      </c>
      <c r="P175" s="214">
        <f t="shared" si="28"/>
        <v>0</v>
      </c>
      <c r="Q175" s="214">
        <f t="shared" si="29"/>
        <v>0</v>
      </c>
      <c r="R175" s="214">
        <f t="shared" si="30"/>
        <v>0</v>
      </c>
      <c r="S175" s="66"/>
      <c r="T175" s="215">
        <f t="shared" si="31"/>
        <v>0</v>
      </c>
      <c r="U175" s="215">
        <v>0</v>
      </c>
      <c r="V175" s="215">
        <f t="shared" si="32"/>
        <v>0</v>
      </c>
      <c r="W175" s="215">
        <v>2.8700000000000002E-3</v>
      </c>
      <c r="X175" s="216">
        <f t="shared" si="33"/>
        <v>7.3529399999999996E-3</v>
      </c>
      <c r="Y175" s="30"/>
      <c r="Z175" s="30"/>
      <c r="AA175" s="30"/>
      <c r="AB175" s="30"/>
      <c r="AC175" s="30"/>
      <c r="AD175" s="30"/>
      <c r="AE175" s="30"/>
      <c r="AR175" s="217" t="s">
        <v>232</v>
      </c>
      <c r="AT175" s="217" t="s">
        <v>156</v>
      </c>
      <c r="AU175" s="217" t="s">
        <v>161</v>
      </c>
      <c r="AY175" s="14" t="s">
        <v>153</v>
      </c>
      <c r="BE175" s="218">
        <f t="shared" si="34"/>
        <v>0</v>
      </c>
      <c r="BF175" s="218">
        <f t="shared" si="35"/>
        <v>0</v>
      </c>
      <c r="BG175" s="218">
        <f t="shared" si="36"/>
        <v>0</v>
      </c>
      <c r="BH175" s="218">
        <f t="shared" si="37"/>
        <v>0</v>
      </c>
      <c r="BI175" s="218">
        <f t="shared" si="38"/>
        <v>0</v>
      </c>
      <c r="BJ175" s="14" t="s">
        <v>161</v>
      </c>
      <c r="BK175" s="219">
        <f t="shared" si="39"/>
        <v>0</v>
      </c>
      <c r="BL175" s="14" t="s">
        <v>232</v>
      </c>
      <c r="BM175" s="217" t="s">
        <v>1437</v>
      </c>
    </row>
    <row r="176" spans="1:65" s="2" customFormat="1" ht="21.75" customHeight="1">
      <c r="A176" s="30"/>
      <c r="B176" s="31"/>
      <c r="C176" s="205" t="s">
        <v>324</v>
      </c>
      <c r="D176" s="205" t="s">
        <v>156</v>
      </c>
      <c r="E176" s="206" t="s">
        <v>1438</v>
      </c>
      <c r="F176" s="207" t="s">
        <v>1439</v>
      </c>
      <c r="G176" s="208" t="s">
        <v>643</v>
      </c>
      <c r="H176" s="209">
        <v>725.5</v>
      </c>
      <c r="I176" s="210"/>
      <c r="J176" s="210"/>
      <c r="K176" s="209">
        <f t="shared" si="27"/>
        <v>0</v>
      </c>
      <c r="L176" s="211"/>
      <c r="M176" s="35"/>
      <c r="N176" s="212" t="s">
        <v>1</v>
      </c>
      <c r="O176" s="213" t="s">
        <v>43</v>
      </c>
      <c r="P176" s="214">
        <f t="shared" si="28"/>
        <v>0</v>
      </c>
      <c r="Q176" s="214">
        <f t="shared" si="29"/>
        <v>0</v>
      </c>
      <c r="R176" s="214">
        <f t="shared" si="30"/>
        <v>0</v>
      </c>
      <c r="S176" s="66"/>
      <c r="T176" s="215">
        <f t="shared" si="31"/>
        <v>0</v>
      </c>
      <c r="U176" s="215">
        <v>2.5999999999999998E-4</v>
      </c>
      <c r="V176" s="215">
        <f t="shared" si="32"/>
        <v>0.18862999999999999</v>
      </c>
      <c r="W176" s="215">
        <v>0</v>
      </c>
      <c r="X176" s="216">
        <f t="shared" si="33"/>
        <v>0</v>
      </c>
      <c r="Y176" s="30"/>
      <c r="Z176" s="30"/>
      <c r="AA176" s="30"/>
      <c r="AB176" s="30"/>
      <c r="AC176" s="30"/>
      <c r="AD176" s="30"/>
      <c r="AE176" s="30"/>
      <c r="AR176" s="217" t="s">
        <v>232</v>
      </c>
      <c r="AT176" s="217" t="s">
        <v>156</v>
      </c>
      <c r="AU176" s="217" t="s">
        <v>161</v>
      </c>
      <c r="AY176" s="14" t="s">
        <v>153</v>
      </c>
      <c r="BE176" s="218">
        <f t="shared" si="34"/>
        <v>0</v>
      </c>
      <c r="BF176" s="218">
        <f t="shared" si="35"/>
        <v>0</v>
      </c>
      <c r="BG176" s="218">
        <f t="shared" si="36"/>
        <v>0</v>
      </c>
      <c r="BH176" s="218">
        <f t="shared" si="37"/>
        <v>0</v>
      </c>
      <c r="BI176" s="218">
        <f t="shared" si="38"/>
        <v>0</v>
      </c>
      <c r="BJ176" s="14" t="s">
        <v>161</v>
      </c>
      <c r="BK176" s="219">
        <f t="shared" si="39"/>
        <v>0</v>
      </c>
      <c r="BL176" s="14" t="s">
        <v>232</v>
      </c>
      <c r="BM176" s="217" t="s">
        <v>1440</v>
      </c>
    </row>
    <row r="177" spans="1:65" s="2" customFormat="1" ht="21.75" customHeight="1">
      <c r="A177" s="30"/>
      <c r="B177" s="31"/>
      <c r="C177" s="205" t="s">
        <v>328</v>
      </c>
      <c r="D177" s="205" t="s">
        <v>156</v>
      </c>
      <c r="E177" s="206" t="s">
        <v>1441</v>
      </c>
      <c r="F177" s="207" t="s">
        <v>1442</v>
      </c>
      <c r="G177" s="208" t="s">
        <v>643</v>
      </c>
      <c r="H177" s="209">
        <v>725.5</v>
      </c>
      <c r="I177" s="210"/>
      <c r="J177" s="210"/>
      <c r="K177" s="209">
        <f t="shared" si="27"/>
        <v>0</v>
      </c>
      <c r="L177" s="211"/>
      <c r="M177" s="35"/>
      <c r="N177" s="212" t="s">
        <v>1</v>
      </c>
      <c r="O177" s="213" t="s">
        <v>43</v>
      </c>
      <c r="P177" s="214">
        <f t="shared" si="28"/>
        <v>0</v>
      </c>
      <c r="Q177" s="214">
        <f t="shared" si="29"/>
        <v>0</v>
      </c>
      <c r="R177" s="214">
        <f t="shared" si="30"/>
        <v>0</v>
      </c>
      <c r="S177" s="66"/>
      <c r="T177" s="215">
        <f t="shared" si="31"/>
        <v>0</v>
      </c>
      <c r="U177" s="215">
        <v>0</v>
      </c>
      <c r="V177" s="215">
        <f t="shared" si="32"/>
        <v>0</v>
      </c>
      <c r="W177" s="215">
        <v>1.42E-3</v>
      </c>
      <c r="X177" s="216">
        <f t="shared" si="33"/>
        <v>1.0302100000000001</v>
      </c>
      <c r="Y177" s="30"/>
      <c r="Z177" s="30"/>
      <c r="AA177" s="30"/>
      <c r="AB177" s="30"/>
      <c r="AC177" s="30"/>
      <c r="AD177" s="30"/>
      <c r="AE177" s="30"/>
      <c r="AR177" s="217" t="s">
        <v>232</v>
      </c>
      <c r="AT177" s="217" t="s">
        <v>156</v>
      </c>
      <c r="AU177" s="217" t="s">
        <v>161</v>
      </c>
      <c r="AY177" s="14" t="s">
        <v>153</v>
      </c>
      <c r="BE177" s="218">
        <f t="shared" si="34"/>
        <v>0</v>
      </c>
      <c r="BF177" s="218">
        <f t="shared" si="35"/>
        <v>0</v>
      </c>
      <c r="BG177" s="218">
        <f t="shared" si="36"/>
        <v>0</v>
      </c>
      <c r="BH177" s="218">
        <f t="shared" si="37"/>
        <v>0</v>
      </c>
      <c r="BI177" s="218">
        <f t="shared" si="38"/>
        <v>0</v>
      </c>
      <c r="BJ177" s="14" t="s">
        <v>161</v>
      </c>
      <c r="BK177" s="219">
        <f t="shared" si="39"/>
        <v>0</v>
      </c>
      <c r="BL177" s="14" t="s">
        <v>232</v>
      </c>
      <c r="BM177" s="217" t="s">
        <v>1443</v>
      </c>
    </row>
    <row r="178" spans="1:65" s="2" customFormat="1" ht="21.75" customHeight="1">
      <c r="A178" s="30"/>
      <c r="B178" s="31"/>
      <c r="C178" s="205" t="s">
        <v>333</v>
      </c>
      <c r="D178" s="205" t="s">
        <v>156</v>
      </c>
      <c r="E178" s="206" t="s">
        <v>1444</v>
      </c>
      <c r="F178" s="207" t="s">
        <v>1445</v>
      </c>
      <c r="G178" s="208" t="s">
        <v>643</v>
      </c>
      <c r="H178" s="209">
        <v>4</v>
      </c>
      <c r="I178" s="210"/>
      <c r="J178" s="210"/>
      <c r="K178" s="209">
        <f t="shared" si="27"/>
        <v>0</v>
      </c>
      <c r="L178" s="211"/>
      <c r="M178" s="35"/>
      <c r="N178" s="212" t="s">
        <v>1</v>
      </c>
      <c r="O178" s="213" t="s">
        <v>43</v>
      </c>
      <c r="P178" s="214">
        <f t="shared" si="28"/>
        <v>0</v>
      </c>
      <c r="Q178" s="214">
        <f t="shared" si="29"/>
        <v>0</v>
      </c>
      <c r="R178" s="214">
        <f t="shared" si="30"/>
        <v>0</v>
      </c>
      <c r="S178" s="66"/>
      <c r="T178" s="215">
        <f t="shared" si="31"/>
        <v>0</v>
      </c>
      <c r="U178" s="215">
        <v>5.5000000000000003E-4</v>
      </c>
      <c r="V178" s="215">
        <f t="shared" si="32"/>
        <v>2.2000000000000001E-3</v>
      </c>
      <c r="W178" s="215">
        <v>0</v>
      </c>
      <c r="X178" s="216">
        <f t="shared" si="33"/>
        <v>0</v>
      </c>
      <c r="Y178" s="30"/>
      <c r="Z178" s="30"/>
      <c r="AA178" s="30"/>
      <c r="AB178" s="30"/>
      <c r="AC178" s="30"/>
      <c r="AD178" s="30"/>
      <c r="AE178" s="30"/>
      <c r="AR178" s="217" t="s">
        <v>232</v>
      </c>
      <c r="AT178" s="217" t="s">
        <v>156</v>
      </c>
      <c r="AU178" s="217" t="s">
        <v>161</v>
      </c>
      <c r="AY178" s="14" t="s">
        <v>153</v>
      </c>
      <c r="BE178" s="218">
        <f t="shared" si="34"/>
        <v>0</v>
      </c>
      <c r="BF178" s="218">
        <f t="shared" si="35"/>
        <v>0</v>
      </c>
      <c r="BG178" s="218">
        <f t="shared" si="36"/>
        <v>0</v>
      </c>
      <c r="BH178" s="218">
        <f t="shared" si="37"/>
        <v>0</v>
      </c>
      <c r="BI178" s="218">
        <f t="shared" si="38"/>
        <v>0</v>
      </c>
      <c r="BJ178" s="14" t="s">
        <v>161</v>
      </c>
      <c r="BK178" s="219">
        <f t="shared" si="39"/>
        <v>0</v>
      </c>
      <c r="BL178" s="14" t="s">
        <v>232</v>
      </c>
      <c r="BM178" s="217" t="s">
        <v>1446</v>
      </c>
    </row>
    <row r="179" spans="1:65" s="2" customFormat="1" ht="21.75" customHeight="1">
      <c r="A179" s="30"/>
      <c r="B179" s="31"/>
      <c r="C179" s="205" t="s">
        <v>337</v>
      </c>
      <c r="D179" s="205" t="s">
        <v>156</v>
      </c>
      <c r="E179" s="206" t="s">
        <v>1447</v>
      </c>
      <c r="F179" s="207" t="s">
        <v>1448</v>
      </c>
      <c r="G179" s="208" t="s">
        <v>643</v>
      </c>
      <c r="H179" s="209">
        <v>4</v>
      </c>
      <c r="I179" s="210"/>
      <c r="J179" s="210"/>
      <c r="K179" s="209">
        <f t="shared" si="27"/>
        <v>0</v>
      </c>
      <c r="L179" s="211"/>
      <c r="M179" s="35"/>
      <c r="N179" s="212" t="s">
        <v>1</v>
      </c>
      <c r="O179" s="213" t="s">
        <v>43</v>
      </c>
      <c r="P179" s="214">
        <f t="shared" si="28"/>
        <v>0</v>
      </c>
      <c r="Q179" s="214">
        <f t="shared" si="29"/>
        <v>0</v>
      </c>
      <c r="R179" s="214">
        <f t="shared" si="30"/>
        <v>0</v>
      </c>
      <c r="S179" s="66"/>
      <c r="T179" s="215">
        <f t="shared" si="31"/>
        <v>0</v>
      </c>
      <c r="U179" s="215">
        <v>2.4399999999999999E-3</v>
      </c>
      <c r="V179" s="215">
        <f t="shared" si="32"/>
        <v>9.7599999999999996E-3</v>
      </c>
      <c r="W179" s="215">
        <v>0</v>
      </c>
      <c r="X179" s="216">
        <f t="shared" si="33"/>
        <v>0</v>
      </c>
      <c r="Y179" s="30"/>
      <c r="Z179" s="30"/>
      <c r="AA179" s="30"/>
      <c r="AB179" s="30"/>
      <c r="AC179" s="30"/>
      <c r="AD179" s="30"/>
      <c r="AE179" s="30"/>
      <c r="AR179" s="217" t="s">
        <v>160</v>
      </c>
      <c r="AT179" s="217" t="s">
        <v>156</v>
      </c>
      <c r="AU179" s="217" t="s">
        <v>161</v>
      </c>
      <c r="AY179" s="14" t="s">
        <v>153</v>
      </c>
      <c r="BE179" s="218">
        <f t="shared" si="34"/>
        <v>0</v>
      </c>
      <c r="BF179" s="218">
        <f t="shared" si="35"/>
        <v>0</v>
      </c>
      <c r="BG179" s="218">
        <f t="shared" si="36"/>
        <v>0</v>
      </c>
      <c r="BH179" s="218">
        <f t="shared" si="37"/>
        <v>0</v>
      </c>
      <c r="BI179" s="218">
        <f t="shared" si="38"/>
        <v>0</v>
      </c>
      <c r="BJ179" s="14" t="s">
        <v>161</v>
      </c>
      <c r="BK179" s="219">
        <f t="shared" si="39"/>
        <v>0</v>
      </c>
      <c r="BL179" s="14" t="s">
        <v>160</v>
      </c>
      <c r="BM179" s="217" t="s">
        <v>1449</v>
      </c>
    </row>
    <row r="180" spans="1:65" s="2" customFormat="1" ht="21.75" customHeight="1">
      <c r="A180" s="30"/>
      <c r="B180" s="31"/>
      <c r="C180" s="205" t="s">
        <v>341</v>
      </c>
      <c r="D180" s="205" t="s">
        <v>156</v>
      </c>
      <c r="E180" s="206" t="s">
        <v>650</v>
      </c>
      <c r="F180" s="207" t="s">
        <v>651</v>
      </c>
      <c r="G180" s="208" t="s">
        <v>390</v>
      </c>
      <c r="H180" s="210"/>
      <c r="I180" s="210"/>
      <c r="J180" s="210"/>
      <c r="K180" s="209">
        <f t="shared" si="27"/>
        <v>0</v>
      </c>
      <c r="L180" s="211"/>
      <c r="M180" s="35"/>
      <c r="N180" s="212" t="s">
        <v>1</v>
      </c>
      <c r="O180" s="213" t="s">
        <v>43</v>
      </c>
      <c r="P180" s="214">
        <f t="shared" si="28"/>
        <v>0</v>
      </c>
      <c r="Q180" s="214">
        <f t="shared" si="29"/>
        <v>0</v>
      </c>
      <c r="R180" s="214">
        <f t="shared" si="30"/>
        <v>0</v>
      </c>
      <c r="S180" s="66"/>
      <c r="T180" s="215">
        <f t="shared" si="31"/>
        <v>0</v>
      </c>
      <c r="U180" s="215">
        <v>0</v>
      </c>
      <c r="V180" s="215">
        <f t="shared" si="32"/>
        <v>0</v>
      </c>
      <c r="W180" s="215">
        <v>0</v>
      </c>
      <c r="X180" s="216">
        <f t="shared" si="33"/>
        <v>0</v>
      </c>
      <c r="Y180" s="30"/>
      <c r="Z180" s="30"/>
      <c r="AA180" s="30"/>
      <c r="AB180" s="30"/>
      <c r="AC180" s="30"/>
      <c r="AD180" s="30"/>
      <c r="AE180" s="30"/>
      <c r="AR180" s="217" t="s">
        <v>232</v>
      </c>
      <c r="AT180" s="217" t="s">
        <v>156</v>
      </c>
      <c r="AU180" s="217" t="s">
        <v>161</v>
      </c>
      <c r="AY180" s="14" t="s">
        <v>153</v>
      </c>
      <c r="BE180" s="218">
        <f t="shared" si="34"/>
        <v>0</v>
      </c>
      <c r="BF180" s="218">
        <f t="shared" si="35"/>
        <v>0</v>
      </c>
      <c r="BG180" s="218">
        <f t="shared" si="36"/>
        <v>0</v>
      </c>
      <c r="BH180" s="218">
        <f t="shared" si="37"/>
        <v>0</v>
      </c>
      <c r="BI180" s="218">
        <f t="shared" si="38"/>
        <v>0</v>
      </c>
      <c r="BJ180" s="14" t="s">
        <v>161</v>
      </c>
      <c r="BK180" s="219">
        <f t="shared" si="39"/>
        <v>0</v>
      </c>
      <c r="BL180" s="14" t="s">
        <v>232</v>
      </c>
      <c r="BM180" s="217" t="s">
        <v>1450</v>
      </c>
    </row>
    <row r="181" spans="1:65" s="12" customFormat="1" ht="22.9" customHeight="1">
      <c r="B181" s="188"/>
      <c r="C181" s="189"/>
      <c r="D181" s="190" t="s">
        <v>78</v>
      </c>
      <c r="E181" s="203" t="s">
        <v>779</v>
      </c>
      <c r="F181" s="203" t="s">
        <v>780</v>
      </c>
      <c r="G181" s="189"/>
      <c r="H181" s="189"/>
      <c r="I181" s="192"/>
      <c r="J181" s="192"/>
      <c r="K181" s="204">
        <f>BK181</f>
        <v>0</v>
      </c>
      <c r="L181" s="189"/>
      <c r="M181" s="194"/>
      <c r="N181" s="195"/>
      <c r="O181" s="196"/>
      <c r="P181" s="196"/>
      <c r="Q181" s="197">
        <f>SUM(Q182:Q184)</f>
        <v>0</v>
      </c>
      <c r="R181" s="197">
        <f>SUM(R182:R184)</f>
        <v>0</v>
      </c>
      <c r="S181" s="196"/>
      <c r="T181" s="198">
        <f>SUM(T182:T184)</f>
        <v>0</v>
      </c>
      <c r="U181" s="196"/>
      <c r="V181" s="198">
        <f>SUM(V182:V184)</f>
        <v>6.4837200000000001E-3</v>
      </c>
      <c r="W181" s="196"/>
      <c r="X181" s="199">
        <f>SUM(X182:X184)</f>
        <v>0</v>
      </c>
      <c r="AR181" s="200" t="s">
        <v>161</v>
      </c>
      <c r="AT181" s="201" t="s">
        <v>78</v>
      </c>
      <c r="AU181" s="201" t="s">
        <v>87</v>
      </c>
      <c r="AY181" s="200" t="s">
        <v>153</v>
      </c>
      <c r="BK181" s="202">
        <f>SUM(BK182:BK184)</f>
        <v>0</v>
      </c>
    </row>
    <row r="182" spans="1:65" s="2" customFormat="1" ht="21.75" customHeight="1">
      <c r="A182" s="30"/>
      <c r="B182" s="31"/>
      <c r="C182" s="205" t="s">
        <v>345</v>
      </c>
      <c r="D182" s="205" t="s">
        <v>156</v>
      </c>
      <c r="E182" s="206" t="s">
        <v>1451</v>
      </c>
      <c r="F182" s="207" t="s">
        <v>1452</v>
      </c>
      <c r="G182" s="208" t="s">
        <v>828</v>
      </c>
      <c r="H182" s="209">
        <v>3.5619999999999998</v>
      </c>
      <c r="I182" s="210"/>
      <c r="J182" s="210"/>
      <c r="K182" s="209">
        <f>ROUND(P182*H182,3)</f>
        <v>0</v>
      </c>
      <c r="L182" s="211"/>
      <c r="M182" s="35"/>
      <c r="N182" s="212" t="s">
        <v>1</v>
      </c>
      <c r="O182" s="213" t="s">
        <v>43</v>
      </c>
      <c r="P182" s="214">
        <f>I182+J182</f>
        <v>0</v>
      </c>
      <c r="Q182" s="214">
        <f>ROUND(I182*H182,3)</f>
        <v>0</v>
      </c>
      <c r="R182" s="214">
        <f>ROUND(J182*H182,3)</f>
        <v>0</v>
      </c>
      <c r="S182" s="66"/>
      <c r="T182" s="215">
        <f>S182*H182</f>
        <v>0</v>
      </c>
      <c r="U182" s="215">
        <v>6.0000000000000002E-5</v>
      </c>
      <c r="V182" s="215">
        <f>U182*H182</f>
        <v>2.1372000000000001E-4</v>
      </c>
      <c r="W182" s="215">
        <v>0</v>
      </c>
      <c r="X182" s="216">
        <f>W182*H182</f>
        <v>0</v>
      </c>
      <c r="Y182" s="30"/>
      <c r="Z182" s="30"/>
      <c r="AA182" s="30"/>
      <c r="AB182" s="30"/>
      <c r="AC182" s="30"/>
      <c r="AD182" s="30"/>
      <c r="AE182" s="30"/>
      <c r="AR182" s="217" t="s">
        <v>232</v>
      </c>
      <c r="AT182" s="217" t="s">
        <v>156</v>
      </c>
      <c r="AU182" s="217" t="s">
        <v>161</v>
      </c>
      <c r="AY182" s="14" t="s">
        <v>153</v>
      </c>
      <c r="BE182" s="218">
        <f>IF(O182="základná",K182,0)</f>
        <v>0</v>
      </c>
      <c r="BF182" s="218">
        <f>IF(O182="znížená",K182,0)</f>
        <v>0</v>
      </c>
      <c r="BG182" s="218">
        <f>IF(O182="zákl. prenesená",K182,0)</f>
        <v>0</v>
      </c>
      <c r="BH182" s="218">
        <f>IF(O182="zníž. prenesená",K182,0)</f>
        <v>0</v>
      </c>
      <c r="BI182" s="218">
        <f>IF(O182="nulová",K182,0)</f>
        <v>0</v>
      </c>
      <c r="BJ182" s="14" t="s">
        <v>161</v>
      </c>
      <c r="BK182" s="219">
        <f>ROUND(P182*H182,3)</f>
        <v>0</v>
      </c>
      <c r="BL182" s="14" t="s">
        <v>232</v>
      </c>
      <c r="BM182" s="217" t="s">
        <v>1453</v>
      </c>
    </row>
    <row r="183" spans="1:65" s="2" customFormat="1" ht="21.75" customHeight="1">
      <c r="A183" s="30"/>
      <c r="B183" s="31"/>
      <c r="C183" s="220" t="s">
        <v>349</v>
      </c>
      <c r="D183" s="220" t="s">
        <v>163</v>
      </c>
      <c r="E183" s="221" t="s">
        <v>1454</v>
      </c>
      <c r="F183" s="222" t="s">
        <v>1455</v>
      </c>
      <c r="G183" s="223" t="s">
        <v>159</v>
      </c>
      <c r="H183" s="224">
        <v>1</v>
      </c>
      <c r="I183" s="225"/>
      <c r="J183" s="226"/>
      <c r="K183" s="224">
        <f>ROUND(P183*H183,3)</f>
        <v>0</v>
      </c>
      <c r="L183" s="227"/>
      <c r="M183" s="228"/>
      <c r="N183" s="229" t="s">
        <v>1</v>
      </c>
      <c r="O183" s="213" t="s">
        <v>43</v>
      </c>
      <c r="P183" s="214">
        <f>I183+J183</f>
        <v>0</v>
      </c>
      <c r="Q183" s="214">
        <f>ROUND(I183*H183,3)</f>
        <v>0</v>
      </c>
      <c r="R183" s="214">
        <f>ROUND(J183*H183,3)</f>
        <v>0</v>
      </c>
      <c r="S183" s="66"/>
      <c r="T183" s="215">
        <f>S183*H183</f>
        <v>0</v>
      </c>
      <c r="U183" s="215">
        <v>6.2700000000000004E-3</v>
      </c>
      <c r="V183" s="215">
        <f>U183*H183</f>
        <v>6.2700000000000004E-3</v>
      </c>
      <c r="W183" s="215">
        <v>0</v>
      </c>
      <c r="X183" s="216">
        <f>W183*H183</f>
        <v>0</v>
      </c>
      <c r="Y183" s="30"/>
      <c r="Z183" s="30"/>
      <c r="AA183" s="30"/>
      <c r="AB183" s="30"/>
      <c r="AC183" s="30"/>
      <c r="AD183" s="30"/>
      <c r="AE183" s="30"/>
      <c r="AR183" s="217" t="s">
        <v>300</v>
      </c>
      <c r="AT183" s="217" t="s">
        <v>163</v>
      </c>
      <c r="AU183" s="217" t="s">
        <v>161</v>
      </c>
      <c r="AY183" s="14" t="s">
        <v>153</v>
      </c>
      <c r="BE183" s="218">
        <f>IF(O183="základná",K183,0)</f>
        <v>0</v>
      </c>
      <c r="BF183" s="218">
        <f>IF(O183="znížená",K183,0)</f>
        <v>0</v>
      </c>
      <c r="BG183" s="218">
        <f>IF(O183="zákl. prenesená",K183,0)</f>
        <v>0</v>
      </c>
      <c r="BH183" s="218">
        <f>IF(O183="zníž. prenesená",K183,0)</f>
        <v>0</v>
      </c>
      <c r="BI183" s="218">
        <f>IF(O183="nulová",K183,0)</f>
        <v>0</v>
      </c>
      <c r="BJ183" s="14" t="s">
        <v>161</v>
      </c>
      <c r="BK183" s="219">
        <f>ROUND(P183*H183,3)</f>
        <v>0</v>
      </c>
      <c r="BL183" s="14" t="s">
        <v>232</v>
      </c>
      <c r="BM183" s="217" t="s">
        <v>1456</v>
      </c>
    </row>
    <row r="184" spans="1:65" s="2" customFormat="1" ht="21.75" customHeight="1">
      <c r="A184" s="30"/>
      <c r="B184" s="31"/>
      <c r="C184" s="205" t="s">
        <v>355</v>
      </c>
      <c r="D184" s="205" t="s">
        <v>156</v>
      </c>
      <c r="E184" s="206" t="s">
        <v>839</v>
      </c>
      <c r="F184" s="207" t="s">
        <v>840</v>
      </c>
      <c r="G184" s="208" t="s">
        <v>390</v>
      </c>
      <c r="H184" s="210"/>
      <c r="I184" s="210"/>
      <c r="J184" s="210"/>
      <c r="K184" s="209">
        <f>ROUND(P184*H184,3)</f>
        <v>0</v>
      </c>
      <c r="L184" s="211"/>
      <c r="M184" s="35"/>
      <c r="N184" s="234" t="s">
        <v>1</v>
      </c>
      <c r="O184" s="235" t="s">
        <v>43</v>
      </c>
      <c r="P184" s="236">
        <f>I184+J184</f>
        <v>0</v>
      </c>
      <c r="Q184" s="236">
        <f>ROUND(I184*H184,3)</f>
        <v>0</v>
      </c>
      <c r="R184" s="236">
        <f>ROUND(J184*H184,3)</f>
        <v>0</v>
      </c>
      <c r="S184" s="237"/>
      <c r="T184" s="238">
        <f>S184*H184</f>
        <v>0</v>
      </c>
      <c r="U184" s="238">
        <v>0</v>
      </c>
      <c r="V184" s="238">
        <f>U184*H184</f>
        <v>0</v>
      </c>
      <c r="W184" s="238">
        <v>0</v>
      </c>
      <c r="X184" s="239">
        <f>W184*H184</f>
        <v>0</v>
      </c>
      <c r="Y184" s="30"/>
      <c r="Z184" s="30"/>
      <c r="AA184" s="30"/>
      <c r="AB184" s="30"/>
      <c r="AC184" s="30"/>
      <c r="AD184" s="30"/>
      <c r="AE184" s="30"/>
      <c r="AR184" s="217" t="s">
        <v>232</v>
      </c>
      <c r="AT184" s="217" t="s">
        <v>156</v>
      </c>
      <c r="AU184" s="217" t="s">
        <v>161</v>
      </c>
      <c r="AY184" s="14" t="s">
        <v>153</v>
      </c>
      <c r="BE184" s="218">
        <f>IF(O184="základná",K184,0)</f>
        <v>0</v>
      </c>
      <c r="BF184" s="218">
        <f>IF(O184="znížená",K184,0)</f>
        <v>0</v>
      </c>
      <c r="BG184" s="218">
        <f>IF(O184="zákl. prenesená",K184,0)</f>
        <v>0</v>
      </c>
      <c r="BH184" s="218">
        <f>IF(O184="zníž. prenesená",K184,0)</f>
        <v>0</v>
      </c>
      <c r="BI184" s="218">
        <f>IF(O184="nulová",K184,0)</f>
        <v>0</v>
      </c>
      <c r="BJ184" s="14" t="s">
        <v>161</v>
      </c>
      <c r="BK184" s="219">
        <f>ROUND(P184*H184,3)</f>
        <v>0</v>
      </c>
      <c r="BL184" s="14" t="s">
        <v>232</v>
      </c>
      <c r="BM184" s="217" t="s">
        <v>1457</v>
      </c>
    </row>
    <row r="185" spans="1:65" s="2" customFormat="1" ht="6.95" customHeight="1">
      <c r="A185" s="30"/>
      <c r="B185" s="50"/>
      <c r="C185" s="51"/>
      <c r="D185" s="51"/>
      <c r="E185" s="51"/>
      <c r="F185" s="51"/>
      <c r="G185" s="51"/>
      <c r="H185" s="51"/>
      <c r="I185" s="149"/>
      <c r="J185" s="149"/>
      <c r="K185" s="51"/>
      <c r="L185" s="51"/>
      <c r="M185" s="35"/>
      <c r="N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</row>
  </sheetData>
  <sheetProtection algorithmName="SHA-512" hashValue="exfxkaa9dhre3a1p2id9LX2zqLkcX0vtLtnsWM4yqZxfHFgR8rLTaBlHxkLZu5lfhWI7iv8o7osTQGQmFI7elA==" saltValue="R3NVtKRkx8wjT8Cdwm0OiavAcKjVNXvKog9Bc63FEht692uw78mynhCMJquRqiC2qo5/VV4LGupQcvVqwpBsVw==" spinCount="100000" sheet="1" objects="1" scenarios="1" formatColumns="0" formatRows="0" autoFilter="0"/>
  <autoFilter ref="C125:L184"/>
  <mergeCells count="9">
    <mergeCell ref="E87:H87"/>
    <mergeCell ref="E116:H116"/>
    <mergeCell ref="E118:H118"/>
    <mergeCell ref="M2:Z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34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04" customWidth="1"/>
    <col min="11" max="11" width="20.1640625" style="1" customWidth="1"/>
    <col min="12" max="12" width="15.5" style="1" hidden="1" customWidth="1"/>
    <col min="13" max="13" width="9.33203125" style="1" customWidth="1"/>
    <col min="14" max="14" width="10.83203125" style="1" hidden="1" customWidth="1"/>
    <col min="15" max="15" width="9.33203125" style="1" hidden="1"/>
    <col min="16" max="24" width="14.1640625" style="1" hidden="1" customWidth="1"/>
    <col min="25" max="25" width="12.33203125" style="1" hidden="1" customWidth="1"/>
    <col min="26" max="26" width="16.33203125" style="1" customWidth="1"/>
    <col min="27" max="27" width="12.33203125" style="1" customWidth="1"/>
    <col min="28" max="28" width="1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04"/>
      <c r="J2" s="104"/>
      <c r="M2" s="285"/>
      <c r="N2" s="285"/>
      <c r="O2" s="285"/>
      <c r="P2" s="285"/>
      <c r="Q2" s="285"/>
      <c r="R2" s="285"/>
      <c r="S2" s="285"/>
      <c r="T2" s="285"/>
      <c r="U2" s="285"/>
      <c r="V2" s="285"/>
      <c r="W2" s="285"/>
      <c r="X2" s="285"/>
      <c r="Y2" s="285"/>
      <c r="Z2" s="285"/>
      <c r="AT2" s="14" t="s">
        <v>97</v>
      </c>
    </row>
    <row r="3" spans="1:46" s="1" customFormat="1" ht="6.95" customHeight="1">
      <c r="B3" s="105"/>
      <c r="C3" s="106"/>
      <c r="D3" s="106"/>
      <c r="E3" s="106"/>
      <c r="F3" s="106"/>
      <c r="G3" s="106"/>
      <c r="H3" s="106"/>
      <c r="I3" s="107"/>
      <c r="J3" s="107"/>
      <c r="K3" s="106"/>
      <c r="L3" s="106"/>
      <c r="M3" s="17"/>
      <c r="AT3" s="14" t="s">
        <v>79</v>
      </c>
    </row>
    <row r="4" spans="1:46" s="1" customFormat="1" ht="24.95" customHeight="1">
      <c r="B4" s="17"/>
      <c r="D4" s="108" t="s">
        <v>101</v>
      </c>
      <c r="I4" s="104"/>
      <c r="J4" s="104"/>
      <c r="M4" s="17"/>
      <c r="N4" s="109" t="s">
        <v>10</v>
      </c>
      <c r="AT4" s="14" t="s">
        <v>4</v>
      </c>
    </row>
    <row r="5" spans="1:46" s="1" customFormat="1" ht="6.95" customHeight="1">
      <c r="B5" s="17"/>
      <c r="I5" s="104"/>
      <c r="J5" s="104"/>
      <c r="M5" s="17"/>
    </row>
    <row r="6" spans="1:46" s="1" customFormat="1" ht="12" customHeight="1">
      <c r="B6" s="17"/>
      <c r="D6" s="110" t="s">
        <v>15</v>
      </c>
      <c r="I6" s="104"/>
      <c r="J6" s="104"/>
      <c r="M6" s="17"/>
    </row>
    <row r="7" spans="1:46" s="1" customFormat="1" ht="23.25" customHeight="1">
      <c r="B7" s="17"/>
      <c r="E7" s="286" t="str">
        <f>'Rekapitulácia stavby'!K6</f>
        <v>Zlepšenie vybavenia techn. učební a zvýšenie technickej gramotnosti v centre odborného výcviku SPŠ NMnV</v>
      </c>
      <c r="F7" s="287"/>
      <c r="G7" s="287"/>
      <c r="H7" s="287"/>
      <c r="I7" s="104"/>
      <c r="J7" s="104"/>
      <c r="M7" s="17"/>
    </row>
    <row r="8" spans="1:46" s="2" customFormat="1" ht="12" customHeight="1">
      <c r="A8" s="30"/>
      <c r="B8" s="35"/>
      <c r="C8" s="30"/>
      <c r="D8" s="110" t="s">
        <v>102</v>
      </c>
      <c r="E8" s="30"/>
      <c r="F8" s="30"/>
      <c r="G8" s="30"/>
      <c r="H8" s="30"/>
      <c r="I8" s="111"/>
      <c r="J8" s="111"/>
      <c r="K8" s="30"/>
      <c r="L8" s="30"/>
      <c r="M8" s="47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46" s="2" customFormat="1" ht="16.5" customHeight="1">
      <c r="A9" s="30"/>
      <c r="B9" s="35"/>
      <c r="C9" s="30"/>
      <c r="D9" s="30"/>
      <c r="E9" s="288" t="s">
        <v>1458</v>
      </c>
      <c r="F9" s="289"/>
      <c r="G9" s="289"/>
      <c r="H9" s="289"/>
      <c r="I9" s="111"/>
      <c r="J9" s="111"/>
      <c r="K9" s="30"/>
      <c r="L9" s="30"/>
      <c r="M9" s="47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ht="11.25">
      <c r="A10" s="30"/>
      <c r="B10" s="35"/>
      <c r="C10" s="30"/>
      <c r="D10" s="30"/>
      <c r="E10" s="30"/>
      <c r="F10" s="30"/>
      <c r="G10" s="30"/>
      <c r="H10" s="30"/>
      <c r="I10" s="111"/>
      <c r="J10" s="111"/>
      <c r="K10" s="30"/>
      <c r="L10" s="30"/>
      <c r="M10" s="47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2" customHeight="1">
      <c r="A11" s="30"/>
      <c r="B11" s="35"/>
      <c r="C11" s="30"/>
      <c r="D11" s="110" t="s">
        <v>17</v>
      </c>
      <c r="E11" s="30"/>
      <c r="F11" s="112" t="s">
        <v>1</v>
      </c>
      <c r="G11" s="30"/>
      <c r="H11" s="30"/>
      <c r="I11" s="113" t="s">
        <v>18</v>
      </c>
      <c r="J11" s="114" t="s">
        <v>1</v>
      </c>
      <c r="K11" s="30"/>
      <c r="L11" s="30"/>
      <c r="M11" s="47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customHeight="1">
      <c r="A12" s="30"/>
      <c r="B12" s="35"/>
      <c r="C12" s="30"/>
      <c r="D12" s="110" t="s">
        <v>19</v>
      </c>
      <c r="E12" s="30"/>
      <c r="F12" s="112" t="s">
        <v>104</v>
      </c>
      <c r="G12" s="30"/>
      <c r="H12" s="30"/>
      <c r="I12" s="113" t="s">
        <v>21</v>
      </c>
      <c r="J12" s="115" t="str">
        <f>'Rekapitulácia stavby'!AN8</f>
        <v>22.6.2017</v>
      </c>
      <c r="K12" s="30"/>
      <c r="L12" s="30"/>
      <c r="M12" s="47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0.9" customHeight="1">
      <c r="A13" s="30"/>
      <c r="B13" s="35"/>
      <c r="C13" s="30"/>
      <c r="D13" s="30"/>
      <c r="E13" s="30"/>
      <c r="F13" s="30"/>
      <c r="G13" s="30"/>
      <c r="H13" s="30"/>
      <c r="I13" s="111"/>
      <c r="J13" s="111"/>
      <c r="K13" s="30"/>
      <c r="L13" s="30"/>
      <c r="M13" s="47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customHeight="1">
      <c r="A14" s="30"/>
      <c r="B14" s="35"/>
      <c r="C14" s="30"/>
      <c r="D14" s="110" t="s">
        <v>23</v>
      </c>
      <c r="E14" s="30"/>
      <c r="F14" s="30"/>
      <c r="G14" s="30"/>
      <c r="H14" s="30"/>
      <c r="I14" s="113" t="s">
        <v>24</v>
      </c>
      <c r="J14" s="114" t="s">
        <v>1</v>
      </c>
      <c r="K14" s="30"/>
      <c r="L14" s="30"/>
      <c r="M14" s="47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8" customHeight="1">
      <c r="A15" s="30"/>
      <c r="B15" s="35"/>
      <c r="C15" s="30"/>
      <c r="D15" s="30"/>
      <c r="E15" s="112" t="s">
        <v>25</v>
      </c>
      <c r="F15" s="30"/>
      <c r="G15" s="30"/>
      <c r="H15" s="30"/>
      <c r="I15" s="113" t="s">
        <v>26</v>
      </c>
      <c r="J15" s="114" t="s">
        <v>1</v>
      </c>
      <c r="K15" s="30"/>
      <c r="L15" s="30"/>
      <c r="M15" s="47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6.95" customHeight="1">
      <c r="A16" s="30"/>
      <c r="B16" s="35"/>
      <c r="C16" s="30"/>
      <c r="D16" s="30"/>
      <c r="E16" s="30"/>
      <c r="F16" s="30"/>
      <c r="G16" s="30"/>
      <c r="H16" s="30"/>
      <c r="I16" s="111"/>
      <c r="J16" s="111"/>
      <c r="K16" s="30"/>
      <c r="L16" s="30"/>
      <c r="M16" s="47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2" customHeight="1">
      <c r="A17" s="30"/>
      <c r="B17" s="35"/>
      <c r="C17" s="30"/>
      <c r="D17" s="110" t="s">
        <v>27</v>
      </c>
      <c r="E17" s="30"/>
      <c r="F17" s="30"/>
      <c r="G17" s="30"/>
      <c r="H17" s="30"/>
      <c r="I17" s="113" t="s">
        <v>24</v>
      </c>
      <c r="J17" s="27" t="str">
        <f>'Rekapitulácia stavby'!AN13</f>
        <v>Vyplň údaj</v>
      </c>
      <c r="K17" s="30"/>
      <c r="L17" s="30"/>
      <c r="M17" s="47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8" customHeight="1">
      <c r="A18" s="30"/>
      <c r="B18" s="35"/>
      <c r="C18" s="30"/>
      <c r="D18" s="30"/>
      <c r="E18" s="290" t="str">
        <f>'Rekapitulácia stavby'!E14</f>
        <v>Vyplň údaj</v>
      </c>
      <c r="F18" s="291"/>
      <c r="G18" s="291"/>
      <c r="H18" s="291"/>
      <c r="I18" s="113" t="s">
        <v>26</v>
      </c>
      <c r="J18" s="27" t="str">
        <f>'Rekapitulácia stavby'!AN14</f>
        <v>Vyplň údaj</v>
      </c>
      <c r="K18" s="30"/>
      <c r="L18" s="30"/>
      <c r="M18" s="47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6.95" customHeight="1">
      <c r="A19" s="30"/>
      <c r="B19" s="35"/>
      <c r="C19" s="30"/>
      <c r="D19" s="30"/>
      <c r="E19" s="30"/>
      <c r="F19" s="30"/>
      <c r="G19" s="30"/>
      <c r="H19" s="30"/>
      <c r="I19" s="111"/>
      <c r="J19" s="111"/>
      <c r="K19" s="30"/>
      <c r="L19" s="30"/>
      <c r="M19" s="47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2" customHeight="1">
      <c r="A20" s="30"/>
      <c r="B20" s="35"/>
      <c r="C20" s="30"/>
      <c r="D20" s="110" t="s">
        <v>29</v>
      </c>
      <c r="E20" s="30"/>
      <c r="F20" s="30"/>
      <c r="G20" s="30"/>
      <c r="H20" s="30"/>
      <c r="I20" s="113" t="s">
        <v>24</v>
      </c>
      <c r="J20" s="114" t="s">
        <v>30</v>
      </c>
      <c r="K20" s="30"/>
      <c r="L20" s="30"/>
      <c r="M20" s="47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8" customHeight="1">
      <c r="A21" s="30"/>
      <c r="B21" s="35"/>
      <c r="C21" s="30"/>
      <c r="D21" s="30"/>
      <c r="E21" s="112" t="s">
        <v>31</v>
      </c>
      <c r="F21" s="30"/>
      <c r="G21" s="30"/>
      <c r="H21" s="30"/>
      <c r="I21" s="113" t="s">
        <v>26</v>
      </c>
      <c r="J21" s="114" t="s">
        <v>32</v>
      </c>
      <c r="K21" s="30"/>
      <c r="L21" s="30"/>
      <c r="M21" s="47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6.95" customHeight="1">
      <c r="A22" s="30"/>
      <c r="B22" s="35"/>
      <c r="C22" s="30"/>
      <c r="D22" s="30"/>
      <c r="E22" s="30"/>
      <c r="F22" s="30"/>
      <c r="G22" s="30"/>
      <c r="H22" s="30"/>
      <c r="I22" s="111"/>
      <c r="J22" s="111"/>
      <c r="K22" s="30"/>
      <c r="L22" s="30"/>
      <c r="M22" s="47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2" customHeight="1">
      <c r="A23" s="30"/>
      <c r="B23" s="35"/>
      <c r="C23" s="30"/>
      <c r="D23" s="110" t="s">
        <v>34</v>
      </c>
      <c r="E23" s="30"/>
      <c r="F23" s="30"/>
      <c r="G23" s="30"/>
      <c r="H23" s="30"/>
      <c r="I23" s="113" t="s">
        <v>24</v>
      </c>
      <c r="J23" s="114" t="s">
        <v>1</v>
      </c>
      <c r="K23" s="30"/>
      <c r="L23" s="30"/>
      <c r="M23" s="47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8" customHeight="1">
      <c r="A24" s="30"/>
      <c r="B24" s="35"/>
      <c r="C24" s="30"/>
      <c r="D24" s="30"/>
      <c r="E24" s="112" t="s">
        <v>35</v>
      </c>
      <c r="F24" s="30"/>
      <c r="G24" s="30"/>
      <c r="H24" s="30"/>
      <c r="I24" s="113" t="s">
        <v>26</v>
      </c>
      <c r="J24" s="114" t="s">
        <v>1</v>
      </c>
      <c r="K24" s="30"/>
      <c r="L24" s="30"/>
      <c r="M24" s="47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6.95" customHeight="1">
      <c r="A25" s="30"/>
      <c r="B25" s="35"/>
      <c r="C25" s="30"/>
      <c r="D25" s="30"/>
      <c r="E25" s="30"/>
      <c r="F25" s="30"/>
      <c r="G25" s="30"/>
      <c r="H25" s="30"/>
      <c r="I25" s="111"/>
      <c r="J25" s="111"/>
      <c r="K25" s="30"/>
      <c r="L25" s="30"/>
      <c r="M25" s="47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2" customHeight="1">
      <c r="A26" s="30"/>
      <c r="B26" s="35"/>
      <c r="C26" s="30"/>
      <c r="D26" s="110" t="s">
        <v>36</v>
      </c>
      <c r="E26" s="30"/>
      <c r="F26" s="30"/>
      <c r="G26" s="30"/>
      <c r="H26" s="30"/>
      <c r="I26" s="111"/>
      <c r="J26" s="111"/>
      <c r="K26" s="30"/>
      <c r="L26" s="30"/>
      <c r="M26" s="47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8" customFormat="1" ht="16.5" customHeight="1">
      <c r="A27" s="116"/>
      <c r="B27" s="117"/>
      <c r="C27" s="116"/>
      <c r="D27" s="116"/>
      <c r="E27" s="292" t="s">
        <v>1</v>
      </c>
      <c r="F27" s="292"/>
      <c r="G27" s="292"/>
      <c r="H27" s="292"/>
      <c r="I27" s="118"/>
      <c r="J27" s="118"/>
      <c r="K27" s="116"/>
      <c r="L27" s="116"/>
      <c r="M27" s="119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5" customHeight="1">
      <c r="A28" s="30"/>
      <c r="B28" s="35"/>
      <c r="C28" s="30"/>
      <c r="D28" s="30"/>
      <c r="E28" s="30"/>
      <c r="F28" s="30"/>
      <c r="G28" s="30"/>
      <c r="H28" s="30"/>
      <c r="I28" s="111"/>
      <c r="J28" s="111"/>
      <c r="K28" s="30"/>
      <c r="L28" s="30"/>
      <c r="M28" s="47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5" customHeight="1">
      <c r="A29" s="30"/>
      <c r="B29" s="35"/>
      <c r="C29" s="30"/>
      <c r="D29" s="120"/>
      <c r="E29" s="120"/>
      <c r="F29" s="120"/>
      <c r="G29" s="120"/>
      <c r="H29" s="120"/>
      <c r="I29" s="121"/>
      <c r="J29" s="121"/>
      <c r="K29" s="120"/>
      <c r="L29" s="120"/>
      <c r="M29" s="47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12.75">
      <c r="A30" s="30"/>
      <c r="B30" s="35"/>
      <c r="C30" s="30"/>
      <c r="D30" s="30"/>
      <c r="E30" s="110" t="s">
        <v>105</v>
      </c>
      <c r="F30" s="30"/>
      <c r="G30" s="30"/>
      <c r="H30" s="30"/>
      <c r="I30" s="111"/>
      <c r="J30" s="111"/>
      <c r="K30" s="122">
        <f>I96</f>
        <v>0</v>
      </c>
      <c r="L30" s="30"/>
      <c r="M30" s="47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12.75">
      <c r="A31" s="30"/>
      <c r="B31" s="35"/>
      <c r="C31" s="30"/>
      <c r="D31" s="30"/>
      <c r="E31" s="110" t="s">
        <v>106</v>
      </c>
      <c r="F31" s="30"/>
      <c r="G31" s="30"/>
      <c r="H31" s="30"/>
      <c r="I31" s="111"/>
      <c r="J31" s="111"/>
      <c r="K31" s="122">
        <f>J96</f>
        <v>0</v>
      </c>
      <c r="L31" s="30"/>
      <c r="M31" s="47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25.35" customHeight="1">
      <c r="A32" s="30"/>
      <c r="B32" s="35"/>
      <c r="C32" s="30"/>
      <c r="D32" s="123" t="s">
        <v>37</v>
      </c>
      <c r="E32" s="30"/>
      <c r="F32" s="30"/>
      <c r="G32" s="30"/>
      <c r="H32" s="30"/>
      <c r="I32" s="111"/>
      <c r="J32" s="111"/>
      <c r="K32" s="124">
        <f>ROUND(K119, 2)</f>
        <v>0</v>
      </c>
      <c r="L32" s="30"/>
      <c r="M32" s="47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6.95" customHeight="1">
      <c r="A33" s="30"/>
      <c r="B33" s="35"/>
      <c r="C33" s="30"/>
      <c r="D33" s="120"/>
      <c r="E33" s="120"/>
      <c r="F33" s="120"/>
      <c r="G33" s="120"/>
      <c r="H33" s="120"/>
      <c r="I33" s="121"/>
      <c r="J33" s="121"/>
      <c r="K33" s="120"/>
      <c r="L33" s="120"/>
      <c r="M33" s="47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customHeight="1">
      <c r="A34" s="30"/>
      <c r="B34" s="35"/>
      <c r="C34" s="30"/>
      <c r="D34" s="30"/>
      <c r="E34" s="30"/>
      <c r="F34" s="125" t="s">
        <v>39</v>
      </c>
      <c r="G34" s="30"/>
      <c r="H34" s="30"/>
      <c r="I34" s="126" t="s">
        <v>38</v>
      </c>
      <c r="J34" s="111"/>
      <c r="K34" s="125" t="s">
        <v>40</v>
      </c>
      <c r="L34" s="30"/>
      <c r="M34" s="47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customHeight="1">
      <c r="A35" s="30"/>
      <c r="B35" s="35"/>
      <c r="C35" s="30"/>
      <c r="D35" s="127" t="s">
        <v>41</v>
      </c>
      <c r="E35" s="110" t="s">
        <v>42</v>
      </c>
      <c r="F35" s="122">
        <f>ROUND((SUM(BE119:BE133)),  2)</f>
        <v>0</v>
      </c>
      <c r="G35" s="30"/>
      <c r="H35" s="30"/>
      <c r="I35" s="128">
        <v>0.2</v>
      </c>
      <c r="J35" s="111"/>
      <c r="K35" s="122">
        <f>ROUND(((SUM(BE119:BE133))*I35),  2)</f>
        <v>0</v>
      </c>
      <c r="L35" s="30"/>
      <c r="M35" s="47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5" customHeight="1">
      <c r="A36" s="30"/>
      <c r="B36" s="35"/>
      <c r="C36" s="30"/>
      <c r="D36" s="30"/>
      <c r="E36" s="110" t="s">
        <v>43</v>
      </c>
      <c r="F36" s="122">
        <f>ROUND((SUM(BF119:BF133)),  2)</f>
        <v>0</v>
      </c>
      <c r="G36" s="30"/>
      <c r="H36" s="30"/>
      <c r="I36" s="128">
        <v>0.2</v>
      </c>
      <c r="J36" s="111"/>
      <c r="K36" s="122">
        <f>ROUND(((SUM(BF119:BF133))*I36),  2)</f>
        <v>0</v>
      </c>
      <c r="L36" s="30"/>
      <c r="M36" s="47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5" hidden="1" customHeight="1">
      <c r="A37" s="30"/>
      <c r="B37" s="35"/>
      <c r="C37" s="30"/>
      <c r="D37" s="30"/>
      <c r="E37" s="110" t="s">
        <v>44</v>
      </c>
      <c r="F37" s="122">
        <f>ROUND((SUM(BG119:BG133)),  2)</f>
        <v>0</v>
      </c>
      <c r="G37" s="30"/>
      <c r="H37" s="30"/>
      <c r="I37" s="128">
        <v>0.2</v>
      </c>
      <c r="J37" s="111"/>
      <c r="K37" s="122">
        <f>0</f>
        <v>0</v>
      </c>
      <c r="L37" s="30"/>
      <c r="M37" s="47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14.45" hidden="1" customHeight="1">
      <c r="A38" s="30"/>
      <c r="B38" s="35"/>
      <c r="C38" s="30"/>
      <c r="D38" s="30"/>
      <c r="E38" s="110" t="s">
        <v>45</v>
      </c>
      <c r="F38" s="122">
        <f>ROUND((SUM(BH119:BH133)),  2)</f>
        <v>0</v>
      </c>
      <c r="G38" s="30"/>
      <c r="H38" s="30"/>
      <c r="I38" s="128">
        <v>0.2</v>
      </c>
      <c r="J38" s="111"/>
      <c r="K38" s="122">
        <f>0</f>
        <v>0</v>
      </c>
      <c r="L38" s="30"/>
      <c r="M38" s="47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14.45" hidden="1" customHeight="1">
      <c r="A39" s="30"/>
      <c r="B39" s="35"/>
      <c r="C39" s="30"/>
      <c r="D39" s="30"/>
      <c r="E39" s="110" t="s">
        <v>46</v>
      </c>
      <c r="F39" s="122">
        <f>ROUND((SUM(BI119:BI133)),  2)</f>
        <v>0</v>
      </c>
      <c r="G39" s="30"/>
      <c r="H39" s="30"/>
      <c r="I39" s="128">
        <v>0</v>
      </c>
      <c r="J39" s="111"/>
      <c r="K39" s="122">
        <f>0</f>
        <v>0</v>
      </c>
      <c r="L39" s="30"/>
      <c r="M39" s="47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6.95" customHeight="1">
      <c r="A40" s="30"/>
      <c r="B40" s="35"/>
      <c r="C40" s="30"/>
      <c r="D40" s="30"/>
      <c r="E40" s="30"/>
      <c r="F40" s="30"/>
      <c r="G40" s="30"/>
      <c r="H40" s="30"/>
      <c r="I40" s="111"/>
      <c r="J40" s="111"/>
      <c r="K40" s="30"/>
      <c r="L40" s="30"/>
      <c r="M40" s="47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2" customFormat="1" ht="25.35" customHeight="1">
      <c r="A41" s="30"/>
      <c r="B41" s="35"/>
      <c r="C41" s="129"/>
      <c r="D41" s="130" t="s">
        <v>47</v>
      </c>
      <c r="E41" s="131"/>
      <c r="F41" s="131"/>
      <c r="G41" s="132" t="s">
        <v>48</v>
      </c>
      <c r="H41" s="133" t="s">
        <v>49</v>
      </c>
      <c r="I41" s="134"/>
      <c r="J41" s="134"/>
      <c r="K41" s="135">
        <f>SUM(K32:K39)</f>
        <v>0</v>
      </c>
      <c r="L41" s="136"/>
      <c r="M41" s="47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</row>
    <row r="42" spans="1:31" s="2" customFormat="1" ht="14.45" customHeight="1">
      <c r="A42" s="30"/>
      <c r="B42" s="35"/>
      <c r="C42" s="30"/>
      <c r="D42" s="30"/>
      <c r="E42" s="30"/>
      <c r="F42" s="30"/>
      <c r="G42" s="30"/>
      <c r="H42" s="30"/>
      <c r="I42" s="111"/>
      <c r="J42" s="111"/>
      <c r="K42" s="30"/>
      <c r="L42" s="30"/>
      <c r="M42" s="47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</row>
    <row r="43" spans="1:31" s="1" customFormat="1" ht="14.45" customHeight="1">
      <c r="B43" s="17"/>
      <c r="I43" s="104"/>
      <c r="J43" s="104"/>
      <c r="M43" s="17"/>
    </row>
    <row r="44" spans="1:31" s="1" customFormat="1" ht="14.45" customHeight="1">
      <c r="B44" s="17"/>
      <c r="I44" s="104"/>
      <c r="J44" s="104"/>
      <c r="M44" s="17"/>
    </row>
    <row r="45" spans="1:31" s="1" customFormat="1" ht="14.45" customHeight="1">
      <c r="B45" s="17"/>
      <c r="I45" s="104"/>
      <c r="J45" s="104"/>
      <c r="M45" s="17"/>
    </row>
    <row r="46" spans="1:31" s="1" customFormat="1" ht="14.45" customHeight="1">
      <c r="B46" s="17"/>
      <c r="I46" s="104"/>
      <c r="J46" s="104"/>
      <c r="M46" s="17"/>
    </row>
    <row r="47" spans="1:31" s="1" customFormat="1" ht="14.45" customHeight="1">
      <c r="B47" s="17"/>
      <c r="I47" s="104"/>
      <c r="J47" s="104"/>
      <c r="M47" s="17"/>
    </row>
    <row r="48" spans="1:31" s="1" customFormat="1" ht="14.45" customHeight="1">
      <c r="B48" s="17"/>
      <c r="I48" s="104"/>
      <c r="J48" s="104"/>
      <c r="M48" s="17"/>
    </row>
    <row r="49" spans="1:31" s="1" customFormat="1" ht="14.45" customHeight="1">
      <c r="B49" s="17"/>
      <c r="I49" s="104"/>
      <c r="J49" s="104"/>
      <c r="M49" s="17"/>
    </row>
    <row r="50" spans="1:31" s="2" customFormat="1" ht="14.45" customHeight="1">
      <c r="B50" s="47"/>
      <c r="D50" s="137" t="s">
        <v>50</v>
      </c>
      <c r="E50" s="138"/>
      <c r="F50" s="138"/>
      <c r="G50" s="137" t="s">
        <v>51</v>
      </c>
      <c r="H50" s="138"/>
      <c r="I50" s="139"/>
      <c r="J50" s="139"/>
      <c r="K50" s="138"/>
      <c r="L50" s="138"/>
      <c r="M50" s="47"/>
    </row>
    <row r="51" spans="1:31" ht="11.25">
      <c r="B51" s="17"/>
      <c r="M51" s="17"/>
    </row>
    <row r="52" spans="1:31" ht="11.25">
      <c r="B52" s="17"/>
      <c r="M52" s="17"/>
    </row>
    <row r="53" spans="1:31" ht="11.25">
      <c r="B53" s="17"/>
      <c r="M53" s="17"/>
    </row>
    <row r="54" spans="1:31" ht="11.25">
      <c r="B54" s="17"/>
      <c r="M54" s="17"/>
    </row>
    <row r="55" spans="1:31" ht="11.25">
      <c r="B55" s="17"/>
      <c r="M55" s="17"/>
    </row>
    <row r="56" spans="1:31" ht="11.25">
      <c r="B56" s="17"/>
      <c r="M56" s="17"/>
    </row>
    <row r="57" spans="1:31" ht="11.25">
      <c r="B57" s="17"/>
      <c r="M57" s="17"/>
    </row>
    <row r="58" spans="1:31" ht="11.25">
      <c r="B58" s="17"/>
      <c r="M58" s="17"/>
    </row>
    <row r="59" spans="1:31" ht="11.25">
      <c r="B59" s="17"/>
      <c r="M59" s="17"/>
    </row>
    <row r="60" spans="1:31" ht="11.25">
      <c r="B60" s="17"/>
      <c r="M60" s="17"/>
    </row>
    <row r="61" spans="1:31" s="2" customFormat="1" ht="12.75">
      <c r="A61" s="30"/>
      <c r="B61" s="35"/>
      <c r="C61" s="30"/>
      <c r="D61" s="140" t="s">
        <v>52</v>
      </c>
      <c r="E61" s="141"/>
      <c r="F61" s="142" t="s">
        <v>53</v>
      </c>
      <c r="G61" s="140" t="s">
        <v>52</v>
      </c>
      <c r="H61" s="141"/>
      <c r="I61" s="143"/>
      <c r="J61" s="144" t="s">
        <v>53</v>
      </c>
      <c r="K61" s="141"/>
      <c r="L61" s="141"/>
      <c r="M61" s="47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ht="11.25">
      <c r="B62" s="17"/>
      <c r="M62" s="17"/>
    </row>
    <row r="63" spans="1:31" ht="11.25">
      <c r="B63" s="17"/>
      <c r="M63" s="17"/>
    </row>
    <row r="64" spans="1:31" ht="11.25">
      <c r="B64" s="17"/>
      <c r="M64" s="17"/>
    </row>
    <row r="65" spans="1:31" s="2" customFormat="1" ht="12.75">
      <c r="A65" s="30"/>
      <c r="B65" s="35"/>
      <c r="C65" s="30"/>
      <c r="D65" s="137" t="s">
        <v>54</v>
      </c>
      <c r="E65" s="145"/>
      <c r="F65" s="145"/>
      <c r="G65" s="137" t="s">
        <v>55</v>
      </c>
      <c r="H65" s="145"/>
      <c r="I65" s="146"/>
      <c r="J65" s="146"/>
      <c r="K65" s="145"/>
      <c r="L65" s="145"/>
      <c r="M65" s="47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ht="11.25">
      <c r="B66" s="17"/>
      <c r="M66" s="17"/>
    </row>
    <row r="67" spans="1:31" ht="11.25">
      <c r="B67" s="17"/>
      <c r="M67" s="17"/>
    </row>
    <row r="68" spans="1:31" ht="11.25">
      <c r="B68" s="17"/>
      <c r="M68" s="17"/>
    </row>
    <row r="69" spans="1:31" ht="11.25">
      <c r="B69" s="17"/>
      <c r="M69" s="17"/>
    </row>
    <row r="70" spans="1:31" ht="11.25">
      <c r="B70" s="17"/>
      <c r="M70" s="17"/>
    </row>
    <row r="71" spans="1:31" ht="11.25">
      <c r="B71" s="17"/>
      <c r="M71" s="17"/>
    </row>
    <row r="72" spans="1:31" ht="11.25">
      <c r="B72" s="17"/>
      <c r="M72" s="17"/>
    </row>
    <row r="73" spans="1:31" ht="11.25">
      <c r="B73" s="17"/>
      <c r="M73" s="17"/>
    </row>
    <row r="74" spans="1:31" ht="11.25">
      <c r="B74" s="17"/>
      <c r="M74" s="17"/>
    </row>
    <row r="75" spans="1:31" ht="11.25">
      <c r="B75" s="17"/>
      <c r="M75" s="17"/>
    </row>
    <row r="76" spans="1:31" s="2" customFormat="1" ht="12.75">
      <c r="A76" s="30"/>
      <c r="B76" s="35"/>
      <c r="C76" s="30"/>
      <c r="D76" s="140" t="s">
        <v>52</v>
      </c>
      <c r="E76" s="141"/>
      <c r="F76" s="142" t="s">
        <v>53</v>
      </c>
      <c r="G76" s="140" t="s">
        <v>52</v>
      </c>
      <c r="H76" s="141"/>
      <c r="I76" s="143"/>
      <c r="J76" s="144" t="s">
        <v>53</v>
      </c>
      <c r="K76" s="141"/>
      <c r="L76" s="141"/>
      <c r="M76" s="47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5" customHeight="1">
      <c r="A77" s="30"/>
      <c r="B77" s="147"/>
      <c r="C77" s="148"/>
      <c r="D77" s="148"/>
      <c r="E77" s="148"/>
      <c r="F77" s="148"/>
      <c r="G77" s="148"/>
      <c r="H77" s="148"/>
      <c r="I77" s="149"/>
      <c r="J77" s="149"/>
      <c r="K77" s="148"/>
      <c r="L77" s="148"/>
      <c r="M77" s="47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81" spans="1:47" s="2" customFormat="1" ht="6.95" customHeight="1">
      <c r="A81" s="30"/>
      <c r="B81" s="150"/>
      <c r="C81" s="151"/>
      <c r="D81" s="151"/>
      <c r="E81" s="151"/>
      <c r="F81" s="151"/>
      <c r="G81" s="151"/>
      <c r="H81" s="151"/>
      <c r="I81" s="152"/>
      <c r="J81" s="152"/>
      <c r="K81" s="151"/>
      <c r="L81" s="151"/>
      <c r="M81" s="47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47" s="2" customFormat="1" ht="24.95" customHeight="1">
      <c r="A82" s="30"/>
      <c r="B82" s="31"/>
      <c r="C82" s="20" t="s">
        <v>107</v>
      </c>
      <c r="D82" s="32"/>
      <c r="E82" s="32"/>
      <c r="F82" s="32"/>
      <c r="G82" s="32"/>
      <c r="H82" s="32"/>
      <c r="I82" s="111"/>
      <c r="J82" s="111"/>
      <c r="K82" s="32"/>
      <c r="L82" s="32"/>
      <c r="M82" s="47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47" s="2" customFormat="1" ht="6.95" customHeight="1">
      <c r="A83" s="30"/>
      <c r="B83" s="31"/>
      <c r="C83" s="32"/>
      <c r="D83" s="32"/>
      <c r="E83" s="32"/>
      <c r="F83" s="32"/>
      <c r="G83" s="32"/>
      <c r="H83" s="32"/>
      <c r="I83" s="111"/>
      <c r="J83" s="111"/>
      <c r="K83" s="32"/>
      <c r="L83" s="32"/>
      <c r="M83" s="47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47" s="2" customFormat="1" ht="12" customHeight="1">
      <c r="A84" s="30"/>
      <c r="B84" s="31"/>
      <c r="C84" s="26" t="s">
        <v>15</v>
      </c>
      <c r="D84" s="32"/>
      <c r="E84" s="32"/>
      <c r="F84" s="32"/>
      <c r="G84" s="32"/>
      <c r="H84" s="32"/>
      <c r="I84" s="111"/>
      <c r="J84" s="111"/>
      <c r="K84" s="32"/>
      <c r="L84" s="32"/>
      <c r="M84" s="47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47" s="2" customFormat="1" ht="23.25" customHeight="1">
      <c r="A85" s="30"/>
      <c r="B85" s="31"/>
      <c r="C85" s="32"/>
      <c r="D85" s="32"/>
      <c r="E85" s="293" t="str">
        <f>E7</f>
        <v>Zlepšenie vybavenia techn. učební a zvýšenie technickej gramotnosti v centre odborného výcviku SPŠ NMnV</v>
      </c>
      <c r="F85" s="294"/>
      <c r="G85" s="294"/>
      <c r="H85" s="294"/>
      <c r="I85" s="111"/>
      <c r="J85" s="111"/>
      <c r="K85" s="32"/>
      <c r="L85" s="32"/>
      <c r="M85" s="47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47" s="2" customFormat="1" ht="12" customHeight="1">
      <c r="A86" s="30"/>
      <c r="B86" s="31"/>
      <c r="C86" s="26" t="s">
        <v>102</v>
      </c>
      <c r="D86" s="32"/>
      <c r="E86" s="32"/>
      <c r="F86" s="32"/>
      <c r="G86" s="32"/>
      <c r="H86" s="32"/>
      <c r="I86" s="111"/>
      <c r="J86" s="111"/>
      <c r="K86" s="32"/>
      <c r="L86" s="32"/>
      <c r="M86" s="47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47" s="2" customFormat="1" ht="16.5" customHeight="1">
      <c r="A87" s="30"/>
      <c r="B87" s="31"/>
      <c r="C87" s="32"/>
      <c r="D87" s="32"/>
      <c r="E87" s="245" t="str">
        <f>E9</f>
        <v>004 - SO 02 Bleskozvod</v>
      </c>
      <c r="F87" s="295"/>
      <c r="G87" s="295"/>
      <c r="H87" s="295"/>
      <c r="I87" s="111"/>
      <c r="J87" s="111"/>
      <c r="K87" s="32"/>
      <c r="L87" s="32"/>
      <c r="M87" s="47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47" s="2" customFormat="1" ht="6.95" customHeight="1">
      <c r="A88" s="30"/>
      <c r="B88" s="31"/>
      <c r="C88" s="32"/>
      <c r="D88" s="32"/>
      <c r="E88" s="32"/>
      <c r="F88" s="32"/>
      <c r="G88" s="32"/>
      <c r="H88" s="32"/>
      <c r="I88" s="111"/>
      <c r="J88" s="111"/>
      <c r="K88" s="32"/>
      <c r="L88" s="32"/>
      <c r="M88" s="47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47" s="2" customFormat="1" ht="12" customHeight="1">
      <c r="A89" s="30"/>
      <c r="B89" s="31"/>
      <c r="C89" s="26" t="s">
        <v>19</v>
      </c>
      <c r="D89" s="32"/>
      <c r="E89" s="32"/>
      <c r="F89" s="24" t="str">
        <f>F12</f>
        <v>Nové Mesto nad Váhom</v>
      </c>
      <c r="G89" s="32"/>
      <c r="H89" s="32"/>
      <c r="I89" s="113" t="s">
        <v>21</v>
      </c>
      <c r="J89" s="115" t="str">
        <f>IF(J12="","",J12)</f>
        <v>22.6.2017</v>
      </c>
      <c r="K89" s="32"/>
      <c r="L89" s="32"/>
      <c r="M89" s="47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47" s="2" customFormat="1" ht="6.95" customHeight="1">
      <c r="A90" s="30"/>
      <c r="B90" s="31"/>
      <c r="C90" s="32"/>
      <c r="D90" s="32"/>
      <c r="E90" s="32"/>
      <c r="F90" s="32"/>
      <c r="G90" s="32"/>
      <c r="H90" s="32"/>
      <c r="I90" s="111"/>
      <c r="J90" s="111"/>
      <c r="K90" s="32"/>
      <c r="L90" s="32"/>
      <c r="M90" s="47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47" s="2" customFormat="1" ht="25.7" customHeight="1">
      <c r="A91" s="30"/>
      <c r="B91" s="31"/>
      <c r="C91" s="26" t="s">
        <v>23</v>
      </c>
      <c r="D91" s="32"/>
      <c r="E91" s="32"/>
      <c r="F91" s="24" t="str">
        <f>E15</f>
        <v xml:space="preserve"> </v>
      </c>
      <c r="G91" s="32"/>
      <c r="H91" s="32"/>
      <c r="I91" s="113" t="s">
        <v>29</v>
      </c>
      <c r="J91" s="153" t="str">
        <f>E21</f>
        <v>3D PARTNERS, s.r.o.</v>
      </c>
      <c r="K91" s="32"/>
      <c r="L91" s="32"/>
      <c r="M91" s="47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47" s="2" customFormat="1" ht="15.2" customHeight="1">
      <c r="A92" s="30"/>
      <c r="B92" s="31"/>
      <c r="C92" s="26" t="s">
        <v>27</v>
      </c>
      <c r="D92" s="32"/>
      <c r="E92" s="32"/>
      <c r="F92" s="24" t="str">
        <f>IF(E18="","",E18)</f>
        <v>Vyplň údaj</v>
      </c>
      <c r="G92" s="32"/>
      <c r="H92" s="32"/>
      <c r="I92" s="113" t="s">
        <v>34</v>
      </c>
      <c r="J92" s="153" t="str">
        <f>E24</f>
        <v>Ing. Martin TOMÁŠ</v>
      </c>
      <c r="K92" s="32"/>
      <c r="L92" s="32"/>
      <c r="M92" s="47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47" s="2" customFormat="1" ht="10.35" customHeight="1">
      <c r="A93" s="30"/>
      <c r="B93" s="31"/>
      <c r="C93" s="32"/>
      <c r="D93" s="32"/>
      <c r="E93" s="32"/>
      <c r="F93" s="32"/>
      <c r="G93" s="32"/>
      <c r="H93" s="32"/>
      <c r="I93" s="111"/>
      <c r="J93" s="111"/>
      <c r="K93" s="32"/>
      <c r="L93" s="32"/>
      <c r="M93" s="47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47" s="2" customFormat="1" ht="29.25" customHeight="1">
      <c r="A94" s="30"/>
      <c r="B94" s="31"/>
      <c r="C94" s="154" t="s">
        <v>108</v>
      </c>
      <c r="D94" s="155"/>
      <c r="E94" s="155"/>
      <c r="F94" s="155"/>
      <c r="G94" s="155"/>
      <c r="H94" s="155"/>
      <c r="I94" s="156" t="s">
        <v>109</v>
      </c>
      <c r="J94" s="156" t="s">
        <v>110</v>
      </c>
      <c r="K94" s="157" t="s">
        <v>111</v>
      </c>
      <c r="L94" s="155"/>
      <c r="M94" s="47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47" s="2" customFormat="1" ht="10.35" customHeight="1">
      <c r="A95" s="30"/>
      <c r="B95" s="31"/>
      <c r="C95" s="32"/>
      <c r="D95" s="32"/>
      <c r="E95" s="32"/>
      <c r="F95" s="32"/>
      <c r="G95" s="32"/>
      <c r="H95" s="32"/>
      <c r="I95" s="111"/>
      <c r="J95" s="111"/>
      <c r="K95" s="32"/>
      <c r="L95" s="32"/>
      <c r="M95" s="47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47" s="2" customFormat="1" ht="22.9" customHeight="1">
      <c r="A96" s="30"/>
      <c r="B96" s="31"/>
      <c r="C96" s="158" t="s">
        <v>112</v>
      </c>
      <c r="D96" s="32"/>
      <c r="E96" s="32"/>
      <c r="F96" s="32"/>
      <c r="G96" s="32"/>
      <c r="H96" s="32"/>
      <c r="I96" s="159">
        <f t="shared" ref="I96:J98" si="0">Q119</f>
        <v>0</v>
      </c>
      <c r="J96" s="159">
        <f t="shared" si="0"/>
        <v>0</v>
      </c>
      <c r="K96" s="79">
        <f>K119</f>
        <v>0</v>
      </c>
      <c r="L96" s="32"/>
      <c r="M96" s="47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U96" s="14" t="s">
        <v>113</v>
      </c>
    </row>
    <row r="97" spans="1:31" s="9" customFormat="1" ht="24.95" customHeight="1">
      <c r="B97" s="160"/>
      <c r="C97" s="161"/>
      <c r="D97" s="162" t="s">
        <v>1023</v>
      </c>
      <c r="E97" s="163"/>
      <c r="F97" s="163"/>
      <c r="G97" s="163"/>
      <c r="H97" s="163"/>
      <c r="I97" s="164">
        <f t="shared" si="0"/>
        <v>0</v>
      </c>
      <c r="J97" s="164">
        <f t="shared" si="0"/>
        <v>0</v>
      </c>
      <c r="K97" s="165">
        <f>K120</f>
        <v>0</v>
      </c>
      <c r="L97" s="161"/>
      <c r="M97" s="166"/>
    </row>
    <row r="98" spans="1:31" s="10" customFormat="1" ht="19.899999999999999" customHeight="1">
      <c r="B98" s="167"/>
      <c r="C98" s="168"/>
      <c r="D98" s="169" t="s">
        <v>1459</v>
      </c>
      <c r="E98" s="170"/>
      <c r="F98" s="170"/>
      <c r="G98" s="170"/>
      <c r="H98" s="170"/>
      <c r="I98" s="171">
        <f t="shared" si="0"/>
        <v>0</v>
      </c>
      <c r="J98" s="171">
        <f t="shared" si="0"/>
        <v>0</v>
      </c>
      <c r="K98" s="172">
        <f>K121</f>
        <v>0</v>
      </c>
      <c r="L98" s="168"/>
      <c r="M98" s="173"/>
    </row>
    <row r="99" spans="1:31" s="9" customFormat="1" ht="24.95" customHeight="1">
      <c r="B99" s="160"/>
      <c r="C99" s="161"/>
      <c r="D99" s="162" t="s">
        <v>1025</v>
      </c>
      <c r="E99" s="163"/>
      <c r="F99" s="163"/>
      <c r="G99" s="163"/>
      <c r="H99" s="163"/>
      <c r="I99" s="164">
        <f>Q130</f>
        <v>0</v>
      </c>
      <c r="J99" s="164">
        <f>R130</f>
        <v>0</v>
      </c>
      <c r="K99" s="165">
        <f>K130</f>
        <v>0</v>
      </c>
      <c r="L99" s="161"/>
      <c r="M99" s="166"/>
    </row>
    <row r="100" spans="1:31" s="2" customFormat="1" ht="21.75" customHeight="1">
      <c r="A100" s="30"/>
      <c r="B100" s="31"/>
      <c r="C100" s="32"/>
      <c r="D100" s="32"/>
      <c r="E100" s="32"/>
      <c r="F100" s="32"/>
      <c r="G100" s="32"/>
      <c r="H100" s="32"/>
      <c r="I100" s="111"/>
      <c r="J100" s="111"/>
      <c r="K100" s="32"/>
      <c r="L100" s="32"/>
      <c r="M100" s="47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</row>
    <row r="101" spans="1:31" s="2" customFormat="1" ht="6.95" customHeight="1">
      <c r="A101" s="30"/>
      <c r="B101" s="50"/>
      <c r="C101" s="51"/>
      <c r="D101" s="51"/>
      <c r="E101" s="51"/>
      <c r="F101" s="51"/>
      <c r="G101" s="51"/>
      <c r="H101" s="51"/>
      <c r="I101" s="149"/>
      <c r="J101" s="149"/>
      <c r="K101" s="51"/>
      <c r="L101" s="51"/>
      <c r="M101" s="47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</row>
    <row r="105" spans="1:31" s="2" customFormat="1" ht="6.95" customHeight="1">
      <c r="A105" s="30"/>
      <c r="B105" s="52"/>
      <c r="C105" s="53"/>
      <c r="D105" s="53"/>
      <c r="E105" s="53"/>
      <c r="F105" s="53"/>
      <c r="G105" s="53"/>
      <c r="H105" s="53"/>
      <c r="I105" s="152"/>
      <c r="J105" s="152"/>
      <c r="K105" s="53"/>
      <c r="L105" s="53"/>
      <c r="M105" s="47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</row>
    <row r="106" spans="1:31" s="2" customFormat="1" ht="24.95" customHeight="1">
      <c r="A106" s="30"/>
      <c r="B106" s="31"/>
      <c r="C106" s="20" t="s">
        <v>135</v>
      </c>
      <c r="D106" s="32"/>
      <c r="E106" s="32"/>
      <c r="F106" s="32"/>
      <c r="G106" s="32"/>
      <c r="H106" s="32"/>
      <c r="I106" s="111"/>
      <c r="J106" s="111"/>
      <c r="K106" s="32"/>
      <c r="L106" s="32"/>
      <c r="M106" s="47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</row>
    <row r="107" spans="1:31" s="2" customFormat="1" ht="6.95" customHeight="1">
      <c r="A107" s="30"/>
      <c r="B107" s="31"/>
      <c r="C107" s="32"/>
      <c r="D107" s="32"/>
      <c r="E107" s="32"/>
      <c r="F107" s="32"/>
      <c r="G107" s="32"/>
      <c r="H107" s="32"/>
      <c r="I107" s="111"/>
      <c r="J107" s="111"/>
      <c r="K107" s="32"/>
      <c r="L107" s="32"/>
      <c r="M107" s="47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</row>
    <row r="108" spans="1:31" s="2" customFormat="1" ht="12" customHeight="1">
      <c r="A108" s="30"/>
      <c r="B108" s="31"/>
      <c r="C108" s="26" t="s">
        <v>15</v>
      </c>
      <c r="D108" s="32"/>
      <c r="E108" s="32"/>
      <c r="F108" s="32"/>
      <c r="G108" s="32"/>
      <c r="H108" s="32"/>
      <c r="I108" s="111"/>
      <c r="J108" s="111"/>
      <c r="K108" s="32"/>
      <c r="L108" s="32"/>
      <c r="M108" s="47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</row>
    <row r="109" spans="1:31" s="2" customFormat="1" ht="23.25" customHeight="1">
      <c r="A109" s="30"/>
      <c r="B109" s="31"/>
      <c r="C109" s="32"/>
      <c r="D109" s="32"/>
      <c r="E109" s="293" t="str">
        <f>E7</f>
        <v>Zlepšenie vybavenia techn. učební a zvýšenie technickej gramotnosti v centre odborného výcviku SPŠ NMnV</v>
      </c>
      <c r="F109" s="294"/>
      <c r="G109" s="294"/>
      <c r="H109" s="294"/>
      <c r="I109" s="111"/>
      <c r="J109" s="111"/>
      <c r="K109" s="32"/>
      <c r="L109" s="32"/>
      <c r="M109" s="47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</row>
    <row r="110" spans="1:31" s="2" customFormat="1" ht="12" customHeight="1">
      <c r="A110" s="30"/>
      <c r="B110" s="31"/>
      <c r="C110" s="26" t="s">
        <v>102</v>
      </c>
      <c r="D110" s="32"/>
      <c r="E110" s="32"/>
      <c r="F110" s="32"/>
      <c r="G110" s="32"/>
      <c r="H110" s="32"/>
      <c r="I110" s="111"/>
      <c r="J110" s="111"/>
      <c r="K110" s="32"/>
      <c r="L110" s="32"/>
      <c r="M110" s="47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</row>
    <row r="111" spans="1:31" s="2" customFormat="1" ht="16.5" customHeight="1">
      <c r="A111" s="30"/>
      <c r="B111" s="31"/>
      <c r="C111" s="32"/>
      <c r="D111" s="32"/>
      <c r="E111" s="245" t="str">
        <f>E9</f>
        <v>004 - SO 02 Bleskozvod</v>
      </c>
      <c r="F111" s="295"/>
      <c r="G111" s="295"/>
      <c r="H111" s="295"/>
      <c r="I111" s="111"/>
      <c r="J111" s="111"/>
      <c r="K111" s="32"/>
      <c r="L111" s="32"/>
      <c r="M111" s="47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</row>
    <row r="112" spans="1:31" s="2" customFormat="1" ht="6.95" customHeight="1">
      <c r="A112" s="30"/>
      <c r="B112" s="31"/>
      <c r="C112" s="32"/>
      <c r="D112" s="32"/>
      <c r="E112" s="32"/>
      <c r="F112" s="32"/>
      <c r="G112" s="32"/>
      <c r="H112" s="32"/>
      <c r="I112" s="111"/>
      <c r="J112" s="111"/>
      <c r="K112" s="32"/>
      <c r="L112" s="32"/>
      <c r="M112" s="47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</row>
    <row r="113" spans="1:65" s="2" customFormat="1" ht="12" customHeight="1">
      <c r="A113" s="30"/>
      <c r="B113" s="31"/>
      <c r="C113" s="26" t="s">
        <v>19</v>
      </c>
      <c r="D113" s="32"/>
      <c r="E113" s="32"/>
      <c r="F113" s="24" t="str">
        <f>F12</f>
        <v>Nové Mesto nad Váhom</v>
      </c>
      <c r="G113" s="32"/>
      <c r="H113" s="32"/>
      <c r="I113" s="113" t="s">
        <v>21</v>
      </c>
      <c r="J113" s="115" t="str">
        <f>IF(J12="","",J12)</f>
        <v>22.6.2017</v>
      </c>
      <c r="K113" s="32"/>
      <c r="L113" s="32"/>
      <c r="M113" s="47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</row>
    <row r="114" spans="1:65" s="2" customFormat="1" ht="6.95" customHeight="1">
      <c r="A114" s="30"/>
      <c r="B114" s="31"/>
      <c r="C114" s="32"/>
      <c r="D114" s="32"/>
      <c r="E114" s="32"/>
      <c r="F114" s="32"/>
      <c r="G114" s="32"/>
      <c r="H114" s="32"/>
      <c r="I114" s="111"/>
      <c r="J114" s="111"/>
      <c r="K114" s="32"/>
      <c r="L114" s="32"/>
      <c r="M114" s="47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</row>
    <row r="115" spans="1:65" s="2" customFormat="1" ht="25.7" customHeight="1">
      <c r="A115" s="30"/>
      <c r="B115" s="31"/>
      <c r="C115" s="26" t="s">
        <v>23</v>
      </c>
      <c r="D115" s="32"/>
      <c r="E115" s="32"/>
      <c r="F115" s="24" t="str">
        <f>E15</f>
        <v xml:space="preserve"> </v>
      </c>
      <c r="G115" s="32"/>
      <c r="H115" s="32"/>
      <c r="I115" s="113" t="s">
        <v>29</v>
      </c>
      <c r="J115" s="153" t="str">
        <f>E21</f>
        <v>3D PARTNERS, s.r.o.</v>
      </c>
      <c r="K115" s="32"/>
      <c r="L115" s="32"/>
      <c r="M115" s="47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</row>
    <row r="116" spans="1:65" s="2" customFormat="1" ht="15.2" customHeight="1">
      <c r="A116" s="30"/>
      <c r="B116" s="31"/>
      <c r="C116" s="26" t="s">
        <v>27</v>
      </c>
      <c r="D116" s="32"/>
      <c r="E116" s="32"/>
      <c r="F116" s="24" t="str">
        <f>IF(E18="","",E18)</f>
        <v>Vyplň údaj</v>
      </c>
      <c r="G116" s="32"/>
      <c r="H116" s="32"/>
      <c r="I116" s="113" t="s">
        <v>34</v>
      </c>
      <c r="J116" s="153" t="str">
        <f>E24</f>
        <v>Ing. Martin TOMÁŠ</v>
      </c>
      <c r="K116" s="32"/>
      <c r="L116" s="32"/>
      <c r="M116" s="47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pans="1:65" s="2" customFormat="1" ht="10.35" customHeight="1">
      <c r="A117" s="30"/>
      <c r="B117" s="31"/>
      <c r="C117" s="32"/>
      <c r="D117" s="32"/>
      <c r="E117" s="32"/>
      <c r="F117" s="32"/>
      <c r="G117" s="32"/>
      <c r="H117" s="32"/>
      <c r="I117" s="111"/>
      <c r="J117" s="111"/>
      <c r="K117" s="32"/>
      <c r="L117" s="32"/>
      <c r="M117" s="47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</row>
    <row r="118" spans="1:65" s="11" customFormat="1" ht="29.25" customHeight="1">
      <c r="A118" s="174"/>
      <c r="B118" s="175"/>
      <c r="C118" s="176" t="s">
        <v>136</v>
      </c>
      <c r="D118" s="177" t="s">
        <v>62</v>
      </c>
      <c r="E118" s="177" t="s">
        <v>58</v>
      </c>
      <c r="F118" s="177" t="s">
        <v>59</v>
      </c>
      <c r="G118" s="177" t="s">
        <v>137</v>
      </c>
      <c r="H118" s="177" t="s">
        <v>138</v>
      </c>
      <c r="I118" s="178" t="s">
        <v>139</v>
      </c>
      <c r="J118" s="178" t="s">
        <v>140</v>
      </c>
      <c r="K118" s="179" t="s">
        <v>111</v>
      </c>
      <c r="L118" s="180" t="s">
        <v>141</v>
      </c>
      <c r="M118" s="181"/>
      <c r="N118" s="70" t="s">
        <v>1</v>
      </c>
      <c r="O118" s="71" t="s">
        <v>41</v>
      </c>
      <c r="P118" s="71" t="s">
        <v>142</v>
      </c>
      <c r="Q118" s="71" t="s">
        <v>143</v>
      </c>
      <c r="R118" s="71" t="s">
        <v>144</v>
      </c>
      <c r="S118" s="71" t="s">
        <v>145</v>
      </c>
      <c r="T118" s="71" t="s">
        <v>146</v>
      </c>
      <c r="U118" s="71" t="s">
        <v>147</v>
      </c>
      <c r="V118" s="71" t="s">
        <v>148</v>
      </c>
      <c r="W118" s="71" t="s">
        <v>149</v>
      </c>
      <c r="X118" s="72" t="s">
        <v>150</v>
      </c>
      <c r="Y118" s="174"/>
      <c r="Z118" s="174"/>
      <c r="AA118" s="174"/>
      <c r="AB118" s="174"/>
      <c r="AC118" s="174"/>
      <c r="AD118" s="174"/>
      <c r="AE118" s="174"/>
    </row>
    <row r="119" spans="1:65" s="2" customFormat="1" ht="22.9" customHeight="1">
      <c r="A119" s="30"/>
      <c r="B119" s="31"/>
      <c r="C119" s="77" t="s">
        <v>112</v>
      </c>
      <c r="D119" s="32"/>
      <c r="E119" s="32"/>
      <c r="F119" s="32"/>
      <c r="G119" s="32"/>
      <c r="H119" s="32"/>
      <c r="I119" s="111"/>
      <c r="J119" s="111"/>
      <c r="K119" s="182">
        <f>BK119</f>
        <v>0</v>
      </c>
      <c r="L119" s="32"/>
      <c r="M119" s="35"/>
      <c r="N119" s="73"/>
      <c r="O119" s="183"/>
      <c r="P119" s="74"/>
      <c r="Q119" s="184">
        <f>Q120+Q130</f>
        <v>0</v>
      </c>
      <c r="R119" s="184">
        <f>R120+R130</f>
        <v>0</v>
      </c>
      <c r="S119" s="74"/>
      <c r="T119" s="185">
        <f>T120+T130</f>
        <v>0</v>
      </c>
      <c r="U119" s="74"/>
      <c r="V119" s="185">
        <f>V120+V130</f>
        <v>0</v>
      </c>
      <c r="W119" s="74"/>
      <c r="X119" s="186">
        <f>X120+X130</f>
        <v>0</v>
      </c>
      <c r="Y119" s="30"/>
      <c r="Z119" s="30"/>
      <c r="AA119" s="30"/>
      <c r="AB119" s="30"/>
      <c r="AC119" s="30"/>
      <c r="AD119" s="30"/>
      <c r="AE119" s="30"/>
      <c r="AT119" s="14" t="s">
        <v>78</v>
      </c>
      <c r="AU119" s="14" t="s">
        <v>113</v>
      </c>
      <c r="BK119" s="187">
        <f>BK120+BK130</f>
        <v>0</v>
      </c>
    </row>
    <row r="120" spans="1:65" s="12" customFormat="1" ht="25.9" customHeight="1">
      <c r="B120" s="188"/>
      <c r="C120" s="189"/>
      <c r="D120" s="190" t="s">
        <v>78</v>
      </c>
      <c r="E120" s="191" t="s">
        <v>163</v>
      </c>
      <c r="F120" s="191" t="s">
        <v>1158</v>
      </c>
      <c r="G120" s="189"/>
      <c r="H120" s="189"/>
      <c r="I120" s="192"/>
      <c r="J120" s="192"/>
      <c r="K120" s="193">
        <f>BK120</f>
        <v>0</v>
      </c>
      <c r="L120" s="189"/>
      <c r="M120" s="194"/>
      <c r="N120" s="195"/>
      <c r="O120" s="196"/>
      <c r="P120" s="196"/>
      <c r="Q120" s="197">
        <f>Q121</f>
        <v>0</v>
      </c>
      <c r="R120" s="197">
        <f>R121</f>
        <v>0</v>
      </c>
      <c r="S120" s="196"/>
      <c r="T120" s="198">
        <f>T121</f>
        <v>0</v>
      </c>
      <c r="U120" s="196"/>
      <c r="V120" s="198">
        <f>V121</f>
        <v>0</v>
      </c>
      <c r="W120" s="196"/>
      <c r="X120" s="199">
        <f>X121</f>
        <v>0</v>
      </c>
      <c r="AR120" s="200" t="s">
        <v>154</v>
      </c>
      <c r="AT120" s="201" t="s">
        <v>78</v>
      </c>
      <c r="AU120" s="201" t="s">
        <v>79</v>
      </c>
      <c r="AY120" s="200" t="s">
        <v>153</v>
      </c>
      <c r="BK120" s="202">
        <f>BK121</f>
        <v>0</v>
      </c>
    </row>
    <row r="121" spans="1:65" s="12" customFormat="1" ht="22.9" customHeight="1">
      <c r="B121" s="188"/>
      <c r="C121" s="189"/>
      <c r="D121" s="190" t="s">
        <v>78</v>
      </c>
      <c r="E121" s="203" t="s">
        <v>1027</v>
      </c>
      <c r="F121" s="203" t="s">
        <v>1460</v>
      </c>
      <c r="G121" s="189"/>
      <c r="H121" s="189"/>
      <c r="I121" s="192"/>
      <c r="J121" s="192"/>
      <c r="K121" s="204">
        <f>BK121</f>
        <v>0</v>
      </c>
      <c r="L121" s="189"/>
      <c r="M121" s="194"/>
      <c r="N121" s="195"/>
      <c r="O121" s="196"/>
      <c r="P121" s="196"/>
      <c r="Q121" s="197">
        <f>SUM(Q122:Q129)</f>
        <v>0</v>
      </c>
      <c r="R121" s="197">
        <f>SUM(R122:R129)</f>
        <v>0</v>
      </c>
      <c r="S121" s="196"/>
      <c r="T121" s="198">
        <f>SUM(T122:T129)</f>
        <v>0</v>
      </c>
      <c r="U121" s="196"/>
      <c r="V121" s="198">
        <f>SUM(V122:V129)</f>
        <v>0</v>
      </c>
      <c r="W121" s="196"/>
      <c r="X121" s="199">
        <f>SUM(X122:X129)</f>
        <v>0</v>
      </c>
      <c r="AR121" s="200" t="s">
        <v>87</v>
      </c>
      <c r="AT121" s="201" t="s">
        <v>78</v>
      </c>
      <c r="AU121" s="201" t="s">
        <v>87</v>
      </c>
      <c r="AY121" s="200" t="s">
        <v>153</v>
      </c>
      <c r="BK121" s="202">
        <f>SUM(BK122:BK129)</f>
        <v>0</v>
      </c>
    </row>
    <row r="122" spans="1:65" s="2" customFormat="1" ht="16.5" customHeight="1">
      <c r="A122" s="30"/>
      <c r="B122" s="31"/>
      <c r="C122" s="205" t="s">
        <v>87</v>
      </c>
      <c r="D122" s="205" t="s">
        <v>156</v>
      </c>
      <c r="E122" s="206" t="s">
        <v>1317</v>
      </c>
      <c r="F122" s="207" t="s">
        <v>1461</v>
      </c>
      <c r="G122" s="208" t="s">
        <v>159</v>
      </c>
      <c r="H122" s="209">
        <v>1573</v>
      </c>
      <c r="I122" s="210"/>
      <c r="J122" s="210"/>
      <c r="K122" s="209">
        <f t="shared" ref="K122:K129" si="1">ROUND(P122*H122,3)</f>
        <v>0</v>
      </c>
      <c r="L122" s="211"/>
      <c r="M122" s="35"/>
      <c r="N122" s="212" t="s">
        <v>1</v>
      </c>
      <c r="O122" s="213" t="s">
        <v>43</v>
      </c>
      <c r="P122" s="214">
        <f t="shared" ref="P122:P129" si="2">I122+J122</f>
        <v>0</v>
      </c>
      <c r="Q122" s="214">
        <f t="shared" ref="Q122:Q129" si="3">ROUND(I122*H122,3)</f>
        <v>0</v>
      </c>
      <c r="R122" s="214">
        <f t="shared" ref="R122:R129" si="4">ROUND(J122*H122,3)</f>
        <v>0</v>
      </c>
      <c r="S122" s="66"/>
      <c r="T122" s="215">
        <f t="shared" ref="T122:T129" si="5">S122*H122</f>
        <v>0</v>
      </c>
      <c r="U122" s="215">
        <v>0</v>
      </c>
      <c r="V122" s="215">
        <f t="shared" ref="V122:V129" si="6">U122*H122</f>
        <v>0</v>
      </c>
      <c r="W122" s="215">
        <v>0</v>
      </c>
      <c r="X122" s="216">
        <f t="shared" ref="X122:X129" si="7">W122*H122</f>
        <v>0</v>
      </c>
      <c r="Y122" s="30"/>
      <c r="Z122" s="30"/>
      <c r="AA122" s="30"/>
      <c r="AB122" s="30"/>
      <c r="AC122" s="30"/>
      <c r="AD122" s="30"/>
      <c r="AE122" s="30"/>
      <c r="AR122" s="217" t="s">
        <v>160</v>
      </c>
      <c r="AT122" s="217" t="s">
        <v>156</v>
      </c>
      <c r="AU122" s="217" t="s">
        <v>161</v>
      </c>
      <c r="AY122" s="14" t="s">
        <v>153</v>
      </c>
      <c r="BE122" s="218">
        <f t="shared" ref="BE122:BE129" si="8">IF(O122="základná",K122,0)</f>
        <v>0</v>
      </c>
      <c r="BF122" s="218">
        <f t="shared" ref="BF122:BF129" si="9">IF(O122="znížená",K122,0)</f>
        <v>0</v>
      </c>
      <c r="BG122" s="218">
        <f t="shared" ref="BG122:BG129" si="10">IF(O122="zákl. prenesená",K122,0)</f>
        <v>0</v>
      </c>
      <c r="BH122" s="218">
        <f t="shared" ref="BH122:BH129" si="11">IF(O122="zníž. prenesená",K122,0)</f>
        <v>0</v>
      </c>
      <c r="BI122" s="218">
        <f t="shared" ref="BI122:BI129" si="12">IF(O122="nulová",K122,0)</f>
        <v>0</v>
      </c>
      <c r="BJ122" s="14" t="s">
        <v>161</v>
      </c>
      <c r="BK122" s="219">
        <f t="shared" ref="BK122:BK129" si="13">ROUND(P122*H122,3)</f>
        <v>0</v>
      </c>
      <c r="BL122" s="14" t="s">
        <v>160</v>
      </c>
      <c r="BM122" s="217" t="s">
        <v>1462</v>
      </c>
    </row>
    <row r="123" spans="1:65" s="2" customFormat="1" ht="16.5" customHeight="1">
      <c r="A123" s="30"/>
      <c r="B123" s="31"/>
      <c r="C123" s="220" t="s">
        <v>161</v>
      </c>
      <c r="D123" s="220" t="s">
        <v>163</v>
      </c>
      <c r="E123" s="221" t="s">
        <v>1463</v>
      </c>
      <c r="F123" s="222" t="s">
        <v>1461</v>
      </c>
      <c r="G123" s="223" t="s">
        <v>159</v>
      </c>
      <c r="H123" s="224">
        <v>1573</v>
      </c>
      <c r="I123" s="225"/>
      <c r="J123" s="226"/>
      <c r="K123" s="224">
        <f t="shared" si="1"/>
        <v>0</v>
      </c>
      <c r="L123" s="227"/>
      <c r="M123" s="228"/>
      <c r="N123" s="229" t="s">
        <v>1</v>
      </c>
      <c r="O123" s="213" t="s">
        <v>43</v>
      </c>
      <c r="P123" s="214">
        <f t="shared" si="2"/>
        <v>0</v>
      </c>
      <c r="Q123" s="214">
        <f t="shared" si="3"/>
        <v>0</v>
      </c>
      <c r="R123" s="214">
        <f t="shared" si="4"/>
        <v>0</v>
      </c>
      <c r="S123" s="66"/>
      <c r="T123" s="215">
        <f t="shared" si="5"/>
        <v>0</v>
      </c>
      <c r="U123" s="215">
        <v>0</v>
      </c>
      <c r="V123" s="215">
        <f t="shared" si="6"/>
        <v>0</v>
      </c>
      <c r="W123" s="215">
        <v>0</v>
      </c>
      <c r="X123" s="216">
        <f t="shared" si="7"/>
        <v>0</v>
      </c>
      <c r="Y123" s="30"/>
      <c r="Z123" s="30"/>
      <c r="AA123" s="30"/>
      <c r="AB123" s="30"/>
      <c r="AC123" s="30"/>
      <c r="AD123" s="30"/>
      <c r="AE123" s="30"/>
      <c r="AR123" s="217" t="s">
        <v>166</v>
      </c>
      <c r="AT123" s="217" t="s">
        <v>163</v>
      </c>
      <c r="AU123" s="217" t="s">
        <v>161</v>
      </c>
      <c r="AY123" s="14" t="s">
        <v>153</v>
      </c>
      <c r="BE123" s="218">
        <f t="shared" si="8"/>
        <v>0</v>
      </c>
      <c r="BF123" s="218">
        <f t="shared" si="9"/>
        <v>0</v>
      </c>
      <c r="BG123" s="218">
        <f t="shared" si="10"/>
        <v>0</v>
      </c>
      <c r="BH123" s="218">
        <f t="shared" si="11"/>
        <v>0</v>
      </c>
      <c r="BI123" s="218">
        <f t="shared" si="12"/>
        <v>0</v>
      </c>
      <c r="BJ123" s="14" t="s">
        <v>161</v>
      </c>
      <c r="BK123" s="219">
        <f t="shared" si="13"/>
        <v>0</v>
      </c>
      <c r="BL123" s="14" t="s">
        <v>160</v>
      </c>
      <c r="BM123" s="217" t="s">
        <v>1464</v>
      </c>
    </row>
    <row r="124" spans="1:65" s="2" customFormat="1" ht="16.5" customHeight="1">
      <c r="A124" s="30"/>
      <c r="B124" s="31"/>
      <c r="C124" s="205" t="s">
        <v>154</v>
      </c>
      <c r="D124" s="205" t="s">
        <v>156</v>
      </c>
      <c r="E124" s="206" t="s">
        <v>1465</v>
      </c>
      <c r="F124" s="207" t="s">
        <v>1466</v>
      </c>
      <c r="G124" s="208" t="s">
        <v>159</v>
      </c>
      <c r="H124" s="209">
        <v>162</v>
      </c>
      <c r="I124" s="210"/>
      <c r="J124" s="210"/>
      <c r="K124" s="209">
        <f t="shared" si="1"/>
        <v>0</v>
      </c>
      <c r="L124" s="211"/>
      <c r="M124" s="35"/>
      <c r="N124" s="212" t="s">
        <v>1</v>
      </c>
      <c r="O124" s="213" t="s">
        <v>43</v>
      </c>
      <c r="P124" s="214">
        <f t="shared" si="2"/>
        <v>0</v>
      </c>
      <c r="Q124" s="214">
        <f t="shared" si="3"/>
        <v>0</v>
      </c>
      <c r="R124" s="214">
        <f t="shared" si="4"/>
        <v>0</v>
      </c>
      <c r="S124" s="66"/>
      <c r="T124" s="215">
        <f t="shared" si="5"/>
        <v>0</v>
      </c>
      <c r="U124" s="215">
        <v>0</v>
      </c>
      <c r="V124" s="215">
        <f t="shared" si="6"/>
        <v>0</v>
      </c>
      <c r="W124" s="215">
        <v>0</v>
      </c>
      <c r="X124" s="216">
        <f t="shared" si="7"/>
        <v>0</v>
      </c>
      <c r="Y124" s="30"/>
      <c r="Z124" s="30"/>
      <c r="AA124" s="30"/>
      <c r="AB124" s="30"/>
      <c r="AC124" s="30"/>
      <c r="AD124" s="30"/>
      <c r="AE124" s="30"/>
      <c r="AR124" s="217" t="s">
        <v>160</v>
      </c>
      <c r="AT124" s="217" t="s">
        <v>156</v>
      </c>
      <c r="AU124" s="217" t="s">
        <v>161</v>
      </c>
      <c r="AY124" s="14" t="s">
        <v>153</v>
      </c>
      <c r="BE124" s="218">
        <f t="shared" si="8"/>
        <v>0</v>
      </c>
      <c r="BF124" s="218">
        <f t="shared" si="9"/>
        <v>0</v>
      </c>
      <c r="BG124" s="218">
        <f t="shared" si="10"/>
        <v>0</v>
      </c>
      <c r="BH124" s="218">
        <f t="shared" si="11"/>
        <v>0</v>
      </c>
      <c r="BI124" s="218">
        <f t="shared" si="12"/>
        <v>0</v>
      </c>
      <c r="BJ124" s="14" t="s">
        <v>161</v>
      </c>
      <c r="BK124" s="219">
        <f t="shared" si="13"/>
        <v>0</v>
      </c>
      <c r="BL124" s="14" t="s">
        <v>160</v>
      </c>
      <c r="BM124" s="217" t="s">
        <v>1467</v>
      </c>
    </row>
    <row r="125" spans="1:65" s="2" customFormat="1" ht="16.5" customHeight="1">
      <c r="A125" s="30"/>
      <c r="B125" s="31"/>
      <c r="C125" s="220" t="s">
        <v>160</v>
      </c>
      <c r="D125" s="220" t="s">
        <v>163</v>
      </c>
      <c r="E125" s="221" t="s">
        <v>1468</v>
      </c>
      <c r="F125" s="222" t="s">
        <v>1466</v>
      </c>
      <c r="G125" s="223" t="s">
        <v>159</v>
      </c>
      <c r="H125" s="224">
        <v>162</v>
      </c>
      <c r="I125" s="225"/>
      <c r="J125" s="226"/>
      <c r="K125" s="224">
        <f t="shared" si="1"/>
        <v>0</v>
      </c>
      <c r="L125" s="227"/>
      <c r="M125" s="228"/>
      <c r="N125" s="229" t="s">
        <v>1</v>
      </c>
      <c r="O125" s="213" t="s">
        <v>43</v>
      </c>
      <c r="P125" s="214">
        <f t="shared" si="2"/>
        <v>0</v>
      </c>
      <c r="Q125" s="214">
        <f t="shared" si="3"/>
        <v>0</v>
      </c>
      <c r="R125" s="214">
        <f t="shared" si="4"/>
        <v>0</v>
      </c>
      <c r="S125" s="66"/>
      <c r="T125" s="215">
        <f t="shared" si="5"/>
        <v>0</v>
      </c>
      <c r="U125" s="215">
        <v>0</v>
      </c>
      <c r="V125" s="215">
        <f t="shared" si="6"/>
        <v>0</v>
      </c>
      <c r="W125" s="215">
        <v>0</v>
      </c>
      <c r="X125" s="216">
        <f t="shared" si="7"/>
        <v>0</v>
      </c>
      <c r="Y125" s="30"/>
      <c r="Z125" s="30"/>
      <c r="AA125" s="30"/>
      <c r="AB125" s="30"/>
      <c r="AC125" s="30"/>
      <c r="AD125" s="30"/>
      <c r="AE125" s="30"/>
      <c r="AR125" s="217" t="s">
        <v>166</v>
      </c>
      <c r="AT125" s="217" t="s">
        <v>163</v>
      </c>
      <c r="AU125" s="217" t="s">
        <v>161</v>
      </c>
      <c r="AY125" s="14" t="s">
        <v>153</v>
      </c>
      <c r="BE125" s="218">
        <f t="shared" si="8"/>
        <v>0</v>
      </c>
      <c r="BF125" s="218">
        <f t="shared" si="9"/>
        <v>0</v>
      </c>
      <c r="BG125" s="218">
        <f t="shared" si="10"/>
        <v>0</v>
      </c>
      <c r="BH125" s="218">
        <f t="shared" si="11"/>
        <v>0</v>
      </c>
      <c r="BI125" s="218">
        <f t="shared" si="12"/>
        <v>0</v>
      </c>
      <c r="BJ125" s="14" t="s">
        <v>161</v>
      </c>
      <c r="BK125" s="219">
        <f t="shared" si="13"/>
        <v>0</v>
      </c>
      <c r="BL125" s="14" t="s">
        <v>160</v>
      </c>
      <c r="BM125" s="217" t="s">
        <v>1469</v>
      </c>
    </row>
    <row r="126" spans="1:65" s="2" customFormat="1" ht="16.5" customHeight="1">
      <c r="A126" s="30"/>
      <c r="B126" s="31"/>
      <c r="C126" s="205" t="s">
        <v>185</v>
      </c>
      <c r="D126" s="205" t="s">
        <v>156</v>
      </c>
      <c r="E126" s="206" t="s">
        <v>1470</v>
      </c>
      <c r="F126" s="207" t="s">
        <v>1471</v>
      </c>
      <c r="G126" s="208" t="s">
        <v>159</v>
      </c>
      <c r="H126" s="209">
        <v>93</v>
      </c>
      <c r="I126" s="210"/>
      <c r="J126" s="210"/>
      <c r="K126" s="209">
        <f t="shared" si="1"/>
        <v>0</v>
      </c>
      <c r="L126" s="211"/>
      <c r="M126" s="35"/>
      <c r="N126" s="212" t="s">
        <v>1</v>
      </c>
      <c r="O126" s="213" t="s">
        <v>43</v>
      </c>
      <c r="P126" s="214">
        <f t="shared" si="2"/>
        <v>0</v>
      </c>
      <c r="Q126" s="214">
        <f t="shared" si="3"/>
        <v>0</v>
      </c>
      <c r="R126" s="214">
        <f t="shared" si="4"/>
        <v>0</v>
      </c>
      <c r="S126" s="66"/>
      <c r="T126" s="215">
        <f t="shared" si="5"/>
        <v>0</v>
      </c>
      <c r="U126" s="215">
        <v>0</v>
      </c>
      <c r="V126" s="215">
        <f t="shared" si="6"/>
        <v>0</v>
      </c>
      <c r="W126" s="215">
        <v>0</v>
      </c>
      <c r="X126" s="216">
        <f t="shared" si="7"/>
        <v>0</v>
      </c>
      <c r="Y126" s="30"/>
      <c r="Z126" s="30"/>
      <c r="AA126" s="30"/>
      <c r="AB126" s="30"/>
      <c r="AC126" s="30"/>
      <c r="AD126" s="30"/>
      <c r="AE126" s="30"/>
      <c r="AR126" s="217" t="s">
        <v>160</v>
      </c>
      <c r="AT126" s="217" t="s">
        <v>156</v>
      </c>
      <c r="AU126" s="217" t="s">
        <v>161</v>
      </c>
      <c r="AY126" s="14" t="s">
        <v>153</v>
      </c>
      <c r="BE126" s="218">
        <f t="shared" si="8"/>
        <v>0</v>
      </c>
      <c r="BF126" s="218">
        <f t="shared" si="9"/>
        <v>0</v>
      </c>
      <c r="BG126" s="218">
        <f t="shared" si="10"/>
        <v>0</v>
      </c>
      <c r="BH126" s="218">
        <f t="shared" si="11"/>
        <v>0</v>
      </c>
      <c r="BI126" s="218">
        <f t="shared" si="12"/>
        <v>0</v>
      </c>
      <c r="BJ126" s="14" t="s">
        <v>161</v>
      </c>
      <c r="BK126" s="219">
        <f t="shared" si="13"/>
        <v>0</v>
      </c>
      <c r="BL126" s="14" t="s">
        <v>160</v>
      </c>
      <c r="BM126" s="217" t="s">
        <v>1472</v>
      </c>
    </row>
    <row r="127" spans="1:65" s="2" customFormat="1" ht="16.5" customHeight="1">
      <c r="A127" s="30"/>
      <c r="B127" s="31"/>
      <c r="C127" s="220" t="s">
        <v>176</v>
      </c>
      <c r="D127" s="220" t="s">
        <v>163</v>
      </c>
      <c r="E127" s="221" t="s">
        <v>1473</v>
      </c>
      <c r="F127" s="222" t="s">
        <v>1471</v>
      </c>
      <c r="G127" s="223" t="s">
        <v>159</v>
      </c>
      <c r="H127" s="224">
        <v>93</v>
      </c>
      <c r="I127" s="225"/>
      <c r="J127" s="226"/>
      <c r="K127" s="224">
        <f t="shared" si="1"/>
        <v>0</v>
      </c>
      <c r="L127" s="227"/>
      <c r="M127" s="228"/>
      <c r="N127" s="229" t="s">
        <v>1</v>
      </c>
      <c r="O127" s="213" t="s">
        <v>43</v>
      </c>
      <c r="P127" s="214">
        <f t="shared" si="2"/>
        <v>0</v>
      </c>
      <c r="Q127" s="214">
        <f t="shared" si="3"/>
        <v>0</v>
      </c>
      <c r="R127" s="214">
        <f t="shared" si="4"/>
        <v>0</v>
      </c>
      <c r="S127" s="66"/>
      <c r="T127" s="215">
        <f t="shared" si="5"/>
        <v>0</v>
      </c>
      <c r="U127" s="215">
        <v>0</v>
      </c>
      <c r="V127" s="215">
        <f t="shared" si="6"/>
        <v>0</v>
      </c>
      <c r="W127" s="215">
        <v>0</v>
      </c>
      <c r="X127" s="216">
        <f t="shared" si="7"/>
        <v>0</v>
      </c>
      <c r="Y127" s="30"/>
      <c r="Z127" s="30"/>
      <c r="AA127" s="30"/>
      <c r="AB127" s="30"/>
      <c r="AC127" s="30"/>
      <c r="AD127" s="30"/>
      <c r="AE127" s="30"/>
      <c r="AR127" s="217" t="s">
        <v>166</v>
      </c>
      <c r="AT127" s="217" t="s">
        <v>163</v>
      </c>
      <c r="AU127" s="217" t="s">
        <v>161</v>
      </c>
      <c r="AY127" s="14" t="s">
        <v>153</v>
      </c>
      <c r="BE127" s="218">
        <f t="shared" si="8"/>
        <v>0</v>
      </c>
      <c r="BF127" s="218">
        <f t="shared" si="9"/>
        <v>0</v>
      </c>
      <c r="BG127" s="218">
        <f t="shared" si="10"/>
        <v>0</v>
      </c>
      <c r="BH127" s="218">
        <f t="shared" si="11"/>
        <v>0</v>
      </c>
      <c r="BI127" s="218">
        <f t="shared" si="12"/>
        <v>0</v>
      </c>
      <c r="BJ127" s="14" t="s">
        <v>161</v>
      </c>
      <c r="BK127" s="219">
        <f t="shared" si="13"/>
        <v>0</v>
      </c>
      <c r="BL127" s="14" t="s">
        <v>160</v>
      </c>
      <c r="BM127" s="217" t="s">
        <v>1474</v>
      </c>
    </row>
    <row r="128" spans="1:65" s="2" customFormat="1" ht="16.5" customHeight="1">
      <c r="A128" s="30"/>
      <c r="B128" s="31"/>
      <c r="C128" s="205" t="s">
        <v>192</v>
      </c>
      <c r="D128" s="205" t="s">
        <v>156</v>
      </c>
      <c r="E128" s="206" t="s">
        <v>1475</v>
      </c>
      <c r="F128" s="207" t="s">
        <v>1476</v>
      </c>
      <c r="G128" s="208" t="s">
        <v>159</v>
      </c>
      <c r="H128" s="209">
        <v>1448</v>
      </c>
      <c r="I128" s="210"/>
      <c r="J128" s="210"/>
      <c r="K128" s="209">
        <f t="shared" si="1"/>
        <v>0</v>
      </c>
      <c r="L128" s="211"/>
      <c r="M128" s="35"/>
      <c r="N128" s="212" t="s">
        <v>1</v>
      </c>
      <c r="O128" s="213" t="s">
        <v>43</v>
      </c>
      <c r="P128" s="214">
        <f t="shared" si="2"/>
        <v>0</v>
      </c>
      <c r="Q128" s="214">
        <f t="shared" si="3"/>
        <v>0</v>
      </c>
      <c r="R128" s="214">
        <f t="shared" si="4"/>
        <v>0</v>
      </c>
      <c r="S128" s="66"/>
      <c r="T128" s="215">
        <f t="shared" si="5"/>
        <v>0</v>
      </c>
      <c r="U128" s="215">
        <v>0</v>
      </c>
      <c r="V128" s="215">
        <f t="shared" si="6"/>
        <v>0</v>
      </c>
      <c r="W128" s="215">
        <v>0</v>
      </c>
      <c r="X128" s="216">
        <f t="shared" si="7"/>
        <v>0</v>
      </c>
      <c r="Y128" s="30"/>
      <c r="Z128" s="30"/>
      <c r="AA128" s="30"/>
      <c r="AB128" s="30"/>
      <c r="AC128" s="30"/>
      <c r="AD128" s="30"/>
      <c r="AE128" s="30"/>
      <c r="AR128" s="217" t="s">
        <v>160</v>
      </c>
      <c r="AT128" s="217" t="s">
        <v>156</v>
      </c>
      <c r="AU128" s="217" t="s">
        <v>161</v>
      </c>
      <c r="AY128" s="14" t="s">
        <v>153</v>
      </c>
      <c r="BE128" s="218">
        <f t="shared" si="8"/>
        <v>0</v>
      </c>
      <c r="BF128" s="218">
        <f t="shared" si="9"/>
        <v>0</v>
      </c>
      <c r="BG128" s="218">
        <f t="shared" si="10"/>
        <v>0</v>
      </c>
      <c r="BH128" s="218">
        <f t="shared" si="11"/>
        <v>0</v>
      </c>
      <c r="BI128" s="218">
        <f t="shared" si="12"/>
        <v>0</v>
      </c>
      <c r="BJ128" s="14" t="s">
        <v>161</v>
      </c>
      <c r="BK128" s="219">
        <f t="shared" si="13"/>
        <v>0</v>
      </c>
      <c r="BL128" s="14" t="s">
        <v>160</v>
      </c>
      <c r="BM128" s="217" t="s">
        <v>1477</v>
      </c>
    </row>
    <row r="129" spans="1:65" s="2" customFormat="1" ht="16.5" customHeight="1">
      <c r="A129" s="30"/>
      <c r="B129" s="31"/>
      <c r="C129" s="220" t="s">
        <v>166</v>
      </c>
      <c r="D129" s="220" t="s">
        <v>163</v>
      </c>
      <c r="E129" s="221" t="s">
        <v>1478</v>
      </c>
      <c r="F129" s="222" t="s">
        <v>1479</v>
      </c>
      <c r="G129" s="223" t="s">
        <v>180</v>
      </c>
      <c r="H129" s="224">
        <v>2</v>
      </c>
      <c r="I129" s="225"/>
      <c r="J129" s="226"/>
      <c r="K129" s="224">
        <f t="shared" si="1"/>
        <v>0</v>
      </c>
      <c r="L129" s="227"/>
      <c r="M129" s="228"/>
      <c r="N129" s="229" t="s">
        <v>1</v>
      </c>
      <c r="O129" s="213" t="s">
        <v>43</v>
      </c>
      <c r="P129" s="214">
        <f t="shared" si="2"/>
        <v>0</v>
      </c>
      <c r="Q129" s="214">
        <f t="shared" si="3"/>
        <v>0</v>
      </c>
      <c r="R129" s="214">
        <f t="shared" si="4"/>
        <v>0</v>
      </c>
      <c r="S129" s="66"/>
      <c r="T129" s="215">
        <f t="shared" si="5"/>
        <v>0</v>
      </c>
      <c r="U129" s="215">
        <v>0</v>
      </c>
      <c r="V129" s="215">
        <f t="shared" si="6"/>
        <v>0</v>
      </c>
      <c r="W129" s="215">
        <v>0</v>
      </c>
      <c r="X129" s="216">
        <f t="shared" si="7"/>
        <v>0</v>
      </c>
      <c r="Y129" s="30"/>
      <c r="Z129" s="30"/>
      <c r="AA129" s="30"/>
      <c r="AB129" s="30"/>
      <c r="AC129" s="30"/>
      <c r="AD129" s="30"/>
      <c r="AE129" s="30"/>
      <c r="AR129" s="217" t="s">
        <v>166</v>
      </c>
      <c r="AT129" s="217" t="s">
        <v>163</v>
      </c>
      <c r="AU129" s="217" t="s">
        <v>161</v>
      </c>
      <c r="AY129" s="14" t="s">
        <v>153</v>
      </c>
      <c r="BE129" s="218">
        <f t="shared" si="8"/>
        <v>0</v>
      </c>
      <c r="BF129" s="218">
        <f t="shared" si="9"/>
        <v>0</v>
      </c>
      <c r="BG129" s="218">
        <f t="shared" si="10"/>
        <v>0</v>
      </c>
      <c r="BH129" s="218">
        <f t="shared" si="11"/>
        <v>0</v>
      </c>
      <c r="BI129" s="218">
        <f t="shared" si="12"/>
        <v>0</v>
      </c>
      <c r="BJ129" s="14" t="s">
        <v>161</v>
      </c>
      <c r="BK129" s="219">
        <f t="shared" si="13"/>
        <v>0</v>
      </c>
      <c r="BL129" s="14" t="s">
        <v>160</v>
      </c>
      <c r="BM129" s="217" t="s">
        <v>1480</v>
      </c>
    </row>
    <row r="130" spans="1:65" s="12" customFormat="1" ht="25.9" customHeight="1">
      <c r="B130" s="188"/>
      <c r="C130" s="189"/>
      <c r="D130" s="190" t="s">
        <v>78</v>
      </c>
      <c r="E130" s="191" t="s">
        <v>1321</v>
      </c>
      <c r="F130" s="191" t="s">
        <v>1322</v>
      </c>
      <c r="G130" s="189"/>
      <c r="H130" s="189"/>
      <c r="I130" s="192"/>
      <c r="J130" s="192"/>
      <c r="K130" s="193">
        <f>BK130</f>
        <v>0</v>
      </c>
      <c r="L130" s="189"/>
      <c r="M130" s="194"/>
      <c r="N130" s="195"/>
      <c r="O130" s="196"/>
      <c r="P130" s="196"/>
      <c r="Q130" s="197">
        <f>SUM(Q131:Q133)</f>
        <v>0</v>
      </c>
      <c r="R130" s="197">
        <f>SUM(R131:R133)</f>
        <v>0</v>
      </c>
      <c r="S130" s="196"/>
      <c r="T130" s="198">
        <f>SUM(T131:T133)</f>
        <v>0</v>
      </c>
      <c r="U130" s="196"/>
      <c r="V130" s="198">
        <f>SUM(V131:V133)</f>
        <v>0</v>
      </c>
      <c r="W130" s="196"/>
      <c r="X130" s="199">
        <f>SUM(X131:X133)</f>
        <v>0</v>
      </c>
      <c r="AR130" s="200" t="s">
        <v>160</v>
      </c>
      <c r="AT130" s="201" t="s">
        <v>78</v>
      </c>
      <c r="AU130" s="201" t="s">
        <v>79</v>
      </c>
      <c r="AY130" s="200" t="s">
        <v>153</v>
      </c>
      <c r="BK130" s="202">
        <f>SUM(BK131:BK133)</f>
        <v>0</v>
      </c>
    </row>
    <row r="131" spans="1:65" s="2" customFormat="1" ht="16.5" customHeight="1">
      <c r="A131" s="30"/>
      <c r="B131" s="31"/>
      <c r="C131" s="205" t="s">
        <v>200</v>
      </c>
      <c r="D131" s="205" t="s">
        <v>156</v>
      </c>
      <c r="E131" s="206" t="s">
        <v>1323</v>
      </c>
      <c r="F131" s="207" t="s">
        <v>1324</v>
      </c>
      <c r="G131" s="208" t="s">
        <v>1079</v>
      </c>
      <c r="H131" s="209">
        <v>24</v>
      </c>
      <c r="I131" s="210"/>
      <c r="J131" s="210"/>
      <c r="K131" s="209">
        <f>ROUND(P131*H131,3)</f>
        <v>0</v>
      </c>
      <c r="L131" s="211"/>
      <c r="M131" s="35"/>
      <c r="N131" s="212" t="s">
        <v>1</v>
      </c>
      <c r="O131" s="213" t="s">
        <v>43</v>
      </c>
      <c r="P131" s="214">
        <f>I131+J131</f>
        <v>0</v>
      </c>
      <c r="Q131" s="214">
        <f>ROUND(I131*H131,3)</f>
        <v>0</v>
      </c>
      <c r="R131" s="214">
        <f>ROUND(J131*H131,3)</f>
        <v>0</v>
      </c>
      <c r="S131" s="66"/>
      <c r="T131" s="215">
        <f>S131*H131</f>
        <v>0</v>
      </c>
      <c r="U131" s="215">
        <v>0</v>
      </c>
      <c r="V131" s="215">
        <f>U131*H131</f>
        <v>0</v>
      </c>
      <c r="W131" s="215">
        <v>0</v>
      </c>
      <c r="X131" s="216">
        <f>W131*H131</f>
        <v>0</v>
      </c>
      <c r="Y131" s="30"/>
      <c r="Z131" s="30"/>
      <c r="AA131" s="30"/>
      <c r="AB131" s="30"/>
      <c r="AC131" s="30"/>
      <c r="AD131" s="30"/>
      <c r="AE131" s="30"/>
      <c r="AR131" s="217" t="s">
        <v>1325</v>
      </c>
      <c r="AT131" s="217" t="s">
        <v>156</v>
      </c>
      <c r="AU131" s="217" t="s">
        <v>87</v>
      </c>
      <c r="AY131" s="14" t="s">
        <v>153</v>
      </c>
      <c r="BE131" s="218">
        <f>IF(O131="základná",K131,0)</f>
        <v>0</v>
      </c>
      <c r="BF131" s="218">
        <f>IF(O131="znížená",K131,0)</f>
        <v>0</v>
      </c>
      <c r="BG131" s="218">
        <f>IF(O131="zákl. prenesená",K131,0)</f>
        <v>0</v>
      </c>
      <c r="BH131" s="218">
        <f>IF(O131="zníž. prenesená",K131,0)</f>
        <v>0</v>
      </c>
      <c r="BI131" s="218">
        <f>IF(O131="nulová",K131,0)</f>
        <v>0</v>
      </c>
      <c r="BJ131" s="14" t="s">
        <v>161</v>
      </c>
      <c r="BK131" s="219">
        <f>ROUND(P131*H131,3)</f>
        <v>0</v>
      </c>
      <c r="BL131" s="14" t="s">
        <v>1325</v>
      </c>
      <c r="BM131" s="217" t="s">
        <v>1481</v>
      </c>
    </row>
    <row r="132" spans="1:65" s="2" customFormat="1" ht="16.5" customHeight="1">
      <c r="A132" s="30"/>
      <c r="B132" s="31"/>
      <c r="C132" s="205" t="s">
        <v>204</v>
      </c>
      <c r="D132" s="205" t="s">
        <v>156</v>
      </c>
      <c r="E132" s="206" t="s">
        <v>1327</v>
      </c>
      <c r="F132" s="207" t="s">
        <v>1328</v>
      </c>
      <c r="G132" s="208" t="s">
        <v>1079</v>
      </c>
      <c r="H132" s="209">
        <v>24</v>
      </c>
      <c r="I132" s="210"/>
      <c r="J132" s="210"/>
      <c r="K132" s="209">
        <f>ROUND(P132*H132,3)</f>
        <v>0</v>
      </c>
      <c r="L132" s="211"/>
      <c r="M132" s="35"/>
      <c r="N132" s="212" t="s">
        <v>1</v>
      </c>
      <c r="O132" s="213" t="s">
        <v>43</v>
      </c>
      <c r="P132" s="214">
        <f>I132+J132</f>
        <v>0</v>
      </c>
      <c r="Q132" s="214">
        <f>ROUND(I132*H132,3)</f>
        <v>0</v>
      </c>
      <c r="R132" s="214">
        <f>ROUND(J132*H132,3)</f>
        <v>0</v>
      </c>
      <c r="S132" s="66"/>
      <c r="T132" s="215">
        <f>S132*H132</f>
        <v>0</v>
      </c>
      <c r="U132" s="215">
        <v>0</v>
      </c>
      <c r="V132" s="215">
        <f>U132*H132</f>
        <v>0</v>
      </c>
      <c r="W132" s="215">
        <v>0</v>
      </c>
      <c r="X132" s="216">
        <f>W132*H132</f>
        <v>0</v>
      </c>
      <c r="Y132" s="30"/>
      <c r="Z132" s="30"/>
      <c r="AA132" s="30"/>
      <c r="AB132" s="30"/>
      <c r="AC132" s="30"/>
      <c r="AD132" s="30"/>
      <c r="AE132" s="30"/>
      <c r="AR132" s="217" t="s">
        <v>1325</v>
      </c>
      <c r="AT132" s="217" t="s">
        <v>156</v>
      </c>
      <c r="AU132" s="217" t="s">
        <v>87</v>
      </c>
      <c r="AY132" s="14" t="s">
        <v>153</v>
      </c>
      <c r="BE132" s="218">
        <f>IF(O132="základná",K132,0)</f>
        <v>0</v>
      </c>
      <c r="BF132" s="218">
        <f>IF(O132="znížená",K132,0)</f>
        <v>0</v>
      </c>
      <c r="BG132" s="218">
        <f>IF(O132="zákl. prenesená",K132,0)</f>
        <v>0</v>
      </c>
      <c r="BH132" s="218">
        <f>IF(O132="zníž. prenesená",K132,0)</f>
        <v>0</v>
      </c>
      <c r="BI132" s="218">
        <f>IF(O132="nulová",K132,0)</f>
        <v>0</v>
      </c>
      <c r="BJ132" s="14" t="s">
        <v>161</v>
      </c>
      <c r="BK132" s="219">
        <f>ROUND(P132*H132,3)</f>
        <v>0</v>
      </c>
      <c r="BL132" s="14" t="s">
        <v>1325</v>
      </c>
      <c r="BM132" s="217" t="s">
        <v>1482</v>
      </c>
    </row>
    <row r="133" spans="1:65" s="2" customFormat="1" ht="16.5" customHeight="1">
      <c r="A133" s="30"/>
      <c r="B133" s="31"/>
      <c r="C133" s="205" t="s">
        <v>208</v>
      </c>
      <c r="D133" s="205" t="s">
        <v>156</v>
      </c>
      <c r="E133" s="206" t="s">
        <v>1330</v>
      </c>
      <c r="F133" s="207" t="s">
        <v>1483</v>
      </c>
      <c r="G133" s="208" t="s">
        <v>1079</v>
      </c>
      <c r="H133" s="209">
        <v>160</v>
      </c>
      <c r="I133" s="210"/>
      <c r="J133" s="210"/>
      <c r="K133" s="209">
        <f>ROUND(P133*H133,3)</f>
        <v>0</v>
      </c>
      <c r="L133" s="211"/>
      <c r="M133" s="35"/>
      <c r="N133" s="234" t="s">
        <v>1</v>
      </c>
      <c r="O133" s="235" t="s">
        <v>43</v>
      </c>
      <c r="P133" s="236">
        <f>I133+J133</f>
        <v>0</v>
      </c>
      <c r="Q133" s="236">
        <f>ROUND(I133*H133,3)</f>
        <v>0</v>
      </c>
      <c r="R133" s="236">
        <f>ROUND(J133*H133,3)</f>
        <v>0</v>
      </c>
      <c r="S133" s="237"/>
      <c r="T133" s="238">
        <f>S133*H133</f>
        <v>0</v>
      </c>
      <c r="U133" s="238">
        <v>0</v>
      </c>
      <c r="V133" s="238">
        <f>U133*H133</f>
        <v>0</v>
      </c>
      <c r="W133" s="238">
        <v>0</v>
      </c>
      <c r="X133" s="239">
        <f>W133*H133</f>
        <v>0</v>
      </c>
      <c r="Y133" s="30"/>
      <c r="Z133" s="30"/>
      <c r="AA133" s="30"/>
      <c r="AB133" s="30"/>
      <c r="AC133" s="30"/>
      <c r="AD133" s="30"/>
      <c r="AE133" s="30"/>
      <c r="AR133" s="217" t="s">
        <v>1325</v>
      </c>
      <c r="AT133" s="217" t="s">
        <v>156</v>
      </c>
      <c r="AU133" s="217" t="s">
        <v>87</v>
      </c>
      <c r="AY133" s="14" t="s">
        <v>153</v>
      </c>
      <c r="BE133" s="218">
        <f>IF(O133="základná",K133,0)</f>
        <v>0</v>
      </c>
      <c r="BF133" s="218">
        <f>IF(O133="znížená",K133,0)</f>
        <v>0</v>
      </c>
      <c r="BG133" s="218">
        <f>IF(O133="zákl. prenesená",K133,0)</f>
        <v>0</v>
      </c>
      <c r="BH133" s="218">
        <f>IF(O133="zníž. prenesená",K133,0)</f>
        <v>0</v>
      </c>
      <c r="BI133" s="218">
        <f>IF(O133="nulová",K133,0)</f>
        <v>0</v>
      </c>
      <c r="BJ133" s="14" t="s">
        <v>161</v>
      </c>
      <c r="BK133" s="219">
        <f>ROUND(P133*H133,3)</f>
        <v>0</v>
      </c>
      <c r="BL133" s="14" t="s">
        <v>1325</v>
      </c>
      <c r="BM133" s="217" t="s">
        <v>1484</v>
      </c>
    </row>
    <row r="134" spans="1:65" s="2" customFormat="1" ht="6.95" customHeight="1">
      <c r="A134" s="30"/>
      <c r="B134" s="50"/>
      <c r="C134" s="51"/>
      <c r="D134" s="51"/>
      <c r="E134" s="51"/>
      <c r="F134" s="51"/>
      <c r="G134" s="51"/>
      <c r="H134" s="51"/>
      <c r="I134" s="149"/>
      <c r="J134" s="149"/>
      <c r="K134" s="51"/>
      <c r="L134" s="51"/>
      <c r="M134" s="35"/>
      <c r="N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</row>
  </sheetData>
  <sheetProtection algorithmName="SHA-512" hashValue="kfoZjRDXtiiVl4vwwFO1nQuExa/ipNW41QAVguH4RinooqygKe05yUfwWASgSbUtZ2oUlhCnHcEt4VocdHUlqw==" saltValue="xNlXjqx8heafe/TAR6mN9dSbjpcofwZ65iNoF/AvrWb3Re0SiDtHxK78k7Y1vq2wBQrGgTLn7DvxqUgeP+xDyg==" spinCount="100000" sheet="1" objects="1" scenarios="1" formatColumns="0" formatRows="0" autoFilter="0"/>
  <autoFilter ref="C118:L133"/>
  <mergeCells count="9">
    <mergeCell ref="E87:H87"/>
    <mergeCell ref="E109:H109"/>
    <mergeCell ref="E111:H111"/>
    <mergeCell ref="M2:Z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5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04" customWidth="1"/>
    <col min="11" max="11" width="20.1640625" style="1" customWidth="1"/>
    <col min="12" max="12" width="15.5" style="1" hidden="1" customWidth="1"/>
    <col min="13" max="13" width="9.33203125" style="1" customWidth="1"/>
    <col min="14" max="14" width="10.83203125" style="1" hidden="1" customWidth="1"/>
    <col min="15" max="15" width="9.33203125" style="1" hidden="1"/>
    <col min="16" max="24" width="14.1640625" style="1" hidden="1" customWidth="1"/>
    <col min="25" max="25" width="12.33203125" style="1" hidden="1" customWidth="1"/>
    <col min="26" max="26" width="16.33203125" style="1" customWidth="1"/>
    <col min="27" max="27" width="12.33203125" style="1" customWidth="1"/>
    <col min="28" max="28" width="1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04"/>
      <c r="J2" s="104"/>
      <c r="M2" s="285"/>
      <c r="N2" s="285"/>
      <c r="O2" s="285"/>
      <c r="P2" s="285"/>
      <c r="Q2" s="285"/>
      <c r="R2" s="285"/>
      <c r="S2" s="285"/>
      <c r="T2" s="285"/>
      <c r="U2" s="285"/>
      <c r="V2" s="285"/>
      <c r="W2" s="285"/>
      <c r="X2" s="285"/>
      <c r="Y2" s="285"/>
      <c r="Z2" s="285"/>
      <c r="AT2" s="14" t="s">
        <v>100</v>
      </c>
    </row>
    <row r="3" spans="1:46" s="1" customFormat="1" ht="6.95" customHeight="1">
      <c r="B3" s="105"/>
      <c r="C3" s="106"/>
      <c r="D3" s="106"/>
      <c r="E3" s="106"/>
      <c r="F3" s="106"/>
      <c r="G3" s="106"/>
      <c r="H3" s="106"/>
      <c r="I3" s="107"/>
      <c r="J3" s="107"/>
      <c r="K3" s="106"/>
      <c r="L3" s="106"/>
      <c r="M3" s="17"/>
      <c r="AT3" s="14" t="s">
        <v>79</v>
      </c>
    </row>
    <row r="4" spans="1:46" s="1" customFormat="1" ht="24.95" customHeight="1">
      <c r="B4" s="17"/>
      <c r="D4" s="108" t="s">
        <v>101</v>
      </c>
      <c r="I4" s="104"/>
      <c r="J4" s="104"/>
      <c r="M4" s="17"/>
      <c r="N4" s="109" t="s">
        <v>10</v>
      </c>
      <c r="AT4" s="14" t="s">
        <v>4</v>
      </c>
    </row>
    <row r="5" spans="1:46" s="1" customFormat="1" ht="6.95" customHeight="1">
      <c r="B5" s="17"/>
      <c r="I5" s="104"/>
      <c r="J5" s="104"/>
      <c r="M5" s="17"/>
    </row>
    <row r="6" spans="1:46" s="1" customFormat="1" ht="12" customHeight="1">
      <c r="B6" s="17"/>
      <c r="D6" s="110" t="s">
        <v>15</v>
      </c>
      <c r="I6" s="104"/>
      <c r="J6" s="104"/>
      <c r="M6" s="17"/>
    </row>
    <row r="7" spans="1:46" s="1" customFormat="1" ht="23.25" customHeight="1">
      <c r="B7" s="17"/>
      <c r="E7" s="286" t="str">
        <f>'Rekapitulácia stavby'!K6</f>
        <v>Zlepšenie vybavenia techn. učební a zvýšenie technickej gramotnosti v centre odborného výcviku SPŠ NMnV</v>
      </c>
      <c r="F7" s="287"/>
      <c r="G7" s="287"/>
      <c r="H7" s="287"/>
      <c r="I7" s="104"/>
      <c r="J7" s="104"/>
      <c r="M7" s="17"/>
    </row>
    <row r="8" spans="1:46" s="2" customFormat="1" ht="12" customHeight="1">
      <c r="A8" s="30"/>
      <c r="B8" s="35"/>
      <c r="C8" s="30"/>
      <c r="D8" s="110" t="s">
        <v>102</v>
      </c>
      <c r="E8" s="30"/>
      <c r="F8" s="30"/>
      <c r="G8" s="30"/>
      <c r="H8" s="30"/>
      <c r="I8" s="111"/>
      <c r="J8" s="111"/>
      <c r="K8" s="30"/>
      <c r="L8" s="30"/>
      <c r="M8" s="47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46" s="2" customFormat="1" ht="16.5" customHeight="1">
      <c r="A9" s="30"/>
      <c r="B9" s="35"/>
      <c r="C9" s="30"/>
      <c r="D9" s="30"/>
      <c r="E9" s="288" t="s">
        <v>1485</v>
      </c>
      <c r="F9" s="289"/>
      <c r="G9" s="289"/>
      <c r="H9" s="289"/>
      <c r="I9" s="111"/>
      <c r="J9" s="111"/>
      <c r="K9" s="30"/>
      <c r="L9" s="30"/>
      <c r="M9" s="47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ht="11.25">
      <c r="A10" s="30"/>
      <c r="B10" s="35"/>
      <c r="C10" s="30"/>
      <c r="D10" s="30"/>
      <c r="E10" s="30"/>
      <c r="F10" s="30"/>
      <c r="G10" s="30"/>
      <c r="H10" s="30"/>
      <c r="I10" s="111"/>
      <c r="J10" s="111"/>
      <c r="K10" s="30"/>
      <c r="L10" s="30"/>
      <c r="M10" s="47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2" customHeight="1">
      <c r="A11" s="30"/>
      <c r="B11" s="35"/>
      <c r="C11" s="30"/>
      <c r="D11" s="110" t="s">
        <v>17</v>
      </c>
      <c r="E11" s="30"/>
      <c r="F11" s="112" t="s">
        <v>1</v>
      </c>
      <c r="G11" s="30"/>
      <c r="H11" s="30"/>
      <c r="I11" s="113" t="s">
        <v>18</v>
      </c>
      <c r="J11" s="114" t="s">
        <v>1</v>
      </c>
      <c r="K11" s="30"/>
      <c r="L11" s="30"/>
      <c r="M11" s="47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customHeight="1">
      <c r="A12" s="30"/>
      <c r="B12" s="35"/>
      <c r="C12" s="30"/>
      <c r="D12" s="110" t="s">
        <v>19</v>
      </c>
      <c r="E12" s="30"/>
      <c r="F12" s="112" t="s">
        <v>104</v>
      </c>
      <c r="G12" s="30"/>
      <c r="H12" s="30"/>
      <c r="I12" s="113" t="s">
        <v>21</v>
      </c>
      <c r="J12" s="115" t="str">
        <f>'Rekapitulácia stavby'!AN8</f>
        <v>22.6.2017</v>
      </c>
      <c r="K12" s="30"/>
      <c r="L12" s="30"/>
      <c r="M12" s="47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0.9" customHeight="1">
      <c r="A13" s="30"/>
      <c r="B13" s="35"/>
      <c r="C13" s="30"/>
      <c r="D13" s="30"/>
      <c r="E13" s="30"/>
      <c r="F13" s="30"/>
      <c r="G13" s="30"/>
      <c r="H13" s="30"/>
      <c r="I13" s="111"/>
      <c r="J13" s="111"/>
      <c r="K13" s="30"/>
      <c r="L13" s="30"/>
      <c r="M13" s="47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customHeight="1">
      <c r="A14" s="30"/>
      <c r="B14" s="35"/>
      <c r="C14" s="30"/>
      <c r="D14" s="110" t="s">
        <v>23</v>
      </c>
      <c r="E14" s="30"/>
      <c r="F14" s="30"/>
      <c r="G14" s="30"/>
      <c r="H14" s="30"/>
      <c r="I14" s="113" t="s">
        <v>24</v>
      </c>
      <c r="J14" s="114" t="s">
        <v>1</v>
      </c>
      <c r="K14" s="30"/>
      <c r="L14" s="30"/>
      <c r="M14" s="47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8" customHeight="1">
      <c r="A15" s="30"/>
      <c r="B15" s="35"/>
      <c r="C15" s="30"/>
      <c r="D15" s="30"/>
      <c r="E15" s="112" t="s">
        <v>25</v>
      </c>
      <c r="F15" s="30"/>
      <c r="G15" s="30"/>
      <c r="H15" s="30"/>
      <c r="I15" s="113" t="s">
        <v>26</v>
      </c>
      <c r="J15" s="114" t="s">
        <v>1</v>
      </c>
      <c r="K15" s="30"/>
      <c r="L15" s="30"/>
      <c r="M15" s="47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6.95" customHeight="1">
      <c r="A16" s="30"/>
      <c r="B16" s="35"/>
      <c r="C16" s="30"/>
      <c r="D16" s="30"/>
      <c r="E16" s="30"/>
      <c r="F16" s="30"/>
      <c r="G16" s="30"/>
      <c r="H16" s="30"/>
      <c r="I16" s="111"/>
      <c r="J16" s="111"/>
      <c r="K16" s="30"/>
      <c r="L16" s="30"/>
      <c r="M16" s="47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2" customHeight="1">
      <c r="A17" s="30"/>
      <c r="B17" s="35"/>
      <c r="C17" s="30"/>
      <c r="D17" s="110" t="s">
        <v>27</v>
      </c>
      <c r="E17" s="30"/>
      <c r="F17" s="30"/>
      <c r="G17" s="30"/>
      <c r="H17" s="30"/>
      <c r="I17" s="113" t="s">
        <v>24</v>
      </c>
      <c r="J17" s="27" t="str">
        <f>'Rekapitulácia stavby'!AN13</f>
        <v>Vyplň údaj</v>
      </c>
      <c r="K17" s="30"/>
      <c r="L17" s="30"/>
      <c r="M17" s="47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8" customHeight="1">
      <c r="A18" s="30"/>
      <c r="B18" s="35"/>
      <c r="C18" s="30"/>
      <c r="D18" s="30"/>
      <c r="E18" s="290" t="str">
        <f>'Rekapitulácia stavby'!E14</f>
        <v>Vyplň údaj</v>
      </c>
      <c r="F18" s="291"/>
      <c r="G18" s="291"/>
      <c r="H18" s="291"/>
      <c r="I18" s="113" t="s">
        <v>26</v>
      </c>
      <c r="J18" s="27" t="str">
        <f>'Rekapitulácia stavby'!AN14</f>
        <v>Vyplň údaj</v>
      </c>
      <c r="K18" s="30"/>
      <c r="L18" s="30"/>
      <c r="M18" s="47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6.95" customHeight="1">
      <c r="A19" s="30"/>
      <c r="B19" s="35"/>
      <c r="C19" s="30"/>
      <c r="D19" s="30"/>
      <c r="E19" s="30"/>
      <c r="F19" s="30"/>
      <c r="G19" s="30"/>
      <c r="H19" s="30"/>
      <c r="I19" s="111"/>
      <c r="J19" s="111"/>
      <c r="K19" s="30"/>
      <c r="L19" s="30"/>
      <c r="M19" s="47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2" customHeight="1">
      <c r="A20" s="30"/>
      <c r="B20" s="35"/>
      <c r="C20" s="30"/>
      <c r="D20" s="110" t="s">
        <v>29</v>
      </c>
      <c r="E20" s="30"/>
      <c r="F20" s="30"/>
      <c r="G20" s="30"/>
      <c r="H20" s="30"/>
      <c r="I20" s="113" t="s">
        <v>24</v>
      </c>
      <c r="J20" s="114" t="s">
        <v>30</v>
      </c>
      <c r="K20" s="30"/>
      <c r="L20" s="30"/>
      <c r="M20" s="47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8" customHeight="1">
      <c r="A21" s="30"/>
      <c r="B21" s="35"/>
      <c r="C21" s="30"/>
      <c r="D21" s="30"/>
      <c r="E21" s="112" t="s">
        <v>31</v>
      </c>
      <c r="F21" s="30"/>
      <c r="G21" s="30"/>
      <c r="H21" s="30"/>
      <c r="I21" s="113" t="s">
        <v>26</v>
      </c>
      <c r="J21" s="114" t="s">
        <v>32</v>
      </c>
      <c r="K21" s="30"/>
      <c r="L21" s="30"/>
      <c r="M21" s="47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6.95" customHeight="1">
      <c r="A22" s="30"/>
      <c r="B22" s="35"/>
      <c r="C22" s="30"/>
      <c r="D22" s="30"/>
      <c r="E22" s="30"/>
      <c r="F22" s="30"/>
      <c r="G22" s="30"/>
      <c r="H22" s="30"/>
      <c r="I22" s="111"/>
      <c r="J22" s="111"/>
      <c r="K22" s="30"/>
      <c r="L22" s="30"/>
      <c r="M22" s="47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2" customHeight="1">
      <c r="A23" s="30"/>
      <c r="B23" s="35"/>
      <c r="C23" s="30"/>
      <c r="D23" s="110" t="s">
        <v>34</v>
      </c>
      <c r="E23" s="30"/>
      <c r="F23" s="30"/>
      <c r="G23" s="30"/>
      <c r="H23" s="30"/>
      <c r="I23" s="113" t="s">
        <v>24</v>
      </c>
      <c r="J23" s="114" t="s">
        <v>1</v>
      </c>
      <c r="K23" s="30"/>
      <c r="L23" s="30"/>
      <c r="M23" s="47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8" customHeight="1">
      <c r="A24" s="30"/>
      <c r="B24" s="35"/>
      <c r="C24" s="30"/>
      <c r="D24" s="30"/>
      <c r="E24" s="112" t="s">
        <v>35</v>
      </c>
      <c r="F24" s="30"/>
      <c r="G24" s="30"/>
      <c r="H24" s="30"/>
      <c r="I24" s="113" t="s">
        <v>26</v>
      </c>
      <c r="J24" s="114" t="s">
        <v>1</v>
      </c>
      <c r="K24" s="30"/>
      <c r="L24" s="30"/>
      <c r="M24" s="47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6.95" customHeight="1">
      <c r="A25" s="30"/>
      <c r="B25" s="35"/>
      <c r="C25" s="30"/>
      <c r="D25" s="30"/>
      <c r="E25" s="30"/>
      <c r="F25" s="30"/>
      <c r="G25" s="30"/>
      <c r="H25" s="30"/>
      <c r="I25" s="111"/>
      <c r="J25" s="111"/>
      <c r="K25" s="30"/>
      <c r="L25" s="30"/>
      <c r="M25" s="47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2" customHeight="1">
      <c r="A26" s="30"/>
      <c r="B26" s="35"/>
      <c r="C26" s="30"/>
      <c r="D26" s="110" t="s">
        <v>36</v>
      </c>
      <c r="E26" s="30"/>
      <c r="F26" s="30"/>
      <c r="G26" s="30"/>
      <c r="H26" s="30"/>
      <c r="I26" s="111"/>
      <c r="J26" s="111"/>
      <c r="K26" s="30"/>
      <c r="L26" s="30"/>
      <c r="M26" s="47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8" customFormat="1" ht="16.5" customHeight="1">
      <c r="A27" s="116"/>
      <c r="B27" s="117"/>
      <c r="C27" s="116"/>
      <c r="D27" s="116"/>
      <c r="E27" s="292" t="s">
        <v>1</v>
      </c>
      <c r="F27" s="292"/>
      <c r="G27" s="292"/>
      <c r="H27" s="292"/>
      <c r="I27" s="118"/>
      <c r="J27" s="118"/>
      <c r="K27" s="116"/>
      <c r="L27" s="116"/>
      <c r="M27" s="119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5" customHeight="1">
      <c r="A28" s="30"/>
      <c r="B28" s="35"/>
      <c r="C28" s="30"/>
      <c r="D28" s="30"/>
      <c r="E28" s="30"/>
      <c r="F28" s="30"/>
      <c r="G28" s="30"/>
      <c r="H28" s="30"/>
      <c r="I28" s="111"/>
      <c r="J28" s="111"/>
      <c r="K28" s="30"/>
      <c r="L28" s="30"/>
      <c r="M28" s="47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5" customHeight="1">
      <c r="A29" s="30"/>
      <c r="B29" s="35"/>
      <c r="C29" s="30"/>
      <c r="D29" s="120"/>
      <c r="E29" s="120"/>
      <c r="F29" s="120"/>
      <c r="G29" s="120"/>
      <c r="H29" s="120"/>
      <c r="I29" s="121"/>
      <c r="J29" s="121"/>
      <c r="K29" s="120"/>
      <c r="L29" s="120"/>
      <c r="M29" s="47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12.75">
      <c r="A30" s="30"/>
      <c r="B30" s="35"/>
      <c r="C30" s="30"/>
      <c r="D30" s="30"/>
      <c r="E30" s="110" t="s">
        <v>105</v>
      </c>
      <c r="F30" s="30"/>
      <c r="G30" s="30"/>
      <c r="H30" s="30"/>
      <c r="I30" s="111"/>
      <c r="J30" s="111"/>
      <c r="K30" s="122">
        <f>I96</f>
        <v>0</v>
      </c>
      <c r="L30" s="30"/>
      <c r="M30" s="47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12.75">
      <c r="A31" s="30"/>
      <c r="B31" s="35"/>
      <c r="C31" s="30"/>
      <c r="D31" s="30"/>
      <c r="E31" s="110" t="s">
        <v>106</v>
      </c>
      <c r="F31" s="30"/>
      <c r="G31" s="30"/>
      <c r="H31" s="30"/>
      <c r="I31" s="111"/>
      <c r="J31" s="111"/>
      <c r="K31" s="122">
        <f>J96</f>
        <v>0</v>
      </c>
      <c r="L31" s="30"/>
      <c r="M31" s="47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25.35" customHeight="1">
      <c r="A32" s="30"/>
      <c r="B32" s="35"/>
      <c r="C32" s="30"/>
      <c r="D32" s="123" t="s">
        <v>37</v>
      </c>
      <c r="E32" s="30"/>
      <c r="F32" s="30"/>
      <c r="G32" s="30"/>
      <c r="H32" s="30"/>
      <c r="I32" s="111"/>
      <c r="J32" s="111"/>
      <c r="K32" s="124">
        <f>ROUND(K120, 2)</f>
        <v>0</v>
      </c>
      <c r="L32" s="30"/>
      <c r="M32" s="47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6.95" customHeight="1">
      <c r="A33" s="30"/>
      <c r="B33" s="35"/>
      <c r="C33" s="30"/>
      <c r="D33" s="120"/>
      <c r="E33" s="120"/>
      <c r="F33" s="120"/>
      <c r="G33" s="120"/>
      <c r="H33" s="120"/>
      <c r="I33" s="121"/>
      <c r="J33" s="121"/>
      <c r="K33" s="120"/>
      <c r="L33" s="120"/>
      <c r="M33" s="47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customHeight="1">
      <c r="A34" s="30"/>
      <c r="B34" s="35"/>
      <c r="C34" s="30"/>
      <c r="D34" s="30"/>
      <c r="E34" s="30"/>
      <c r="F34" s="125" t="s">
        <v>39</v>
      </c>
      <c r="G34" s="30"/>
      <c r="H34" s="30"/>
      <c r="I34" s="126" t="s">
        <v>38</v>
      </c>
      <c r="J34" s="111"/>
      <c r="K34" s="125" t="s">
        <v>40</v>
      </c>
      <c r="L34" s="30"/>
      <c r="M34" s="47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customHeight="1">
      <c r="A35" s="30"/>
      <c r="B35" s="35"/>
      <c r="C35" s="30"/>
      <c r="D35" s="127" t="s">
        <v>41</v>
      </c>
      <c r="E35" s="110" t="s">
        <v>42</v>
      </c>
      <c r="F35" s="122">
        <f>ROUND((SUM(BE120:BE154)),  2)</f>
        <v>0</v>
      </c>
      <c r="G35" s="30"/>
      <c r="H35" s="30"/>
      <c r="I35" s="128">
        <v>0.2</v>
      </c>
      <c r="J35" s="111"/>
      <c r="K35" s="122">
        <f>ROUND(((SUM(BE120:BE154))*I35),  2)</f>
        <v>0</v>
      </c>
      <c r="L35" s="30"/>
      <c r="M35" s="47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5" customHeight="1">
      <c r="A36" s="30"/>
      <c r="B36" s="35"/>
      <c r="C36" s="30"/>
      <c r="D36" s="30"/>
      <c r="E36" s="110" t="s">
        <v>43</v>
      </c>
      <c r="F36" s="122">
        <f>ROUND((SUM(BF120:BF154)),  2)</f>
        <v>0</v>
      </c>
      <c r="G36" s="30"/>
      <c r="H36" s="30"/>
      <c r="I36" s="128">
        <v>0.2</v>
      </c>
      <c r="J36" s="111"/>
      <c r="K36" s="122">
        <f>ROUND(((SUM(BF120:BF154))*I36),  2)</f>
        <v>0</v>
      </c>
      <c r="L36" s="30"/>
      <c r="M36" s="47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5" hidden="1" customHeight="1">
      <c r="A37" s="30"/>
      <c r="B37" s="35"/>
      <c r="C37" s="30"/>
      <c r="D37" s="30"/>
      <c r="E37" s="110" t="s">
        <v>44</v>
      </c>
      <c r="F37" s="122">
        <f>ROUND((SUM(BG120:BG154)),  2)</f>
        <v>0</v>
      </c>
      <c r="G37" s="30"/>
      <c r="H37" s="30"/>
      <c r="I37" s="128">
        <v>0.2</v>
      </c>
      <c r="J37" s="111"/>
      <c r="K37" s="122">
        <f>0</f>
        <v>0</v>
      </c>
      <c r="L37" s="30"/>
      <c r="M37" s="47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14.45" hidden="1" customHeight="1">
      <c r="A38" s="30"/>
      <c r="B38" s="35"/>
      <c r="C38" s="30"/>
      <c r="D38" s="30"/>
      <c r="E38" s="110" t="s">
        <v>45</v>
      </c>
      <c r="F38" s="122">
        <f>ROUND((SUM(BH120:BH154)),  2)</f>
        <v>0</v>
      </c>
      <c r="G38" s="30"/>
      <c r="H38" s="30"/>
      <c r="I38" s="128">
        <v>0.2</v>
      </c>
      <c r="J38" s="111"/>
      <c r="K38" s="122">
        <f>0</f>
        <v>0</v>
      </c>
      <c r="L38" s="30"/>
      <c r="M38" s="47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14.45" hidden="1" customHeight="1">
      <c r="A39" s="30"/>
      <c r="B39" s="35"/>
      <c r="C39" s="30"/>
      <c r="D39" s="30"/>
      <c r="E39" s="110" t="s">
        <v>46</v>
      </c>
      <c r="F39" s="122">
        <f>ROUND((SUM(BI120:BI154)),  2)</f>
        <v>0</v>
      </c>
      <c r="G39" s="30"/>
      <c r="H39" s="30"/>
      <c r="I39" s="128">
        <v>0</v>
      </c>
      <c r="J39" s="111"/>
      <c r="K39" s="122">
        <f>0</f>
        <v>0</v>
      </c>
      <c r="L39" s="30"/>
      <c r="M39" s="47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6.95" customHeight="1">
      <c r="A40" s="30"/>
      <c r="B40" s="35"/>
      <c r="C40" s="30"/>
      <c r="D40" s="30"/>
      <c r="E40" s="30"/>
      <c r="F40" s="30"/>
      <c r="G40" s="30"/>
      <c r="H40" s="30"/>
      <c r="I40" s="111"/>
      <c r="J40" s="111"/>
      <c r="K40" s="30"/>
      <c r="L40" s="30"/>
      <c r="M40" s="47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2" customFormat="1" ht="25.35" customHeight="1">
      <c r="A41" s="30"/>
      <c r="B41" s="35"/>
      <c r="C41" s="129"/>
      <c r="D41" s="130" t="s">
        <v>47</v>
      </c>
      <c r="E41" s="131"/>
      <c r="F41" s="131"/>
      <c r="G41" s="132" t="s">
        <v>48</v>
      </c>
      <c r="H41" s="133" t="s">
        <v>49</v>
      </c>
      <c r="I41" s="134"/>
      <c r="J41" s="134"/>
      <c r="K41" s="135">
        <f>SUM(K32:K39)</f>
        <v>0</v>
      </c>
      <c r="L41" s="136"/>
      <c r="M41" s="47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</row>
    <row r="42" spans="1:31" s="2" customFormat="1" ht="14.45" customHeight="1">
      <c r="A42" s="30"/>
      <c r="B42" s="35"/>
      <c r="C42" s="30"/>
      <c r="D42" s="30"/>
      <c r="E42" s="30"/>
      <c r="F42" s="30"/>
      <c r="G42" s="30"/>
      <c r="H42" s="30"/>
      <c r="I42" s="111"/>
      <c r="J42" s="111"/>
      <c r="K42" s="30"/>
      <c r="L42" s="30"/>
      <c r="M42" s="47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</row>
    <row r="43" spans="1:31" s="1" customFormat="1" ht="14.45" customHeight="1">
      <c r="B43" s="17"/>
      <c r="I43" s="104"/>
      <c r="J43" s="104"/>
      <c r="M43" s="17"/>
    </row>
    <row r="44" spans="1:31" s="1" customFormat="1" ht="14.45" customHeight="1">
      <c r="B44" s="17"/>
      <c r="I44" s="104"/>
      <c r="J44" s="104"/>
      <c r="M44" s="17"/>
    </row>
    <row r="45" spans="1:31" s="1" customFormat="1" ht="14.45" customHeight="1">
      <c r="B45" s="17"/>
      <c r="I45" s="104"/>
      <c r="J45" s="104"/>
      <c r="M45" s="17"/>
    </row>
    <row r="46" spans="1:31" s="1" customFormat="1" ht="14.45" customHeight="1">
      <c r="B46" s="17"/>
      <c r="I46" s="104"/>
      <c r="J46" s="104"/>
      <c r="M46" s="17"/>
    </row>
    <row r="47" spans="1:31" s="1" customFormat="1" ht="14.45" customHeight="1">
      <c r="B47" s="17"/>
      <c r="I47" s="104"/>
      <c r="J47" s="104"/>
      <c r="M47" s="17"/>
    </row>
    <row r="48" spans="1:31" s="1" customFormat="1" ht="14.45" customHeight="1">
      <c r="B48" s="17"/>
      <c r="I48" s="104"/>
      <c r="J48" s="104"/>
      <c r="M48" s="17"/>
    </row>
    <row r="49" spans="1:31" s="1" customFormat="1" ht="14.45" customHeight="1">
      <c r="B49" s="17"/>
      <c r="I49" s="104"/>
      <c r="J49" s="104"/>
      <c r="M49" s="17"/>
    </row>
    <row r="50" spans="1:31" s="2" customFormat="1" ht="14.45" customHeight="1">
      <c r="B50" s="47"/>
      <c r="D50" s="137" t="s">
        <v>50</v>
      </c>
      <c r="E50" s="138"/>
      <c r="F50" s="138"/>
      <c r="G50" s="137" t="s">
        <v>51</v>
      </c>
      <c r="H50" s="138"/>
      <c r="I50" s="139"/>
      <c r="J50" s="139"/>
      <c r="K50" s="138"/>
      <c r="L50" s="138"/>
      <c r="M50" s="47"/>
    </row>
    <row r="51" spans="1:31" ht="11.25">
      <c r="B51" s="17"/>
      <c r="M51" s="17"/>
    </row>
    <row r="52" spans="1:31" ht="11.25">
      <c r="B52" s="17"/>
      <c r="M52" s="17"/>
    </row>
    <row r="53" spans="1:31" ht="11.25">
      <c r="B53" s="17"/>
      <c r="M53" s="17"/>
    </row>
    <row r="54" spans="1:31" ht="11.25">
      <c r="B54" s="17"/>
      <c r="M54" s="17"/>
    </row>
    <row r="55" spans="1:31" ht="11.25">
      <c r="B55" s="17"/>
      <c r="M55" s="17"/>
    </row>
    <row r="56" spans="1:31" ht="11.25">
      <c r="B56" s="17"/>
      <c r="M56" s="17"/>
    </row>
    <row r="57" spans="1:31" ht="11.25">
      <c r="B57" s="17"/>
      <c r="M57" s="17"/>
    </row>
    <row r="58" spans="1:31" ht="11.25">
      <c r="B58" s="17"/>
      <c r="M58" s="17"/>
    </row>
    <row r="59" spans="1:31" ht="11.25">
      <c r="B59" s="17"/>
      <c r="M59" s="17"/>
    </row>
    <row r="60" spans="1:31" ht="11.25">
      <c r="B60" s="17"/>
      <c r="M60" s="17"/>
    </row>
    <row r="61" spans="1:31" s="2" customFormat="1" ht="12.75">
      <c r="A61" s="30"/>
      <c r="B61" s="35"/>
      <c r="C61" s="30"/>
      <c r="D61" s="140" t="s">
        <v>52</v>
      </c>
      <c r="E61" s="141"/>
      <c r="F61" s="142" t="s">
        <v>53</v>
      </c>
      <c r="G61" s="140" t="s">
        <v>52</v>
      </c>
      <c r="H61" s="141"/>
      <c r="I61" s="143"/>
      <c r="J61" s="144" t="s">
        <v>53</v>
      </c>
      <c r="K61" s="141"/>
      <c r="L61" s="141"/>
      <c r="M61" s="47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ht="11.25">
      <c r="B62" s="17"/>
      <c r="M62" s="17"/>
    </row>
    <row r="63" spans="1:31" ht="11.25">
      <c r="B63" s="17"/>
      <c r="M63" s="17"/>
    </row>
    <row r="64" spans="1:31" ht="11.25">
      <c r="B64" s="17"/>
      <c r="M64" s="17"/>
    </row>
    <row r="65" spans="1:31" s="2" customFormat="1" ht="12.75">
      <c r="A65" s="30"/>
      <c r="B65" s="35"/>
      <c r="C65" s="30"/>
      <c r="D65" s="137" t="s">
        <v>54</v>
      </c>
      <c r="E65" s="145"/>
      <c r="F65" s="145"/>
      <c r="G65" s="137" t="s">
        <v>55</v>
      </c>
      <c r="H65" s="145"/>
      <c r="I65" s="146"/>
      <c r="J65" s="146"/>
      <c r="K65" s="145"/>
      <c r="L65" s="145"/>
      <c r="M65" s="47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ht="11.25">
      <c r="B66" s="17"/>
      <c r="M66" s="17"/>
    </row>
    <row r="67" spans="1:31" ht="11.25">
      <c r="B67" s="17"/>
      <c r="M67" s="17"/>
    </row>
    <row r="68" spans="1:31" ht="11.25">
      <c r="B68" s="17"/>
      <c r="M68" s="17"/>
    </row>
    <row r="69" spans="1:31" ht="11.25">
      <c r="B69" s="17"/>
      <c r="M69" s="17"/>
    </row>
    <row r="70" spans="1:31" ht="11.25">
      <c r="B70" s="17"/>
      <c r="M70" s="17"/>
    </row>
    <row r="71" spans="1:31" ht="11.25">
      <c r="B71" s="17"/>
      <c r="M71" s="17"/>
    </row>
    <row r="72" spans="1:31" ht="11.25">
      <c r="B72" s="17"/>
      <c r="M72" s="17"/>
    </row>
    <row r="73" spans="1:31" ht="11.25">
      <c r="B73" s="17"/>
      <c r="M73" s="17"/>
    </row>
    <row r="74" spans="1:31" ht="11.25">
      <c r="B74" s="17"/>
      <c r="M74" s="17"/>
    </row>
    <row r="75" spans="1:31" ht="11.25">
      <c r="B75" s="17"/>
      <c r="M75" s="17"/>
    </row>
    <row r="76" spans="1:31" s="2" customFormat="1" ht="12.75">
      <c r="A76" s="30"/>
      <c r="B76" s="35"/>
      <c r="C76" s="30"/>
      <c r="D76" s="140" t="s">
        <v>52</v>
      </c>
      <c r="E76" s="141"/>
      <c r="F76" s="142" t="s">
        <v>53</v>
      </c>
      <c r="G76" s="140" t="s">
        <v>52</v>
      </c>
      <c r="H76" s="141"/>
      <c r="I76" s="143"/>
      <c r="J76" s="144" t="s">
        <v>53</v>
      </c>
      <c r="K76" s="141"/>
      <c r="L76" s="141"/>
      <c r="M76" s="47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5" customHeight="1">
      <c r="A77" s="30"/>
      <c r="B77" s="147"/>
      <c r="C77" s="148"/>
      <c r="D77" s="148"/>
      <c r="E77" s="148"/>
      <c r="F77" s="148"/>
      <c r="G77" s="148"/>
      <c r="H77" s="148"/>
      <c r="I77" s="149"/>
      <c r="J77" s="149"/>
      <c r="K77" s="148"/>
      <c r="L77" s="148"/>
      <c r="M77" s="47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81" spans="1:47" s="2" customFormat="1" ht="6.95" customHeight="1">
      <c r="A81" s="30"/>
      <c r="B81" s="150"/>
      <c r="C81" s="151"/>
      <c r="D81" s="151"/>
      <c r="E81" s="151"/>
      <c r="F81" s="151"/>
      <c r="G81" s="151"/>
      <c r="H81" s="151"/>
      <c r="I81" s="152"/>
      <c r="J81" s="152"/>
      <c r="K81" s="151"/>
      <c r="L81" s="151"/>
      <c r="M81" s="47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47" s="2" customFormat="1" ht="24.95" customHeight="1">
      <c r="A82" s="30"/>
      <c r="B82" s="31"/>
      <c r="C82" s="20" t="s">
        <v>107</v>
      </c>
      <c r="D82" s="32"/>
      <c r="E82" s="32"/>
      <c r="F82" s="32"/>
      <c r="G82" s="32"/>
      <c r="H82" s="32"/>
      <c r="I82" s="111"/>
      <c r="J82" s="111"/>
      <c r="K82" s="32"/>
      <c r="L82" s="32"/>
      <c r="M82" s="47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47" s="2" customFormat="1" ht="6.95" customHeight="1">
      <c r="A83" s="30"/>
      <c r="B83" s="31"/>
      <c r="C83" s="32"/>
      <c r="D83" s="32"/>
      <c r="E83" s="32"/>
      <c r="F83" s="32"/>
      <c r="G83" s="32"/>
      <c r="H83" s="32"/>
      <c r="I83" s="111"/>
      <c r="J83" s="111"/>
      <c r="K83" s="32"/>
      <c r="L83" s="32"/>
      <c r="M83" s="47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47" s="2" customFormat="1" ht="12" customHeight="1">
      <c r="A84" s="30"/>
      <c r="B84" s="31"/>
      <c r="C84" s="26" t="s">
        <v>15</v>
      </c>
      <c r="D84" s="32"/>
      <c r="E84" s="32"/>
      <c r="F84" s="32"/>
      <c r="G84" s="32"/>
      <c r="H84" s="32"/>
      <c r="I84" s="111"/>
      <c r="J84" s="111"/>
      <c r="K84" s="32"/>
      <c r="L84" s="32"/>
      <c r="M84" s="47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47" s="2" customFormat="1" ht="23.25" customHeight="1">
      <c r="A85" s="30"/>
      <c r="B85" s="31"/>
      <c r="C85" s="32"/>
      <c r="D85" s="32"/>
      <c r="E85" s="293" t="str">
        <f>E7</f>
        <v>Zlepšenie vybavenia techn. učební a zvýšenie technickej gramotnosti v centre odborného výcviku SPŠ NMnV</v>
      </c>
      <c r="F85" s="294"/>
      <c r="G85" s="294"/>
      <c r="H85" s="294"/>
      <c r="I85" s="111"/>
      <c r="J85" s="111"/>
      <c r="K85" s="32"/>
      <c r="L85" s="32"/>
      <c r="M85" s="47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47" s="2" customFormat="1" ht="12" customHeight="1">
      <c r="A86" s="30"/>
      <c r="B86" s="31"/>
      <c r="C86" s="26" t="s">
        <v>102</v>
      </c>
      <c r="D86" s="32"/>
      <c r="E86" s="32"/>
      <c r="F86" s="32"/>
      <c r="G86" s="32"/>
      <c r="H86" s="32"/>
      <c r="I86" s="111"/>
      <c r="J86" s="111"/>
      <c r="K86" s="32"/>
      <c r="L86" s="32"/>
      <c r="M86" s="47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47" s="2" customFormat="1" ht="16.5" customHeight="1">
      <c r="A87" s="30"/>
      <c r="B87" s="31"/>
      <c r="C87" s="32"/>
      <c r="D87" s="32"/>
      <c r="E87" s="245" t="str">
        <f>E9</f>
        <v>005 - SO 01 Vzduchotechnika</v>
      </c>
      <c r="F87" s="295"/>
      <c r="G87" s="295"/>
      <c r="H87" s="295"/>
      <c r="I87" s="111"/>
      <c r="J87" s="111"/>
      <c r="K87" s="32"/>
      <c r="L87" s="32"/>
      <c r="M87" s="47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47" s="2" customFormat="1" ht="6.95" customHeight="1">
      <c r="A88" s="30"/>
      <c r="B88" s="31"/>
      <c r="C88" s="32"/>
      <c r="D88" s="32"/>
      <c r="E88" s="32"/>
      <c r="F88" s="32"/>
      <c r="G88" s="32"/>
      <c r="H88" s="32"/>
      <c r="I88" s="111"/>
      <c r="J88" s="111"/>
      <c r="K88" s="32"/>
      <c r="L88" s="32"/>
      <c r="M88" s="47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47" s="2" customFormat="1" ht="12" customHeight="1">
      <c r="A89" s="30"/>
      <c r="B89" s="31"/>
      <c r="C89" s="26" t="s">
        <v>19</v>
      </c>
      <c r="D89" s="32"/>
      <c r="E89" s="32"/>
      <c r="F89" s="24" t="str">
        <f>F12</f>
        <v>Nové Mesto nad Váhom</v>
      </c>
      <c r="G89" s="32"/>
      <c r="H89" s="32"/>
      <c r="I89" s="113" t="s">
        <v>21</v>
      </c>
      <c r="J89" s="115" t="str">
        <f>IF(J12="","",J12)</f>
        <v>22.6.2017</v>
      </c>
      <c r="K89" s="32"/>
      <c r="L89" s="32"/>
      <c r="M89" s="47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47" s="2" customFormat="1" ht="6.95" customHeight="1">
      <c r="A90" s="30"/>
      <c r="B90" s="31"/>
      <c r="C90" s="32"/>
      <c r="D90" s="32"/>
      <c r="E90" s="32"/>
      <c r="F90" s="32"/>
      <c r="G90" s="32"/>
      <c r="H90" s="32"/>
      <c r="I90" s="111"/>
      <c r="J90" s="111"/>
      <c r="K90" s="32"/>
      <c r="L90" s="32"/>
      <c r="M90" s="47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47" s="2" customFormat="1" ht="25.7" customHeight="1">
      <c r="A91" s="30"/>
      <c r="B91" s="31"/>
      <c r="C91" s="26" t="s">
        <v>23</v>
      </c>
      <c r="D91" s="32"/>
      <c r="E91" s="32"/>
      <c r="F91" s="24" t="str">
        <f>E15</f>
        <v xml:space="preserve"> </v>
      </c>
      <c r="G91" s="32"/>
      <c r="H91" s="32"/>
      <c r="I91" s="113" t="s">
        <v>29</v>
      </c>
      <c r="J91" s="153" t="str">
        <f>E21</f>
        <v>3D PARTNERS, s.r.o.</v>
      </c>
      <c r="K91" s="32"/>
      <c r="L91" s="32"/>
      <c r="M91" s="47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47" s="2" customFormat="1" ht="15.2" customHeight="1">
      <c r="A92" s="30"/>
      <c r="B92" s="31"/>
      <c r="C92" s="26" t="s">
        <v>27</v>
      </c>
      <c r="D92" s="32"/>
      <c r="E92" s="32"/>
      <c r="F92" s="24" t="str">
        <f>IF(E18="","",E18)</f>
        <v>Vyplň údaj</v>
      </c>
      <c r="G92" s="32"/>
      <c r="H92" s="32"/>
      <c r="I92" s="113" t="s">
        <v>34</v>
      </c>
      <c r="J92" s="153" t="str">
        <f>E24</f>
        <v>Ing. Martin TOMÁŠ</v>
      </c>
      <c r="K92" s="32"/>
      <c r="L92" s="32"/>
      <c r="M92" s="47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47" s="2" customFormat="1" ht="10.35" customHeight="1">
      <c r="A93" s="30"/>
      <c r="B93" s="31"/>
      <c r="C93" s="32"/>
      <c r="D93" s="32"/>
      <c r="E93" s="32"/>
      <c r="F93" s="32"/>
      <c r="G93" s="32"/>
      <c r="H93" s="32"/>
      <c r="I93" s="111"/>
      <c r="J93" s="111"/>
      <c r="K93" s="32"/>
      <c r="L93" s="32"/>
      <c r="M93" s="47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47" s="2" customFormat="1" ht="29.25" customHeight="1">
      <c r="A94" s="30"/>
      <c r="B94" s="31"/>
      <c r="C94" s="154" t="s">
        <v>108</v>
      </c>
      <c r="D94" s="155"/>
      <c r="E94" s="155"/>
      <c r="F94" s="155"/>
      <c r="G94" s="155"/>
      <c r="H94" s="155"/>
      <c r="I94" s="156" t="s">
        <v>109</v>
      </c>
      <c r="J94" s="156" t="s">
        <v>110</v>
      </c>
      <c r="K94" s="157" t="s">
        <v>111</v>
      </c>
      <c r="L94" s="155"/>
      <c r="M94" s="47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47" s="2" customFormat="1" ht="10.35" customHeight="1">
      <c r="A95" s="30"/>
      <c r="B95" s="31"/>
      <c r="C95" s="32"/>
      <c r="D95" s="32"/>
      <c r="E95" s="32"/>
      <c r="F95" s="32"/>
      <c r="G95" s="32"/>
      <c r="H95" s="32"/>
      <c r="I95" s="111"/>
      <c r="J95" s="111"/>
      <c r="K95" s="32"/>
      <c r="L95" s="32"/>
      <c r="M95" s="47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47" s="2" customFormat="1" ht="22.9" customHeight="1">
      <c r="A96" s="30"/>
      <c r="B96" s="31"/>
      <c r="C96" s="158" t="s">
        <v>112</v>
      </c>
      <c r="D96" s="32"/>
      <c r="E96" s="32"/>
      <c r="F96" s="32"/>
      <c r="G96" s="32"/>
      <c r="H96" s="32"/>
      <c r="I96" s="159">
        <f>Q120</f>
        <v>0</v>
      </c>
      <c r="J96" s="159">
        <f>R120</f>
        <v>0</v>
      </c>
      <c r="K96" s="79">
        <f>K120</f>
        <v>0</v>
      </c>
      <c r="L96" s="32"/>
      <c r="M96" s="47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U96" s="14" t="s">
        <v>113</v>
      </c>
    </row>
    <row r="97" spans="1:31" s="9" customFormat="1" ht="24.95" customHeight="1">
      <c r="B97" s="160"/>
      <c r="C97" s="161"/>
      <c r="D97" s="162" t="s">
        <v>1486</v>
      </c>
      <c r="E97" s="163"/>
      <c r="F97" s="163"/>
      <c r="G97" s="163"/>
      <c r="H97" s="163"/>
      <c r="I97" s="164">
        <f>Q121</f>
        <v>0</v>
      </c>
      <c r="J97" s="164">
        <f>R121</f>
        <v>0</v>
      </c>
      <c r="K97" s="165">
        <f>K121</f>
        <v>0</v>
      </c>
      <c r="L97" s="161"/>
      <c r="M97" s="166"/>
    </row>
    <row r="98" spans="1:31" s="9" customFormat="1" ht="24.95" customHeight="1">
      <c r="B98" s="160"/>
      <c r="C98" s="161"/>
      <c r="D98" s="162" t="s">
        <v>1487</v>
      </c>
      <c r="E98" s="163"/>
      <c r="F98" s="163"/>
      <c r="G98" s="163"/>
      <c r="H98" s="163"/>
      <c r="I98" s="164">
        <f>Q136</f>
        <v>0</v>
      </c>
      <c r="J98" s="164">
        <f>R136</f>
        <v>0</v>
      </c>
      <c r="K98" s="165">
        <f>K136</f>
        <v>0</v>
      </c>
      <c r="L98" s="161"/>
      <c r="M98" s="166"/>
    </row>
    <row r="99" spans="1:31" s="9" customFormat="1" ht="24.95" customHeight="1">
      <c r="B99" s="160"/>
      <c r="C99" s="161"/>
      <c r="D99" s="162" t="s">
        <v>1488</v>
      </c>
      <c r="E99" s="163"/>
      <c r="F99" s="163"/>
      <c r="G99" s="163"/>
      <c r="H99" s="163"/>
      <c r="I99" s="164">
        <f>Q140</f>
        <v>0</v>
      </c>
      <c r="J99" s="164">
        <f>R140</f>
        <v>0</v>
      </c>
      <c r="K99" s="165">
        <f>K140</f>
        <v>0</v>
      </c>
      <c r="L99" s="161"/>
      <c r="M99" s="166"/>
    </row>
    <row r="100" spans="1:31" s="9" customFormat="1" ht="24.95" customHeight="1">
      <c r="B100" s="160"/>
      <c r="C100" s="161"/>
      <c r="D100" s="162" t="s">
        <v>1489</v>
      </c>
      <c r="E100" s="163"/>
      <c r="F100" s="163"/>
      <c r="G100" s="163"/>
      <c r="H100" s="163"/>
      <c r="I100" s="164">
        <f>Q154</f>
        <v>0</v>
      </c>
      <c r="J100" s="164">
        <f>R154</f>
        <v>0</v>
      </c>
      <c r="K100" s="165">
        <f>K154</f>
        <v>0</v>
      </c>
      <c r="L100" s="161"/>
      <c r="M100" s="166"/>
    </row>
    <row r="101" spans="1:31" s="2" customFormat="1" ht="21.75" customHeight="1">
      <c r="A101" s="30"/>
      <c r="B101" s="31"/>
      <c r="C101" s="32"/>
      <c r="D101" s="32"/>
      <c r="E101" s="32"/>
      <c r="F101" s="32"/>
      <c r="G101" s="32"/>
      <c r="H101" s="32"/>
      <c r="I101" s="111"/>
      <c r="J101" s="111"/>
      <c r="K101" s="32"/>
      <c r="L101" s="32"/>
      <c r="M101" s="47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</row>
    <row r="102" spans="1:31" s="2" customFormat="1" ht="6.95" customHeight="1">
      <c r="A102" s="30"/>
      <c r="B102" s="50"/>
      <c r="C102" s="51"/>
      <c r="D102" s="51"/>
      <c r="E102" s="51"/>
      <c r="F102" s="51"/>
      <c r="G102" s="51"/>
      <c r="H102" s="51"/>
      <c r="I102" s="149"/>
      <c r="J102" s="149"/>
      <c r="K102" s="51"/>
      <c r="L102" s="51"/>
      <c r="M102" s="47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</row>
    <row r="106" spans="1:31" s="2" customFormat="1" ht="6.95" customHeight="1">
      <c r="A106" s="30"/>
      <c r="B106" s="52"/>
      <c r="C106" s="53"/>
      <c r="D106" s="53"/>
      <c r="E106" s="53"/>
      <c r="F106" s="53"/>
      <c r="G106" s="53"/>
      <c r="H106" s="53"/>
      <c r="I106" s="152"/>
      <c r="J106" s="152"/>
      <c r="K106" s="53"/>
      <c r="L106" s="53"/>
      <c r="M106" s="47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</row>
    <row r="107" spans="1:31" s="2" customFormat="1" ht="24.95" customHeight="1">
      <c r="A107" s="30"/>
      <c r="B107" s="31"/>
      <c r="C107" s="20" t="s">
        <v>135</v>
      </c>
      <c r="D107" s="32"/>
      <c r="E107" s="32"/>
      <c r="F107" s="32"/>
      <c r="G107" s="32"/>
      <c r="H107" s="32"/>
      <c r="I107" s="111"/>
      <c r="J107" s="111"/>
      <c r="K107" s="32"/>
      <c r="L107" s="32"/>
      <c r="M107" s="47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</row>
    <row r="108" spans="1:31" s="2" customFormat="1" ht="6.95" customHeight="1">
      <c r="A108" s="30"/>
      <c r="B108" s="31"/>
      <c r="C108" s="32"/>
      <c r="D108" s="32"/>
      <c r="E108" s="32"/>
      <c r="F108" s="32"/>
      <c r="G108" s="32"/>
      <c r="H108" s="32"/>
      <c r="I108" s="111"/>
      <c r="J108" s="111"/>
      <c r="K108" s="32"/>
      <c r="L108" s="32"/>
      <c r="M108" s="47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</row>
    <row r="109" spans="1:31" s="2" customFormat="1" ht="12" customHeight="1">
      <c r="A109" s="30"/>
      <c r="B109" s="31"/>
      <c r="C109" s="26" t="s">
        <v>15</v>
      </c>
      <c r="D109" s="32"/>
      <c r="E109" s="32"/>
      <c r="F109" s="32"/>
      <c r="G109" s="32"/>
      <c r="H109" s="32"/>
      <c r="I109" s="111"/>
      <c r="J109" s="111"/>
      <c r="K109" s="32"/>
      <c r="L109" s="32"/>
      <c r="M109" s="47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</row>
    <row r="110" spans="1:31" s="2" customFormat="1" ht="23.25" customHeight="1">
      <c r="A110" s="30"/>
      <c r="B110" s="31"/>
      <c r="C110" s="32"/>
      <c r="D110" s="32"/>
      <c r="E110" s="293" t="str">
        <f>E7</f>
        <v>Zlepšenie vybavenia techn. učební a zvýšenie technickej gramotnosti v centre odborného výcviku SPŠ NMnV</v>
      </c>
      <c r="F110" s="294"/>
      <c r="G110" s="294"/>
      <c r="H110" s="294"/>
      <c r="I110" s="111"/>
      <c r="J110" s="111"/>
      <c r="K110" s="32"/>
      <c r="L110" s="32"/>
      <c r="M110" s="47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</row>
    <row r="111" spans="1:31" s="2" customFormat="1" ht="12" customHeight="1">
      <c r="A111" s="30"/>
      <c r="B111" s="31"/>
      <c r="C111" s="26" t="s">
        <v>102</v>
      </c>
      <c r="D111" s="32"/>
      <c r="E111" s="32"/>
      <c r="F111" s="32"/>
      <c r="G111" s="32"/>
      <c r="H111" s="32"/>
      <c r="I111" s="111"/>
      <c r="J111" s="111"/>
      <c r="K111" s="32"/>
      <c r="L111" s="32"/>
      <c r="M111" s="47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</row>
    <row r="112" spans="1:31" s="2" customFormat="1" ht="16.5" customHeight="1">
      <c r="A112" s="30"/>
      <c r="B112" s="31"/>
      <c r="C112" s="32"/>
      <c r="D112" s="32"/>
      <c r="E112" s="245" t="str">
        <f>E9</f>
        <v>005 - SO 01 Vzduchotechnika</v>
      </c>
      <c r="F112" s="295"/>
      <c r="G112" s="295"/>
      <c r="H112" s="295"/>
      <c r="I112" s="111"/>
      <c r="J112" s="111"/>
      <c r="K112" s="32"/>
      <c r="L112" s="32"/>
      <c r="M112" s="47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</row>
    <row r="113" spans="1:65" s="2" customFormat="1" ht="6.95" customHeight="1">
      <c r="A113" s="30"/>
      <c r="B113" s="31"/>
      <c r="C113" s="32"/>
      <c r="D113" s="32"/>
      <c r="E113" s="32"/>
      <c r="F113" s="32"/>
      <c r="G113" s="32"/>
      <c r="H113" s="32"/>
      <c r="I113" s="111"/>
      <c r="J113" s="111"/>
      <c r="K113" s="32"/>
      <c r="L113" s="32"/>
      <c r="M113" s="47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</row>
    <row r="114" spans="1:65" s="2" customFormat="1" ht="12" customHeight="1">
      <c r="A114" s="30"/>
      <c r="B114" s="31"/>
      <c r="C114" s="26" t="s">
        <v>19</v>
      </c>
      <c r="D114" s="32"/>
      <c r="E114" s="32"/>
      <c r="F114" s="24" t="str">
        <f>F12</f>
        <v>Nové Mesto nad Váhom</v>
      </c>
      <c r="G114" s="32"/>
      <c r="H114" s="32"/>
      <c r="I114" s="113" t="s">
        <v>21</v>
      </c>
      <c r="J114" s="115" t="str">
        <f>IF(J12="","",J12)</f>
        <v>22.6.2017</v>
      </c>
      <c r="K114" s="32"/>
      <c r="L114" s="32"/>
      <c r="M114" s="47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</row>
    <row r="115" spans="1:65" s="2" customFormat="1" ht="6.95" customHeight="1">
      <c r="A115" s="30"/>
      <c r="B115" s="31"/>
      <c r="C115" s="32"/>
      <c r="D115" s="32"/>
      <c r="E115" s="32"/>
      <c r="F115" s="32"/>
      <c r="G115" s="32"/>
      <c r="H115" s="32"/>
      <c r="I115" s="111"/>
      <c r="J115" s="111"/>
      <c r="K115" s="32"/>
      <c r="L115" s="32"/>
      <c r="M115" s="47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</row>
    <row r="116" spans="1:65" s="2" customFormat="1" ht="25.7" customHeight="1">
      <c r="A116" s="30"/>
      <c r="B116" s="31"/>
      <c r="C116" s="26" t="s">
        <v>23</v>
      </c>
      <c r="D116" s="32"/>
      <c r="E116" s="32"/>
      <c r="F116" s="24" t="str">
        <f>E15</f>
        <v xml:space="preserve"> </v>
      </c>
      <c r="G116" s="32"/>
      <c r="H116" s="32"/>
      <c r="I116" s="113" t="s">
        <v>29</v>
      </c>
      <c r="J116" s="153" t="str">
        <f>E21</f>
        <v>3D PARTNERS, s.r.o.</v>
      </c>
      <c r="K116" s="32"/>
      <c r="L116" s="32"/>
      <c r="M116" s="47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pans="1:65" s="2" customFormat="1" ht="15.2" customHeight="1">
      <c r="A117" s="30"/>
      <c r="B117" s="31"/>
      <c r="C117" s="26" t="s">
        <v>27</v>
      </c>
      <c r="D117" s="32"/>
      <c r="E117" s="32"/>
      <c r="F117" s="24" t="str">
        <f>IF(E18="","",E18)</f>
        <v>Vyplň údaj</v>
      </c>
      <c r="G117" s="32"/>
      <c r="H117" s="32"/>
      <c r="I117" s="113" t="s">
        <v>34</v>
      </c>
      <c r="J117" s="153" t="str">
        <f>E24</f>
        <v>Ing. Martin TOMÁŠ</v>
      </c>
      <c r="K117" s="32"/>
      <c r="L117" s="32"/>
      <c r="M117" s="47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</row>
    <row r="118" spans="1:65" s="2" customFormat="1" ht="10.35" customHeight="1">
      <c r="A118" s="30"/>
      <c r="B118" s="31"/>
      <c r="C118" s="32"/>
      <c r="D118" s="32"/>
      <c r="E118" s="32"/>
      <c r="F118" s="32"/>
      <c r="G118" s="32"/>
      <c r="H118" s="32"/>
      <c r="I118" s="111"/>
      <c r="J118" s="111"/>
      <c r="K118" s="32"/>
      <c r="L118" s="32"/>
      <c r="M118" s="47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</row>
    <row r="119" spans="1:65" s="11" customFormat="1" ht="29.25" customHeight="1">
      <c r="A119" s="174"/>
      <c r="B119" s="175"/>
      <c r="C119" s="176" t="s">
        <v>136</v>
      </c>
      <c r="D119" s="177" t="s">
        <v>62</v>
      </c>
      <c r="E119" s="177" t="s">
        <v>58</v>
      </c>
      <c r="F119" s="177" t="s">
        <v>59</v>
      </c>
      <c r="G119" s="177" t="s">
        <v>137</v>
      </c>
      <c r="H119" s="177" t="s">
        <v>138</v>
      </c>
      <c r="I119" s="178" t="s">
        <v>139</v>
      </c>
      <c r="J119" s="178" t="s">
        <v>140</v>
      </c>
      <c r="K119" s="179" t="s">
        <v>111</v>
      </c>
      <c r="L119" s="180" t="s">
        <v>141</v>
      </c>
      <c r="M119" s="181"/>
      <c r="N119" s="70" t="s">
        <v>1</v>
      </c>
      <c r="O119" s="71" t="s">
        <v>41</v>
      </c>
      <c r="P119" s="71" t="s">
        <v>142</v>
      </c>
      <c r="Q119" s="71" t="s">
        <v>143</v>
      </c>
      <c r="R119" s="71" t="s">
        <v>144</v>
      </c>
      <c r="S119" s="71" t="s">
        <v>145</v>
      </c>
      <c r="T119" s="71" t="s">
        <v>146</v>
      </c>
      <c r="U119" s="71" t="s">
        <v>147</v>
      </c>
      <c r="V119" s="71" t="s">
        <v>148</v>
      </c>
      <c r="W119" s="71" t="s">
        <v>149</v>
      </c>
      <c r="X119" s="72" t="s">
        <v>150</v>
      </c>
      <c r="Y119" s="174"/>
      <c r="Z119" s="174"/>
      <c r="AA119" s="174"/>
      <c r="AB119" s="174"/>
      <c r="AC119" s="174"/>
      <c r="AD119" s="174"/>
      <c r="AE119" s="174"/>
    </row>
    <row r="120" spans="1:65" s="2" customFormat="1" ht="22.9" customHeight="1">
      <c r="A120" s="30"/>
      <c r="B120" s="31"/>
      <c r="C120" s="77" t="s">
        <v>112</v>
      </c>
      <c r="D120" s="32"/>
      <c r="E120" s="32"/>
      <c r="F120" s="32"/>
      <c r="G120" s="32"/>
      <c r="H120" s="32"/>
      <c r="I120" s="111"/>
      <c r="J120" s="111"/>
      <c r="K120" s="182">
        <f>BK120</f>
        <v>0</v>
      </c>
      <c r="L120" s="32"/>
      <c r="M120" s="35"/>
      <c r="N120" s="73"/>
      <c r="O120" s="183"/>
      <c r="P120" s="74"/>
      <c r="Q120" s="184">
        <f>Q121+Q136+Q140+Q154</f>
        <v>0</v>
      </c>
      <c r="R120" s="184">
        <f>R121+R136+R140+R154</f>
        <v>0</v>
      </c>
      <c r="S120" s="74"/>
      <c r="T120" s="185">
        <f>T121+T136+T140+T154</f>
        <v>0</v>
      </c>
      <c r="U120" s="74"/>
      <c r="V120" s="185">
        <f>V121+V136+V140+V154</f>
        <v>0</v>
      </c>
      <c r="W120" s="74"/>
      <c r="X120" s="186">
        <f>X121+X136+X140+X154</f>
        <v>0</v>
      </c>
      <c r="Y120" s="30"/>
      <c r="Z120" s="30"/>
      <c r="AA120" s="30"/>
      <c r="AB120" s="30"/>
      <c r="AC120" s="30"/>
      <c r="AD120" s="30"/>
      <c r="AE120" s="30"/>
      <c r="AT120" s="14" t="s">
        <v>78</v>
      </c>
      <c r="AU120" s="14" t="s">
        <v>113</v>
      </c>
      <c r="BK120" s="187">
        <f>BK121+BK136+BK140+BK154</f>
        <v>0</v>
      </c>
    </row>
    <row r="121" spans="1:65" s="12" customFormat="1" ht="25.9" customHeight="1">
      <c r="B121" s="188"/>
      <c r="C121" s="189"/>
      <c r="D121" s="190" t="s">
        <v>78</v>
      </c>
      <c r="E121" s="191" t="s">
        <v>1027</v>
      </c>
      <c r="F121" s="191" t="s">
        <v>1490</v>
      </c>
      <c r="G121" s="189"/>
      <c r="H121" s="189"/>
      <c r="I121" s="192"/>
      <c r="J121" s="192"/>
      <c r="K121" s="193">
        <f>BK121</f>
        <v>0</v>
      </c>
      <c r="L121" s="189"/>
      <c r="M121" s="194"/>
      <c r="N121" s="195"/>
      <c r="O121" s="196"/>
      <c r="P121" s="196"/>
      <c r="Q121" s="197">
        <f>SUM(Q122:Q135)</f>
        <v>0</v>
      </c>
      <c r="R121" s="197">
        <f>SUM(R122:R135)</f>
        <v>0</v>
      </c>
      <c r="S121" s="196"/>
      <c r="T121" s="198">
        <f>SUM(T122:T135)</f>
        <v>0</v>
      </c>
      <c r="U121" s="196"/>
      <c r="V121" s="198">
        <f>SUM(V122:V135)</f>
        <v>0</v>
      </c>
      <c r="W121" s="196"/>
      <c r="X121" s="199">
        <f>SUM(X122:X135)</f>
        <v>0</v>
      </c>
      <c r="AR121" s="200" t="s">
        <v>87</v>
      </c>
      <c r="AT121" s="201" t="s">
        <v>78</v>
      </c>
      <c r="AU121" s="201" t="s">
        <v>79</v>
      </c>
      <c r="AY121" s="200" t="s">
        <v>153</v>
      </c>
      <c r="BK121" s="202">
        <f>SUM(BK122:BK135)</f>
        <v>0</v>
      </c>
    </row>
    <row r="122" spans="1:65" s="2" customFormat="1" ht="21.75" customHeight="1">
      <c r="A122" s="30"/>
      <c r="B122" s="31"/>
      <c r="C122" s="205" t="s">
        <v>87</v>
      </c>
      <c r="D122" s="205" t="s">
        <v>156</v>
      </c>
      <c r="E122" s="206" t="s">
        <v>1491</v>
      </c>
      <c r="F122" s="207" t="s">
        <v>1492</v>
      </c>
      <c r="G122" s="208" t="s">
        <v>159</v>
      </c>
      <c r="H122" s="209">
        <v>1</v>
      </c>
      <c r="I122" s="210"/>
      <c r="J122" s="210"/>
      <c r="K122" s="209">
        <f t="shared" ref="K122:K135" si="0">ROUND(P122*H122,3)</f>
        <v>0</v>
      </c>
      <c r="L122" s="211"/>
      <c r="M122" s="35"/>
      <c r="N122" s="212" t="s">
        <v>1</v>
      </c>
      <c r="O122" s="213" t="s">
        <v>43</v>
      </c>
      <c r="P122" s="214">
        <f t="shared" ref="P122:P135" si="1">I122+J122</f>
        <v>0</v>
      </c>
      <c r="Q122" s="214">
        <f t="shared" ref="Q122:Q135" si="2">ROUND(I122*H122,3)</f>
        <v>0</v>
      </c>
      <c r="R122" s="214">
        <f t="shared" ref="R122:R135" si="3">ROUND(J122*H122,3)</f>
        <v>0</v>
      </c>
      <c r="S122" s="66"/>
      <c r="T122" s="215">
        <f t="shared" ref="T122:T135" si="4">S122*H122</f>
        <v>0</v>
      </c>
      <c r="U122" s="215">
        <v>0</v>
      </c>
      <c r="V122" s="215">
        <f t="shared" ref="V122:V135" si="5">U122*H122</f>
        <v>0</v>
      </c>
      <c r="W122" s="215">
        <v>0</v>
      </c>
      <c r="X122" s="216">
        <f t="shared" ref="X122:X135" si="6">W122*H122</f>
        <v>0</v>
      </c>
      <c r="Y122" s="30"/>
      <c r="Z122" s="30"/>
      <c r="AA122" s="30"/>
      <c r="AB122" s="30"/>
      <c r="AC122" s="30"/>
      <c r="AD122" s="30"/>
      <c r="AE122" s="30"/>
      <c r="AR122" s="217" t="s">
        <v>160</v>
      </c>
      <c r="AT122" s="217" t="s">
        <v>156</v>
      </c>
      <c r="AU122" s="217" t="s">
        <v>87</v>
      </c>
      <c r="AY122" s="14" t="s">
        <v>153</v>
      </c>
      <c r="BE122" s="218">
        <f t="shared" ref="BE122:BE135" si="7">IF(O122="základná",K122,0)</f>
        <v>0</v>
      </c>
      <c r="BF122" s="218">
        <f t="shared" ref="BF122:BF135" si="8">IF(O122="znížená",K122,0)</f>
        <v>0</v>
      </c>
      <c r="BG122" s="218">
        <f t="shared" ref="BG122:BG135" si="9">IF(O122="zákl. prenesená",K122,0)</f>
        <v>0</v>
      </c>
      <c r="BH122" s="218">
        <f t="shared" ref="BH122:BH135" si="10">IF(O122="zníž. prenesená",K122,0)</f>
        <v>0</v>
      </c>
      <c r="BI122" s="218">
        <f t="shared" ref="BI122:BI135" si="11">IF(O122="nulová",K122,0)</f>
        <v>0</v>
      </c>
      <c r="BJ122" s="14" t="s">
        <v>161</v>
      </c>
      <c r="BK122" s="219">
        <f t="shared" ref="BK122:BK135" si="12">ROUND(P122*H122,3)</f>
        <v>0</v>
      </c>
      <c r="BL122" s="14" t="s">
        <v>160</v>
      </c>
      <c r="BM122" s="217" t="s">
        <v>1493</v>
      </c>
    </row>
    <row r="123" spans="1:65" s="2" customFormat="1" ht="21.75" customHeight="1">
      <c r="A123" s="30"/>
      <c r="B123" s="31"/>
      <c r="C123" s="205" t="s">
        <v>161</v>
      </c>
      <c r="D123" s="205" t="s">
        <v>156</v>
      </c>
      <c r="E123" s="206" t="s">
        <v>1494</v>
      </c>
      <c r="F123" s="207" t="s">
        <v>1495</v>
      </c>
      <c r="G123" s="208" t="s">
        <v>159</v>
      </c>
      <c r="H123" s="209">
        <v>2</v>
      </c>
      <c r="I123" s="210"/>
      <c r="J123" s="210"/>
      <c r="K123" s="209">
        <f t="shared" si="0"/>
        <v>0</v>
      </c>
      <c r="L123" s="211"/>
      <c r="M123" s="35"/>
      <c r="N123" s="212" t="s">
        <v>1</v>
      </c>
      <c r="O123" s="213" t="s">
        <v>43</v>
      </c>
      <c r="P123" s="214">
        <f t="shared" si="1"/>
        <v>0</v>
      </c>
      <c r="Q123" s="214">
        <f t="shared" si="2"/>
        <v>0</v>
      </c>
      <c r="R123" s="214">
        <f t="shared" si="3"/>
        <v>0</v>
      </c>
      <c r="S123" s="66"/>
      <c r="T123" s="215">
        <f t="shared" si="4"/>
        <v>0</v>
      </c>
      <c r="U123" s="215">
        <v>0</v>
      </c>
      <c r="V123" s="215">
        <f t="shared" si="5"/>
        <v>0</v>
      </c>
      <c r="W123" s="215">
        <v>0</v>
      </c>
      <c r="X123" s="216">
        <f t="shared" si="6"/>
        <v>0</v>
      </c>
      <c r="Y123" s="30"/>
      <c r="Z123" s="30"/>
      <c r="AA123" s="30"/>
      <c r="AB123" s="30"/>
      <c r="AC123" s="30"/>
      <c r="AD123" s="30"/>
      <c r="AE123" s="30"/>
      <c r="AR123" s="217" t="s">
        <v>160</v>
      </c>
      <c r="AT123" s="217" t="s">
        <v>156</v>
      </c>
      <c r="AU123" s="217" t="s">
        <v>87</v>
      </c>
      <c r="AY123" s="14" t="s">
        <v>153</v>
      </c>
      <c r="BE123" s="218">
        <f t="shared" si="7"/>
        <v>0</v>
      </c>
      <c r="BF123" s="218">
        <f t="shared" si="8"/>
        <v>0</v>
      </c>
      <c r="BG123" s="218">
        <f t="shared" si="9"/>
        <v>0</v>
      </c>
      <c r="BH123" s="218">
        <f t="shared" si="10"/>
        <v>0</v>
      </c>
      <c r="BI123" s="218">
        <f t="shared" si="11"/>
        <v>0</v>
      </c>
      <c r="BJ123" s="14" t="s">
        <v>161</v>
      </c>
      <c r="BK123" s="219">
        <f t="shared" si="12"/>
        <v>0</v>
      </c>
      <c r="BL123" s="14" t="s">
        <v>160</v>
      </c>
      <c r="BM123" s="217" t="s">
        <v>1496</v>
      </c>
    </row>
    <row r="124" spans="1:65" s="2" customFormat="1" ht="21.75" customHeight="1">
      <c r="A124" s="30"/>
      <c r="B124" s="31"/>
      <c r="C124" s="205" t="s">
        <v>154</v>
      </c>
      <c r="D124" s="205" t="s">
        <v>156</v>
      </c>
      <c r="E124" s="206" t="s">
        <v>1497</v>
      </c>
      <c r="F124" s="207" t="s">
        <v>1498</v>
      </c>
      <c r="G124" s="208" t="s">
        <v>159</v>
      </c>
      <c r="H124" s="209">
        <v>1</v>
      </c>
      <c r="I124" s="210"/>
      <c r="J124" s="210"/>
      <c r="K124" s="209">
        <f t="shared" si="0"/>
        <v>0</v>
      </c>
      <c r="L124" s="211"/>
      <c r="M124" s="35"/>
      <c r="N124" s="212" t="s">
        <v>1</v>
      </c>
      <c r="O124" s="213" t="s">
        <v>43</v>
      </c>
      <c r="P124" s="214">
        <f t="shared" si="1"/>
        <v>0</v>
      </c>
      <c r="Q124" s="214">
        <f t="shared" si="2"/>
        <v>0</v>
      </c>
      <c r="R124" s="214">
        <f t="shared" si="3"/>
        <v>0</v>
      </c>
      <c r="S124" s="66"/>
      <c r="T124" s="215">
        <f t="shared" si="4"/>
        <v>0</v>
      </c>
      <c r="U124" s="215">
        <v>0</v>
      </c>
      <c r="V124" s="215">
        <f t="shared" si="5"/>
        <v>0</v>
      </c>
      <c r="W124" s="215">
        <v>0</v>
      </c>
      <c r="X124" s="216">
        <f t="shared" si="6"/>
        <v>0</v>
      </c>
      <c r="Y124" s="30"/>
      <c r="Z124" s="30"/>
      <c r="AA124" s="30"/>
      <c r="AB124" s="30"/>
      <c r="AC124" s="30"/>
      <c r="AD124" s="30"/>
      <c r="AE124" s="30"/>
      <c r="AR124" s="217" t="s">
        <v>160</v>
      </c>
      <c r="AT124" s="217" t="s">
        <v>156</v>
      </c>
      <c r="AU124" s="217" t="s">
        <v>87</v>
      </c>
      <c r="AY124" s="14" t="s">
        <v>153</v>
      </c>
      <c r="BE124" s="218">
        <f t="shared" si="7"/>
        <v>0</v>
      </c>
      <c r="BF124" s="218">
        <f t="shared" si="8"/>
        <v>0</v>
      </c>
      <c r="BG124" s="218">
        <f t="shared" si="9"/>
        <v>0</v>
      </c>
      <c r="BH124" s="218">
        <f t="shared" si="10"/>
        <v>0</v>
      </c>
      <c r="BI124" s="218">
        <f t="shared" si="11"/>
        <v>0</v>
      </c>
      <c r="BJ124" s="14" t="s">
        <v>161</v>
      </c>
      <c r="BK124" s="219">
        <f t="shared" si="12"/>
        <v>0</v>
      </c>
      <c r="BL124" s="14" t="s">
        <v>160</v>
      </c>
      <c r="BM124" s="217" t="s">
        <v>1499</v>
      </c>
    </row>
    <row r="125" spans="1:65" s="2" customFormat="1" ht="21.75" customHeight="1">
      <c r="A125" s="30"/>
      <c r="B125" s="31"/>
      <c r="C125" s="205" t="s">
        <v>160</v>
      </c>
      <c r="D125" s="205" t="s">
        <v>156</v>
      </c>
      <c r="E125" s="206" t="s">
        <v>1500</v>
      </c>
      <c r="F125" s="207" t="s">
        <v>1501</v>
      </c>
      <c r="G125" s="208" t="s">
        <v>159</v>
      </c>
      <c r="H125" s="209">
        <v>1</v>
      </c>
      <c r="I125" s="210"/>
      <c r="J125" s="210"/>
      <c r="K125" s="209">
        <f t="shared" si="0"/>
        <v>0</v>
      </c>
      <c r="L125" s="211"/>
      <c r="M125" s="35"/>
      <c r="N125" s="212" t="s">
        <v>1</v>
      </c>
      <c r="O125" s="213" t="s">
        <v>43</v>
      </c>
      <c r="P125" s="214">
        <f t="shared" si="1"/>
        <v>0</v>
      </c>
      <c r="Q125" s="214">
        <f t="shared" si="2"/>
        <v>0</v>
      </c>
      <c r="R125" s="214">
        <f t="shared" si="3"/>
        <v>0</v>
      </c>
      <c r="S125" s="66"/>
      <c r="T125" s="215">
        <f t="shared" si="4"/>
        <v>0</v>
      </c>
      <c r="U125" s="215">
        <v>0</v>
      </c>
      <c r="V125" s="215">
        <f t="shared" si="5"/>
        <v>0</v>
      </c>
      <c r="W125" s="215">
        <v>0</v>
      </c>
      <c r="X125" s="216">
        <f t="shared" si="6"/>
        <v>0</v>
      </c>
      <c r="Y125" s="30"/>
      <c r="Z125" s="30"/>
      <c r="AA125" s="30"/>
      <c r="AB125" s="30"/>
      <c r="AC125" s="30"/>
      <c r="AD125" s="30"/>
      <c r="AE125" s="30"/>
      <c r="AR125" s="217" t="s">
        <v>160</v>
      </c>
      <c r="AT125" s="217" t="s">
        <v>156</v>
      </c>
      <c r="AU125" s="217" t="s">
        <v>87</v>
      </c>
      <c r="AY125" s="14" t="s">
        <v>153</v>
      </c>
      <c r="BE125" s="218">
        <f t="shared" si="7"/>
        <v>0</v>
      </c>
      <c r="BF125" s="218">
        <f t="shared" si="8"/>
        <v>0</v>
      </c>
      <c r="BG125" s="218">
        <f t="shared" si="9"/>
        <v>0</v>
      </c>
      <c r="BH125" s="218">
        <f t="shared" si="10"/>
        <v>0</v>
      </c>
      <c r="BI125" s="218">
        <f t="shared" si="11"/>
        <v>0</v>
      </c>
      <c r="BJ125" s="14" t="s">
        <v>161</v>
      </c>
      <c r="BK125" s="219">
        <f t="shared" si="12"/>
        <v>0</v>
      </c>
      <c r="BL125" s="14" t="s">
        <v>160</v>
      </c>
      <c r="BM125" s="217" t="s">
        <v>1502</v>
      </c>
    </row>
    <row r="126" spans="1:65" s="2" customFormat="1" ht="16.5" customHeight="1">
      <c r="A126" s="30"/>
      <c r="B126" s="31"/>
      <c r="C126" s="205" t="s">
        <v>185</v>
      </c>
      <c r="D126" s="205" t="s">
        <v>156</v>
      </c>
      <c r="E126" s="206" t="s">
        <v>1503</v>
      </c>
      <c r="F126" s="207" t="s">
        <v>1504</v>
      </c>
      <c r="G126" s="208" t="s">
        <v>159</v>
      </c>
      <c r="H126" s="209">
        <v>2</v>
      </c>
      <c r="I126" s="210"/>
      <c r="J126" s="210"/>
      <c r="K126" s="209">
        <f t="shared" si="0"/>
        <v>0</v>
      </c>
      <c r="L126" s="211"/>
      <c r="M126" s="35"/>
      <c r="N126" s="212" t="s">
        <v>1</v>
      </c>
      <c r="O126" s="213" t="s">
        <v>43</v>
      </c>
      <c r="P126" s="214">
        <f t="shared" si="1"/>
        <v>0</v>
      </c>
      <c r="Q126" s="214">
        <f t="shared" si="2"/>
        <v>0</v>
      </c>
      <c r="R126" s="214">
        <f t="shared" si="3"/>
        <v>0</v>
      </c>
      <c r="S126" s="66"/>
      <c r="T126" s="215">
        <f t="shared" si="4"/>
        <v>0</v>
      </c>
      <c r="U126" s="215">
        <v>0</v>
      </c>
      <c r="V126" s="215">
        <f t="shared" si="5"/>
        <v>0</v>
      </c>
      <c r="W126" s="215">
        <v>0</v>
      </c>
      <c r="X126" s="216">
        <f t="shared" si="6"/>
        <v>0</v>
      </c>
      <c r="Y126" s="30"/>
      <c r="Z126" s="30"/>
      <c r="AA126" s="30"/>
      <c r="AB126" s="30"/>
      <c r="AC126" s="30"/>
      <c r="AD126" s="30"/>
      <c r="AE126" s="30"/>
      <c r="AR126" s="217" t="s">
        <v>160</v>
      </c>
      <c r="AT126" s="217" t="s">
        <v>156</v>
      </c>
      <c r="AU126" s="217" t="s">
        <v>87</v>
      </c>
      <c r="AY126" s="14" t="s">
        <v>153</v>
      </c>
      <c r="BE126" s="218">
        <f t="shared" si="7"/>
        <v>0</v>
      </c>
      <c r="BF126" s="218">
        <f t="shared" si="8"/>
        <v>0</v>
      </c>
      <c r="BG126" s="218">
        <f t="shared" si="9"/>
        <v>0</v>
      </c>
      <c r="BH126" s="218">
        <f t="shared" si="10"/>
        <v>0</v>
      </c>
      <c r="BI126" s="218">
        <f t="shared" si="11"/>
        <v>0</v>
      </c>
      <c r="BJ126" s="14" t="s">
        <v>161</v>
      </c>
      <c r="BK126" s="219">
        <f t="shared" si="12"/>
        <v>0</v>
      </c>
      <c r="BL126" s="14" t="s">
        <v>160</v>
      </c>
      <c r="BM126" s="217" t="s">
        <v>1505</v>
      </c>
    </row>
    <row r="127" spans="1:65" s="2" customFormat="1" ht="16.5" customHeight="1">
      <c r="A127" s="30"/>
      <c r="B127" s="31"/>
      <c r="C127" s="205" t="s">
        <v>176</v>
      </c>
      <c r="D127" s="205" t="s">
        <v>156</v>
      </c>
      <c r="E127" s="206" t="s">
        <v>1506</v>
      </c>
      <c r="F127" s="207" t="s">
        <v>1507</v>
      </c>
      <c r="G127" s="208" t="s">
        <v>159</v>
      </c>
      <c r="H127" s="209">
        <v>1</v>
      </c>
      <c r="I127" s="210"/>
      <c r="J127" s="210"/>
      <c r="K127" s="209">
        <f t="shared" si="0"/>
        <v>0</v>
      </c>
      <c r="L127" s="211"/>
      <c r="M127" s="35"/>
      <c r="N127" s="212" t="s">
        <v>1</v>
      </c>
      <c r="O127" s="213" t="s">
        <v>43</v>
      </c>
      <c r="P127" s="214">
        <f t="shared" si="1"/>
        <v>0</v>
      </c>
      <c r="Q127" s="214">
        <f t="shared" si="2"/>
        <v>0</v>
      </c>
      <c r="R127" s="214">
        <f t="shared" si="3"/>
        <v>0</v>
      </c>
      <c r="S127" s="66"/>
      <c r="T127" s="215">
        <f t="shared" si="4"/>
        <v>0</v>
      </c>
      <c r="U127" s="215">
        <v>0</v>
      </c>
      <c r="V127" s="215">
        <f t="shared" si="5"/>
        <v>0</v>
      </c>
      <c r="W127" s="215">
        <v>0</v>
      </c>
      <c r="X127" s="216">
        <f t="shared" si="6"/>
        <v>0</v>
      </c>
      <c r="Y127" s="30"/>
      <c r="Z127" s="30"/>
      <c r="AA127" s="30"/>
      <c r="AB127" s="30"/>
      <c r="AC127" s="30"/>
      <c r="AD127" s="30"/>
      <c r="AE127" s="30"/>
      <c r="AR127" s="217" t="s">
        <v>160</v>
      </c>
      <c r="AT127" s="217" t="s">
        <v>156</v>
      </c>
      <c r="AU127" s="217" t="s">
        <v>87</v>
      </c>
      <c r="AY127" s="14" t="s">
        <v>153</v>
      </c>
      <c r="BE127" s="218">
        <f t="shared" si="7"/>
        <v>0</v>
      </c>
      <c r="BF127" s="218">
        <f t="shared" si="8"/>
        <v>0</v>
      </c>
      <c r="BG127" s="218">
        <f t="shared" si="9"/>
        <v>0</v>
      </c>
      <c r="BH127" s="218">
        <f t="shared" si="10"/>
        <v>0</v>
      </c>
      <c r="BI127" s="218">
        <f t="shared" si="11"/>
        <v>0</v>
      </c>
      <c r="BJ127" s="14" t="s">
        <v>161</v>
      </c>
      <c r="BK127" s="219">
        <f t="shared" si="12"/>
        <v>0</v>
      </c>
      <c r="BL127" s="14" t="s">
        <v>160</v>
      </c>
      <c r="BM127" s="217" t="s">
        <v>1508</v>
      </c>
    </row>
    <row r="128" spans="1:65" s="2" customFormat="1" ht="16.5" customHeight="1">
      <c r="A128" s="30"/>
      <c r="B128" s="31"/>
      <c r="C128" s="205" t="s">
        <v>192</v>
      </c>
      <c r="D128" s="205" t="s">
        <v>156</v>
      </c>
      <c r="E128" s="206" t="s">
        <v>1509</v>
      </c>
      <c r="F128" s="207" t="s">
        <v>1510</v>
      </c>
      <c r="G128" s="208" t="s">
        <v>159</v>
      </c>
      <c r="H128" s="209">
        <v>2</v>
      </c>
      <c r="I128" s="210"/>
      <c r="J128" s="210"/>
      <c r="K128" s="209">
        <f t="shared" si="0"/>
        <v>0</v>
      </c>
      <c r="L128" s="211"/>
      <c r="M128" s="35"/>
      <c r="N128" s="212" t="s">
        <v>1</v>
      </c>
      <c r="O128" s="213" t="s">
        <v>43</v>
      </c>
      <c r="P128" s="214">
        <f t="shared" si="1"/>
        <v>0</v>
      </c>
      <c r="Q128" s="214">
        <f t="shared" si="2"/>
        <v>0</v>
      </c>
      <c r="R128" s="214">
        <f t="shared" si="3"/>
        <v>0</v>
      </c>
      <c r="S128" s="66"/>
      <c r="T128" s="215">
        <f t="shared" si="4"/>
        <v>0</v>
      </c>
      <c r="U128" s="215">
        <v>0</v>
      </c>
      <c r="V128" s="215">
        <f t="shared" si="5"/>
        <v>0</v>
      </c>
      <c r="W128" s="215">
        <v>0</v>
      </c>
      <c r="X128" s="216">
        <f t="shared" si="6"/>
        <v>0</v>
      </c>
      <c r="Y128" s="30"/>
      <c r="Z128" s="30"/>
      <c r="AA128" s="30"/>
      <c r="AB128" s="30"/>
      <c r="AC128" s="30"/>
      <c r="AD128" s="30"/>
      <c r="AE128" s="30"/>
      <c r="AR128" s="217" t="s">
        <v>160</v>
      </c>
      <c r="AT128" s="217" t="s">
        <v>156</v>
      </c>
      <c r="AU128" s="217" t="s">
        <v>87</v>
      </c>
      <c r="AY128" s="14" t="s">
        <v>153</v>
      </c>
      <c r="BE128" s="218">
        <f t="shared" si="7"/>
        <v>0</v>
      </c>
      <c r="BF128" s="218">
        <f t="shared" si="8"/>
        <v>0</v>
      </c>
      <c r="BG128" s="218">
        <f t="shared" si="9"/>
        <v>0</v>
      </c>
      <c r="BH128" s="218">
        <f t="shared" si="10"/>
        <v>0</v>
      </c>
      <c r="BI128" s="218">
        <f t="shared" si="11"/>
        <v>0</v>
      </c>
      <c r="BJ128" s="14" t="s">
        <v>161</v>
      </c>
      <c r="BK128" s="219">
        <f t="shared" si="12"/>
        <v>0</v>
      </c>
      <c r="BL128" s="14" t="s">
        <v>160</v>
      </c>
      <c r="BM128" s="217" t="s">
        <v>1511</v>
      </c>
    </row>
    <row r="129" spans="1:65" s="2" customFormat="1" ht="16.5" customHeight="1">
      <c r="A129" s="30"/>
      <c r="B129" s="31"/>
      <c r="C129" s="205" t="s">
        <v>166</v>
      </c>
      <c r="D129" s="205" t="s">
        <v>156</v>
      </c>
      <c r="E129" s="206" t="s">
        <v>1512</v>
      </c>
      <c r="F129" s="207" t="s">
        <v>1513</v>
      </c>
      <c r="G129" s="208" t="s">
        <v>159</v>
      </c>
      <c r="H129" s="209">
        <v>4</v>
      </c>
      <c r="I129" s="210"/>
      <c r="J129" s="210"/>
      <c r="K129" s="209">
        <f t="shared" si="0"/>
        <v>0</v>
      </c>
      <c r="L129" s="211"/>
      <c r="M129" s="35"/>
      <c r="N129" s="212" t="s">
        <v>1</v>
      </c>
      <c r="O129" s="213" t="s">
        <v>43</v>
      </c>
      <c r="P129" s="214">
        <f t="shared" si="1"/>
        <v>0</v>
      </c>
      <c r="Q129" s="214">
        <f t="shared" si="2"/>
        <v>0</v>
      </c>
      <c r="R129" s="214">
        <f t="shared" si="3"/>
        <v>0</v>
      </c>
      <c r="S129" s="66"/>
      <c r="T129" s="215">
        <f t="shared" si="4"/>
        <v>0</v>
      </c>
      <c r="U129" s="215">
        <v>0</v>
      </c>
      <c r="V129" s="215">
        <f t="shared" si="5"/>
        <v>0</v>
      </c>
      <c r="W129" s="215">
        <v>0</v>
      </c>
      <c r="X129" s="216">
        <f t="shared" si="6"/>
        <v>0</v>
      </c>
      <c r="Y129" s="30"/>
      <c r="Z129" s="30"/>
      <c r="AA129" s="30"/>
      <c r="AB129" s="30"/>
      <c r="AC129" s="30"/>
      <c r="AD129" s="30"/>
      <c r="AE129" s="30"/>
      <c r="AR129" s="217" t="s">
        <v>160</v>
      </c>
      <c r="AT129" s="217" t="s">
        <v>156</v>
      </c>
      <c r="AU129" s="217" t="s">
        <v>87</v>
      </c>
      <c r="AY129" s="14" t="s">
        <v>153</v>
      </c>
      <c r="BE129" s="218">
        <f t="shared" si="7"/>
        <v>0</v>
      </c>
      <c r="BF129" s="218">
        <f t="shared" si="8"/>
        <v>0</v>
      </c>
      <c r="BG129" s="218">
        <f t="shared" si="9"/>
        <v>0</v>
      </c>
      <c r="BH129" s="218">
        <f t="shared" si="10"/>
        <v>0</v>
      </c>
      <c r="BI129" s="218">
        <f t="shared" si="11"/>
        <v>0</v>
      </c>
      <c r="BJ129" s="14" t="s">
        <v>161</v>
      </c>
      <c r="BK129" s="219">
        <f t="shared" si="12"/>
        <v>0</v>
      </c>
      <c r="BL129" s="14" t="s">
        <v>160</v>
      </c>
      <c r="BM129" s="217" t="s">
        <v>1514</v>
      </c>
    </row>
    <row r="130" spans="1:65" s="2" customFormat="1" ht="16.5" customHeight="1">
      <c r="A130" s="30"/>
      <c r="B130" s="31"/>
      <c r="C130" s="205" t="s">
        <v>200</v>
      </c>
      <c r="D130" s="205" t="s">
        <v>156</v>
      </c>
      <c r="E130" s="206" t="s">
        <v>1515</v>
      </c>
      <c r="F130" s="207" t="s">
        <v>1516</v>
      </c>
      <c r="G130" s="208" t="s">
        <v>159</v>
      </c>
      <c r="H130" s="209">
        <v>5</v>
      </c>
      <c r="I130" s="210"/>
      <c r="J130" s="210"/>
      <c r="K130" s="209">
        <f t="shared" si="0"/>
        <v>0</v>
      </c>
      <c r="L130" s="211"/>
      <c r="M130" s="35"/>
      <c r="N130" s="212" t="s">
        <v>1</v>
      </c>
      <c r="O130" s="213" t="s">
        <v>43</v>
      </c>
      <c r="P130" s="214">
        <f t="shared" si="1"/>
        <v>0</v>
      </c>
      <c r="Q130" s="214">
        <f t="shared" si="2"/>
        <v>0</v>
      </c>
      <c r="R130" s="214">
        <f t="shared" si="3"/>
        <v>0</v>
      </c>
      <c r="S130" s="66"/>
      <c r="T130" s="215">
        <f t="shared" si="4"/>
        <v>0</v>
      </c>
      <c r="U130" s="215">
        <v>0</v>
      </c>
      <c r="V130" s="215">
        <f t="shared" si="5"/>
        <v>0</v>
      </c>
      <c r="W130" s="215">
        <v>0</v>
      </c>
      <c r="X130" s="216">
        <f t="shared" si="6"/>
        <v>0</v>
      </c>
      <c r="Y130" s="30"/>
      <c r="Z130" s="30"/>
      <c r="AA130" s="30"/>
      <c r="AB130" s="30"/>
      <c r="AC130" s="30"/>
      <c r="AD130" s="30"/>
      <c r="AE130" s="30"/>
      <c r="AR130" s="217" t="s">
        <v>160</v>
      </c>
      <c r="AT130" s="217" t="s">
        <v>156</v>
      </c>
      <c r="AU130" s="217" t="s">
        <v>87</v>
      </c>
      <c r="AY130" s="14" t="s">
        <v>153</v>
      </c>
      <c r="BE130" s="218">
        <f t="shared" si="7"/>
        <v>0</v>
      </c>
      <c r="BF130" s="218">
        <f t="shared" si="8"/>
        <v>0</v>
      </c>
      <c r="BG130" s="218">
        <f t="shared" si="9"/>
        <v>0</v>
      </c>
      <c r="BH130" s="218">
        <f t="shared" si="10"/>
        <v>0</v>
      </c>
      <c r="BI130" s="218">
        <f t="shared" si="11"/>
        <v>0</v>
      </c>
      <c r="BJ130" s="14" t="s">
        <v>161</v>
      </c>
      <c r="BK130" s="219">
        <f t="shared" si="12"/>
        <v>0</v>
      </c>
      <c r="BL130" s="14" t="s">
        <v>160</v>
      </c>
      <c r="BM130" s="217" t="s">
        <v>1517</v>
      </c>
    </row>
    <row r="131" spans="1:65" s="2" customFormat="1" ht="16.5" customHeight="1">
      <c r="A131" s="30"/>
      <c r="B131" s="31"/>
      <c r="C131" s="205" t="s">
        <v>204</v>
      </c>
      <c r="D131" s="205" t="s">
        <v>156</v>
      </c>
      <c r="E131" s="206" t="s">
        <v>1518</v>
      </c>
      <c r="F131" s="207" t="s">
        <v>1519</v>
      </c>
      <c r="G131" s="208" t="s">
        <v>1520</v>
      </c>
      <c r="H131" s="209">
        <v>1</v>
      </c>
      <c r="I131" s="210"/>
      <c r="J131" s="210"/>
      <c r="K131" s="209">
        <f t="shared" si="0"/>
        <v>0</v>
      </c>
      <c r="L131" s="211"/>
      <c r="M131" s="35"/>
      <c r="N131" s="212" t="s">
        <v>1</v>
      </c>
      <c r="O131" s="213" t="s">
        <v>43</v>
      </c>
      <c r="P131" s="214">
        <f t="shared" si="1"/>
        <v>0</v>
      </c>
      <c r="Q131" s="214">
        <f t="shared" si="2"/>
        <v>0</v>
      </c>
      <c r="R131" s="214">
        <f t="shared" si="3"/>
        <v>0</v>
      </c>
      <c r="S131" s="66"/>
      <c r="T131" s="215">
        <f t="shared" si="4"/>
        <v>0</v>
      </c>
      <c r="U131" s="215">
        <v>0</v>
      </c>
      <c r="V131" s="215">
        <f t="shared" si="5"/>
        <v>0</v>
      </c>
      <c r="W131" s="215">
        <v>0</v>
      </c>
      <c r="X131" s="216">
        <f t="shared" si="6"/>
        <v>0</v>
      </c>
      <c r="Y131" s="30"/>
      <c r="Z131" s="30"/>
      <c r="AA131" s="30"/>
      <c r="AB131" s="30"/>
      <c r="AC131" s="30"/>
      <c r="AD131" s="30"/>
      <c r="AE131" s="30"/>
      <c r="AR131" s="217" t="s">
        <v>160</v>
      </c>
      <c r="AT131" s="217" t="s">
        <v>156</v>
      </c>
      <c r="AU131" s="217" t="s">
        <v>87</v>
      </c>
      <c r="AY131" s="14" t="s">
        <v>153</v>
      </c>
      <c r="BE131" s="218">
        <f t="shared" si="7"/>
        <v>0</v>
      </c>
      <c r="BF131" s="218">
        <f t="shared" si="8"/>
        <v>0</v>
      </c>
      <c r="BG131" s="218">
        <f t="shared" si="9"/>
        <v>0</v>
      </c>
      <c r="BH131" s="218">
        <f t="shared" si="10"/>
        <v>0</v>
      </c>
      <c r="BI131" s="218">
        <f t="shared" si="11"/>
        <v>0</v>
      </c>
      <c r="BJ131" s="14" t="s">
        <v>161</v>
      </c>
      <c r="BK131" s="219">
        <f t="shared" si="12"/>
        <v>0</v>
      </c>
      <c r="BL131" s="14" t="s">
        <v>160</v>
      </c>
      <c r="BM131" s="217" t="s">
        <v>1521</v>
      </c>
    </row>
    <row r="132" spans="1:65" s="2" customFormat="1" ht="16.5" customHeight="1">
      <c r="A132" s="30"/>
      <c r="B132" s="31"/>
      <c r="C132" s="205" t="s">
        <v>208</v>
      </c>
      <c r="D132" s="205" t="s">
        <v>156</v>
      </c>
      <c r="E132" s="206" t="s">
        <v>1522</v>
      </c>
      <c r="F132" s="207" t="s">
        <v>1523</v>
      </c>
      <c r="G132" s="208" t="s">
        <v>1520</v>
      </c>
      <c r="H132" s="209">
        <v>1</v>
      </c>
      <c r="I132" s="210"/>
      <c r="J132" s="210"/>
      <c r="K132" s="209">
        <f t="shared" si="0"/>
        <v>0</v>
      </c>
      <c r="L132" s="211"/>
      <c r="M132" s="35"/>
      <c r="N132" s="212" t="s">
        <v>1</v>
      </c>
      <c r="O132" s="213" t="s">
        <v>43</v>
      </c>
      <c r="P132" s="214">
        <f t="shared" si="1"/>
        <v>0</v>
      </c>
      <c r="Q132" s="214">
        <f t="shared" si="2"/>
        <v>0</v>
      </c>
      <c r="R132" s="214">
        <f t="shared" si="3"/>
        <v>0</v>
      </c>
      <c r="S132" s="66"/>
      <c r="T132" s="215">
        <f t="shared" si="4"/>
        <v>0</v>
      </c>
      <c r="U132" s="215">
        <v>0</v>
      </c>
      <c r="V132" s="215">
        <f t="shared" si="5"/>
        <v>0</v>
      </c>
      <c r="W132" s="215">
        <v>0</v>
      </c>
      <c r="X132" s="216">
        <f t="shared" si="6"/>
        <v>0</v>
      </c>
      <c r="Y132" s="30"/>
      <c r="Z132" s="30"/>
      <c r="AA132" s="30"/>
      <c r="AB132" s="30"/>
      <c r="AC132" s="30"/>
      <c r="AD132" s="30"/>
      <c r="AE132" s="30"/>
      <c r="AR132" s="217" t="s">
        <v>160</v>
      </c>
      <c r="AT132" s="217" t="s">
        <v>156</v>
      </c>
      <c r="AU132" s="217" t="s">
        <v>87</v>
      </c>
      <c r="AY132" s="14" t="s">
        <v>153</v>
      </c>
      <c r="BE132" s="218">
        <f t="shared" si="7"/>
        <v>0</v>
      </c>
      <c r="BF132" s="218">
        <f t="shared" si="8"/>
        <v>0</v>
      </c>
      <c r="BG132" s="218">
        <f t="shared" si="9"/>
        <v>0</v>
      </c>
      <c r="BH132" s="218">
        <f t="shared" si="10"/>
        <v>0</v>
      </c>
      <c r="BI132" s="218">
        <f t="shared" si="11"/>
        <v>0</v>
      </c>
      <c r="BJ132" s="14" t="s">
        <v>161</v>
      </c>
      <c r="BK132" s="219">
        <f t="shared" si="12"/>
        <v>0</v>
      </c>
      <c r="BL132" s="14" t="s">
        <v>160</v>
      </c>
      <c r="BM132" s="217" t="s">
        <v>1524</v>
      </c>
    </row>
    <row r="133" spans="1:65" s="2" customFormat="1" ht="16.5" customHeight="1">
      <c r="A133" s="30"/>
      <c r="B133" s="31"/>
      <c r="C133" s="205" t="s">
        <v>212</v>
      </c>
      <c r="D133" s="205" t="s">
        <v>156</v>
      </c>
      <c r="E133" s="206" t="s">
        <v>1525</v>
      </c>
      <c r="F133" s="207" t="s">
        <v>1526</v>
      </c>
      <c r="G133" s="208" t="s">
        <v>159</v>
      </c>
      <c r="H133" s="209">
        <v>1</v>
      </c>
      <c r="I133" s="210"/>
      <c r="J133" s="210"/>
      <c r="K133" s="209">
        <f t="shared" si="0"/>
        <v>0</v>
      </c>
      <c r="L133" s="211"/>
      <c r="M133" s="35"/>
      <c r="N133" s="212" t="s">
        <v>1</v>
      </c>
      <c r="O133" s="213" t="s">
        <v>43</v>
      </c>
      <c r="P133" s="214">
        <f t="shared" si="1"/>
        <v>0</v>
      </c>
      <c r="Q133" s="214">
        <f t="shared" si="2"/>
        <v>0</v>
      </c>
      <c r="R133" s="214">
        <f t="shared" si="3"/>
        <v>0</v>
      </c>
      <c r="S133" s="66"/>
      <c r="T133" s="215">
        <f t="shared" si="4"/>
        <v>0</v>
      </c>
      <c r="U133" s="215">
        <v>0</v>
      </c>
      <c r="V133" s="215">
        <f t="shared" si="5"/>
        <v>0</v>
      </c>
      <c r="W133" s="215">
        <v>0</v>
      </c>
      <c r="X133" s="216">
        <f t="shared" si="6"/>
        <v>0</v>
      </c>
      <c r="Y133" s="30"/>
      <c r="Z133" s="30"/>
      <c r="AA133" s="30"/>
      <c r="AB133" s="30"/>
      <c r="AC133" s="30"/>
      <c r="AD133" s="30"/>
      <c r="AE133" s="30"/>
      <c r="AR133" s="217" t="s">
        <v>160</v>
      </c>
      <c r="AT133" s="217" t="s">
        <v>156</v>
      </c>
      <c r="AU133" s="217" t="s">
        <v>87</v>
      </c>
      <c r="AY133" s="14" t="s">
        <v>153</v>
      </c>
      <c r="BE133" s="218">
        <f t="shared" si="7"/>
        <v>0</v>
      </c>
      <c r="BF133" s="218">
        <f t="shared" si="8"/>
        <v>0</v>
      </c>
      <c r="BG133" s="218">
        <f t="shared" si="9"/>
        <v>0</v>
      </c>
      <c r="BH133" s="218">
        <f t="shared" si="10"/>
        <v>0</v>
      </c>
      <c r="BI133" s="218">
        <f t="shared" si="11"/>
        <v>0</v>
      </c>
      <c r="BJ133" s="14" t="s">
        <v>161</v>
      </c>
      <c r="BK133" s="219">
        <f t="shared" si="12"/>
        <v>0</v>
      </c>
      <c r="BL133" s="14" t="s">
        <v>160</v>
      </c>
      <c r="BM133" s="217" t="s">
        <v>1527</v>
      </c>
    </row>
    <row r="134" spans="1:65" s="2" customFormat="1" ht="16.5" customHeight="1">
      <c r="A134" s="30"/>
      <c r="B134" s="31"/>
      <c r="C134" s="205" t="s">
        <v>216</v>
      </c>
      <c r="D134" s="205" t="s">
        <v>156</v>
      </c>
      <c r="E134" s="206" t="s">
        <v>1528</v>
      </c>
      <c r="F134" s="207" t="s">
        <v>1529</v>
      </c>
      <c r="G134" s="208" t="s">
        <v>159</v>
      </c>
      <c r="H134" s="209">
        <v>1</v>
      </c>
      <c r="I134" s="210"/>
      <c r="J134" s="210"/>
      <c r="K134" s="209">
        <f t="shared" si="0"/>
        <v>0</v>
      </c>
      <c r="L134" s="211"/>
      <c r="M134" s="35"/>
      <c r="N134" s="212" t="s">
        <v>1</v>
      </c>
      <c r="O134" s="213" t="s">
        <v>43</v>
      </c>
      <c r="P134" s="214">
        <f t="shared" si="1"/>
        <v>0</v>
      </c>
      <c r="Q134" s="214">
        <f t="shared" si="2"/>
        <v>0</v>
      </c>
      <c r="R134" s="214">
        <f t="shared" si="3"/>
        <v>0</v>
      </c>
      <c r="S134" s="66"/>
      <c r="T134" s="215">
        <f t="shared" si="4"/>
        <v>0</v>
      </c>
      <c r="U134" s="215">
        <v>0</v>
      </c>
      <c r="V134" s="215">
        <f t="shared" si="5"/>
        <v>0</v>
      </c>
      <c r="W134" s="215">
        <v>0</v>
      </c>
      <c r="X134" s="216">
        <f t="shared" si="6"/>
        <v>0</v>
      </c>
      <c r="Y134" s="30"/>
      <c r="Z134" s="30"/>
      <c r="AA134" s="30"/>
      <c r="AB134" s="30"/>
      <c r="AC134" s="30"/>
      <c r="AD134" s="30"/>
      <c r="AE134" s="30"/>
      <c r="AR134" s="217" t="s">
        <v>160</v>
      </c>
      <c r="AT134" s="217" t="s">
        <v>156</v>
      </c>
      <c r="AU134" s="217" t="s">
        <v>87</v>
      </c>
      <c r="AY134" s="14" t="s">
        <v>153</v>
      </c>
      <c r="BE134" s="218">
        <f t="shared" si="7"/>
        <v>0</v>
      </c>
      <c r="BF134" s="218">
        <f t="shared" si="8"/>
        <v>0</v>
      </c>
      <c r="BG134" s="218">
        <f t="shared" si="9"/>
        <v>0</v>
      </c>
      <c r="BH134" s="218">
        <f t="shared" si="10"/>
        <v>0</v>
      </c>
      <c r="BI134" s="218">
        <f t="shared" si="11"/>
        <v>0</v>
      </c>
      <c r="BJ134" s="14" t="s">
        <v>161</v>
      </c>
      <c r="BK134" s="219">
        <f t="shared" si="12"/>
        <v>0</v>
      </c>
      <c r="BL134" s="14" t="s">
        <v>160</v>
      </c>
      <c r="BM134" s="217" t="s">
        <v>1530</v>
      </c>
    </row>
    <row r="135" spans="1:65" s="2" customFormat="1" ht="16.5" customHeight="1">
      <c r="A135" s="30"/>
      <c r="B135" s="31"/>
      <c r="C135" s="205" t="s">
        <v>220</v>
      </c>
      <c r="D135" s="205" t="s">
        <v>156</v>
      </c>
      <c r="E135" s="206" t="s">
        <v>1531</v>
      </c>
      <c r="F135" s="207" t="s">
        <v>1532</v>
      </c>
      <c r="G135" s="208" t="s">
        <v>159</v>
      </c>
      <c r="H135" s="209">
        <v>1</v>
      </c>
      <c r="I135" s="210"/>
      <c r="J135" s="210"/>
      <c r="K135" s="209">
        <f t="shared" si="0"/>
        <v>0</v>
      </c>
      <c r="L135" s="211"/>
      <c r="M135" s="35"/>
      <c r="N135" s="212" t="s">
        <v>1</v>
      </c>
      <c r="O135" s="213" t="s">
        <v>43</v>
      </c>
      <c r="P135" s="214">
        <f t="shared" si="1"/>
        <v>0</v>
      </c>
      <c r="Q135" s="214">
        <f t="shared" si="2"/>
        <v>0</v>
      </c>
      <c r="R135" s="214">
        <f t="shared" si="3"/>
        <v>0</v>
      </c>
      <c r="S135" s="66"/>
      <c r="T135" s="215">
        <f t="shared" si="4"/>
        <v>0</v>
      </c>
      <c r="U135" s="215">
        <v>0</v>
      </c>
      <c r="V135" s="215">
        <f t="shared" si="5"/>
        <v>0</v>
      </c>
      <c r="W135" s="215">
        <v>0</v>
      </c>
      <c r="X135" s="216">
        <f t="shared" si="6"/>
        <v>0</v>
      </c>
      <c r="Y135" s="30"/>
      <c r="Z135" s="30"/>
      <c r="AA135" s="30"/>
      <c r="AB135" s="30"/>
      <c r="AC135" s="30"/>
      <c r="AD135" s="30"/>
      <c r="AE135" s="30"/>
      <c r="AR135" s="217" t="s">
        <v>160</v>
      </c>
      <c r="AT135" s="217" t="s">
        <v>156</v>
      </c>
      <c r="AU135" s="217" t="s">
        <v>87</v>
      </c>
      <c r="AY135" s="14" t="s">
        <v>153</v>
      </c>
      <c r="BE135" s="218">
        <f t="shared" si="7"/>
        <v>0</v>
      </c>
      <c r="BF135" s="218">
        <f t="shared" si="8"/>
        <v>0</v>
      </c>
      <c r="BG135" s="218">
        <f t="shared" si="9"/>
        <v>0</v>
      </c>
      <c r="BH135" s="218">
        <f t="shared" si="10"/>
        <v>0</v>
      </c>
      <c r="BI135" s="218">
        <f t="shared" si="11"/>
        <v>0</v>
      </c>
      <c r="BJ135" s="14" t="s">
        <v>161</v>
      </c>
      <c r="BK135" s="219">
        <f t="shared" si="12"/>
        <v>0</v>
      </c>
      <c r="BL135" s="14" t="s">
        <v>160</v>
      </c>
      <c r="BM135" s="217" t="s">
        <v>1533</v>
      </c>
    </row>
    <row r="136" spans="1:65" s="12" customFormat="1" ht="25.9" customHeight="1">
      <c r="B136" s="188"/>
      <c r="C136" s="189"/>
      <c r="D136" s="190" t="s">
        <v>78</v>
      </c>
      <c r="E136" s="191" t="s">
        <v>1061</v>
      </c>
      <c r="F136" s="191" t="s">
        <v>1534</v>
      </c>
      <c r="G136" s="189"/>
      <c r="H136" s="189"/>
      <c r="I136" s="192"/>
      <c r="J136" s="192"/>
      <c r="K136" s="193">
        <f>BK136</f>
        <v>0</v>
      </c>
      <c r="L136" s="189"/>
      <c r="M136" s="194"/>
      <c r="N136" s="195"/>
      <c r="O136" s="196"/>
      <c r="P136" s="196"/>
      <c r="Q136" s="197">
        <f>SUM(Q137:Q139)</f>
        <v>0</v>
      </c>
      <c r="R136" s="197">
        <f>SUM(R137:R139)</f>
        <v>0</v>
      </c>
      <c r="S136" s="196"/>
      <c r="T136" s="198">
        <f>SUM(T137:T139)</f>
        <v>0</v>
      </c>
      <c r="U136" s="196"/>
      <c r="V136" s="198">
        <f>SUM(V137:V139)</f>
        <v>0</v>
      </c>
      <c r="W136" s="196"/>
      <c r="X136" s="199">
        <f>SUM(X137:X139)</f>
        <v>0</v>
      </c>
      <c r="AR136" s="200" t="s">
        <v>87</v>
      </c>
      <c r="AT136" s="201" t="s">
        <v>78</v>
      </c>
      <c r="AU136" s="201" t="s">
        <v>79</v>
      </c>
      <c r="AY136" s="200" t="s">
        <v>153</v>
      </c>
      <c r="BK136" s="202">
        <f>SUM(BK137:BK139)</f>
        <v>0</v>
      </c>
    </row>
    <row r="137" spans="1:65" s="2" customFormat="1" ht="21.75" customHeight="1">
      <c r="A137" s="30"/>
      <c r="B137" s="31"/>
      <c r="C137" s="205" t="s">
        <v>228</v>
      </c>
      <c r="D137" s="205" t="s">
        <v>156</v>
      </c>
      <c r="E137" s="206" t="s">
        <v>1535</v>
      </c>
      <c r="F137" s="207" t="s">
        <v>1536</v>
      </c>
      <c r="G137" s="208" t="s">
        <v>159</v>
      </c>
      <c r="H137" s="209">
        <v>1</v>
      </c>
      <c r="I137" s="210"/>
      <c r="J137" s="210"/>
      <c r="K137" s="209">
        <f>ROUND(P137*H137,3)</f>
        <v>0</v>
      </c>
      <c r="L137" s="211"/>
      <c r="M137" s="35"/>
      <c r="N137" s="212" t="s">
        <v>1</v>
      </c>
      <c r="O137" s="213" t="s">
        <v>43</v>
      </c>
      <c r="P137" s="214">
        <f>I137+J137</f>
        <v>0</v>
      </c>
      <c r="Q137" s="214">
        <f>ROUND(I137*H137,3)</f>
        <v>0</v>
      </c>
      <c r="R137" s="214">
        <f>ROUND(J137*H137,3)</f>
        <v>0</v>
      </c>
      <c r="S137" s="66"/>
      <c r="T137" s="215">
        <f>S137*H137</f>
        <v>0</v>
      </c>
      <c r="U137" s="215">
        <v>0</v>
      </c>
      <c r="V137" s="215">
        <f>U137*H137</f>
        <v>0</v>
      </c>
      <c r="W137" s="215">
        <v>0</v>
      </c>
      <c r="X137" s="216">
        <f>W137*H137</f>
        <v>0</v>
      </c>
      <c r="Y137" s="30"/>
      <c r="Z137" s="30"/>
      <c r="AA137" s="30"/>
      <c r="AB137" s="30"/>
      <c r="AC137" s="30"/>
      <c r="AD137" s="30"/>
      <c r="AE137" s="30"/>
      <c r="AR137" s="217" t="s">
        <v>160</v>
      </c>
      <c r="AT137" s="217" t="s">
        <v>156</v>
      </c>
      <c r="AU137" s="217" t="s">
        <v>87</v>
      </c>
      <c r="AY137" s="14" t="s">
        <v>153</v>
      </c>
      <c r="BE137" s="218">
        <f>IF(O137="základná",K137,0)</f>
        <v>0</v>
      </c>
      <c r="BF137" s="218">
        <f>IF(O137="znížená",K137,0)</f>
        <v>0</v>
      </c>
      <c r="BG137" s="218">
        <f>IF(O137="zákl. prenesená",K137,0)</f>
        <v>0</v>
      </c>
      <c r="BH137" s="218">
        <f>IF(O137="zníž. prenesená",K137,0)</f>
        <v>0</v>
      </c>
      <c r="BI137" s="218">
        <f>IF(O137="nulová",K137,0)</f>
        <v>0</v>
      </c>
      <c r="BJ137" s="14" t="s">
        <v>161</v>
      </c>
      <c r="BK137" s="219">
        <f>ROUND(P137*H137,3)</f>
        <v>0</v>
      </c>
      <c r="BL137" s="14" t="s">
        <v>160</v>
      </c>
      <c r="BM137" s="217" t="s">
        <v>1537</v>
      </c>
    </row>
    <row r="138" spans="1:65" s="2" customFormat="1" ht="21.75" customHeight="1">
      <c r="A138" s="30"/>
      <c r="B138" s="31"/>
      <c r="C138" s="205" t="s">
        <v>232</v>
      </c>
      <c r="D138" s="205" t="s">
        <v>156</v>
      </c>
      <c r="E138" s="206" t="s">
        <v>1538</v>
      </c>
      <c r="F138" s="207" t="s">
        <v>1539</v>
      </c>
      <c r="G138" s="208" t="s">
        <v>159</v>
      </c>
      <c r="H138" s="209">
        <v>1</v>
      </c>
      <c r="I138" s="210"/>
      <c r="J138" s="210"/>
      <c r="K138" s="209">
        <f>ROUND(P138*H138,3)</f>
        <v>0</v>
      </c>
      <c r="L138" s="211"/>
      <c r="M138" s="35"/>
      <c r="N138" s="212" t="s">
        <v>1</v>
      </c>
      <c r="O138" s="213" t="s">
        <v>43</v>
      </c>
      <c r="P138" s="214">
        <f>I138+J138</f>
        <v>0</v>
      </c>
      <c r="Q138" s="214">
        <f>ROUND(I138*H138,3)</f>
        <v>0</v>
      </c>
      <c r="R138" s="214">
        <f>ROUND(J138*H138,3)</f>
        <v>0</v>
      </c>
      <c r="S138" s="66"/>
      <c r="T138" s="215">
        <f>S138*H138</f>
        <v>0</v>
      </c>
      <c r="U138" s="215">
        <v>0</v>
      </c>
      <c r="V138" s="215">
        <f>U138*H138</f>
        <v>0</v>
      </c>
      <c r="W138" s="215">
        <v>0</v>
      </c>
      <c r="X138" s="216">
        <f>W138*H138</f>
        <v>0</v>
      </c>
      <c r="Y138" s="30"/>
      <c r="Z138" s="30"/>
      <c r="AA138" s="30"/>
      <c r="AB138" s="30"/>
      <c r="AC138" s="30"/>
      <c r="AD138" s="30"/>
      <c r="AE138" s="30"/>
      <c r="AR138" s="217" t="s">
        <v>160</v>
      </c>
      <c r="AT138" s="217" t="s">
        <v>156</v>
      </c>
      <c r="AU138" s="217" t="s">
        <v>87</v>
      </c>
      <c r="AY138" s="14" t="s">
        <v>153</v>
      </c>
      <c r="BE138" s="218">
        <f>IF(O138="základná",K138,0)</f>
        <v>0</v>
      </c>
      <c r="BF138" s="218">
        <f>IF(O138="znížená",K138,0)</f>
        <v>0</v>
      </c>
      <c r="BG138" s="218">
        <f>IF(O138="zákl. prenesená",K138,0)</f>
        <v>0</v>
      </c>
      <c r="BH138" s="218">
        <f>IF(O138="zníž. prenesená",K138,0)</f>
        <v>0</v>
      </c>
      <c r="BI138" s="218">
        <f>IF(O138="nulová",K138,0)</f>
        <v>0</v>
      </c>
      <c r="BJ138" s="14" t="s">
        <v>161</v>
      </c>
      <c r="BK138" s="219">
        <f>ROUND(P138*H138,3)</f>
        <v>0</v>
      </c>
      <c r="BL138" s="14" t="s">
        <v>160</v>
      </c>
      <c r="BM138" s="217" t="s">
        <v>1540</v>
      </c>
    </row>
    <row r="139" spans="1:65" s="2" customFormat="1" ht="16.5" customHeight="1">
      <c r="A139" s="30"/>
      <c r="B139" s="31"/>
      <c r="C139" s="205" t="s">
        <v>236</v>
      </c>
      <c r="D139" s="205" t="s">
        <v>156</v>
      </c>
      <c r="E139" s="206" t="s">
        <v>1541</v>
      </c>
      <c r="F139" s="207" t="s">
        <v>1542</v>
      </c>
      <c r="G139" s="208" t="s">
        <v>159</v>
      </c>
      <c r="H139" s="209">
        <v>1</v>
      </c>
      <c r="I139" s="210"/>
      <c r="J139" s="210"/>
      <c r="K139" s="209">
        <f>ROUND(P139*H139,3)</f>
        <v>0</v>
      </c>
      <c r="L139" s="211"/>
      <c r="M139" s="35"/>
      <c r="N139" s="212" t="s">
        <v>1</v>
      </c>
      <c r="O139" s="213" t="s">
        <v>43</v>
      </c>
      <c r="P139" s="214">
        <f>I139+J139</f>
        <v>0</v>
      </c>
      <c r="Q139" s="214">
        <f>ROUND(I139*H139,3)</f>
        <v>0</v>
      </c>
      <c r="R139" s="214">
        <f>ROUND(J139*H139,3)</f>
        <v>0</v>
      </c>
      <c r="S139" s="66"/>
      <c r="T139" s="215">
        <f>S139*H139</f>
        <v>0</v>
      </c>
      <c r="U139" s="215">
        <v>0</v>
      </c>
      <c r="V139" s="215">
        <f>U139*H139</f>
        <v>0</v>
      </c>
      <c r="W139" s="215">
        <v>0</v>
      </c>
      <c r="X139" s="216">
        <f>W139*H139</f>
        <v>0</v>
      </c>
      <c r="Y139" s="30"/>
      <c r="Z139" s="30"/>
      <c r="AA139" s="30"/>
      <c r="AB139" s="30"/>
      <c r="AC139" s="30"/>
      <c r="AD139" s="30"/>
      <c r="AE139" s="30"/>
      <c r="AR139" s="217" t="s">
        <v>160</v>
      </c>
      <c r="AT139" s="217" t="s">
        <v>156</v>
      </c>
      <c r="AU139" s="217" t="s">
        <v>87</v>
      </c>
      <c r="AY139" s="14" t="s">
        <v>153</v>
      </c>
      <c r="BE139" s="218">
        <f>IF(O139="základná",K139,0)</f>
        <v>0</v>
      </c>
      <c r="BF139" s="218">
        <f>IF(O139="znížená",K139,0)</f>
        <v>0</v>
      </c>
      <c r="BG139" s="218">
        <f>IF(O139="zákl. prenesená",K139,0)</f>
        <v>0</v>
      </c>
      <c r="BH139" s="218">
        <f>IF(O139="zníž. prenesená",K139,0)</f>
        <v>0</v>
      </c>
      <c r="BI139" s="218">
        <f>IF(O139="nulová",K139,0)</f>
        <v>0</v>
      </c>
      <c r="BJ139" s="14" t="s">
        <v>161</v>
      </c>
      <c r="BK139" s="219">
        <f>ROUND(P139*H139,3)</f>
        <v>0</v>
      </c>
      <c r="BL139" s="14" t="s">
        <v>160</v>
      </c>
      <c r="BM139" s="217" t="s">
        <v>1543</v>
      </c>
    </row>
    <row r="140" spans="1:65" s="12" customFormat="1" ht="25.9" customHeight="1">
      <c r="B140" s="188"/>
      <c r="C140" s="189"/>
      <c r="D140" s="190" t="s">
        <v>78</v>
      </c>
      <c r="E140" s="191" t="s">
        <v>1075</v>
      </c>
      <c r="F140" s="191" t="s">
        <v>1544</v>
      </c>
      <c r="G140" s="189"/>
      <c r="H140" s="189"/>
      <c r="I140" s="192"/>
      <c r="J140" s="192"/>
      <c r="K140" s="193">
        <f>BK140</f>
        <v>0</v>
      </c>
      <c r="L140" s="189"/>
      <c r="M140" s="194"/>
      <c r="N140" s="195"/>
      <c r="O140" s="196"/>
      <c r="P140" s="196"/>
      <c r="Q140" s="197">
        <f>SUM(Q141:Q153)</f>
        <v>0</v>
      </c>
      <c r="R140" s="197">
        <f>SUM(R141:R153)</f>
        <v>0</v>
      </c>
      <c r="S140" s="196"/>
      <c r="T140" s="198">
        <f>SUM(T141:T153)</f>
        <v>0</v>
      </c>
      <c r="U140" s="196"/>
      <c r="V140" s="198">
        <f>SUM(V141:V153)</f>
        <v>0</v>
      </c>
      <c r="W140" s="196"/>
      <c r="X140" s="199">
        <f>SUM(X141:X153)</f>
        <v>0</v>
      </c>
      <c r="AR140" s="200" t="s">
        <v>87</v>
      </c>
      <c r="AT140" s="201" t="s">
        <v>78</v>
      </c>
      <c r="AU140" s="201" t="s">
        <v>79</v>
      </c>
      <c r="AY140" s="200" t="s">
        <v>153</v>
      </c>
      <c r="BK140" s="202">
        <f>SUM(BK141:BK153)</f>
        <v>0</v>
      </c>
    </row>
    <row r="141" spans="1:65" s="2" customFormat="1" ht="16.5" customHeight="1">
      <c r="A141" s="30"/>
      <c r="B141" s="31"/>
      <c r="C141" s="205" t="s">
        <v>241</v>
      </c>
      <c r="D141" s="205" t="s">
        <v>156</v>
      </c>
      <c r="E141" s="206" t="s">
        <v>1545</v>
      </c>
      <c r="F141" s="207" t="s">
        <v>1546</v>
      </c>
      <c r="G141" s="208" t="s">
        <v>1520</v>
      </c>
      <c r="H141" s="209">
        <v>25</v>
      </c>
      <c r="I141" s="210"/>
      <c r="J141" s="210"/>
      <c r="K141" s="209">
        <f t="shared" ref="K141:K153" si="13">ROUND(P141*H141,3)</f>
        <v>0</v>
      </c>
      <c r="L141" s="211"/>
      <c r="M141" s="35"/>
      <c r="N141" s="212" t="s">
        <v>1</v>
      </c>
      <c r="O141" s="213" t="s">
        <v>43</v>
      </c>
      <c r="P141" s="214">
        <f t="shared" ref="P141:P153" si="14">I141+J141</f>
        <v>0</v>
      </c>
      <c r="Q141" s="214">
        <f t="shared" ref="Q141:Q153" si="15">ROUND(I141*H141,3)</f>
        <v>0</v>
      </c>
      <c r="R141" s="214">
        <f t="shared" ref="R141:R153" si="16">ROUND(J141*H141,3)</f>
        <v>0</v>
      </c>
      <c r="S141" s="66"/>
      <c r="T141" s="215">
        <f t="shared" ref="T141:T153" si="17">S141*H141</f>
        <v>0</v>
      </c>
      <c r="U141" s="215">
        <v>0</v>
      </c>
      <c r="V141" s="215">
        <f t="shared" ref="V141:V153" si="18">U141*H141</f>
        <v>0</v>
      </c>
      <c r="W141" s="215">
        <v>0</v>
      </c>
      <c r="X141" s="216">
        <f t="shared" ref="X141:X153" si="19">W141*H141</f>
        <v>0</v>
      </c>
      <c r="Y141" s="30"/>
      <c r="Z141" s="30"/>
      <c r="AA141" s="30"/>
      <c r="AB141" s="30"/>
      <c r="AC141" s="30"/>
      <c r="AD141" s="30"/>
      <c r="AE141" s="30"/>
      <c r="AR141" s="217" t="s">
        <v>160</v>
      </c>
      <c r="AT141" s="217" t="s">
        <v>156</v>
      </c>
      <c r="AU141" s="217" t="s">
        <v>87</v>
      </c>
      <c r="AY141" s="14" t="s">
        <v>153</v>
      </c>
      <c r="BE141" s="218">
        <f t="shared" ref="BE141:BE153" si="20">IF(O141="základná",K141,0)</f>
        <v>0</v>
      </c>
      <c r="BF141" s="218">
        <f t="shared" ref="BF141:BF153" si="21">IF(O141="znížená",K141,0)</f>
        <v>0</v>
      </c>
      <c r="BG141" s="218">
        <f t="shared" ref="BG141:BG153" si="22">IF(O141="zákl. prenesená",K141,0)</f>
        <v>0</v>
      </c>
      <c r="BH141" s="218">
        <f t="shared" ref="BH141:BH153" si="23">IF(O141="zníž. prenesená",K141,0)</f>
        <v>0</v>
      </c>
      <c r="BI141" s="218">
        <f t="shared" ref="BI141:BI153" si="24">IF(O141="nulová",K141,0)</f>
        <v>0</v>
      </c>
      <c r="BJ141" s="14" t="s">
        <v>161</v>
      </c>
      <c r="BK141" s="219">
        <f t="shared" ref="BK141:BK153" si="25">ROUND(P141*H141,3)</f>
        <v>0</v>
      </c>
      <c r="BL141" s="14" t="s">
        <v>160</v>
      </c>
      <c r="BM141" s="217" t="s">
        <v>1547</v>
      </c>
    </row>
    <row r="142" spans="1:65" s="2" customFormat="1" ht="16.5" customHeight="1">
      <c r="A142" s="30"/>
      <c r="B142" s="31"/>
      <c r="C142" s="205" t="s">
        <v>245</v>
      </c>
      <c r="D142" s="205" t="s">
        <v>156</v>
      </c>
      <c r="E142" s="206" t="s">
        <v>1548</v>
      </c>
      <c r="F142" s="207" t="s">
        <v>1549</v>
      </c>
      <c r="G142" s="208" t="s">
        <v>1520</v>
      </c>
      <c r="H142" s="209">
        <v>7</v>
      </c>
      <c r="I142" s="210"/>
      <c r="J142" s="210"/>
      <c r="K142" s="209">
        <f t="shared" si="13"/>
        <v>0</v>
      </c>
      <c r="L142" s="211"/>
      <c r="M142" s="35"/>
      <c r="N142" s="212" t="s">
        <v>1</v>
      </c>
      <c r="O142" s="213" t="s">
        <v>43</v>
      </c>
      <c r="P142" s="214">
        <f t="shared" si="14"/>
        <v>0</v>
      </c>
      <c r="Q142" s="214">
        <f t="shared" si="15"/>
        <v>0</v>
      </c>
      <c r="R142" s="214">
        <f t="shared" si="16"/>
        <v>0</v>
      </c>
      <c r="S142" s="66"/>
      <c r="T142" s="215">
        <f t="shared" si="17"/>
        <v>0</v>
      </c>
      <c r="U142" s="215">
        <v>0</v>
      </c>
      <c r="V142" s="215">
        <f t="shared" si="18"/>
        <v>0</v>
      </c>
      <c r="W142" s="215">
        <v>0</v>
      </c>
      <c r="X142" s="216">
        <f t="shared" si="19"/>
        <v>0</v>
      </c>
      <c r="Y142" s="30"/>
      <c r="Z142" s="30"/>
      <c r="AA142" s="30"/>
      <c r="AB142" s="30"/>
      <c r="AC142" s="30"/>
      <c r="AD142" s="30"/>
      <c r="AE142" s="30"/>
      <c r="AR142" s="217" t="s">
        <v>160</v>
      </c>
      <c r="AT142" s="217" t="s">
        <v>156</v>
      </c>
      <c r="AU142" s="217" t="s">
        <v>87</v>
      </c>
      <c r="AY142" s="14" t="s">
        <v>153</v>
      </c>
      <c r="BE142" s="218">
        <f t="shared" si="20"/>
        <v>0</v>
      </c>
      <c r="BF142" s="218">
        <f t="shared" si="21"/>
        <v>0</v>
      </c>
      <c r="BG142" s="218">
        <f t="shared" si="22"/>
        <v>0</v>
      </c>
      <c r="BH142" s="218">
        <f t="shared" si="23"/>
        <v>0</v>
      </c>
      <c r="BI142" s="218">
        <f t="shared" si="24"/>
        <v>0</v>
      </c>
      <c r="BJ142" s="14" t="s">
        <v>161</v>
      </c>
      <c r="BK142" s="219">
        <f t="shared" si="25"/>
        <v>0</v>
      </c>
      <c r="BL142" s="14" t="s">
        <v>160</v>
      </c>
      <c r="BM142" s="217" t="s">
        <v>1550</v>
      </c>
    </row>
    <row r="143" spans="1:65" s="2" customFormat="1" ht="16.5" customHeight="1">
      <c r="A143" s="30"/>
      <c r="B143" s="31"/>
      <c r="C143" s="205" t="s">
        <v>8</v>
      </c>
      <c r="D143" s="205" t="s">
        <v>156</v>
      </c>
      <c r="E143" s="206" t="s">
        <v>1551</v>
      </c>
      <c r="F143" s="207" t="s">
        <v>1552</v>
      </c>
      <c r="G143" s="208" t="s">
        <v>1520</v>
      </c>
      <c r="H143" s="209">
        <v>7</v>
      </c>
      <c r="I143" s="210"/>
      <c r="J143" s="210"/>
      <c r="K143" s="209">
        <f t="shared" si="13"/>
        <v>0</v>
      </c>
      <c r="L143" s="211"/>
      <c r="M143" s="35"/>
      <c r="N143" s="212" t="s">
        <v>1</v>
      </c>
      <c r="O143" s="213" t="s">
        <v>43</v>
      </c>
      <c r="P143" s="214">
        <f t="shared" si="14"/>
        <v>0</v>
      </c>
      <c r="Q143" s="214">
        <f t="shared" si="15"/>
        <v>0</v>
      </c>
      <c r="R143" s="214">
        <f t="shared" si="16"/>
        <v>0</v>
      </c>
      <c r="S143" s="66"/>
      <c r="T143" s="215">
        <f t="shared" si="17"/>
        <v>0</v>
      </c>
      <c r="U143" s="215">
        <v>0</v>
      </c>
      <c r="V143" s="215">
        <f t="shared" si="18"/>
        <v>0</v>
      </c>
      <c r="W143" s="215">
        <v>0</v>
      </c>
      <c r="X143" s="216">
        <f t="shared" si="19"/>
        <v>0</v>
      </c>
      <c r="Y143" s="30"/>
      <c r="Z143" s="30"/>
      <c r="AA143" s="30"/>
      <c r="AB143" s="30"/>
      <c r="AC143" s="30"/>
      <c r="AD143" s="30"/>
      <c r="AE143" s="30"/>
      <c r="AR143" s="217" t="s">
        <v>160</v>
      </c>
      <c r="AT143" s="217" t="s">
        <v>156</v>
      </c>
      <c r="AU143" s="217" t="s">
        <v>87</v>
      </c>
      <c r="AY143" s="14" t="s">
        <v>153</v>
      </c>
      <c r="BE143" s="218">
        <f t="shared" si="20"/>
        <v>0</v>
      </c>
      <c r="BF143" s="218">
        <f t="shared" si="21"/>
        <v>0</v>
      </c>
      <c r="BG143" s="218">
        <f t="shared" si="22"/>
        <v>0</v>
      </c>
      <c r="BH143" s="218">
        <f t="shared" si="23"/>
        <v>0</v>
      </c>
      <c r="BI143" s="218">
        <f t="shared" si="24"/>
        <v>0</v>
      </c>
      <c r="BJ143" s="14" t="s">
        <v>161</v>
      </c>
      <c r="BK143" s="219">
        <f t="shared" si="25"/>
        <v>0</v>
      </c>
      <c r="BL143" s="14" t="s">
        <v>160</v>
      </c>
      <c r="BM143" s="217" t="s">
        <v>1553</v>
      </c>
    </row>
    <row r="144" spans="1:65" s="2" customFormat="1" ht="16.5" customHeight="1">
      <c r="A144" s="30"/>
      <c r="B144" s="31"/>
      <c r="C144" s="205" t="s">
        <v>252</v>
      </c>
      <c r="D144" s="205" t="s">
        <v>156</v>
      </c>
      <c r="E144" s="206" t="s">
        <v>1554</v>
      </c>
      <c r="F144" s="207" t="s">
        <v>1555</v>
      </c>
      <c r="G144" s="208" t="s">
        <v>1520</v>
      </c>
      <c r="H144" s="209">
        <v>7</v>
      </c>
      <c r="I144" s="210"/>
      <c r="J144" s="210"/>
      <c r="K144" s="209">
        <f t="shared" si="13"/>
        <v>0</v>
      </c>
      <c r="L144" s="211"/>
      <c r="M144" s="35"/>
      <c r="N144" s="212" t="s">
        <v>1</v>
      </c>
      <c r="O144" s="213" t="s">
        <v>43</v>
      </c>
      <c r="P144" s="214">
        <f t="shared" si="14"/>
        <v>0</v>
      </c>
      <c r="Q144" s="214">
        <f t="shared" si="15"/>
        <v>0</v>
      </c>
      <c r="R144" s="214">
        <f t="shared" si="16"/>
        <v>0</v>
      </c>
      <c r="S144" s="66"/>
      <c r="T144" s="215">
        <f t="shared" si="17"/>
        <v>0</v>
      </c>
      <c r="U144" s="215">
        <v>0</v>
      </c>
      <c r="V144" s="215">
        <f t="shared" si="18"/>
        <v>0</v>
      </c>
      <c r="W144" s="215">
        <v>0</v>
      </c>
      <c r="X144" s="216">
        <f t="shared" si="19"/>
        <v>0</v>
      </c>
      <c r="Y144" s="30"/>
      <c r="Z144" s="30"/>
      <c r="AA144" s="30"/>
      <c r="AB144" s="30"/>
      <c r="AC144" s="30"/>
      <c r="AD144" s="30"/>
      <c r="AE144" s="30"/>
      <c r="AR144" s="217" t="s">
        <v>160</v>
      </c>
      <c r="AT144" s="217" t="s">
        <v>156</v>
      </c>
      <c r="AU144" s="217" t="s">
        <v>87</v>
      </c>
      <c r="AY144" s="14" t="s">
        <v>153</v>
      </c>
      <c r="BE144" s="218">
        <f t="shared" si="20"/>
        <v>0</v>
      </c>
      <c r="BF144" s="218">
        <f t="shared" si="21"/>
        <v>0</v>
      </c>
      <c r="BG144" s="218">
        <f t="shared" si="22"/>
        <v>0</v>
      </c>
      <c r="BH144" s="218">
        <f t="shared" si="23"/>
        <v>0</v>
      </c>
      <c r="BI144" s="218">
        <f t="shared" si="24"/>
        <v>0</v>
      </c>
      <c r="BJ144" s="14" t="s">
        <v>161</v>
      </c>
      <c r="BK144" s="219">
        <f t="shared" si="25"/>
        <v>0</v>
      </c>
      <c r="BL144" s="14" t="s">
        <v>160</v>
      </c>
      <c r="BM144" s="217" t="s">
        <v>1556</v>
      </c>
    </row>
    <row r="145" spans="1:65" s="2" customFormat="1" ht="21.75" customHeight="1">
      <c r="A145" s="30"/>
      <c r="B145" s="31"/>
      <c r="C145" s="205" t="s">
        <v>256</v>
      </c>
      <c r="D145" s="205" t="s">
        <v>156</v>
      </c>
      <c r="E145" s="206" t="s">
        <v>1557</v>
      </c>
      <c r="F145" s="207" t="s">
        <v>1558</v>
      </c>
      <c r="G145" s="208" t="s">
        <v>159</v>
      </c>
      <c r="H145" s="209">
        <v>1</v>
      </c>
      <c r="I145" s="210"/>
      <c r="J145" s="210"/>
      <c r="K145" s="209">
        <f t="shared" si="13"/>
        <v>0</v>
      </c>
      <c r="L145" s="211"/>
      <c r="M145" s="35"/>
      <c r="N145" s="212" t="s">
        <v>1</v>
      </c>
      <c r="O145" s="213" t="s">
        <v>43</v>
      </c>
      <c r="P145" s="214">
        <f t="shared" si="14"/>
        <v>0</v>
      </c>
      <c r="Q145" s="214">
        <f t="shared" si="15"/>
        <v>0</v>
      </c>
      <c r="R145" s="214">
        <f t="shared" si="16"/>
        <v>0</v>
      </c>
      <c r="S145" s="66"/>
      <c r="T145" s="215">
        <f t="shared" si="17"/>
        <v>0</v>
      </c>
      <c r="U145" s="215">
        <v>0</v>
      </c>
      <c r="V145" s="215">
        <f t="shared" si="18"/>
        <v>0</v>
      </c>
      <c r="W145" s="215">
        <v>0</v>
      </c>
      <c r="X145" s="216">
        <f t="shared" si="19"/>
        <v>0</v>
      </c>
      <c r="Y145" s="30"/>
      <c r="Z145" s="30"/>
      <c r="AA145" s="30"/>
      <c r="AB145" s="30"/>
      <c r="AC145" s="30"/>
      <c r="AD145" s="30"/>
      <c r="AE145" s="30"/>
      <c r="AR145" s="217" t="s">
        <v>160</v>
      </c>
      <c r="AT145" s="217" t="s">
        <v>156</v>
      </c>
      <c r="AU145" s="217" t="s">
        <v>87</v>
      </c>
      <c r="AY145" s="14" t="s">
        <v>153</v>
      </c>
      <c r="BE145" s="218">
        <f t="shared" si="20"/>
        <v>0</v>
      </c>
      <c r="BF145" s="218">
        <f t="shared" si="21"/>
        <v>0</v>
      </c>
      <c r="BG145" s="218">
        <f t="shared" si="22"/>
        <v>0</v>
      </c>
      <c r="BH145" s="218">
        <f t="shared" si="23"/>
        <v>0</v>
      </c>
      <c r="BI145" s="218">
        <f t="shared" si="24"/>
        <v>0</v>
      </c>
      <c r="BJ145" s="14" t="s">
        <v>161</v>
      </c>
      <c r="BK145" s="219">
        <f t="shared" si="25"/>
        <v>0</v>
      </c>
      <c r="BL145" s="14" t="s">
        <v>160</v>
      </c>
      <c r="BM145" s="217" t="s">
        <v>1559</v>
      </c>
    </row>
    <row r="146" spans="1:65" s="2" customFormat="1" ht="16.5" customHeight="1">
      <c r="A146" s="30"/>
      <c r="B146" s="31"/>
      <c r="C146" s="205" t="s">
        <v>260</v>
      </c>
      <c r="D146" s="205" t="s">
        <v>156</v>
      </c>
      <c r="E146" s="206" t="s">
        <v>1560</v>
      </c>
      <c r="F146" s="207" t="s">
        <v>1561</v>
      </c>
      <c r="G146" s="208" t="s">
        <v>1059</v>
      </c>
      <c r="H146" s="209">
        <v>2</v>
      </c>
      <c r="I146" s="210"/>
      <c r="J146" s="210"/>
      <c r="K146" s="209">
        <f t="shared" si="13"/>
        <v>0</v>
      </c>
      <c r="L146" s="211"/>
      <c r="M146" s="35"/>
      <c r="N146" s="212" t="s">
        <v>1</v>
      </c>
      <c r="O146" s="213" t="s">
        <v>43</v>
      </c>
      <c r="P146" s="214">
        <f t="shared" si="14"/>
        <v>0</v>
      </c>
      <c r="Q146" s="214">
        <f t="shared" si="15"/>
        <v>0</v>
      </c>
      <c r="R146" s="214">
        <f t="shared" si="16"/>
        <v>0</v>
      </c>
      <c r="S146" s="66"/>
      <c r="T146" s="215">
        <f t="shared" si="17"/>
        <v>0</v>
      </c>
      <c r="U146" s="215">
        <v>0</v>
      </c>
      <c r="V146" s="215">
        <f t="shared" si="18"/>
        <v>0</v>
      </c>
      <c r="W146" s="215">
        <v>0</v>
      </c>
      <c r="X146" s="216">
        <f t="shared" si="19"/>
        <v>0</v>
      </c>
      <c r="Y146" s="30"/>
      <c r="Z146" s="30"/>
      <c r="AA146" s="30"/>
      <c r="AB146" s="30"/>
      <c r="AC146" s="30"/>
      <c r="AD146" s="30"/>
      <c r="AE146" s="30"/>
      <c r="AR146" s="217" t="s">
        <v>160</v>
      </c>
      <c r="AT146" s="217" t="s">
        <v>156</v>
      </c>
      <c r="AU146" s="217" t="s">
        <v>87</v>
      </c>
      <c r="AY146" s="14" t="s">
        <v>153</v>
      </c>
      <c r="BE146" s="218">
        <f t="shared" si="20"/>
        <v>0</v>
      </c>
      <c r="BF146" s="218">
        <f t="shared" si="21"/>
        <v>0</v>
      </c>
      <c r="BG146" s="218">
        <f t="shared" si="22"/>
        <v>0</v>
      </c>
      <c r="BH146" s="218">
        <f t="shared" si="23"/>
        <v>0</v>
      </c>
      <c r="BI146" s="218">
        <f t="shared" si="24"/>
        <v>0</v>
      </c>
      <c r="BJ146" s="14" t="s">
        <v>161</v>
      </c>
      <c r="BK146" s="219">
        <f t="shared" si="25"/>
        <v>0</v>
      </c>
      <c r="BL146" s="14" t="s">
        <v>160</v>
      </c>
      <c r="BM146" s="217" t="s">
        <v>1562</v>
      </c>
    </row>
    <row r="147" spans="1:65" s="2" customFormat="1" ht="21.75" customHeight="1">
      <c r="A147" s="30"/>
      <c r="B147" s="31"/>
      <c r="C147" s="205" t="s">
        <v>264</v>
      </c>
      <c r="D147" s="205" t="s">
        <v>156</v>
      </c>
      <c r="E147" s="206" t="s">
        <v>1563</v>
      </c>
      <c r="F147" s="207" t="s">
        <v>1564</v>
      </c>
      <c r="G147" s="208" t="s">
        <v>180</v>
      </c>
      <c r="H147" s="209">
        <v>1</v>
      </c>
      <c r="I147" s="210"/>
      <c r="J147" s="210"/>
      <c r="K147" s="209">
        <f t="shared" si="13"/>
        <v>0</v>
      </c>
      <c r="L147" s="211"/>
      <c r="M147" s="35"/>
      <c r="N147" s="212" t="s">
        <v>1</v>
      </c>
      <c r="O147" s="213" t="s">
        <v>43</v>
      </c>
      <c r="P147" s="214">
        <f t="shared" si="14"/>
        <v>0</v>
      </c>
      <c r="Q147" s="214">
        <f t="shared" si="15"/>
        <v>0</v>
      </c>
      <c r="R147" s="214">
        <f t="shared" si="16"/>
        <v>0</v>
      </c>
      <c r="S147" s="66"/>
      <c r="T147" s="215">
        <f t="shared" si="17"/>
        <v>0</v>
      </c>
      <c r="U147" s="215">
        <v>0</v>
      </c>
      <c r="V147" s="215">
        <f t="shared" si="18"/>
        <v>0</v>
      </c>
      <c r="W147" s="215">
        <v>0</v>
      </c>
      <c r="X147" s="216">
        <f t="shared" si="19"/>
        <v>0</v>
      </c>
      <c r="Y147" s="30"/>
      <c r="Z147" s="30"/>
      <c r="AA147" s="30"/>
      <c r="AB147" s="30"/>
      <c r="AC147" s="30"/>
      <c r="AD147" s="30"/>
      <c r="AE147" s="30"/>
      <c r="AR147" s="217" t="s">
        <v>160</v>
      </c>
      <c r="AT147" s="217" t="s">
        <v>156</v>
      </c>
      <c r="AU147" s="217" t="s">
        <v>87</v>
      </c>
      <c r="AY147" s="14" t="s">
        <v>153</v>
      </c>
      <c r="BE147" s="218">
        <f t="shared" si="20"/>
        <v>0</v>
      </c>
      <c r="BF147" s="218">
        <f t="shared" si="21"/>
        <v>0</v>
      </c>
      <c r="BG147" s="218">
        <f t="shared" si="22"/>
        <v>0</v>
      </c>
      <c r="BH147" s="218">
        <f t="shared" si="23"/>
        <v>0</v>
      </c>
      <c r="BI147" s="218">
        <f t="shared" si="24"/>
        <v>0</v>
      </c>
      <c r="BJ147" s="14" t="s">
        <v>161</v>
      </c>
      <c r="BK147" s="219">
        <f t="shared" si="25"/>
        <v>0</v>
      </c>
      <c r="BL147" s="14" t="s">
        <v>160</v>
      </c>
      <c r="BM147" s="217" t="s">
        <v>1565</v>
      </c>
    </row>
    <row r="148" spans="1:65" s="2" customFormat="1" ht="16.5" customHeight="1">
      <c r="A148" s="30"/>
      <c r="B148" s="31"/>
      <c r="C148" s="205" t="s">
        <v>268</v>
      </c>
      <c r="D148" s="205" t="s">
        <v>156</v>
      </c>
      <c r="E148" s="206" t="s">
        <v>1566</v>
      </c>
      <c r="F148" s="207" t="s">
        <v>1567</v>
      </c>
      <c r="G148" s="208" t="s">
        <v>1059</v>
      </c>
      <c r="H148" s="209">
        <v>1</v>
      </c>
      <c r="I148" s="210"/>
      <c r="J148" s="210"/>
      <c r="K148" s="209">
        <f t="shared" si="13"/>
        <v>0</v>
      </c>
      <c r="L148" s="211"/>
      <c r="M148" s="35"/>
      <c r="N148" s="212" t="s">
        <v>1</v>
      </c>
      <c r="O148" s="213" t="s">
        <v>43</v>
      </c>
      <c r="P148" s="214">
        <f t="shared" si="14"/>
        <v>0</v>
      </c>
      <c r="Q148" s="214">
        <f t="shared" si="15"/>
        <v>0</v>
      </c>
      <c r="R148" s="214">
        <f t="shared" si="16"/>
        <v>0</v>
      </c>
      <c r="S148" s="66"/>
      <c r="T148" s="215">
        <f t="shared" si="17"/>
        <v>0</v>
      </c>
      <c r="U148" s="215">
        <v>0</v>
      </c>
      <c r="V148" s="215">
        <f t="shared" si="18"/>
        <v>0</v>
      </c>
      <c r="W148" s="215">
        <v>0</v>
      </c>
      <c r="X148" s="216">
        <f t="shared" si="19"/>
        <v>0</v>
      </c>
      <c r="Y148" s="30"/>
      <c r="Z148" s="30"/>
      <c r="AA148" s="30"/>
      <c r="AB148" s="30"/>
      <c r="AC148" s="30"/>
      <c r="AD148" s="30"/>
      <c r="AE148" s="30"/>
      <c r="AR148" s="217" t="s">
        <v>160</v>
      </c>
      <c r="AT148" s="217" t="s">
        <v>156</v>
      </c>
      <c r="AU148" s="217" t="s">
        <v>87</v>
      </c>
      <c r="AY148" s="14" t="s">
        <v>153</v>
      </c>
      <c r="BE148" s="218">
        <f t="shared" si="20"/>
        <v>0</v>
      </c>
      <c r="BF148" s="218">
        <f t="shared" si="21"/>
        <v>0</v>
      </c>
      <c r="BG148" s="218">
        <f t="shared" si="22"/>
        <v>0</v>
      </c>
      <c r="BH148" s="218">
        <f t="shared" si="23"/>
        <v>0</v>
      </c>
      <c r="BI148" s="218">
        <f t="shared" si="24"/>
        <v>0</v>
      </c>
      <c r="BJ148" s="14" t="s">
        <v>161</v>
      </c>
      <c r="BK148" s="219">
        <f t="shared" si="25"/>
        <v>0</v>
      </c>
      <c r="BL148" s="14" t="s">
        <v>160</v>
      </c>
      <c r="BM148" s="217" t="s">
        <v>1568</v>
      </c>
    </row>
    <row r="149" spans="1:65" s="2" customFormat="1" ht="16.5" customHeight="1">
      <c r="A149" s="30"/>
      <c r="B149" s="31"/>
      <c r="C149" s="205" t="s">
        <v>272</v>
      </c>
      <c r="D149" s="205" t="s">
        <v>156</v>
      </c>
      <c r="E149" s="206" t="s">
        <v>1569</v>
      </c>
      <c r="F149" s="207" t="s">
        <v>1570</v>
      </c>
      <c r="G149" s="208" t="s">
        <v>1059</v>
      </c>
      <c r="H149" s="209">
        <v>1</v>
      </c>
      <c r="I149" s="210"/>
      <c r="J149" s="210"/>
      <c r="K149" s="209">
        <f t="shared" si="13"/>
        <v>0</v>
      </c>
      <c r="L149" s="211"/>
      <c r="M149" s="35"/>
      <c r="N149" s="212" t="s">
        <v>1</v>
      </c>
      <c r="O149" s="213" t="s">
        <v>43</v>
      </c>
      <c r="P149" s="214">
        <f t="shared" si="14"/>
        <v>0</v>
      </c>
      <c r="Q149" s="214">
        <f t="shared" si="15"/>
        <v>0</v>
      </c>
      <c r="R149" s="214">
        <f t="shared" si="16"/>
        <v>0</v>
      </c>
      <c r="S149" s="66"/>
      <c r="T149" s="215">
        <f t="shared" si="17"/>
        <v>0</v>
      </c>
      <c r="U149" s="215">
        <v>0</v>
      </c>
      <c r="V149" s="215">
        <f t="shared" si="18"/>
        <v>0</v>
      </c>
      <c r="W149" s="215">
        <v>0</v>
      </c>
      <c r="X149" s="216">
        <f t="shared" si="19"/>
        <v>0</v>
      </c>
      <c r="Y149" s="30"/>
      <c r="Z149" s="30"/>
      <c r="AA149" s="30"/>
      <c r="AB149" s="30"/>
      <c r="AC149" s="30"/>
      <c r="AD149" s="30"/>
      <c r="AE149" s="30"/>
      <c r="AR149" s="217" t="s">
        <v>160</v>
      </c>
      <c r="AT149" s="217" t="s">
        <v>156</v>
      </c>
      <c r="AU149" s="217" t="s">
        <v>87</v>
      </c>
      <c r="AY149" s="14" t="s">
        <v>153</v>
      </c>
      <c r="BE149" s="218">
        <f t="shared" si="20"/>
        <v>0</v>
      </c>
      <c r="BF149" s="218">
        <f t="shared" si="21"/>
        <v>0</v>
      </c>
      <c r="BG149" s="218">
        <f t="shared" si="22"/>
        <v>0</v>
      </c>
      <c r="BH149" s="218">
        <f t="shared" si="23"/>
        <v>0</v>
      </c>
      <c r="BI149" s="218">
        <f t="shared" si="24"/>
        <v>0</v>
      </c>
      <c r="BJ149" s="14" t="s">
        <v>161</v>
      </c>
      <c r="BK149" s="219">
        <f t="shared" si="25"/>
        <v>0</v>
      </c>
      <c r="BL149" s="14" t="s">
        <v>160</v>
      </c>
      <c r="BM149" s="217" t="s">
        <v>1571</v>
      </c>
    </row>
    <row r="150" spans="1:65" s="2" customFormat="1" ht="16.5" customHeight="1">
      <c r="A150" s="30"/>
      <c r="B150" s="31"/>
      <c r="C150" s="205" t="s">
        <v>276</v>
      </c>
      <c r="D150" s="205" t="s">
        <v>156</v>
      </c>
      <c r="E150" s="206" t="s">
        <v>1572</v>
      </c>
      <c r="F150" s="207" t="s">
        <v>1573</v>
      </c>
      <c r="G150" s="208" t="s">
        <v>1059</v>
      </c>
      <c r="H150" s="209">
        <v>1</v>
      </c>
      <c r="I150" s="210"/>
      <c r="J150" s="210"/>
      <c r="K150" s="209">
        <f t="shared" si="13"/>
        <v>0</v>
      </c>
      <c r="L150" s="211"/>
      <c r="M150" s="35"/>
      <c r="N150" s="212" t="s">
        <v>1</v>
      </c>
      <c r="O150" s="213" t="s">
        <v>43</v>
      </c>
      <c r="P150" s="214">
        <f t="shared" si="14"/>
        <v>0</v>
      </c>
      <c r="Q150" s="214">
        <f t="shared" si="15"/>
        <v>0</v>
      </c>
      <c r="R150" s="214">
        <f t="shared" si="16"/>
        <v>0</v>
      </c>
      <c r="S150" s="66"/>
      <c r="T150" s="215">
        <f t="shared" si="17"/>
        <v>0</v>
      </c>
      <c r="U150" s="215">
        <v>0</v>
      </c>
      <c r="V150" s="215">
        <f t="shared" si="18"/>
        <v>0</v>
      </c>
      <c r="W150" s="215">
        <v>0</v>
      </c>
      <c r="X150" s="216">
        <f t="shared" si="19"/>
        <v>0</v>
      </c>
      <c r="Y150" s="30"/>
      <c r="Z150" s="30"/>
      <c r="AA150" s="30"/>
      <c r="AB150" s="30"/>
      <c r="AC150" s="30"/>
      <c r="AD150" s="30"/>
      <c r="AE150" s="30"/>
      <c r="AR150" s="217" t="s">
        <v>160</v>
      </c>
      <c r="AT150" s="217" t="s">
        <v>156</v>
      </c>
      <c r="AU150" s="217" t="s">
        <v>87</v>
      </c>
      <c r="AY150" s="14" t="s">
        <v>153</v>
      </c>
      <c r="BE150" s="218">
        <f t="shared" si="20"/>
        <v>0</v>
      </c>
      <c r="BF150" s="218">
        <f t="shared" si="21"/>
        <v>0</v>
      </c>
      <c r="BG150" s="218">
        <f t="shared" si="22"/>
        <v>0</v>
      </c>
      <c r="BH150" s="218">
        <f t="shared" si="23"/>
        <v>0</v>
      </c>
      <c r="BI150" s="218">
        <f t="shared" si="24"/>
        <v>0</v>
      </c>
      <c r="BJ150" s="14" t="s">
        <v>161</v>
      </c>
      <c r="BK150" s="219">
        <f t="shared" si="25"/>
        <v>0</v>
      </c>
      <c r="BL150" s="14" t="s">
        <v>160</v>
      </c>
      <c r="BM150" s="217" t="s">
        <v>1574</v>
      </c>
    </row>
    <row r="151" spans="1:65" s="2" customFormat="1" ht="16.5" customHeight="1">
      <c r="A151" s="30"/>
      <c r="B151" s="31"/>
      <c r="C151" s="205" t="s">
        <v>280</v>
      </c>
      <c r="D151" s="205" t="s">
        <v>156</v>
      </c>
      <c r="E151" s="206" t="s">
        <v>1575</v>
      </c>
      <c r="F151" s="207" t="s">
        <v>1576</v>
      </c>
      <c r="G151" s="208" t="s">
        <v>1059</v>
      </c>
      <c r="H151" s="209">
        <v>1</v>
      </c>
      <c r="I151" s="210"/>
      <c r="J151" s="210"/>
      <c r="K151" s="209">
        <f t="shared" si="13"/>
        <v>0</v>
      </c>
      <c r="L151" s="211"/>
      <c r="M151" s="35"/>
      <c r="N151" s="212" t="s">
        <v>1</v>
      </c>
      <c r="O151" s="213" t="s">
        <v>43</v>
      </c>
      <c r="P151" s="214">
        <f t="shared" si="14"/>
        <v>0</v>
      </c>
      <c r="Q151" s="214">
        <f t="shared" si="15"/>
        <v>0</v>
      </c>
      <c r="R151" s="214">
        <f t="shared" si="16"/>
        <v>0</v>
      </c>
      <c r="S151" s="66"/>
      <c r="T151" s="215">
        <f t="shared" si="17"/>
        <v>0</v>
      </c>
      <c r="U151" s="215">
        <v>0</v>
      </c>
      <c r="V151" s="215">
        <f t="shared" si="18"/>
        <v>0</v>
      </c>
      <c r="W151" s="215">
        <v>0</v>
      </c>
      <c r="X151" s="216">
        <f t="shared" si="19"/>
        <v>0</v>
      </c>
      <c r="Y151" s="30"/>
      <c r="Z151" s="30"/>
      <c r="AA151" s="30"/>
      <c r="AB151" s="30"/>
      <c r="AC151" s="30"/>
      <c r="AD151" s="30"/>
      <c r="AE151" s="30"/>
      <c r="AR151" s="217" t="s">
        <v>160</v>
      </c>
      <c r="AT151" s="217" t="s">
        <v>156</v>
      </c>
      <c r="AU151" s="217" t="s">
        <v>87</v>
      </c>
      <c r="AY151" s="14" t="s">
        <v>153</v>
      </c>
      <c r="BE151" s="218">
        <f t="shared" si="20"/>
        <v>0</v>
      </c>
      <c r="BF151" s="218">
        <f t="shared" si="21"/>
        <v>0</v>
      </c>
      <c r="BG151" s="218">
        <f t="shared" si="22"/>
        <v>0</v>
      </c>
      <c r="BH151" s="218">
        <f t="shared" si="23"/>
        <v>0</v>
      </c>
      <c r="BI151" s="218">
        <f t="shared" si="24"/>
        <v>0</v>
      </c>
      <c r="BJ151" s="14" t="s">
        <v>161</v>
      </c>
      <c r="BK151" s="219">
        <f t="shared" si="25"/>
        <v>0</v>
      </c>
      <c r="BL151" s="14" t="s">
        <v>160</v>
      </c>
      <c r="BM151" s="217" t="s">
        <v>1577</v>
      </c>
    </row>
    <row r="152" spans="1:65" s="2" customFormat="1" ht="16.5" customHeight="1">
      <c r="A152" s="30"/>
      <c r="B152" s="31"/>
      <c r="C152" s="205" t="s">
        <v>284</v>
      </c>
      <c r="D152" s="205" t="s">
        <v>156</v>
      </c>
      <c r="E152" s="206" t="s">
        <v>1578</v>
      </c>
      <c r="F152" s="207" t="s">
        <v>1579</v>
      </c>
      <c r="G152" s="208" t="s">
        <v>1059</v>
      </c>
      <c r="H152" s="209">
        <v>1</v>
      </c>
      <c r="I152" s="210"/>
      <c r="J152" s="210"/>
      <c r="K152" s="209">
        <f t="shared" si="13"/>
        <v>0</v>
      </c>
      <c r="L152" s="211"/>
      <c r="M152" s="35"/>
      <c r="N152" s="212" t="s">
        <v>1</v>
      </c>
      <c r="O152" s="213" t="s">
        <v>43</v>
      </c>
      <c r="P152" s="214">
        <f t="shared" si="14"/>
        <v>0</v>
      </c>
      <c r="Q152" s="214">
        <f t="shared" si="15"/>
        <v>0</v>
      </c>
      <c r="R152" s="214">
        <f t="shared" si="16"/>
        <v>0</v>
      </c>
      <c r="S152" s="66"/>
      <c r="T152" s="215">
        <f t="shared" si="17"/>
        <v>0</v>
      </c>
      <c r="U152" s="215">
        <v>0</v>
      </c>
      <c r="V152" s="215">
        <f t="shared" si="18"/>
        <v>0</v>
      </c>
      <c r="W152" s="215">
        <v>0</v>
      </c>
      <c r="X152" s="216">
        <f t="shared" si="19"/>
        <v>0</v>
      </c>
      <c r="Y152" s="30"/>
      <c r="Z152" s="30"/>
      <c r="AA152" s="30"/>
      <c r="AB152" s="30"/>
      <c r="AC152" s="30"/>
      <c r="AD152" s="30"/>
      <c r="AE152" s="30"/>
      <c r="AR152" s="217" t="s">
        <v>160</v>
      </c>
      <c r="AT152" s="217" t="s">
        <v>156</v>
      </c>
      <c r="AU152" s="217" t="s">
        <v>87</v>
      </c>
      <c r="AY152" s="14" t="s">
        <v>153</v>
      </c>
      <c r="BE152" s="218">
        <f t="shared" si="20"/>
        <v>0</v>
      </c>
      <c r="BF152" s="218">
        <f t="shared" si="21"/>
        <v>0</v>
      </c>
      <c r="BG152" s="218">
        <f t="shared" si="22"/>
        <v>0</v>
      </c>
      <c r="BH152" s="218">
        <f t="shared" si="23"/>
        <v>0</v>
      </c>
      <c r="BI152" s="218">
        <f t="shared" si="24"/>
        <v>0</v>
      </c>
      <c r="BJ152" s="14" t="s">
        <v>161</v>
      </c>
      <c r="BK152" s="219">
        <f t="shared" si="25"/>
        <v>0</v>
      </c>
      <c r="BL152" s="14" t="s">
        <v>160</v>
      </c>
      <c r="BM152" s="217" t="s">
        <v>1580</v>
      </c>
    </row>
    <row r="153" spans="1:65" s="2" customFormat="1" ht="16.5" customHeight="1">
      <c r="A153" s="30"/>
      <c r="B153" s="31"/>
      <c r="C153" s="205" t="s">
        <v>288</v>
      </c>
      <c r="D153" s="205" t="s">
        <v>156</v>
      </c>
      <c r="E153" s="206" t="s">
        <v>1581</v>
      </c>
      <c r="F153" s="207" t="s">
        <v>1582</v>
      </c>
      <c r="G153" s="208" t="s">
        <v>1059</v>
      </c>
      <c r="H153" s="209">
        <v>1</v>
      </c>
      <c r="I153" s="210"/>
      <c r="J153" s="210"/>
      <c r="K153" s="209">
        <f t="shared" si="13"/>
        <v>0</v>
      </c>
      <c r="L153" s="211"/>
      <c r="M153" s="35"/>
      <c r="N153" s="212" t="s">
        <v>1</v>
      </c>
      <c r="O153" s="213" t="s">
        <v>43</v>
      </c>
      <c r="P153" s="214">
        <f t="shared" si="14"/>
        <v>0</v>
      </c>
      <c r="Q153" s="214">
        <f t="shared" si="15"/>
        <v>0</v>
      </c>
      <c r="R153" s="214">
        <f t="shared" si="16"/>
        <v>0</v>
      </c>
      <c r="S153" s="66"/>
      <c r="T153" s="215">
        <f t="shared" si="17"/>
        <v>0</v>
      </c>
      <c r="U153" s="215">
        <v>0</v>
      </c>
      <c r="V153" s="215">
        <f t="shared" si="18"/>
        <v>0</v>
      </c>
      <c r="W153" s="215">
        <v>0</v>
      </c>
      <c r="X153" s="216">
        <f t="shared" si="19"/>
        <v>0</v>
      </c>
      <c r="Y153" s="30"/>
      <c r="Z153" s="30"/>
      <c r="AA153" s="30"/>
      <c r="AB153" s="30"/>
      <c r="AC153" s="30"/>
      <c r="AD153" s="30"/>
      <c r="AE153" s="30"/>
      <c r="AR153" s="217" t="s">
        <v>160</v>
      </c>
      <c r="AT153" s="217" t="s">
        <v>156</v>
      </c>
      <c r="AU153" s="217" t="s">
        <v>87</v>
      </c>
      <c r="AY153" s="14" t="s">
        <v>153</v>
      </c>
      <c r="BE153" s="218">
        <f t="shared" si="20"/>
        <v>0</v>
      </c>
      <c r="BF153" s="218">
        <f t="shared" si="21"/>
        <v>0</v>
      </c>
      <c r="BG153" s="218">
        <f t="shared" si="22"/>
        <v>0</v>
      </c>
      <c r="BH153" s="218">
        <f t="shared" si="23"/>
        <v>0</v>
      </c>
      <c r="BI153" s="218">
        <f t="shared" si="24"/>
        <v>0</v>
      </c>
      <c r="BJ153" s="14" t="s">
        <v>161</v>
      </c>
      <c r="BK153" s="219">
        <f t="shared" si="25"/>
        <v>0</v>
      </c>
      <c r="BL153" s="14" t="s">
        <v>160</v>
      </c>
      <c r="BM153" s="217" t="s">
        <v>1583</v>
      </c>
    </row>
    <row r="154" spans="1:65" s="12" customFormat="1" ht="25.9" customHeight="1">
      <c r="B154" s="188"/>
      <c r="C154" s="189"/>
      <c r="D154" s="190" t="s">
        <v>78</v>
      </c>
      <c r="E154" s="191" t="s">
        <v>1099</v>
      </c>
      <c r="F154" s="191" t="s">
        <v>1584</v>
      </c>
      <c r="G154" s="189"/>
      <c r="H154" s="189"/>
      <c r="I154" s="192"/>
      <c r="J154" s="192"/>
      <c r="K154" s="193">
        <f>BK154</f>
        <v>0</v>
      </c>
      <c r="L154" s="189"/>
      <c r="M154" s="194"/>
      <c r="N154" s="240"/>
      <c r="O154" s="241"/>
      <c r="P154" s="241"/>
      <c r="Q154" s="242">
        <v>0</v>
      </c>
      <c r="R154" s="242">
        <v>0</v>
      </c>
      <c r="S154" s="241"/>
      <c r="T154" s="243">
        <v>0</v>
      </c>
      <c r="U154" s="241"/>
      <c r="V154" s="243">
        <v>0</v>
      </c>
      <c r="W154" s="241"/>
      <c r="X154" s="244">
        <v>0</v>
      </c>
      <c r="AR154" s="200" t="s">
        <v>87</v>
      </c>
      <c r="AT154" s="201" t="s">
        <v>78</v>
      </c>
      <c r="AU154" s="201" t="s">
        <v>79</v>
      </c>
      <c r="AY154" s="200" t="s">
        <v>153</v>
      </c>
      <c r="BK154" s="202">
        <v>0</v>
      </c>
    </row>
    <row r="155" spans="1:65" s="2" customFormat="1" ht="6.95" customHeight="1">
      <c r="A155" s="30"/>
      <c r="B155" s="50"/>
      <c r="C155" s="51"/>
      <c r="D155" s="51"/>
      <c r="E155" s="51"/>
      <c r="F155" s="51"/>
      <c r="G155" s="51"/>
      <c r="H155" s="51"/>
      <c r="I155" s="149"/>
      <c r="J155" s="149"/>
      <c r="K155" s="51"/>
      <c r="L155" s="51"/>
      <c r="M155" s="35"/>
      <c r="N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</row>
  </sheetData>
  <sheetProtection algorithmName="SHA-512" hashValue="+7HZMrShcPADRtD2z9fozplMxtFzLBaSR6DNJNokUMV4scf40ID5TV5rKJQ93dTc9oRTRv6zlNtlE44eiA6jZw==" saltValue="ij9PoNnE5sLid7E44OZhn4ekRTVt5xA7WlYIpDOAWYlMHK6r7VJ3rMVRxJ0n4hzIpAEp3S94yVxF4luXS9g/ww==" spinCount="100000" sheet="1" objects="1" scenarios="1" formatColumns="0" formatRows="0" autoFilter="0"/>
  <autoFilter ref="C119:L154"/>
  <mergeCells count="9">
    <mergeCell ref="E87:H87"/>
    <mergeCell ref="E110:H110"/>
    <mergeCell ref="E112:H112"/>
    <mergeCell ref="M2:Z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12</vt:i4>
      </vt:variant>
    </vt:vector>
  </HeadingPairs>
  <TitlesOfParts>
    <vt:vector size="18" baseType="lpstr">
      <vt:lpstr>Rekapitulácia stavby</vt:lpstr>
      <vt:lpstr>001 - SO 01 Rekonštrukcia...</vt:lpstr>
      <vt:lpstr>002 - SO 01 Umelé osvetle...</vt:lpstr>
      <vt:lpstr>003 - SO 02 Rekonštrukcia...</vt:lpstr>
      <vt:lpstr>004 - SO 02 Bleskozvod</vt:lpstr>
      <vt:lpstr>005 - SO 01 Vzduchotechnika</vt:lpstr>
      <vt:lpstr>'001 - SO 01 Rekonštrukcia...'!Názvy_tlače</vt:lpstr>
      <vt:lpstr>'002 - SO 01 Umelé osvetle...'!Názvy_tlače</vt:lpstr>
      <vt:lpstr>'003 - SO 02 Rekonštrukcia...'!Názvy_tlače</vt:lpstr>
      <vt:lpstr>'004 - SO 02 Bleskozvod'!Názvy_tlače</vt:lpstr>
      <vt:lpstr>'005 - SO 01 Vzduchotechnika'!Názvy_tlače</vt:lpstr>
      <vt:lpstr>'Rekapitulácia stavby'!Názvy_tlače</vt:lpstr>
      <vt:lpstr>'001 - SO 01 Rekonštrukcia...'!Oblasť_tlače</vt:lpstr>
      <vt:lpstr>'002 - SO 01 Umelé osvetle...'!Oblasť_tlače</vt:lpstr>
      <vt:lpstr>'003 - SO 02 Rekonštrukcia...'!Oblasť_tlače</vt:lpstr>
      <vt:lpstr>'004 - SO 02 Bleskozvod'!Oblasť_tlače</vt:lpstr>
      <vt:lpstr>'005 - SO 01 Vzduchotechnika'!Oblasť_tlače</vt:lpstr>
      <vt:lpstr>'Rekapitulácia stavby'!Oblasť_tlače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Rebro</dc:creator>
  <cp:lastModifiedBy>Eva</cp:lastModifiedBy>
  <dcterms:created xsi:type="dcterms:W3CDTF">2020-05-12T05:50:04Z</dcterms:created>
  <dcterms:modified xsi:type="dcterms:W3CDTF">2020-06-09T10:05:08Z</dcterms:modified>
</cp:coreProperties>
</file>