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proj\Desktop\tt  kros\"/>
    </mc:Choice>
  </mc:AlternateContent>
  <bookViews>
    <workbookView xWindow="0" yWindow="0" windowWidth="0" windowHeight="0"/>
  </bookViews>
  <sheets>
    <sheet name="Rekapitulace stavby" sheetId="1" r:id="rId1"/>
    <sheet name="SO - 101" sheetId="2" r:id="rId2"/>
    <sheet name="SO - - VRN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- 101'!$C$124:$K$314</definedName>
    <definedName name="_xlnm.Print_Area" localSheetId="1">'SO - 101'!$C$4:$J$39,'SO - 101'!$C$50:$J$76,'SO - 101'!$C$82:$J$106,'SO - 101'!$C$112:$K$314</definedName>
    <definedName name="_xlnm.Print_Titles" localSheetId="1">'SO - 101'!$124:$124</definedName>
    <definedName name="_xlnm._FilterDatabase" localSheetId="2" hidden="1">'SO - - VRN'!$C$118:$K$200</definedName>
    <definedName name="_xlnm.Print_Area" localSheetId="2">'SO - - VRN'!$C$4:$J$39,'SO - - VRN'!$C$50:$J$76,'SO - - VRN'!$C$82:$J$100,'SO - - VRN'!$C$106:$K$200</definedName>
    <definedName name="_xlnm.Print_Titles" localSheetId="2">'SO - - VRN'!$118:$118</definedName>
    <definedName name="_xlnm.Print_Area" localSheetId="3">'Seznam figur'!$C$4:$G$14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115"/>
  <c r="J14"/>
  <c r="J12"/>
  <c r="J113"/>
  <c r="E7"/>
  <c r="E109"/>
  <c i="2" r="J37"/>
  <c r="J36"/>
  <c i="1" r="AY95"/>
  <c i="2" r="J35"/>
  <c i="1" r="AX95"/>
  <c i="2" r="BI313"/>
  <c r="BH313"/>
  <c r="BG313"/>
  <c r="BF313"/>
  <c r="T313"/>
  <c r="T312"/>
  <c r="R313"/>
  <c r="R312"/>
  <c r="P313"/>
  <c r="P312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R162"/>
  <c r="P162"/>
  <c r="BI159"/>
  <c r="BH159"/>
  <c r="BG159"/>
  <c r="BF159"/>
  <c r="T159"/>
  <c r="R159"/>
  <c r="P159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38"/>
  <c r="BH138"/>
  <c r="BG138"/>
  <c r="BF138"/>
  <c r="T138"/>
  <c r="R138"/>
  <c r="P138"/>
  <c r="BI131"/>
  <c r="BH131"/>
  <c r="BG131"/>
  <c r="BF131"/>
  <c r="T131"/>
  <c r="R131"/>
  <c r="P131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121"/>
  <c r="J14"/>
  <c r="J12"/>
  <c r="J119"/>
  <c r="E7"/>
  <c r="E85"/>
  <c i="1" r="L90"/>
  <c r="AM90"/>
  <c r="AM89"/>
  <c r="L89"/>
  <c r="AM87"/>
  <c r="L87"/>
  <c r="L85"/>
  <c r="L84"/>
  <c i="2" r="J313"/>
  <c r="BK301"/>
  <c r="J294"/>
  <c r="J288"/>
  <c r="J281"/>
  <c r="BK274"/>
  <c r="BK268"/>
  <c r="J262"/>
  <c r="J256"/>
  <c r="J250"/>
  <c r="BK247"/>
  <c r="BK241"/>
  <c r="J234"/>
  <c r="BK225"/>
  <c r="J219"/>
  <c r="BK213"/>
  <c r="J205"/>
  <c r="BK202"/>
  <c r="BK193"/>
  <c r="J183"/>
  <c r="BK176"/>
  <c r="J170"/>
  <c r="J162"/>
  <c r="J159"/>
  <c r="BK147"/>
  <c r="BK144"/>
  <c r="J131"/>
  <c i="1" r="AS94"/>
  <c i="2" r="J301"/>
  <c r="BK294"/>
  <c r="BK288"/>
  <c r="J278"/>
  <c r="BK271"/>
  <c r="J268"/>
  <c r="BK262"/>
  <c r="BK256"/>
  <c r="BK250"/>
  <c r="J244"/>
  <c r="BK238"/>
  <c r="J231"/>
  <c r="J225"/>
  <c r="BK219"/>
  <c r="J213"/>
  <c r="BK205"/>
  <c r="J199"/>
  <c r="J190"/>
  <c r="J186"/>
  <c r="J180"/>
  <c r="J173"/>
  <c r="J167"/>
  <c r="BK159"/>
  <c r="BK138"/>
  <c r="BK128"/>
  <c i="3" r="BK196"/>
  <c r="J187"/>
  <c r="J173"/>
  <c r="BK159"/>
  <c r="J144"/>
  <c r="BK133"/>
  <c r="J127"/>
  <c r="J196"/>
  <c r="BK187"/>
  <c r="J164"/>
  <c r="J154"/>
  <c r="BK138"/>
  <c r="BK127"/>
  <c i="2" r="BK307"/>
  <c r="J304"/>
  <c r="BK297"/>
  <c r="J291"/>
  <c r="BK284"/>
  <c r="BK278"/>
  <c r="J271"/>
  <c r="J265"/>
  <c r="J259"/>
  <c r="BK253"/>
  <c r="BK244"/>
  <c r="J238"/>
  <c r="BK231"/>
  <c r="J228"/>
  <c r="BK222"/>
  <c r="J216"/>
  <c r="J208"/>
  <c r="BK199"/>
  <c r="BK190"/>
  <c r="BK186"/>
  <c r="BK180"/>
  <c r="BK173"/>
  <c r="BK167"/>
  <c r="BK150"/>
  <c r="J147"/>
  <c r="J144"/>
  <c r="J138"/>
  <c r="J128"/>
  <c r="BK313"/>
  <c r="J307"/>
  <c r="BK304"/>
  <c r="J297"/>
  <c r="BK291"/>
  <c r="J284"/>
  <c r="BK281"/>
  <c r="J274"/>
  <c r="BK265"/>
  <c r="BK259"/>
  <c r="J253"/>
  <c r="J247"/>
  <c r="J241"/>
  <c r="BK234"/>
  <c r="BK228"/>
  <c r="J222"/>
  <c r="BK216"/>
  <c r="BK208"/>
  <c r="J202"/>
  <c r="J193"/>
  <c r="BK183"/>
  <c r="J176"/>
  <c r="BK170"/>
  <c r="BK162"/>
  <c r="J150"/>
  <c r="BK131"/>
  <c i="3" r="BK191"/>
  <c r="BK178"/>
  <c r="J168"/>
  <c r="BK164"/>
  <c r="BK154"/>
  <c r="J138"/>
  <c r="J122"/>
  <c r="J191"/>
  <c r="J178"/>
  <c r="BK173"/>
  <c r="BK168"/>
  <c r="J159"/>
  <c r="BK144"/>
  <c r="J133"/>
  <c r="BK122"/>
  <c i="2" l="1" r="P127"/>
  <c r="T127"/>
  <c r="P179"/>
  <c r="T179"/>
  <c r="P189"/>
  <c r="T189"/>
  <c r="P198"/>
  <c r="T198"/>
  <c r="P237"/>
  <c r="R237"/>
  <c r="BK277"/>
  <c r="J277"/>
  <c r="J103"/>
  <c r="R277"/>
  <c r="BK300"/>
  <c r="J300"/>
  <c r="J104"/>
  <c r="R300"/>
  <c r="BK127"/>
  <c r="J127"/>
  <c r="J98"/>
  <c r="R127"/>
  <c r="BK179"/>
  <c r="J179"/>
  <c r="J99"/>
  <c r="R179"/>
  <c r="BK189"/>
  <c r="J189"/>
  <c r="J100"/>
  <c r="R189"/>
  <c r="BK198"/>
  <c r="J198"/>
  <c r="J101"/>
  <c r="R198"/>
  <c r="BK237"/>
  <c r="J237"/>
  <c r="J102"/>
  <c r="T237"/>
  <c r="P277"/>
  <c r="T277"/>
  <c r="P300"/>
  <c r="T300"/>
  <c i="3" r="BK121"/>
  <c r="J121"/>
  <c r="J98"/>
  <c r="P121"/>
  <c r="R121"/>
  <c r="T121"/>
  <c r="BK153"/>
  <c r="J153"/>
  <c r="J99"/>
  <c r="P153"/>
  <c r="R153"/>
  <c r="T153"/>
  <c i="2" r="BK312"/>
  <c r="J312"/>
  <c r="J105"/>
  <c i="3" r="E85"/>
  <c r="J89"/>
  <c r="J91"/>
  <c r="J92"/>
  <c r="BE122"/>
  <c r="BE133"/>
  <c r="BE138"/>
  <c r="BE144"/>
  <c r="BE159"/>
  <c r="BE168"/>
  <c r="BE173"/>
  <c r="BE191"/>
  <c r="F91"/>
  <c r="F92"/>
  <c r="BE127"/>
  <c r="BE154"/>
  <c r="BE164"/>
  <c r="BE178"/>
  <c r="BE187"/>
  <c r="BE196"/>
  <c i="2" r="F91"/>
  <c r="F92"/>
  <c r="E115"/>
  <c r="BE128"/>
  <c r="BE138"/>
  <c r="BE144"/>
  <c r="BE147"/>
  <c r="BE167"/>
  <c r="BE173"/>
  <c r="BE183"/>
  <c r="BE186"/>
  <c r="BE190"/>
  <c r="BE202"/>
  <c r="BE205"/>
  <c r="BE213"/>
  <c r="BE216"/>
  <c r="BE222"/>
  <c r="BE225"/>
  <c r="BE231"/>
  <c r="BE244"/>
  <c r="BE247"/>
  <c r="BE253"/>
  <c r="BE256"/>
  <c r="BE262"/>
  <c r="BE268"/>
  <c r="BE271"/>
  <c r="BE278"/>
  <c r="BE284"/>
  <c r="BE294"/>
  <c r="BE301"/>
  <c r="BE304"/>
  <c r="BE307"/>
  <c r="BE313"/>
  <c r="J89"/>
  <c r="J91"/>
  <c r="J92"/>
  <c r="BE131"/>
  <c r="BE150"/>
  <c r="BE159"/>
  <c r="BE162"/>
  <c r="BE170"/>
  <c r="BE176"/>
  <c r="BE180"/>
  <c r="BE193"/>
  <c r="BE199"/>
  <c r="BE208"/>
  <c r="BE219"/>
  <c r="BE228"/>
  <c r="BE234"/>
  <c r="BE238"/>
  <c r="BE241"/>
  <c r="BE250"/>
  <c r="BE259"/>
  <c r="BE265"/>
  <c r="BE274"/>
  <c r="BE281"/>
  <c r="BE288"/>
  <c r="BE291"/>
  <c r="BE297"/>
  <c r="J34"/>
  <c i="1" r="AW95"/>
  <c i="2" r="F34"/>
  <c i="1" r="BA95"/>
  <c i="2" r="F35"/>
  <c i="1" r="BB95"/>
  <c i="3" r="F34"/>
  <c i="1" r="BA96"/>
  <c i="3" r="J34"/>
  <c i="1" r="AW96"/>
  <c i="3" r="F35"/>
  <c i="1" r="BB96"/>
  <c i="2" r="F36"/>
  <c i="1" r="BC95"/>
  <c i="2" r="F37"/>
  <c i="1" r="BD95"/>
  <c i="3" r="F37"/>
  <c i="1" r="BD96"/>
  <c i="3" r="F36"/>
  <c i="1" r="BC96"/>
  <c i="3" l="1" r="R120"/>
  <c r="R119"/>
  <c i="2" r="T126"/>
  <c r="T125"/>
  <c i="3" r="T120"/>
  <c r="T119"/>
  <c r="P120"/>
  <c r="P119"/>
  <c i="1" r="AU96"/>
  <c i="2" r="R126"/>
  <c r="R125"/>
  <c r="P126"/>
  <c r="P125"/>
  <c i="1" r="AU95"/>
  <c i="2" r="BK126"/>
  <c r="J126"/>
  <c r="J97"/>
  <c i="3" r="BK120"/>
  <c r="J120"/>
  <c r="J97"/>
  <c i="2" r="F33"/>
  <c i="1" r="AZ95"/>
  <c r="BA94"/>
  <c r="W30"/>
  <c r="BB94"/>
  <c r="W31"/>
  <c r="BD94"/>
  <c r="W33"/>
  <c i="3" r="F33"/>
  <c i="1" r="AZ96"/>
  <c i="2" r="J33"/>
  <c i="1" r="AV95"/>
  <c r="AT95"/>
  <c r="BC94"/>
  <c r="AY94"/>
  <c i="3" r="J33"/>
  <c i="1" r="AV96"/>
  <c r="AT96"/>
  <c i="2" l="1" r="BK125"/>
  <c r="J125"/>
  <c r="J96"/>
  <c i="3" r="BK119"/>
  <c r="J119"/>
  <c r="J96"/>
  <c i="1" r="AU94"/>
  <c r="AZ94"/>
  <c r="AV94"/>
  <c r="AK29"/>
  <c r="AW94"/>
  <c r="AK30"/>
  <c r="W32"/>
  <c r="AX94"/>
  <c i="2" l="1" r="J30"/>
  <c i="1" r="AG95"/>
  <c i="3" r="J30"/>
  <c i="1" r="AG96"/>
  <c r="AT94"/>
  <c r="W29"/>
  <c i="3" l="1" r="J39"/>
  <c i="2" r="J39"/>
  <c i="1" r="AN95"/>
  <c r="AN9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<sst xmlns="http://schemas.openxmlformats.org/spreadsheetml/2006/main">
  <si>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</si>
  <si>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</si>
  <si>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</si>
  <si>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</si>
  <si>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{1b64ad75-6972-4c93-a11a-3869bfc231c5}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</si>
  <si>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</si>
  <si>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</si>
  <si>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</si>
  <si>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</si>
  <si>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</si>
  <si>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</si>
  <si>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</si>
  <si>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</si>
  <si>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</si>
  <si>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13812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</si>
  <si>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</si>
  <si>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</si>
  <si>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komunikace ul. Ke Kapličce ve Šternberku</t>
  </si>
  <si>
    <t>KSO:</t>
  </si>
  <si>
    <t>CC-CZ:</t>
  </si>
  <si>
    <t>Místo:</t>
  </si>
  <si>
    <t xml:space="preserve"> </t>
  </si>
  <si>
    <t>Datum:</t>
  </si>
  <si>
    <t>21. 3. 2023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</si>
  <si>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</si>
  <si>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</si>
  <si>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</si>
  <si>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</si>
  <si>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</si>
  <si>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</si>
  <si>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</si>
  <si>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</si>
  <si>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</si>
  <si>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</si>
  <si>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</si>
  <si>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</si>
  <si>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</si>
  <si>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</si>
  <si>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</si>
  <si>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</si>
  <si>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</si>
  <si>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</si>
  <si>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</si>
  <si>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</si>
  <si>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</si>
  <si>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</si>
  <si>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</si>
  <si>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</si>
  <si>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</si>
  <si>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</si>
  <si>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</si>
  <si>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</si>
  <si>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</si>
  <si>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</si>
  <si>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</si>
  <si>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</si>
  <si>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</si>
  <si>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</si>
  <si>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</si>
  <si>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</si>
  <si>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</si>
  <si>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</si>
  <si>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</si>
  <si>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</si>
  <si>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</si>
  <si>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</si>
  <si>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</si>
  <si>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</si>
  <si>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</si>
  <si>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</si>
  <si>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</si>
  <si>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</si>
  <si>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</si>
  <si>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</si>
  <si>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</si>
  <si>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</si>
  <si>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</si>
  <si>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</si>
  <si>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</t>
  </si>
  <si>
    <t>101</t>
  </si>
  <si>
    <t>STA</t>
  </si>
  <si>
    <t>1</t>
  </si>
  <si>
    <t>{1d290a6a-6282-4b3e-b0c3-57d5eef62a33}</t>
  </si>
  <si>
    <t>2</t>
  </si>
  <si>
    <t>SO -</t>
  </si>
  <si>
    <t>VRN</t>
  </si>
  <si>
    <t>{c67d81f5-fb1a-44be-98e7-fa34063ecefa}</t>
  </si>
  <si>
    <t>KRYCÍ LIST SOUPISU PRACÍ</t>
  </si>
  <si>
    <t>Objekt:</t>
  </si>
  <si>
    <t>SO - 101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</si>
  <si>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</si>
  <si>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</si>
  <si>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</si>
  <si>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</si>
  <si>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</si>
  <si>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</si>
  <si>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</si>
  <si>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</si>
  <si>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</si>
  <si>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</si>
  <si>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</si>
  <si>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</si>
  <si>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</si>
  <si>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</si>
  <si>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</si>
  <si>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</si>
  <si>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</si>
  <si>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</si>
  <si>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</si>
  <si>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</si>
  <si>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</si>
  <si>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</si>
  <si>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</si>
  <si>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</si>
  <si>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</si>
  <si>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</si>
  <si>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</si>
  <si>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</si>
  <si>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</si>
  <si>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</si>
  <si>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</si>
  <si>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</si>
  <si>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113107221</t>
  </si>
  <si>
    <t>Odstranění podkladu z kameniva drceného tl do 100 mm strojně pl přes 200 m2</t>
  </si>
  <si>
    <t>m2</t>
  </si>
  <si>
    <t>CS ÚRS 2023 01</t>
  </si>
  <si>
    <t>4</t>
  </si>
  <si>
    <t>-239753544</t>
  </si>
  <si>
    <t>PP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</si>
  <si>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</si>
  <si>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VV</t>
  </si>
  <si>
    <t>"pro dodrzení stavající nivelety " 610</t>
  </si>
  <si>
    <t>122151104</t>
  </si>
  <si>
    <t>Odkopávky a prokopávky nezapažené v hornině třídy těžitelnosti I skupiny 1 a 2 objem do 500 m3 strojně</t>
  </si>
  <si>
    <t>m3</t>
  </si>
  <si>
    <t>-1177881710</t>
  </si>
  <si>
    <t xml:space="preserve">Odkopávky a prokopávky nezapažené strojně v hornině třídy těžitelnosti I skupiny 1 a 2 přes 100 do 500 m3  V cenách jsou započteny i náklady na přehození výkopku na vzdálenost do 3 m, nebo naložení na dopravní prostředek.</t>
  </si>
  <si>
    <t>"odkopavky pro krajnice "26,1</t>
  </si>
  <si>
    <t>"odkopavky pro bet. žlab " 5,44</t>
  </si>
  <si>
    <t>"odkopavka pro šachtu 1 " 1,5*1,5*2,2</t>
  </si>
  <si>
    <t>"odkopavky pro šachtu 2 " 1,5*1,5*2,0</t>
  </si>
  <si>
    <t>Součet</t>
  </si>
  <si>
    <t>3</t>
  </si>
  <si>
    <t>132151254</t>
  </si>
  <si>
    <t>Hloubení rýh nezapažených š do 2000 mm v hornině třídy těžitelnosti I skupiny 1 a 2 objem do 500 m3 strojně</t>
  </si>
  <si>
    <t>1949983980</t>
  </si>
  <si>
    <t>Hloubení nezapažených rýh šířky přes 800 do 2 000 mm strojně s urovnáním dna do předepsaného profilu a spádu v hornině třídy těžitelnosti I skupiny 1 a 2 přes 100 do 500 m3, V cenách jsou započteny i náklady na přehození výkopku na vzdálenost do 3 m, nebo naložení na dopravní prostředek.</t>
  </si>
  <si>
    <t xml:space="preserve">"hloubení ryh pro kan. potrubí  s2 dl*š*hl " 4.5*0.8*1.2</t>
  </si>
  <si>
    <t xml:space="preserve">"hloubení ryh pro kan. potrubí  s1 dl*š*hl " 2.5*0.8*1.8</t>
  </si>
  <si>
    <t xml:space="preserve">"hloubení pro odvodnovaci ryhy  dl*š*hl* " 96*1*1.7</t>
  </si>
  <si>
    <t>162751117</t>
  </si>
  <si>
    <t>Vodorovné přemístění přes 9 000 do 10000 m výkopku/sypaniny z horniny třídy těžitelnosti I skupiny 1 až 3</t>
  </si>
  <si>
    <t>851183998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</si>
  <si>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</si>
  <si>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"vodo. přemístění na skládku , celkova zemina - potřebna zamina na zasyp "40,99+171,12-8,7</t>
  </si>
  <si>
    <t>5</t>
  </si>
  <si>
    <t>162751119</t>
  </si>
  <si>
    <t>Příplatek k vodorovnému přemístění výkopku/sypaniny z horniny třídy těžitelnosti I skupiny 1 až 3 ZKD 1000 m přes 10000 m</t>
  </si>
  <si>
    <t>1687336617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</si>
  <si>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</si>
  <si>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"celkove do 25km " 15*203,41</t>
  </si>
  <si>
    <t>6</t>
  </si>
  <si>
    <t>174151101</t>
  </si>
  <si>
    <t>Zásyp jam, šachet rýh nebo kolem objektů sypaninou se zhutněním</t>
  </si>
  <si>
    <t>1622307346</t>
  </si>
  <si>
    <t>Zásyp sypaninou z jakékoliv horniny strojně s uložením výkopku ve vrstvách se zhutněním jam, šachet, rýh nebo kolem objektů v těchto vykopávkách</t>
  </si>
  <si>
    <t xml:space="preserve">"zásyp zeminou kolem krajnice  " 8,7</t>
  </si>
  <si>
    <t>"zásyp vsakovacích ryh 16/32" 144</t>
  </si>
  <si>
    <t>"zásyp kolem šachty - zbytek do ur. terenu s1 " 1,25*0,6</t>
  </si>
  <si>
    <t>"zásyp kolem šachty - zbytek do ur. terenu s2 " 1,25*0,4</t>
  </si>
  <si>
    <t>"zásyp kolem pvc s1" 0,8*2,5*1,2</t>
  </si>
  <si>
    <t>"zásyp kolem pvc s2"0,8*4,5*0,6</t>
  </si>
  <si>
    <t>7</t>
  </si>
  <si>
    <t>M</t>
  </si>
  <si>
    <t>58343930</t>
  </si>
  <si>
    <t>kamenivo drcené hrubé frakce 16/32</t>
  </si>
  <si>
    <t>t</t>
  </si>
  <si>
    <t>8</t>
  </si>
  <si>
    <t>1353443006</t>
  </si>
  <si>
    <t>" 1,5t/m3" 1,5*149,81</t>
  </si>
  <si>
    <t>175111101</t>
  </si>
  <si>
    <t>Obsypání potrubí ručně sypaninou bez prohození, uloženou do 3 m</t>
  </si>
  <si>
    <t>811644390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</si>
  <si>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</si>
  <si>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obsypp</t>
  </si>
  <si>
    <t>"obsyp kan. potrubí (dl*š*hl) " 7*0.8*0.4</t>
  </si>
  <si>
    <t>"obsyp revizní šachty m2*hl *počet" 1,25*1,5*2</t>
  </si>
  <si>
    <t>9</t>
  </si>
  <si>
    <t>58337331</t>
  </si>
  <si>
    <t>štěrkopísek frakce 0/22</t>
  </si>
  <si>
    <t>892254033</t>
  </si>
  <si>
    <t>"obsyp 1,8t/m3" 1.8*5,99</t>
  </si>
  <si>
    <t>10</t>
  </si>
  <si>
    <t>181411131</t>
  </si>
  <si>
    <t>Založení parkového trávníku výsevem pl do 1000 m2 v rovině a ve svahu do 1:5</t>
  </si>
  <si>
    <t>-231597449</t>
  </si>
  <si>
    <t>Založení trávníku na půdě předem připravené plochy do 1000 m2 výsevem včetně utažení parkového v rovině nebo na svahu do 1:5</t>
  </si>
  <si>
    <t>"založení travniku u krajnice " 174*0,3</t>
  </si>
  <si>
    <t>11</t>
  </si>
  <si>
    <t>00572470</t>
  </si>
  <si>
    <t>osivo směs travní univerzál</t>
  </si>
  <si>
    <t>kg</t>
  </si>
  <si>
    <t>1079549830</t>
  </si>
  <si>
    <t>"1kg/40m2 travního osiva" 1,2</t>
  </si>
  <si>
    <t>12</t>
  </si>
  <si>
    <t>181951112</t>
  </si>
  <si>
    <t>Úprava pláně v hornině třídy těžitelnosti I skupiny 1 až 3 se zhutněním strojně</t>
  </si>
  <si>
    <t>-1809398545</t>
  </si>
  <si>
    <t>Úprava pláně vyrovnáním výškových rozdílů strojně v hornině třídy těžitelnosti I, skupiny 1 až 3 se zhutněním</t>
  </si>
  <si>
    <t>"v miste ryhy "96</t>
  </si>
  <si>
    <t>Zakládání</t>
  </si>
  <si>
    <t>13</t>
  </si>
  <si>
    <t>213141113</t>
  </si>
  <si>
    <t>Zřízení vrstvy z geotextilie v rovině nebo ve sklonu do 1:5, šířky přes 6 do 8,5 m</t>
  </si>
  <si>
    <t>143517480</t>
  </si>
  <si>
    <t>Zřízení vrstvy z geotextilie filtrační, separační, odvodňovací, ochranné, výztužné nebo protierozní v rovině nebo ve sklonu do 1:5, šířky přes 6 do 8,5 m</t>
  </si>
  <si>
    <t>96</t>
  </si>
  <si>
    <t>14</t>
  </si>
  <si>
    <t>213141131</t>
  </si>
  <si>
    <t>Zřízení vrstvy z geotextilie ve sklonu přes 1:2 do 1:1 š do 3 m</t>
  </si>
  <si>
    <t>-381529041</t>
  </si>
  <si>
    <t>Zřízení vrstvy z geotextilie filtrační, separační, odvodňovací, ochranné, výztužné nebo protierozní ve sklonu přes 1:2 do 1:1, šířky do 3 m</t>
  </si>
  <si>
    <t>96*3</t>
  </si>
  <si>
    <t>69311067</t>
  </si>
  <si>
    <t>geotextilie netkaná separační, ochranná, filtrační, drenážní PP 250g/m2</t>
  </si>
  <si>
    <t>-861958701</t>
  </si>
  <si>
    <t>384</t>
  </si>
  <si>
    <t>Vodorovné konstrukce</t>
  </si>
  <si>
    <t>16</t>
  </si>
  <si>
    <t>451541111</t>
  </si>
  <si>
    <t>Lože pod potrubí otevřený výkop ze štěrku 8/16</t>
  </si>
  <si>
    <t>-590787609</t>
  </si>
  <si>
    <t>Lože pod potrubí, stoky a drobné objekty v otevřeném výkopu ze štěrku 8/16</t>
  </si>
  <si>
    <t xml:space="preserve">"pod drenažní potrubí " 19,2 </t>
  </si>
  <si>
    <t>17</t>
  </si>
  <si>
    <t>451573111</t>
  </si>
  <si>
    <t>Lože pod potrubí otevřený výkop ze štěrkopísku</t>
  </si>
  <si>
    <t>-1404649205</t>
  </si>
  <si>
    <t>Lože pod potrubí, stoky a drobné objekty v otevřeném výkopu z písku a štěrkopísku do 63 mm</t>
  </si>
  <si>
    <t>lozep</t>
  </si>
  <si>
    <t>"lože pod kan. potrubí " 7*0.8*0.2</t>
  </si>
  <si>
    <t>"loze pod šachty š*d*hl*počet" 1,5*1,5*0,2*2</t>
  </si>
  <si>
    <t>Komunikace pozemní</t>
  </si>
  <si>
    <t>18</t>
  </si>
  <si>
    <t>565135121</t>
  </si>
  <si>
    <t>Asfaltový beton vrstva podkladní ACP 16 (obalované kamenivo OKS) tl 50 mm š přes 3 m</t>
  </si>
  <si>
    <t>-1978383688</t>
  </si>
  <si>
    <t xml:space="preserve">Asfaltový beton vrstva podkladní ACP 16 (obalované kamenivo střednězrnné - OKS)  s rozprostřením a zhutněním v pruhu šířky přes 3 m, po zhutnění tl. 50 mm</t>
  </si>
  <si>
    <t>591</t>
  </si>
  <si>
    <t>19</t>
  </si>
  <si>
    <t>573111112</t>
  </si>
  <si>
    <t>Postřik živičný infiltrační s posypem z asfaltu množství 1 kg/m2</t>
  </si>
  <si>
    <t>941884228</t>
  </si>
  <si>
    <t>Postřik infiltrační PI z asfaltu silničního s posypem kamenivem, v množství 1,00 kg/m2</t>
  </si>
  <si>
    <t>20</t>
  </si>
  <si>
    <t>567521111</t>
  </si>
  <si>
    <t>Recyklace podkladu za studena na místě - rozpojení a reprofilace tl přes 150 do 200 mm do 1000 m2</t>
  </si>
  <si>
    <t>1479355046</t>
  </si>
  <si>
    <t>Recyklace podkladní vrstvy za studena na místě rozpojení a reprofilace podkladu s hutněním plochy do 1 000 m2, tloušťky přes 150 do 200 mm</t>
  </si>
  <si>
    <t>610</t>
  </si>
  <si>
    <t>567522114</t>
  </si>
  <si>
    <t>Recyklace podkladu za studena na místě - promísení s pojivem, kamenivem tl přes 180 do 200 mm pl do 1000 m2</t>
  </si>
  <si>
    <t>-758573356</t>
  </si>
  <si>
    <t>Recyklace podkladní vrstvy za studena na místě promísení rozpojené směsi s kamenivem a pojivem (materiál ve specifikaci) s rozhrnutím, zhutněním a vlhčením plochy do 1 000 m2, tloušťky po zhutnění přes 180 do 200 mm</t>
  </si>
  <si>
    <t xml:space="preserve">"Před zahajením prací , bude provedena laboratorní zkouška , na zjištění  přesného množství přidaného pojiva ( % ). "</t>
  </si>
  <si>
    <t xml:space="preserve">"Receptura bude předána investorovi ke schválení  "</t>
  </si>
  <si>
    <t>22</t>
  </si>
  <si>
    <t>58522110</t>
  </si>
  <si>
    <t>cement portlandský směsný CEM II 42,5MPa</t>
  </si>
  <si>
    <t>195756681</t>
  </si>
  <si>
    <t>"započítano 3% objemové hmotnosti zhutněné vrstvy tj. 69kg/m3" (610*0.2)*69*0.001</t>
  </si>
  <si>
    <t>23</t>
  </si>
  <si>
    <t>58344171</t>
  </si>
  <si>
    <t>štěrkodrť frakce 0/32</t>
  </si>
  <si>
    <t>480680657</t>
  </si>
  <si>
    <t xml:space="preserve">"započitano 30% dané plochy recyklatu, v-0.2, 1m3/1,8t  " ((610/100)*30)*0.2*1.8</t>
  </si>
  <si>
    <t>24</t>
  </si>
  <si>
    <t>11162540</t>
  </si>
  <si>
    <t>emulze asfaltová obalovací pro použití za studena</t>
  </si>
  <si>
    <t>-1613150532</t>
  </si>
  <si>
    <t>"započítano 2% objemové hmotnosti zhutněné vrstvy tj. 46kg/m3" (610*0.2)*46*0.001</t>
  </si>
  <si>
    <t>25</t>
  </si>
  <si>
    <t>569903311</t>
  </si>
  <si>
    <t xml:space="preserve">Zřízení krajnic se zhutněním včetně materiálu - šterk </t>
  </si>
  <si>
    <t>2115284286</t>
  </si>
  <si>
    <t>Zřízení krajnic ze šterku 16/32 se zhutněním</t>
  </si>
  <si>
    <t>17,4</t>
  </si>
  <si>
    <t>26</t>
  </si>
  <si>
    <t>573211109</t>
  </si>
  <si>
    <t>Postřik živičný spojovací z asfaltu v množství 0,50 kg/m2</t>
  </si>
  <si>
    <t>1345776868</t>
  </si>
  <si>
    <t>Postřik spojovací PS bez posypu kamenivem z asfaltu silničního, v množství 0,50 kg/m2</t>
  </si>
  <si>
    <t>570</t>
  </si>
  <si>
    <t>27</t>
  </si>
  <si>
    <t>577134121</t>
  </si>
  <si>
    <t>Asfaltový beton vrstva obrusná ACO 11 (ABS) tř. I tl 40 mm š přes 3 m z nemodifikovaného asfaltu</t>
  </si>
  <si>
    <t>818841880</t>
  </si>
  <si>
    <t xml:space="preserve">Asfaltový beton vrstva obrusná ACO 11 (ABS)  s rozprostřením a se zhutněním z nemodifikovaného asfaltu v pruhu šířky přes 3 m tř. I, po zhutnění tl. 40 mm</t>
  </si>
  <si>
    <t>28</t>
  </si>
  <si>
    <t>596212210</t>
  </si>
  <si>
    <t>Kladení zámkové dlažby pozemních komunikací ručně tl 80 mm skupiny A pl do 50 m2</t>
  </si>
  <si>
    <t>-854959632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</si>
  <si>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</si>
  <si>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"prodloužen ístav. vjezdu.chodníku " 7</t>
  </si>
  <si>
    <t>29</t>
  </si>
  <si>
    <t>59245030</t>
  </si>
  <si>
    <t>dlažba tvar čtverec betonová 200x200x80mm přírodní</t>
  </si>
  <si>
    <t>-427106874</t>
  </si>
  <si>
    <t>Trubní vedení</t>
  </si>
  <si>
    <t>30</t>
  </si>
  <si>
    <t>871238111</t>
  </si>
  <si>
    <t>Kladení drenážního potrubí PE průměru přes 150 do 200 mm</t>
  </si>
  <si>
    <t>m</t>
  </si>
  <si>
    <t>CS ÚRS 2022 01</t>
  </si>
  <si>
    <t>1369396537</t>
  </si>
  <si>
    <t xml:space="preserve">Kladení drenážního potrubí z plastických hmot  do připravené rýhy z tvrdého PVC, průměru přes 150 do 200 mm</t>
  </si>
  <si>
    <t>31</t>
  </si>
  <si>
    <t>28613243</t>
  </si>
  <si>
    <t>trubka drenážní korugovaná sendvičová HD-PE SN 8 perforace 360° pro liniové stavby DN 200</t>
  </si>
  <si>
    <t>962487172</t>
  </si>
  <si>
    <t>32</t>
  </si>
  <si>
    <t>871263121</t>
  </si>
  <si>
    <t>Montáž kanalizačního potrubí z PVC těsněné gumovým kroužkem otevřený výkop sklon do 20 % DN 110</t>
  </si>
  <si>
    <t>750181828</t>
  </si>
  <si>
    <t>Montáž kanalizačního potrubí z plastů z tvrdého PVC těsněných gumovým kroužkem v otevřeném výkopu ve sklonu do 20 % DN 110</t>
  </si>
  <si>
    <t>33</t>
  </si>
  <si>
    <t>28611118</t>
  </si>
  <si>
    <t>trubka kanalizační PVC DN 110x1000mm SN8</t>
  </si>
  <si>
    <t>1299652621</t>
  </si>
  <si>
    <t>34</t>
  </si>
  <si>
    <t>877260310</t>
  </si>
  <si>
    <t>Montáž kolen na kanalizačním potrubí z PP trub hladkých plnostěnných DN 100</t>
  </si>
  <si>
    <t>kus</t>
  </si>
  <si>
    <t>-1266699859</t>
  </si>
  <si>
    <t>Montáž tvarovek na kanalizačním plastovém potrubí z polypropylenu PP hladkého plnostěnného kolen DN 100</t>
  </si>
  <si>
    <t xml:space="preserve">" vybočení  - rezerva " 4</t>
  </si>
  <si>
    <t>35</t>
  </si>
  <si>
    <t>28617160</t>
  </si>
  <si>
    <t>koleno kanalizační PP SN16 15° DN 100</t>
  </si>
  <si>
    <t>-657932157</t>
  </si>
  <si>
    <t>36</t>
  </si>
  <si>
    <t>894812505</t>
  </si>
  <si>
    <t>Revizní a čistící šachta z PP typ DN 1000/200 šachtové dno průtočné 30°, 60°, 90°</t>
  </si>
  <si>
    <t>440772045</t>
  </si>
  <si>
    <t>Revizní a čistící šachta z polypropylenu PP pro hladké trouby DN 1000 šachtové dno (DN šachty / DN trubního vedení) DN 1000/200 průtočné 30°, 60°, 90°</t>
  </si>
  <si>
    <t>37</t>
  </si>
  <si>
    <t>8948125051</t>
  </si>
  <si>
    <t xml:space="preserve">Revizní a čistící šachta z PP typ DN 1000 - materiál pro regulovaný odtok </t>
  </si>
  <si>
    <t>-1363025502</t>
  </si>
  <si>
    <t>38</t>
  </si>
  <si>
    <t>894812522</t>
  </si>
  <si>
    <t>Revizní a čistící šachta z PP DN 1000 šachtová roura korugovaná světlé hloubky 2400 mm</t>
  </si>
  <si>
    <t>-1619814826</t>
  </si>
  <si>
    <t>Revizní a čistící šachta z polypropylenu PP pro hladké trouby DN 1000 roura šachtová korugovaná, světlé hloubky 2 400 mm</t>
  </si>
  <si>
    <t>39</t>
  </si>
  <si>
    <t>894812529</t>
  </si>
  <si>
    <t>Příplatek k rourám revizní a čistící šachty z PP DN 1000 za uříznutí šachtové skruže</t>
  </si>
  <si>
    <t>1723793146</t>
  </si>
  <si>
    <t>Revizní a čistící šachta z polypropylenu PP pro hladké trouby DN 1000 Příplatek k cenám 2431 - 2438 za uříznutí šachtové roury</t>
  </si>
  <si>
    <t>" do predepsané vyšky " 2</t>
  </si>
  <si>
    <t>40</t>
  </si>
  <si>
    <t>894812552</t>
  </si>
  <si>
    <t>Revizní a čistící šachta z PP DN 1000 poklop litinový pro třídu zatížení D400 na betonovém prstenci</t>
  </si>
  <si>
    <t>-618381401</t>
  </si>
  <si>
    <t>Revizní a čistící šachta z polypropylenu PP pro hladké trouby DN 1000 poklop (mříž) litinový s přechodovým konusem pro třídu zatížení D400 na betonovém prstenci</t>
  </si>
  <si>
    <t>41</t>
  </si>
  <si>
    <t>894812611</t>
  </si>
  <si>
    <t>Vyříznutí a utěsnění otvoru ve stěně šachty DN 110</t>
  </si>
  <si>
    <t>-956122850</t>
  </si>
  <si>
    <t>Revizní a čistící šachta z polypropylenu PP vyříznutí a utěsnění otvoru ve stěně šachty DN 110</t>
  </si>
  <si>
    <t>"pro šachtu 2 " 1</t>
  </si>
  <si>
    <t>42</t>
  </si>
  <si>
    <t>899331111</t>
  </si>
  <si>
    <t xml:space="preserve">Výšková úprava uličního vstupu nebo vpusti do 200 mm  poklopu</t>
  </si>
  <si>
    <t>-2070768343</t>
  </si>
  <si>
    <t>"výškova uprava poklopu - k novemu terenu " 5</t>
  </si>
  <si>
    <t>Ostatní konstrukce a práce, bourání</t>
  </si>
  <si>
    <t>43</t>
  </si>
  <si>
    <t>916131113</t>
  </si>
  <si>
    <t>Osazení silničního obrubníku betonového ležatého s boční opěrou do lože z betonu prostého</t>
  </si>
  <si>
    <t>-924240575</t>
  </si>
  <si>
    <t>Osazení silničního obrubníku betonového se zřízením lože, s vyplněním a zatřením spár cementovou maltou ležatého s boční opěrou z betonu prostého, do lože z betonu prostého</t>
  </si>
  <si>
    <t>"silniční obruba v místě prodloužení sjezdu, uprava sjezdu " 5</t>
  </si>
  <si>
    <t>44</t>
  </si>
  <si>
    <t>59217031</t>
  </si>
  <si>
    <t>obrubník betonový silniční 1000x150x250mm</t>
  </si>
  <si>
    <t>95391886</t>
  </si>
  <si>
    <t>45</t>
  </si>
  <si>
    <t>919732211</t>
  </si>
  <si>
    <t>Styčná spára napojení nového živičného povrchu na stávající za tepla š 15 mm hl 25 mm s prořezáním</t>
  </si>
  <si>
    <t>357753701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</si>
  <si>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</si>
  <si>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 xml:space="preserve">"napojeni na novy a stary povrch,  "7</t>
  </si>
  <si>
    <t>46</t>
  </si>
  <si>
    <t>919735112</t>
  </si>
  <si>
    <t>Řezání stávajícího živičného krytu hl přes 50 do 100 mm</t>
  </si>
  <si>
    <t>79516999</t>
  </si>
  <si>
    <t xml:space="preserve">Řezání stávajícího živičného krytu nebo podkladu  hloubky přes 50 do 100 mm</t>
  </si>
  <si>
    <t>"napojeni na novy a stary povrch" 7</t>
  </si>
  <si>
    <t>47</t>
  </si>
  <si>
    <t>935112111</t>
  </si>
  <si>
    <t>Osazení příkopového žlabu do betonu tl 100 mm z betonových tvárnic š 500 mm</t>
  </si>
  <si>
    <t>-1101892336</t>
  </si>
  <si>
    <t>Osazení betonového příkopového žlabu s vyplněním a zatřením spár cementovou maltou s ložem tl. 100 mm z betonu prostého z betonových příkopových tvárnic šířky do 500 mm</t>
  </si>
  <si>
    <t>48</t>
  </si>
  <si>
    <t>59227054</t>
  </si>
  <si>
    <t>žlabovka příkopová betonová 500x500x130mm</t>
  </si>
  <si>
    <t>-1311886897</t>
  </si>
  <si>
    <t>49</t>
  </si>
  <si>
    <t>935112911</t>
  </si>
  <si>
    <t>Příplatek ZKD tl 10 mm lože přes 100 mm u příkopového žlabu osazeného do betonu</t>
  </si>
  <si>
    <t>-1251993736</t>
  </si>
  <si>
    <t>Osazení betonového příkopového žlabu s vyplněním a zatřením spár cementovou maltou Příplatek k cenám za každých dalších i započatých 10 mm tloušťky lože přes 100 mm</t>
  </si>
  <si>
    <t>34*0,5</t>
  </si>
  <si>
    <t>997</t>
  </si>
  <si>
    <t>Přesun sutě</t>
  </si>
  <si>
    <t>50</t>
  </si>
  <si>
    <t>997221551</t>
  </si>
  <si>
    <t>Vodorovná doprava suti ze sypkých materiálů do 1 km</t>
  </si>
  <si>
    <t>266511514</t>
  </si>
  <si>
    <t xml:space="preserve">Vodorovná doprava suti  bez naložení, ale se složením a s hrubým urovnáním ze sypkých materiálů, na vzdálenost do 1 km</t>
  </si>
  <si>
    <t>103,7</t>
  </si>
  <si>
    <t>51</t>
  </si>
  <si>
    <t>997221559</t>
  </si>
  <si>
    <t>Příplatek ZKD 1 km u vodorovné dopravy suti ze sypkých materiálů</t>
  </si>
  <si>
    <t>1481378827</t>
  </si>
  <si>
    <t xml:space="preserve">Vodorovná doprava suti  bez naložení, ale se složením a s hrubým urovnáním Příplatek k ceně za každý další i započatý 1 km přes 1 km</t>
  </si>
  <si>
    <t>" celková vzdálenost do 25km " 24*103,7</t>
  </si>
  <si>
    <t>52</t>
  </si>
  <si>
    <t>997221873</t>
  </si>
  <si>
    <t>Poplatek za uložení stavebního odpadu na recyklační skládce (skládkovné) zeminy a kamení zatříděného do Katalogu odpadů pod kódem 17 05 04</t>
  </si>
  <si>
    <t>-545336137</t>
  </si>
  <si>
    <t>"zemina 1,7t/m3 " 1,7*203,41</t>
  </si>
  <si>
    <t>"sut " 103,7</t>
  </si>
  <si>
    <t>998</t>
  </si>
  <si>
    <t>Přesun hmot</t>
  </si>
  <si>
    <t>53</t>
  </si>
  <si>
    <t>998225111</t>
  </si>
  <si>
    <t>Přesun hmot pro pozemní komunikace s krytem z kamene, monolitickým betonovým nebo živičným</t>
  </si>
  <si>
    <t>1766515001</t>
  </si>
  <si>
    <t>Přesun hmot pro komunikace s krytem z kameniva, monolitickým betonovým nebo živičným dopravní vzdálenost do 200 m jakékoliv délky objektu</t>
  </si>
  <si>
    <t>SO - - VRN</t>
  </si>
  <si>
    <t>VRN - Vedlejší rozpočtové náklady</t>
  </si>
  <si>
    <t xml:space="preserve">    VRN2 - Vedlejší náklady</t>
  </si>
  <si>
    <t xml:space="preserve">    VRN9 - Ostatní náklady</t>
  </si>
  <si>
    <t>Vedlejší rozpočtové náklady</t>
  </si>
  <si>
    <t>VRN2</t>
  </si>
  <si>
    <t>Vedlejší náklady</t>
  </si>
  <si>
    <t>020001000</t>
  </si>
  <si>
    <t>Vybudování zařizení staveniště</t>
  </si>
  <si>
    <t>soubor</t>
  </si>
  <si>
    <t>1024</t>
  </si>
  <si>
    <t>-827589887</t>
  </si>
  <si>
    <t>- náklady spojené se zřízením přípojek energií k objektům zařízení staveniště, vybudování případných měřících odběrných míst a zřízení,</t>
  </si>
  <si>
    <t>případná příprava území pro objekty zařízení staveniště a vlastní vybudování objektů zařízení staveniště.</t>
  </si>
  <si>
    <t>0200010001</t>
  </si>
  <si>
    <t>Provoz zařízení staveniště</t>
  </si>
  <si>
    <t>1222075101</t>
  </si>
  <si>
    <t xml:space="preserve">- náklady na vybavení objektů zařízení staveniště, ostraha staveniště,  náklady na energie spotřebované dodavatelem v rámci provozu zařízení </t>
  </si>
  <si>
    <t xml:space="preserve">staveniště, náklady na potřebný úklid v prostorách zařízení staveniště, náklady na nutnou údržbu a opravy na objektech zařízení staveniště </t>
  </si>
  <si>
    <t>a na přípojkách energií.</t>
  </si>
  <si>
    <t>0200010002</t>
  </si>
  <si>
    <t>Odstranění zařízení staveniště</t>
  </si>
  <si>
    <t>-1094974289</t>
  </si>
  <si>
    <t xml:space="preserve">- odstranění objektů zařízení staveniště včetně přípojek energií a jejich odvoz. Položka zahrnuje i náklady na úpravu povrchů po </t>
  </si>
  <si>
    <t>odstranění zařízení staveniště a úklid ploch, na kterých bylo zařízení staveniště provozováno.</t>
  </si>
  <si>
    <t>0200010003</t>
  </si>
  <si>
    <t>Fotodokumentace stavby</t>
  </si>
  <si>
    <t>-1522987631</t>
  </si>
  <si>
    <t>- dodavatel zajistí zpracování fotodokumentace průběhu prací na stavbě, kterou následně předá investorovi. Fotodokumentace bude</t>
  </si>
  <si>
    <t>dokladovat postup prací po jednotlivých dnech, nasazení stavebních mechanismů i provádění zkoušek.</t>
  </si>
  <si>
    <t>Snímky budou předány na CD ve složkách pojmenovaných dle jednotlivých dnů.</t>
  </si>
  <si>
    <t>0200010004</t>
  </si>
  <si>
    <t>Náklady vznikle v souvlislosti s realizaci stavby</t>
  </si>
  <si>
    <t>1663339047</t>
  </si>
  <si>
    <t>Náklady vznikle s souvlislosti s realizaci stavby</t>
  </si>
  <si>
    <t>- náklady související s případným zásahem do silničních pozemků</t>
  </si>
  <si>
    <t>- průběžné čištění znečištěných komunikací stavbou</t>
  </si>
  <si>
    <t>- zajištění zpětného předání dotčených ploch jednotlivým majitelům a správcům</t>
  </si>
  <si>
    <t>- zajištění obslužného provozu - zásobování, svoz kom. odpadu, vjezd vozidel složek integrovaného záchranného systém</t>
  </si>
  <si>
    <t xml:space="preserve">- zajištění výkopů (zábradlí) a přístupů k objektům (lávky,  budou využity dle postupu výstavby vždy v dotčeném prostoru)</t>
  </si>
  <si>
    <t>-koordinace prací na stavbě a tvorba harmonogramu výstavby</t>
  </si>
  <si>
    <t>VRN9</t>
  </si>
  <si>
    <t>Ostatní náklady</t>
  </si>
  <si>
    <t>091003000</t>
  </si>
  <si>
    <t>Dočastná dopravní opatření</t>
  </si>
  <si>
    <t>1738240007</t>
  </si>
  <si>
    <t>Ostatní náklady bez rozlišení</t>
  </si>
  <si>
    <t xml:space="preserve">- náklady na vyhotovení návrhu dočasného dopravního značení, jeho projednání s dotčenými orgány a organizacemi, dodání dopravních značek </t>
  </si>
  <si>
    <t>a světelné signalizace, jejich rozmístění a přemísťování a jejich údržba v průběhu výstavby včetně následného odstranění po ukončení stavebních prací.</t>
  </si>
  <si>
    <t>091003001</t>
  </si>
  <si>
    <t xml:space="preserve">Vytýčení stavby </t>
  </si>
  <si>
    <t>-1367567597</t>
  </si>
  <si>
    <t>- geodetické práce související se stavbou</t>
  </si>
  <si>
    <t>- vyhotovení protokolu o vytyčení stavby se seznamem souřadnic vytyčených bodů a jejich polohopisnými (S-JTSK) a výškopisnými (Bpv) hodnotami.</t>
  </si>
  <si>
    <t>091003002</t>
  </si>
  <si>
    <t xml:space="preserve">Vytýčení inž. sítí </t>
  </si>
  <si>
    <t>-1601034468</t>
  </si>
  <si>
    <t>- zaměření a vytýčení stávajících inženýrských sítí v místě stavby z hlediska jejich ochrany při provádění stavby.</t>
  </si>
  <si>
    <t>091003003</t>
  </si>
  <si>
    <t>Ochrana stav. inž. sítí na staveništi</t>
  </si>
  <si>
    <t>453092542</t>
  </si>
  <si>
    <t>- náklady na přezkoumání podkladů objednatele o stavu inženýrských sítí probíhajících staveništěm nebo dotčenými stavbou i mimo území staveniště,</t>
  </si>
  <si>
    <t xml:space="preserve"> kontrola vytýčení jejich skutečné trasy a provedení ochranných opatření pro zabezpečení stávajících inženýrských sítí.</t>
  </si>
  <si>
    <t>091003004</t>
  </si>
  <si>
    <t>Geodetické zaměření skutečného provedení</t>
  </si>
  <si>
    <t>-131075035</t>
  </si>
  <si>
    <t>- geodetické zaměření skutečného stavu jednotlivých objektů oprávněnou osobou (tiskopis v graf. formě 3x, v digitální formě 1x, všech objektů stavby)</t>
  </si>
  <si>
    <t>- doklady ke kolaudaci, revizní zprávy jsou-li vyžadovány</t>
  </si>
  <si>
    <t>091003005</t>
  </si>
  <si>
    <t>Geodetické práce</t>
  </si>
  <si>
    <t>-1444407449</t>
  </si>
  <si>
    <t>- vypracování geometrického plánu stavby (pro všechny požadované stavební objekty)</t>
  </si>
  <si>
    <t>- přípravu podkladů, podání žádosti na katastrální úřad</t>
  </si>
  <si>
    <t>- polní práce spojené s vyhotovením geometrického plánu</t>
  </si>
  <si>
    <t>- výpočetní a grafické kancelářské práce</t>
  </si>
  <si>
    <t>- úřední ověření výsledného elaborátu</t>
  </si>
  <si>
    <t>- schválení návrhu vkladu do katastru nemovitostí příslušným katastrálním úřadem</t>
  </si>
  <si>
    <t>091003006</t>
  </si>
  <si>
    <t>Dokumentace skutečného provedení stavby</t>
  </si>
  <si>
    <t>371418750</t>
  </si>
  <si>
    <t>- náklady na vyhotovení dokumentace skutečného provedení stavby a její předání objednateli v požadované formě a požadovaném počtu</t>
  </si>
  <si>
    <t>091003007</t>
  </si>
  <si>
    <t>Statická zátěžová zkouška</t>
  </si>
  <si>
    <t>-460978365</t>
  </si>
  <si>
    <t>- statická zatěžovací zkouška dle ČSN 736190 a ČSN 72 1006</t>
  </si>
  <si>
    <t>- místa určená investorem a TDS, popř. správcem komunikace</t>
  </si>
  <si>
    <t>091003008</t>
  </si>
  <si>
    <t>Rázová zátěžová zkouška</t>
  </si>
  <si>
    <t>-305295245</t>
  </si>
  <si>
    <t>- rázová zatěžovací zkouška dle ČSN 736192 a ČSN 72 1006</t>
  </si>
  <si>
    <t>- zkoušky prováděné lokálně v místech dle specifikace projektanta a investora</t>
  </si>
  <si>
    <t>SEZNAM FIGUR</t>
  </si>
  <si>
    <t>Výměra</t>
  </si>
  <si>
    <t xml:space="preserve"> SO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</si>
</sst>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13812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Oprava komunikace ul. Ke Kapličce ve Šternberku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21. 3. 2023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16.5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'SO - 101'!J30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'SO - 101'!P125</f>
        <v>0</v>
      </c>
      <c r="AV95" s="111">
        <f>'SO - 101'!J33</f>
        <v>0</v>
      </c>
      <c r="AW95" s="111">
        <f>'SO - 101'!J34</f>
        <v>0</v>
      </c>
      <c r="AX95" s="111">
        <f>'SO - 101'!J35</f>
        <v>0</v>
      </c>
      <c r="AY95" s="111">
        <f>'SO - 101'!J36</f>
        <v>0</v>
      </c>
      <c r="AZ95" s="111">
        <f>'SO - 101'!F33</f>
        <v>0</v>
      </c>
      <c r="BA95" s="111">
        <f>'SO - 101'!F34</f>
        <v>0</v>
      </c>
      <c r="BB95" s="111">
        <f>'SO - 101'!F35</f>
        <v>0</v>
      </c>
      <c r="BC95" s="111">
        <f>'SO - 101'!F36</f>
        <v>0</v>
      </c>
      <c r="BD95" s="113">
        <f>'SO - 101'!F37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7" customFormat="1" ht="16.5" customHeight="1">
      <c r="A96" s="103" t="s">
        <v>77</v>
      </c>
      <c r="B96" s="104"/>
      <c r="C96" s="105"/>
      <c r="D96" s="106" t="s">
        <v>84</v>
      </c>
      <c r="E96" s="106"/>
      <c r="F96" s="106"/>
      <c r="G96" s="106"/>
      <c r="H96" s="106"/>
      <c r="I96" s="107"/>
      <c r="J96" s="106" t="s">
        <v>85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'SO - - VRN'!J30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80</v>
      </c>
      <c r="AR96" s="104"/>
      <c r="AS96" s="115">
        <v>0</v>
      </c>
      <c r="AT96" s="116">
        <f>ROUND(SUM(AV96:AW96),2)</f>
        <v>0</v>
      </c>
      <c r="AU96" s="117">
        <f>'SO - - VRN'!P119</f>
        <v>0</v>
      </c>
      <c r="AV96" s="116">
        <f>'SO - - VRN'!J33</f>
        <v>0</v>
      </c>
      <c r="AW96" s="116">
        <f>'SO - - VRN'!J34</f>
        <v>0</v>
      </c>
      <c r="AX96" s="116">
        <f>'SO - - VRN'!J35</f>
        <v>0</v>
      </c>
      <c r="AY96" s="116">
        <f>'SO - - VRN'!J36</f>
        <v>0</v>
      </c>
      <c r="AZ96" s="116">
        <f>'SO - - VRN'!F33</f>
        <v>0</v>
      </c>
      <c r="BA96" s="116">
        <f>'SO - - VRN'!F34</f>
        <v>0</v>
      </c>
      <c r="BB96" s="116">
        <f>'SO - - VRN'!F35</f>
        <v>0</v>
      </c>
      <c r="BC96" s="116">
        <f>'SO - - VRN'!F36</f>
        <v>0</v>
      </c>
      <c r="BD96" s="118">
        <f>'SO - - VRN'!F37</f>
        <v>0</v>
      </c>
      <c r="BE96" s="7"/>
      <c r="BT96" s="114" t="s">
        <v>81</v>
      </c>
      <c r="BV96" s="114" t="s">
        <v>75</v>
      </c>
      <c r="BW96" s="114" t="s">
        <v>86</v>
      </c>
      <c r="BX96" s="114" t="s">
        <v>4</v>
      </c>
      <c r="CL96" s="114" t="s">
        <v>1</v>
      </c>
      <c r="CM96" s="114" t="s">
        <v>83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- 101'!C2" display="/"/>
    <hyperlink ref="A96" location="'SO -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87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Oprava komunikace ul. Ke Kapličce ve Šternberku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88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89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21. 3. 2023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ROUND(J125,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ROUND((SUM(BE125:BE314)),  2)</f>
        <v>0</v>
      </c>
      <c r="G33" s="37"/>
      <c r="H33" s="37"/>
      <c r="I33" s="127">
        <v>0.20999999999999999</v>
      </c>
      <c r="J33" s="126">
        <f>ROUND(((SUM(BE125:BE314))*I33),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ROUND((SUM(BF125:BF314)),  2)</f>
        <v>0</v>
      </c>
      <c r="G34" s="37"/>
      <c r="H34" s="37"/>
      <c r="I34" s="127">
        <v>0.14999999999999999</v>
      </c>
      <c r="J34" s="126">
        <f>ROUND(((SUM(BF125:BF314))*I34),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ROUND((SUM(BG125:BG314)),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ROUND((SUM(BH125:BH314)),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ROUND((SUM(BI125:BI314)),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Oprava komunikace ul. Ke Kapličce ve Šternberku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- 101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21. 3. 2023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91</v>
      </c>
      <c r="D94" s="128"/>
      <c r="E94" s="128"/>
      <c r="F94" s="128"/>
      <c r="G94" s="128"/>
      <c r="H94" s="128"/>
      <c r="I94" s="128"/>
      <c r="J94" s="137" t="s">
        <v>92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93</v>
      </c>
      <c r="D96" s="37"/>
      <c r="E96" s="37"/>
      <c r="F96" s="37"/>
      <c r="G96" s="37"/>
      <c r="H96" s="37"/>
      <c r="I96" s="37"/>
      <c r="J96" s="95">
        <f>J125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94</v>
      </c>
    </row>
    <row r="97" s="9" customFormat="1" ht="24.96" customHeight="1">
      <c r="A97" s="9"/>
      <c r="B97" s="139"/>
      <c r="C97" s="9"/>
      <c r="D97" s="140" t="s">
        <v>95</v>
      </c>
      <c r="E97" s="141"/>
      <c r="F97" s="141"/>
      <c r="G97" s="141"/>
      <c r="H97" s="141"/>
      <c r="I97" s="141"/>
      <c r="J97" s="142">
        <f>J126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96</v>
      </c>
      <c r="E98" s="145"/>
      <c r="F98" s="145"/>
      <c r="G98" s="145"/>
      <c r="H98" s="145"/>
      <c r="I98" s="145"/>
      <c r="J98" s="146">
        <f>J127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97</v>
      </c>
      <c r="E99" s="145"/>
      <c r="F99" s="145"/>
      <c r="G99" s="145"/>
      <c r="H99" s="145"/>
      <c r="I99" s="145"/>
      <c r="J99" s="146">
        <f>J179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98</v>
      </c>
      <c r="E100" s="145"/>
      <c r="F100" s="145"/>
      <c r="G100" s="145"/>
      <c r="H100" s="145"/>
      <c r="I100" s="145"/>
      <c r="J100" s="146">
        <f>J189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99</v>
      </c>
      <c r="E101" s="145"/>
      <c r="F101" s="145"/>
      <c r="G101" s="145"/>
      <c r="H101" s="145"/>
      <c r="I101" s="145"/>
      <c r="J101" s="146">
        <f>J198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100</v>
      </c>
      <c r="E102" s="145"/>
      <c r="F102" s="145"/>
      <c r="G102" s="145"/>
      <c r="H102" s="145"/>
      <c r="I102" s="145"/>
      <c r="J102" s="146">
        <f>J237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101</v>
      </c>
      <c r="E103" s="145"/>
      <c r="F103" s="145"/>
      <c r="G103" s="145"/>
      <c r="H103" s="145"/>
      <c r="I103" s="145"/>
      <c r="J103" s="146">
        <f>J277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102</v>
      </c>
      <c r="E104" s="145"/>
      <c r="F104" s="145"/>
      <c r="G104" s="145"/>
      <c r="H104" s="145"/>
      <c r="I104" s="145"/>
      <c r="J104" s="146">
        <f>J300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103</v>
      </c>
      <c r="E105" s="145"/>
      <c r="F105" s="145"/>
      <c r="G105" s="145"/>
      <c r="H105" s="145"/>
      <c r="I105" s="145"/>
      <c r="J105" s="146">
        <f>J312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104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120" t="str">
        <f>E7</f>
        <v>Oprava komunikace ul. Ke Kapličce ve Šternberku</v>
      </c>
      <c r="F115" s="31"/>
      <c r="G115" s="31"/>
      <c r="H115" s="31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88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E9</f>
        <v>SO - 101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7"/>
      <c r="E119" s="37"/>
      <c r="F119" s="26" t="str">
        <f>F12</f>
        <v xml:space="preserve"> </v>
      </c>
      <c r="G119" s="37"/>
      <c r="H119" s="37"/>
      <c r="I119" s="31" t="s">
        <v>22</v>
      </c>
      <c r="J119" s="68" t="str">
        <f>IF(J12="","",J12)</f>
        <v>21. 3. 2023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7"/>
      <c r="E121" s="37"/>
      <c r="F121" s="26" t="str">
        <f>E15</f>
        <v xml:space="preserve"> </v>
      </c>
      <c r="G121" s="37"/>
      <c r="H121" s="37"/>
      <c r="I121" s="31" t="s">
        <v>29</v>
      </c>
      <c r="J121" s="35" t="str">
        <f>E21</f>
        <v xml:space="preserve"> 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7"/>
      <c r="E122" s="37"/>
      <c r="F122" s="26" t="str">
        <f>IF(E18="","",E18)</f>
        <v>Vyplň údaj</v>
      </c>
      <c r="G122" s="37"/>
      <c r="H122" s="37"/>
      <c r="I122" s="31" t="s">
        <v>31</v>
      </c>
      <c r="J122" s="35" t="str">
        <f>E24</f>
        <v xml:space="preserve"> 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47"/>
      <c r="B124" s="148"/>
      <c r="C124" s="149" t="s">
        <v>105</v>
      </c>
      <c r="D124" s="150" t="s">
        <v>58</v>
      </c>
      <c r="E124" s="150" t="s">
        <v>54</v>
      </c>
      <c r="F124" s="150" t="s">
        <v>55</v>
      </c>
      <c r="G124" s="150" t="s">
        <v>106</v>
      </c>
      <c r="H124" s="150" t="s">
        <v>107</v>
      </c>
      <c r="I124" s="150" t="s">
        <v>108</v>
      </c>
      <c r="J124" s="150" t="s">
        <v>92</v>
      </c>
      <c r="K124" s="151" t="s">
        <v>109</v>
      </c>
      <c r="L124" s="152"/>
      <c r="M124" s="85" t="s">
        <v>1</v>
      </c>
      <c r="N124" s="86" t="s">
        <v>37</v>
      </c>
      <c r="O124" s="86" t="s">
        <v>110</v>
      </c>
      <c r="P124" s="86" t="s">
        <v>111</v>
      </c>
      <c r="Q124" s="86" t="s">
        <v>112</v>
      </c>
      <c r="R124" s="86" t="s">
        <v>113</v>
      </c>
      <c r="S124" s="86" t="s">
        <v>114</v>
      </c>
      <c r="T124" s="87" t="s">
        <v>115</v>
      </c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47"/>
    </row>
    <row r="125" s="2" customFormat="1" ht="22.8" customHeight="1">
      <c r="A125" s="37"/>
      <c r="B125" s="38"/>
      <c r="C125" s="92" t="s">
        <v>116</v>
      </c>
      <c r="D125" s="37"/>
      <c r="E125" s="37"/>
      <c r="F125" s="37"/>
      <c r="G125" s="37"/>
      <c r="H125" s="37"/>
      <c r="I125" s="37"/>
      <c r="J125" s="153">
        <f>BK125</f>
        <v>0</v>
      </c>
      <c r="K125" s="37"/>
      <c r="L125" s="38"/>
      <c r="M125" s="88"/>
      <c r="N125" s="72"/>
      <c r="O125" s="89"/>
      <c r="P125" s="154">
        <f>P126</f>
        <v>0</v>
      </c>
      <c r="Q125" s="89"/>
      <c r="R125" s="154">
        <f>R126</f>
        <v>476.6509554000001</v>
      </c>
      <c r="S125" s="89"/>
      <c r="T125" s="155">
        <f>T126</f>
        <v>103.7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72</v>
      </c>
      <c r="AU125" s="18" t="s">
        <v>94</v>
      </c>
      <c r="BK125" s="156">
        <f>BK126</f>
        <v>0</v>
      </c>
    </row>
    <row r="126" s="12" customFormat="1" ht="25.92" customHeight="1">
      <c r="A126" s="12"/>
      <c r="B126" s="157"/>
      <c r="C126" s="12"/>
      <c r="D126" s="158" t="s">
        <v>72</v>
      </c>
      <c r="E126" s="159" t="s">
        <v>117</v>
      </c>
      <c r="F126" s="159" t="s">
        <v>118</v>
      </c>
      <c r="G126" s="12"/>
      <c r="H126" s="12"/>
      <c r="I126" s="160"/>
      <c r="J126" s="161">
        <f>BK126</f>
        <v>0</v>
      </c>
      <c r="K126" s="12"/>
      <c r="L126" s="157"/>
      <c r="M126" s="162"/>
      <c r="N126" s="163"/>
      <c r="O126" s="163"/>
      <c r="P126" s="164">
        <f>P127+P179+P189+P198+P237+P277+P300+P312</f>
        <v>0</v>
      </c>
      <c r="Q126" s="163"/>
      <c r="R126" s="164">
        <f>R127+R179+R189+R198+R237+R277+R300+R312</f>
        <v>476.6509554000001</v>
      </c>
      <c r="S126" s="163"/>
      <c r="T126" s="165">
        <f>T127+T179+T189+T198+T237+T277+T300+T312</f>
        <v>103.7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8" t="s">
        <v>81</v>
      </c>
      <c r="AT126" s="166" t="s">
        <v>72</v>
      </c>
      <c r="AU126" s="166" t="s">
        <v>73</v>
      </c>
      <c r="AY126" s="158" t="s">
        <v>119</v>
      </c>
      <c r="BK126" s="167">
        <f>BK127+BK179+BK189+BK198+BK237+BK277+BK300+BK312</f>
        <v>0</v>
      </c>
    </row>
    <row r="127" s="12" customFormat="1" ht="22.8" customHeight="1">
      <c r="A127" s="12"/>
      <c r="B127" s="157"/>
      <c r="C127" s="12"/>
      <c r="D127" s="158" t="s">
        <v>72</v>
      </c>
      <c r="E127" s="168" t="s">
        <v>81</v>
      </c>
      <c r="F127" s="168" t="s">
        <v>120</v>
      </c>
      <c r="G127" s="12"/>
      <c r="H127" s="12"/>
      <c r="I127" s="160"/>
      <c r="J127" s="169">
        <f>BK127</f>
        <v>0</v>
      </c>
      <c r="K127" s="12"/>
      <c r="L127" s="157"/>
      <c r="M127" s="162"/>
      <c r="N127" s="163"/>
      <c r="O127" s="163"/>
      <c r="P127" s="164">
        <f>SUM(P128:P178)</f>
        <v>0</v>
      </c>
      <c r="Q127" s="163"/>
      <c r="R127" s="164">
        <f>SUM(R128:R178)</f>
        <v>235.49820000000003</v>
      </c>
      <c r="S127" s="163"/>
      <c r="T127" s="165">
        <f>SUM(T128:T178)</f>
        <v>103.7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8" t="s">
        <v>81</v>
      </c>
      <c r="AT127" s="166" t="s">
        <v>72</v>
      </c>
      <c r="AU127" s="166" t="s">
        <v>81</v>
      </c>
      <c r="AY127" s="158" t="s">
        <v>119</v>
      </c>
      <c r="BK127" s="167">
        <f>SUM(BK128:BK178)</f>
        <v>0</v>
      </c>
    </row>
    <row r="128" s="2" customFormat="1" ht="16.5" customHeight="1">
      <c r="A128" s="37"/>
      <c r="B128" s="170"/>
      <c r="C128" s="171" t="s">
        <v>81</v>
      </c>
      <c r="D128" s="171" t="s">
        <v>121</v>
      </c>
      <c r="E128" s="172" t="s">
        <v>122</v>
      </c>
      <c r="F128" s="173" t="s">
        <v>123</v>
      </c>
      <c r="G128" s="174" t="s">
        <v>124</v>
      </c>
      <c r="H128" s="175">
        <v>610</v>
      </c>
      <c r="I128" s="176"/>
      <c r="J128" s="177">
        <f>ROUND(I128*H128,2)</f>
        <v>0</v>
      </c>
      <c r="K128" s="173" t="s">
        <v>125</v>
      </c>
      <c r="L128" s="38"/>
      <c r="M128" s="178" t="s">
        <v>1</v>
      </c>
      <c r="N128" s="179" t="s">
        <v>38</v>
      </c>
      <c r="O128" s="76"/>
      <c r="P128" s="180">
        <f>O128*H128</f>
        <v>0</v>
      </c>
      <c r="Q128" s="180">
        <v>0</v>
      </c>
      <c r="R128" s="180">
        <f>Q128*H128</f>
        <v>0</v>
      </c>
      <c r="S128" s="180">
        <v>0.17000000000000001</v>
      </c>
      <c r="T128" s="181">
        <f>S128*H128</f>
        <v>103.7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2" t="s">
        <v>126</v>
      </c>
      <c r="AT128" s="182" t="s">
        <v>121</v>
      </c>
      <c r="AU128" s="182" t="s">
        <v>83</v>
      </c>
      <c r="AY128" s="18" t="s">
        <v>119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81</v>
      </c>
      <c r="BK128" s="183">
        <f>ROUND(I128*H128,2)</f>
        <v>0</v>
      </c>
      <c r="BL128" s="18" t="s">
        <v>126</v>
      </c>
      <c r="BM128" s="182" t="s">
        <v>127</v>
      </c>
    </row>
    <row r="129" s="2" customFormat="1">
      <c r="A129" s="37"/>
      <c r="B129" s="38"/>
      <c r="C129" s="37"/>
      <c r="D129" s="184" t="s">
        <v>128</v>
      </c>
      <c r="E129" s="37"/>
      <c r="F129" s="185" t="s">
        <v>129</v>
      </c>
      <c r="G129" s="37"/>
      <c r="H129" s="37"/>
      <c r="I129" s="186"/>
      <c r="J129" s="37"/>
      <c r="K129" s="37"/>
      <c r="L129" s="38"/>
      <c r="M129" s="187"/>
      <c r="N129" s="188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128</v>
      </c>
      <c r="AU129" s="18" t="s">
        <v>83</v>
      </c>
    </row>
    <row r="130" s="13" customFormat="1">
      <c r="A130" s="13"/>
      <c r="B130" s="189"/>
      <c r="C130" s="13"/>
      <c r="D130" s="184" t="s">
        <v>130</v>
      </c>
      <c r="E130" s="190" t="s">
        <v>1</v>
      </c>
      <c r="F130" s="191" t="s">
        <v>131</v>
      </c>
      <c r="G130" s="13"/>
      <c r="H130" s="192">
        <v>610</v>
      </c>
      <c r="I130" s="193"/>
      <c r="J130" s="13"/>
      <c r="K130" s="13"/>
      <c r="L130" s="189"/>
      <c r="M130" s="194"/>
      <c r="N130" s="195"/>
      <c r="O130" s="195"/>
      <c r="P130" s="195"/>
      <c r="Q130" s="195"/>
      <c r="R130" s="195"/>
      <c r="S130" s="195"/>
      <c r="T130" s="19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0" t="s">
        <v>130</v>
      </c>
      <c r="AU130" s="190" t="s">
        <v>83</v>
      </c>
      <c r="AV130" s="13" t="s">
        <v>83</v>
      </c>
      <c r="AW130" s="13" t="s">
        <v>30</v>
      </c>
      <c r="AX130" s="13" t="s">
        <v>81</v>
      </c>
      <c r="AY130" s="190" t="s">
        <v>119</v>
      </c>
    </row>
    <row r="131" s="2" customFormat="1" ht="21.75" customHeight="1">
      <c r="A131" s="37"/>
      <c r="B131" s="170"/>
      <c r="C131" s="171" t="s">
        <v>83</v>
      </c>
      <c r="D131" s="171" t="s">
        <v>121</v>
      </c>
      <c r="E131" s="172" t="s">
        <v>132</v>
      </c>
      <c r="F131" s="173" t="s">
        <v>133</v>
      </c>
      <c r="G131" s="174" t="s">
        <v>134</v>
      </c>
      <c r="H131" s="175">
        <v>40.990000000000002</v>
      </c>
      <c r="I131" s="176"/>
      <c r="J131" s="177">
        <f>ROUND(I131*H131,2)</f>
        <v>0</v>
      </c>
      <c r="K131" s="173" t="s">
        <v>125</v>
      </c>
      <c r="L131" s="38"/>
      <c r="M131" s="178" t="s">
        <v>1</v>
      </c>
      <c r="N131" s="179" t="s">
        <v>38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126</v>
      </c>
      <c r="AT131" s="182" t="s">
        <v>121</v>
      </c>
      <c r="AU131" s="182" t="s">
        <v>83</v>
      </c>
      <c r="AY131" s="18" t="s">
        <v>119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81</v>
      </c>
      <c r="BK131" s="183">
        <f>ROUND(I131*H131,2)</f>
        <v>0</v>
      </c>
      <c r="BL131" s="18" t="s">
        <v>126</v>
      </c>
      <c r="BM131" s="182" t="s">
        <v>135</v>
      </c>
    </row>
    <row r="132" s="2" customFormat="1">
      <c r="A132" s="37"/>
      <c r="B132" s="38"/>
      <c r="C132" s="37"/>
      <c r="D132" s="184" t="s">
        <v>128</v>
      </c>
      <c r="E132" s="37"/>
      <c r="F132" s="185" t="s">
        <v>136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128</v>
      </c>
      <c r="AU132" s="18" t="s">
        <v>83</v>
      </c>
    </row>
    <row r="133" s="13" customFormat="1">
      <c r="A133" s="13"/>
      <c r="B133" s="189"/>
      <c r="C133" s="13"/>
      <c r="D133" s="184" t="s">
        <v>130</v>
      </c>
      <c r="E133" s="190" t="s">
        <v>1</v>
      </c>
      <c r="F133" s="191" t="s">
        <v>137</v>
      </c>
      <c r="G133" s="13"/>
      <c r="H133" s="192">
        <v>26.100000000000001</v>
      </c>
      <c r="I133" s="193"/>
      <c r="J133" s="13"/>
      <c r="K133" s="13"/>
      <c r="L133" s="189"/>
      <c r="M133" s="194"/>
      <c r="N133" s="195"/>
      <c r="O133" s="195"/>
      <c r="P133" s="195"/>
      <c r="Q133" s="195"/>
      <c r="R133" s="195"/>
      <c r="S133" s="195"/>
      <c r="T133" s="19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0" t="s">
        <v>130</v>
      </c>
      <c r="AU133" s="190" t="s">
        <v>83</v>
      </c>
      <c r="AV133" s="13" t="s">
        <v>83</v>
      </c>
      <c r="AW133" s="13" t="s">
        <v>30</v>
      </c>
      <c r="AX133" s="13" t="s">
        <v>73</v>
      </c>
      <c r="AY133" s="190" t="s">
        <v>119</v>
      </c>
    </row>
    <row r="134" s="13" customFormat="1">
      <c r="A134" s="13"/>
      <c r="B134" s="189"/>
      <c r="C134" s="13"/>
      <c r="D134" s="184" t="s">
        <v>130</v>
      </c>
      <c r="E134" s="190" t="s">
        <v>1</v>
      </c>
      <c r="F134" s="191" t="s">
        <v>138</v>
      </c>
      <c r="G134" s="13"/>
      <c r="H134" s="192">
        <v>5.4400000000000004</v>
      </c>
      <c r="I134" s="193"/>
      <c r="J134" s="13"/>
      <c r="K134" s="13"/>
      <c r="L134" s="189"/>
      <c r="M134" s="194"/>
      <c r="N134" s="195"/>
      <c r="O134" s="195"/>
      <c r="P134" s="195"/>
      <c r="Q134" s="195"/>
      <c r="R134" s="195"/>
      <c r="S134" s="195"/>
      <c r="T134" s="19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0" t="s">
        <v>130</v>
      </c>
      <c r="AU134" s="190" t="s">
        <v>83</v>
      </c>
      <c r="AV134" s="13" t="s">
        <v>83</v>
      </c>
      <c r="AW134" s="13" t="s">
        <v>30</v>
      </c>
      <c r="AX134" s="13" t="s">
        <v>73</v>
      </c>
      <c r="AY134" s="190" t="s">
        <v>119</v>
      </c>
    </row>
    <row r="135" s="13" customFormat="1">
      <c r="A135" s="13"/>
      <c r="B135" s="189"/>
      <c r="C135" s="13"/>
      <c r="D135" s="184" t="s">
        <v>130</v>
      </c>
      <c r="E135" s="190" t="s">
        <v>1</v>
      </c>
      <c r="F135" s="191" t="s">
        <v>139</v>
      </c>
      <c r="G135" s="13"/>
      <c r="H135" s="192">
        <v>4.9500000000000002</v>
      </c>
      <c r="I135" s="193"/>
      <c r="J135" s="13"/>
      <c r="K135" s="13"/>
      <c r="L135" s="189"/>
      <c r="M135" s="194"/>
      <c r="N135" s="195"/>
      <c r="O135" s="195"/>
      <c r="P135" s="195"/>
      <c r="Q135" s="195"/>
      <c r="R135" s="195"/>
      <c r="S135" s="195"/>
      <c r="T135" s="19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0" t="s">
        <v>130</v>
      </c>
      <c r="AU135" s="190" t="s">
        <v>83</v>
      </c>
      <c r="AV135" s="13" t="s">
        <v>83</v>
      </c>
      <c r="AW135" s="13" t="s">
        <v>30</v>
      </c>
      <c r="AX135" s="13" t="s">
        <v>73</v>
      </c>
      <c r="AY135" s="190" t="s">
        <v>119</v>
      </c>
    </row>
    <row r="136" s="13" customFormat="1">
      <c r="A136" s="13"/>
      <c r="B136" s="189"/>
      <c r="C136" s="13"/>
      <c r="D136" s="184" t="s">
        <v>130</v>
      </c>
      <c r="E136" s="190" t="s">
        <v>1</v>
      </c>
      <c r="F136" s="191" t="s">
        <v>140</v>
      </c>
      <c r="G136" s="13"/>
      <c r="H136" s="192">
        <v>4.5</v>
      </c>
      <c r="I136" s="193"/>
      <c r="J136" s="13"/>
      <c r="K136" s="13"/>
      <c r="L136" s="189"/>
      <c r="M136" s="194"/>
      <c r="N136" s="195"/>
      <c r="O136" s="195"/>
      <c r="P136" s="195"/>
      <c r="Q136" s="195"/>
      <c r="R136" s="195"/>
      <c r="S136" s="195"/>
      <c r="T136" s="19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0" t="s">
        <v>130</v>
      </c>
      <c r="AU136" s="190" t="s">
        <v>83</v>
      </c>
      <c r="AV136" s="13" t="s">
        <v>83</v>
      </c>
      <c r="AW136" s="13" t="s">
        <v>30</v>
      </c>
      <c r="AX136" s="13" t="s">
        <v>73</v>
      </c>
      <c r="AY136" s="190" t="s">
        <v>119</v>
      </c>
    </row>
    <row r="137" s="14" customFormat="1">
      <c r="A137" s="14"/>
      <c r="B137" s="197"/>
      <c r="C137" s="14"/>
      <c r="D137" s="184" t="s">
        <v>130</v>
      </c>
      <c r="E137" s="198" t="s">
        <v>1</v>
      </c>
      <c r="F137" s="199" t="s">
        <v>141</v>
      </c>
      <c r="G137" s="14"/>
      <c r="H137" s="200">
        <v>40.990000000000002</v>
      </c>
      <c r="I137" s="201"/>
      <c r="J137" s="14"/>
      <c r="K137" s="14"/>
      <c r="L137" s="197"/>
      <c r="M137" s="202"/>
      <c r="N137" s="203"/>
      <c r="O137" s="203"/>
      <c r="P137" s="203"/>
      <c r="Q137" s="203"/>
      <c r="R137" s="203"/>
      <c r="S137" s="203"/>
      <c r="T137" s="20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8" t="s">
        <v>130</v>
      </c>
      <c r="AU137" s="198" t="s">
        <v>83</v>
      </c>
      <c r="AV137" s="14" t="s">
        <v>126</v>
      </c>
      <c r="AW137" s="14" t="s">
        <v>30</v>
      </c>
      <c r="AX137" s="14" t="s">
        <v>81</v>
      </c>
      <c r="AY137" s="198" t="s">
        <v>119</v>
      </c>
    </row>
    <row r="138" s="2" customFormat="1" ht="21.75" customHeight="1">
      <c r="A138" s="37"/>
      <c r="B138" s="170"/>
      <c r="C138" s="171" t="s">
        <v>142</v>
      </c>
      <c r="D138" s="171" t="s">
        <v>121</v>
      </c>
      <c r="E138" s="172" t="s">
        <v>143</v>
      </c>
      <c r="F138" s="173" t="s">
        <v>144</v>
      </c>
      <c r="G138" s="174" t="s">
        <v>134</v>
      </c>
      <c r="H138" s="175">
        <v>171.12000000000001</v>
      </c>
      <c r="I138" s="176"/>
      <c r="J138" s="177">
        <f>ROUND(I138*H138,2)</f>
        <v>0</v>
      </c>
      <c r="K138" s="173" t="s">
        <v>125</v>
      </c>
      <c r="L138" s="38"/>
      <c r="M138" s="178" t="s">
        <v>1</v>
      </c>
      <c r="N138" s="179" t="s">
        <v>38</v>
      </c>
      <c r="O138" s="76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2" t="s">
        <v>126</v>
      </c>
      <c r="AT138" s="182" t="s">
        <v>121</v>
      </c>
      <c r="AU138" s="182" t="s">
        <v>83</v>
      </c>
      <c r="AY138" s="18" t="s">
        <v>119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81</v>
      </c>
      <c r="BK138" s="183">
        <f>ROUND(I138*H138,2)</f>
        <v>0</v>
      </c>
      <c r="BL138" s="18" t="s">
        <v>126</v>
      </c>
      <c r="BM138" s="182" t="s">
        <v>145</v>
      </c>
    </row>
    <row r="139" s="2" customFormat="1">
      <c r="A139" s="37"/>
      <c r="B139" s="38"/>
      <c r="C139" s="37"/>
      <c r="D139" s="184" t="s">
        <v>128</v>
      </c>
      <c r="E139" s="37"/>
      <c r="F139" s="185" t="s">
        <v>146</v>
      </c>
      <c r="G139" s="37"/>
      <c r="H139" s="37"/>
      <c r="I139" s="186"/>
      <c r="J139" s="37"/>
      <c r="K139" s="37"/>
      <c r="L139" s="38"/>
      <c r="M139" s="187"/>
      <c r="N139" s="188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128</v>
      </c>
      <c r="AU139" s="18" t="s">
        <v>83</v>
      </c>
    </row>
    <row r="140" s="13" customFormat="1">
      <c r="A140" s="13"/>
      <c r="B140" s="189"/>
      <c r="C140" s="13"/>
      <c r="D140" s="184" t="s">
        <v>130</v>
      </c>
      <c r="E140" s="190" t="s">
        <v>1</v>
      </c>
      <c r="F140" s="191" t="s">
        <v>147</v>
      </c>
      <c r="G140" s="13"/>
      <c r="H140" s="192">
        <v>4.3200000000000003</v>
      </c>
      <c r="I140" s="193"/>
      <c r="J140" s="13"/>
      <c r="K140" s="13"/>
      <c r="L140" s="189"/>
      <c r="M140" s="194"/>
      <c r="N140" s="195"/>
      <c r="O140" s="195"/>
      <c r="P140" s="195"/>
      <c r="Q140" s="195"/>
      <c r="R140" s="195"/>
      <c r="S140" s="195"/>
      <c r="T140" s="19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0" t="s">
        <v>130</v>
      </c>
      <c r="AU140" s="190" t="s">
        <v>83</v>
      </c>
      <c r="AV140" s="13" t="s">
        <v>83</v>
      </c>
      <c r="AW140" s="13" t="s">
        <v>30</v>
      </c>
      <c r="AX140" s="13" t="s">
        <v>73</v>
      </c>
      <c r="AY140" s="190" t="s">
        <v>119</v>
      </c>
    </row>
    <row r="141" s="13" customFormat="1">
      <c r="A141" s="13"/>
      <c r="B141" s="189"/>
      <c r="C141" s="13"/>
      <c r="D141" s="184" t="s">
        <v>130</v>
      </c>
      <c r="E141" s="190" t="s">
        <v>1</v>
      </c>
      <c r="F141" s="191" t="s">
        <v>148</v>
      </c>
      <c r="G141" s="13"/>
      <c r="H141" s="192">
        <v>3.6000000000000001</v>
      </c>
      <c r="I141" s="193"/>
      <c r="J141" s="13"/>
      <c r="K141" s="13"/>
      <c r="L141" s="189"/>
      <c r="M141" s="194"/>
      <c r="N141" s="195"/>
      <c r="O141" s="195"/>
      <c r="P141" s="195"/>
      <c r="Q141" s="195"/>
      <c r="R141" s="195"/>
      <c r="S141" s="195"/>
      <c r="T141" s="19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0" t="s">
        <v>130</v>
      </c>
      <c r="AU141" s="190" t="s">
        <v>83</v>
      </c>
      <c r="AV141" s="13" t="s">
        <v>83</v>
      </c>
      <c r="AW141" s="13" t="s">
        <v>30</v>
      </c>
      <c r="AX141" s="13" t="s">
        <v>73</v>
      </c>
      <c r="AY141" s="190" t="s">
        <v>119</v>
      </c>
    </row>
    <row r="142" s="13" customFormat="1">
      <c r="A142" s="13"/>
      <c r="B142" s="189"/>
      <c r="C142" s="13"/>
      <c r="D142" s="184" t="s">
        <v>130</v>
      </c>
      <c r="E142" s="190" t="s">
        <v>1</v>
      </c>
      <c r="F142" s="191" t="s">
        <v>149</v>
      </c>
      <c r="G142" s="13"/>
      <c r="H142" s="192">
        <v>163.19999999999999</v>
      </c>
      <c r="I142" s="193"/>
      <c r="J142" s="13"/>
      <c r="K142" s="13"/>
      <c r="L142" s="189"/>
      <c r="M142" s="194"/>
      <c r="N142" s="195"/>
      <c r="O142" s="195"/>
      <c r="P142" s="195"/>
      <c r="Q142" s="195"/>
      <c r="R142" s="195"/>
      <c r="S142" s="195"/>
      <c r="T142" s="19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0" t="s">
        <v>130</v>
      </c>
      <c r="AU142" s="190" t="s">
        <v>83</v>
      </c>
      <c r="AV142" s="13" t="s">
        <v>83</v>
      </c>
      <c r="AW142" s="13" t="s">
        <v>30</v>
      </c>
      <c r="AX142" s="13" t="s">
        <v>73</v>
      </c>
      <c r="AY142" s="190" t="s">
        <v>119</v>
      </c>
    </row>
    <row r="143" s="14" customFormat="1">
      <c r="A143" s="14"/>
      <c r="B143" s="197"/>
      <c r="C143" s="14"/>
      <c r="D143" s="184" t="s">
        <v>130</v>
      </c>
      <c r="E143" s="198" t="s">
        <v>1</v>
      </c>
      <c r="F143" s="199" t="s">
        <v>141</v>
      </c>
      <c r="G143" s="14"/>
      <c r="H143" s="200">
        <v>171.12000000000001</v>
      </c>
      <c r="I143" s="201"/>
      <c r="J143" s="14"/>
      <c r="K143" s="14"/>
      <c r="L143" s="197"/>
      <c r="M143" s="202"/>
      <c r="N143" s="203"/>
      <c r="O143" s="203"/>
      <c r="P143" s="203"/>
      <c r="Q143" s="203"/>
      <c r="R143" s="203"/>
      <c r="S143" s="203"/>
      <c r="T143" s="20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8" t="s">
        <v>130</v>
      </c>
      <c r="AU143" s="198" t="s">
        <v>83</v>
      </c>
      <c r="AV143" s="14" t="s">
        <v>126</v>
      </c>
      <c r="AW143" s="14" t="s">
        <v>30</v>
      </c>
      <c r="AX143" s="14" t="s">
        <v>81</v>
      </c>
      <c r="AY143" s="198" t="s">
        <v>119</v>
      </c>
    </row>
    <row r="144" s="2" customFormat="1" ht="21.75" customHeight="1">
      <c r="A144" s="37"/>
      <c r="B144" s="170"/>
      <c r="C144" s="171" t="s">
        <v>126</v>
      </c>
      <c r="D144" s="171" t="s">
        <v>121</v>
      </c>
      <c r="E144" s="172" t="s">
        <v>150</v>
      </c>
      <c r="F144" s="173" t="s">
        <v>151</v>
      </c>
      <c r="G144" s="174" t="s">
        <v>134</v>
      </c>
      <c r="H144" s="175">
        <v>203.41</v>
      </c>
      <c r="I144" s="176"/>
      <c r="J144" s="177">
        <f>ROUND(I144*H144,2)</f>
        <v>0</v>
      </c>
      <c r="K144" s="173" t="s">
        <v>125</v>
      </c>
      <c r="L144" s="38"/>
      <c r="M144" s="178" t="s">
        <v>1</v>
      </c>
      <c r="N144" s="179" t="s">
        <v>38</v>
      </c>
      <c r="O144" s="76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126</v>
      </c>
      <c r="AT144" s="182" t="s">
        <v>121</v>
      </c>
      <c r="AU144" s="182" t="s">
        <v>83</v>
      </c>
      <c r="AY144" s="18" t="s">
        <v>119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81</v>
      </c>
      <c r="BK144" s="183">
        <f>ROUND(I144*H144,2)</f>
        <v>0</v>
      </c>
      <c r="BL144" s="18" t="s">
        <v>126</v>
      </c>
      <c r="BM144" s="182" t="s">
        <v>152</v>
      </c>
    </row>
    <row r="145" s="2" customFormat="1">
      <c r="A145" s="37"/>
      <c r="B145" s="38"/>
      <c r="C145" s="37"/>
      <c r="D145" s="184" t="s">
        <v>128</v>
      </c>
      <c r="E145" s="37"/>
      <c r="F145" s="185" t="s">
        <v>153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128</v>
      </c>
      <c r="AU145" s="18" t="s">
        <v>83</v>
      </c>
    </row>
    <row r="146" s="13" customFormat="1">
      <c r="A146" s="13"/>
      <c r="B146" s="189"/>
      <c r="C146" s="13"/>
      <c r="D146" s="184" t="s">
        <v>130</v>
      </c>
      <c r="E146" s="190" t="s">
        <v>1</v>
      </c>
      <c r="F146" s="191" t="s">
        <v>154</v>
      </c>
      <c r="G146" s="13"/>
      <c r="H146" s="192">
        <v>203.41</v>
      </c>
      <c r="I146" s="193"/>
      <c r="J146" s="13"/>
      <c r="K146" s="13"/>
      <c r="L146" s="189"/>
      <c r="M146" s="194"/>
      <c r="N146" s="195"/>
      <c r="O146" s="195"/>
      <c r="P146" s="195"/>
      <c r="Q146" s="195"/>
      <c r="R146" s="195"/>
      <c r="S146" s="195"/>
      <c r="T146" s="19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0" t="s">
        <v>130</v>
      </c>
      <c r="AU146" s="190" t="s">
        <v>83</v>
      </c>
      <c r="AV146" s="13" t="s">
        <v>83</v>
      </c>
      <c r="AW146" s="13" t="s">
        <v>30</v>
      </c>
      <c r="AX146" s="13" t="s">
        <v>81</v>
      </c>
      <c r="AY146" s="190" t="s">
        <v>119</v>
      </c>
    </row>
    <row r="147" s="2" customFormat="1" ht="24.15" customHeight="1">
      <c r="A147" s="37"/>
      <c r="B147" s="170"/>
      <c r="C147" s="171" t="s">
        <v>155</v>
      </c>
      <c r="D147" s="171" t="s">
        <v>121</v>
      </c>
      <c r="E147" s="172" t="s">
        <v>156</v>
      </c>
      <c r="F147" s="173" t="s">
        <v>157</v>
      </c>
      <c r="G147" s="174" t="s">
        <v>134</v>
      </c>
      <c r="H147" s="175">
        <v>3051.1500000000001</v>
      </c>
      <c r="I147" s="176"/>
      <c r="J147" s="177">
        <f>ROUND(I147*H147,2)</f>
        <v>0</v>
      </c>
      <c r="K147" s="173" t="s">
        <v>125</v>
      </c>
      <c r="L147" s="38"/>
      <c r="M147" s="178" t="s">
        <v>1</v>
      </c>
      <c r="N147" s="179" t="s">
        <v>38</v>
      </c>
      <c r="O147" s="76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126</v>
      </c>
      <c r="AT147" s="182" t="s">
        <v>121</v>
      </c>
      <c r="AU147" s="182" t="s">
        <v>83</v>
      </c>
      <c r="AY147" s="18" t="s">
        <v>119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81</v>
      </c>
      <c r="BK147" s="183">
        <f>ROUND(I147*H147,2)</f>
        <v>0</v>
      </c>
      <c r="BL147" s="18" t="s">
        <v>126</v>
      </c>
      <c r="BM147" s="182" t="s">
        <v>158</v>
      </c>
    </row>
    <row r="148" s="2" customFormat="1">
      <c r="A148" s="37"/>
      <c r="B148" s="38"/>
      <c r="C148" s="37"/>
      <c r="D148" s="184" t="s">
        <v>128</v>
      </c>
      <c r="E148" s="37"/>
      <c r="F148" s="185" t="s">
        <v>159</v>
      </c>
      <c r="G148" s="37"/>
      <c r="H148" s="37"/>
      <c r="I148" s="186"/>
      <c r="J148" s="37"/>
      <c r="K148" s="37"/>
      <c r="L148" s="38"/>
      <c r="M148" s="187"/>
      <c r="N148" s="188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128</v>
      </c>
      <c r="AU148" s="18" t="s">
        <v>83</v>
      </c>
    </row>
    <row r="149" s="13" customFormat="1">
      <c r="A149" s="13"/>
      <c r="B149" s="189"/>
      <c r="C149" s="13"/>
      <c r="D149" s="184" t="s">
        <v>130</v>
      </c>
      <c r="E149" s="190" t="s">
        <v>1</v>
      </c>
      <c r="F149" s="191" t="s">
        <v>160</v>
      </c>
      <c r="G149" s="13"/>
      <c r="H149" s="192">
        <v>3051.1500000000001</v>
      </c>
      <c r="I149" s="193"/>
      <c r="J149" s="13"/>
      <c r="K149" s="13"/>
      <c r="L149" s="189"/>
      <c r="M149" s="194"/>
      <c r="N149" s="195"/>
      <c r="O149" s="195"/>
      <c r="P149" s="195"/>
      <c r="Q149" s="195"/>
      <c r="R149" s="195"/>
      <c r="S149" s="195"/>
      <c r="T149" s="19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0" t="s">
        <v>130</v>
      </c>
      <c r="AU149" s="190" t="s">
        <v>83</v>
      </c>
      <c r="AV149" s="13" t="s">
        <v>83</v>
      </c>
      <c r="AW149" s="13" t="s">
        <v>30</v>
      </c>
      <c r="AX149" s="13" t="s">
        <v>81</v>
      </c>
      <c r="AY149" s="190" t="s">
        <v>119</v>
      </c>
    </row>
    <row r="150" s="2" customFormat="1" ht="16.5" customHeight="1">
      <c r="A150" s="37"/>
      <c r="B150" s="170"/>
      <c r="C150" s="171" t="s">
        <v>161</v>
      </c>
      <c r="D150" s="171" t="s">
        <v>121</v>
      </c>
      <c r="E150" s="172" t="s">
        <v>162</v>
      </c>
      <c r="F150" s="173" t="s">
        <v>163</v>
      </c>
      <c r="G150" s="174" t="s">
        <v>134</v>
      </c>
      <c r="H150" s="175">
        <v>158.50999999999999</v>
      </c>
      <c r="I150" s="176"/>
      <c r="J150" s="177">
        <f>ROUND(I150*H150,2)</f>
        <v>0</v>
      </c>
      <c r="K150" s="173" t="s">
        <v>125</v>
      </c>
      <c r="L150" s="38"/>
      <c r="M150" s="178" t="s">
        <v>1</v>
      </c>
      <c r="N150" s="179" t="s">
        <v>38</v>
      </c>
      <c r="O150" s="76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2" t="s">
        <v>126</v>
      </c>
      <c r="AT150" s="182" t="s">
        <v>121</v>
      </c>
      <c r="AU150" s="182" t="s">
        <v>83</v>
      </c>
      <c r="AY150" s="18" t="s">
        <v>119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81</v>
      </c>
      <c r="BK150" s="183">
        <f>ROUND(I150*H150,2)</f>
        <v>0</v>
      </c>
      <c r="BL150" s="18" t="s">
        <v>126</v>
      </c>
      <c r="BM150" s="182" t="s">
        <v>164</v>
      </c>
    </row>
    <row r="151" s="2" customFormat="1">
      <c r="A151" s="37"/>
      <c r="B151" s="38"/>
      <c r="C151" s="37"/>
      <c r="D151" s="184" t="s">
        <v>128</v>
      </c>
      <c r="E151" s="37"/>
      <c r="F151" s="185" t="s">
        <v>165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128</v>
      </c>
      <c r="AU151" s="18" t="s">
        <v>83</v>
      </c>
    </row>
    <row r="152" s="13" customFormat="1">
      <c r="A152" s="13"/>
      <c r="B152" s="189"/>
      <c r="C152" s="13"/>
      <c r="D152" s="184" t="s">
        <v>130</v>
      </c>
      <c r="E152" s="190" t="s">
        <v>1</v>
      </c>
      <c r="F152" s="191" t="s">
        <v>166</v>
      </c>
      <c r="G152" s="13"/>
      <c r="H152" s="192">
        <v>8.6999999999999993</v>
      </c>
      <c r="I152" s="193"/>
      <c r="J152" s="13"/>
      <c r="K152" s="13"/>
      <c r="L152" s="189"/>
      <c r="M152" s="194"/>
      <c r="N152" s="195"/>
      <c r="O152" s="195"/>
      <c r="P152" s="195"/>
      <c r="Q152" s="195"/>
      <c r="R152" s="195"/>
      <c r="S152" s="195"/>
      <c r="T152" s="19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0" t="s">
        <v>130</v>
      </c>
      <c r="AU152" s="190" t="s">
        <v>83</v>
      </c>
      <c r="AV152" s="13" t="s">
        <v>83</v>
      </c>
      <c r="AW152" s="13" t="s">
        <v>30</v>
      </c>
      <c r="AX152" s="13" t="s">
        <v>73</v>
      </c>
      <c r="AY152" s="190" t="s">
        <v>119</v>
      </c>
    </row>
    <row r="153" s="13" customFormat="1">
      <c r="A153" s="13"/>
      <c r="B153" s="189"/>
      <c r="C153" s="13"/>
      <c r="D153" s="184" t="s">
        <v>130</v>
      </c>
      <c r="E153" s="190" t="s">
        <v>1</v>
      </c>
      <c r="F153" s="191" t="s">
        <v>167</v>
      </c>
      <c r="G153" s="13"/>
      <c r="H153" s="192">
        <v>144</v>
      </c>
      <c r="I153" s="193"/>
      <c r="J153" s="13"/>
      <c r="K153" s="13"/>
      <c r="L153" s="189"/>
      <c r="M153" s="194"/>
      <c r="N153" s="195"/>
      <c r="O153" s="195"/>
      <c r="P153" s="195"/>
      <c r="Q153" s="195"/>
      <c r="R153" s="195"/>
      <c r="S153" s="195"/>
      <c r="T153" s="19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0" t="s">
        <v>130</v>
      </c>
      <c r="AU153" s="190" t="s">
        <v>83</v>
      </c>
      <c r="AV153" s="13" t="s">
        <v>83</v>
      </c>
      <c r="AW153" s="13" t="s">
        <v>30</v>
      </c>
      <c r="AX153" s="13" t="s">
        <v>73</v>
      </c>
      <c r="AY153" s="190" t="s">
        <v>119</v>
      </c>
    </row>
    <row r="154" s="13" customFormat="1">
      <c r="A154" s="13"/>
      <c r="B154" s="189"/>
      <c r="C154" s="13"/>
      <c r="D154" s="184" t="s">
        <v>130</v>
      </c>
      <c r="E154" s="190" t="s">
        <v>1</v>
      </c>
      <c r="F154" s="191" t="s">
        <v>168</v>
      </c>
      <c r="G154" s="13"/>
      <c r="H154" s="192">
        <v>0.75</v>
      </c>
      <c r="I154" s="193"/>
      <c r="J154" s="13"/>
      <c r="K154" s="13"/>
      <c r="L154" s="189"/>
      <c r="M154" s="194"/>
      <c r="N154" s="195"/>
      <c r="O154" s="195"/>
      <c r="P154" s="195"/>
      <c r="Q154" s="195"/>
      <c r="R154" s="195"/>
      <c r="S154" s="195"/>
      <c r="T154" s="19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0" t="s">
        <v>130</v>
      </c>
      <c r="AU154" s="190" t="s">
        <v>83</v>
      </c>
      <c r="AV154" s="13" t="s">
        <v>83</v>
      </c>
      <c r="AW154" s="13" t="s">
        <v>30</v>
      </c>
      <c r="AX154" s="13" t="s">
        <v>73</v>
      </c>
      <c r="AY154" s="190" t="s">
        <v>119</v>
      </c>
    </row>
    <row r="155" s="13" customFormat="1">
      <c r="A155" s="13"/>
      <c r="B155" s="189"/>
      <c r="C155" s="13"/>
      <c r="D155" s="184" t="s">
        <v>130</v>
      </c>
      <c r="E155" s="190" t="s">
        <v>1</v>
      </c>
      <c r="F155" s="191" t="s">
        <v>169</v>
      </c>
      <c r="G155" s="13"/>
      <c r="H155" s="192">
        <v>0.5</v>
      </c>
      <c r="I155" s="193"/>
      <c r="J155" s="13"/>
      <c r="K155" s="13"/>
      <c r="L155" s="189"/>
      <c r="M155" s="194"/>
      <c r="N155" s="195"/>
      <c r="O155" s="195"/>
      <c r="P155" s="195"/>
      <c r="Q155" s="195"/>
      <c r="R155" s="195"/>
      <c r="S155" s="195"/>
      <c r="T155" s="19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0" t="s">
        <v>130</v>
      </c>
      <c r="AU155" s="190" t="s">
        <v>83</v>
      </c>
      <c r="AV155" s="13" t="s">
        <v>83</v>
      </c>
      <c r="AW155" s="13" t="s">
        <v>30</v>
      </c>
      <c r="AX155" s="13" t="s">
        <v>73</v>
      </c>
      <c r="AY155" s="190" t="s">
        <v>119</v>
      </c>
    </row>
    <row r="156" s="13" customFormat="1">
      <c r="A156" s="13"/>
      <c r="B156" s="189"/>
      <c r="C156" s="13"/>
      <c r="D156" s="184" t="s">
        <v>130</v>
      </c>
      <c r="E156" s="190" t="s">
        <v>1</v>
      </c>
      <c r="F156" s="191" t="s">
        <v>170</v>
      </c>
      <c r="G156" s="13"/>
      <c r="H156" s="192">
        <v>2.3999999999999999</v>
      </c>
      <c r="I156" s="193"/>
      <c r="J156" s="13"/>
      <c r="K156" s="13"/>
      <c r="L156" s="189"/>
      <c r="M156" s="194"/>
      <c r="N156" s="195"/>
      <c r="O156" s="195"/>
      <c r="P156" s="195"/>
      <c r="Q156" s="195"/>
      <c r="R156" s="195"/>
      <c r="S156" s="195"/>
      <c r="T156" s="19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0" t="s">
        <v>130</v>
      </c>
      <c r="AU156" s="190" t="s">
        <v>83</v>
      </c>
      <c r="AV156" s="13" t="s">
        <v>83</v>
      </c>
      <c r="AW156" s="13" t="s">
        <v>30</v>
      </c>
      <c r="AX156" s="13" t="s">
        <v>73</v>
      </c>
      <c r="AY156" s="190" t="s">
        <v>119</v>
      </c>
    </row>
    <row r="157" s="13" customFormat="1">
      <c r="A157" s="13"/>
      <c r="B157" s="189"/>
      <c r="C157" s="13"/>
      <c r="D157" s="184" t="s">
        <v>130</v>
      </c>
      <c r="E157" s="190" t="s">
        <v>1</v>
      </c>
      <c r="F157" s="191" t="s">
        <v>171</v>
      </c>
      <c r="G157" s="13"/>
      <c r="H157" s="192">
        <v>2.1600000000000001</v>
      </c>
      <c r="I157" s="193"/>
      <c r="J157" s="13"/>
      <c r="K157" s="13"/>
      <c r="L157" s="189"/>
      <c r="M157" s="194"/>
      <c r="N157" s="195"/>
      <c r="O157" s="195"/>
      <c r="P157" s="195"/>
      <c r="Q157" s="195"/>
      <c r="R157" s="195"/>
      <c r="S157" s="195"/>
      <c r="T157" s="19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0" t="s">
        <v>130</v>
      </c>
      <c r="AU157" s="190" t="s">
        <v>83</v>
      </c>
      <c r="AV157" s="13" t="s">
        <v>83</v>
      </c>
      <c r="AW157" s="13" t="s">
        <v>30</v>
      </c>
      <c r="AX157" s="13" t="s">
        <v>73</v>
      </c>
      <c r="AY157" s="190" t="s">
        <v>119</v>
      </c>
    </row>
    <row r="158" s="14" customFormat="1">
      <c r="A158" s="14"/>
      <c r="B158" s="197"/>
      <c r="C158" s="14"/>
      <c r="D158" s="184" t="s">
        <v>130</v>
      </c>
      <c r="E158" s="198" t="s">
        <v>1</v>
      </c>
      <c r="F158" s="199" t="s">
        <v>141</v>
      </c>
      <c r="G158" s="14"/>
      <c r="H158" s="200">
        <v>158.50999999999999</v>
      </c>
      <c r="I158" s="201"/>
      <c r="J158" s="14"/>
      <c r="K158" s="14"/>
      <c r="L158" s="197"/>
      <c r="M158" s="202"/>
      <c r="N158" s="203"/>
      <c r="O158" s="203"/>
      <c r="P158" s="203"/>
      <c r="Q158" s="203"/>
      <c r="R158" s="203"/>
      <c r="S158" s="203"/>
      <c r="T158" s="20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8" t="s">
        <v>130</v>
      </c>
      <c r="AU158" s="198" t="s">
        <v>83</v>
      </c>
      <c r="AV158" s="14" t="s">
        <v>126</v>
      </c>
      <c r="AW158" s="14" t="s">
        <v>30</v>
      </c>
      <c r="AX158" s="14" t="s">
        <v>81</v>
      </c>
      <c r="AY158" s="198" t="s">
        <v>119</v>
      </c>
    </row>
    <row r="159" s="2" customFormat="1" ht="16.5" customHeight="1">
      <c r="A159" s="37"/>
      <c r="B159" s="170"/>
      <c r="C159" s="205" t="s">
        <v>172</v>
      </c>
      <c r="D159" s="205" t="s">
        <v>173</v>
      </c>
      <c r="E159" s="206" t="s">
        <v>174</v>
      </c>
      <c r="F159" s="207" t="s">
        <v>175</v>
      </c>
      <c r="G159" s="208" t="s">
        <v>176</v>
      </c>
      <c r="H159" s="209">
        <v>224.715</v>
      </c>
      <c r="I159" s="210"/>
      <c r="J159" s="211">
        <f>ROUND(I159*H159,2)</f>
        <v>0</v>
      </c>
      <c r="K159" s="207" t="s">
        <v>125</v>
      </c>
      <c r="L159" s="212"/>
      <c r="M159" s="213" t="s">
        <v>1</v>
      </c>
      <c r="N159" s="214" t="s">
        <v>38</v>
      </c>
      <c r="O159" s="76"/>
      <c r="P159" s="180">
        <f>O159*H159</f>
        <v>0</v>
      </c>
      <c r="Q159" s="180">
        <v>1</v>
      </c>
      <c r="R159" s="180">
        <f>Q159*H159</f>
        <v>224.715</v>
      </c>
      <c r="S159" s="180">
        <v>0</v>
      </c>
      <c r="T159" s="18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2" t="s">
        <v>177</v>
      </c>
      <c r="AT159" s="182" t="s">
        <v>173</v>
      </c>
      <c r="AU159" s="182" t="s">
        <v>83</v>
      </c>
      <c r="AY159" s="18" t="s">
        <v>119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81</v>
      </c>
      <c r="BK159" s="183">
        <f>ROUND(I159*H159,2)</f>
        <v>0</v>
      </c>
      <c r="BL159" s="18" t="s">
        <v>126</v>
      </c>
      <c r="BM159" s="182" t="s">
        <v>178</v>
      </c>
    </row>
    <row r="160" s="2" customFormat="1">
      <c r="A160" s="37"/>
      <c r="B160" s="38"/>
      <c r="C160" s="37"/>
      <c r="D160" s="184" t="s">
        <v>128</v>
      </c>
      <c r="E160" s="37"/>
      <c r="F160" s="185" t="s">
        <v>175</v>
      </c>
      <c r="G160" s="37"/>
      <c r="H160" s="37"/>
      <c r="I160" s="186"/>
      <c r="J160" s="37"/>
      <c r="K160" s="37"/>
      <c r="L160" s="38"/>
      <c r="M160" s="187"/>
      <c r="N160" s="188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128</v>
      </c>
      <c r="AU160" s="18" t="s">
        <v>83</v>
      </c>
    </row>
    <row r="161" s="13" customFormat="1">
      <c r="A161" s="13"/>
      <c r="B161" s="189"/>
      <c r="C161" s="13"/>
      <c r="D161" s="184" t="s">
        <v>130</v>
      </c>
      <c r="E161" s="190" t="s">
        <v>1</v>
      </c>
      <c r="F161" s="191" t="s">
        <v>179</v>
      </c>
      <c r="G161" s="13"/>
      <c r="H161" s="192">
        <v>224.715</v>
      </c>
      <c r="I161" s="193"/>
      <c r="J161" s="13"/>
      <c r="K161" s="13"/>
      <c r="L161" s="189"/>
      <c r="M161" s="194"/>
      <c r="N161" s="195"/>
      <c r="O161" s="195"/>
      <c r="P161" s="195"/>
      <c r="Q161" s="195"/>
      <c r="R161" s="195"/>
      <c r="S161" s="195"/>
      <c r="T161" s="19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0" t="s">
        <v>130</v>
      </c>
      <c r="AU161" s="190" t="s">
        <v>83</v>
      </c>
      <c r="AV161" s="13" t="s">
        <v>83</v>
      </c>
      <c r="AW161" s="13" t="s">
        <v>30</v>
      </c>
      <c r="AX161" s="13" t="s">
        <v>81</v>
      </c>
      <c r="AY161" s="190" t="s">
        <v>119</v>
      </c>
    </row>
    <row r="162" s="2" customFormat="1" ht="16.5" customHeight="1">
      <c r="A162" s="37"/>
      <c r="B162" s="170"/>
      <c r="C162" s="171" t="s">
        <v>177</v>
      </c>
      <c r="D162" s="171" t="s">
        <v>121</v>
      </c>
      <c r="E162" s="172" t="s">
        <v>180</v>
      </c>
      <c r="F162" s="173" t="s">
        <v>181</v>
      </c>
      <c r="G162" s="174" t="s">
        <v>134</v>
      </c>
      <c r="H162" s="175">
        <v>5.9900000000000002</v>
      </c>
      <c r="I162" s="176"/>
      <c r="J162" s="177">
        <f>ROUND(I162*H162,2)</f>
        <v>0</v>
      </c>
      <c r="K162" s="173" t="s">
        <v>125</v>
      </c>
      <c r="L162" s="38"/>
      <c r="M162" s="178" t="s">
        <v>1</v>
      </c>
      <c r="N162" s="179" t="s">
        <v>38</v>
      </c>
      <c r="O162" s="76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2" t="s">
        <v>126</v>
      </c>
      <c r="AT162" s="182" t="s">
        <v>121</v>
      </c>
      <c r="AU162" s="182" t="s">
        <v>83</v>
      </c>
      <c r="AY162" s="18" t="s">
        <v>119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81</v>
      </c>
      <c r="BK162" s="183">
        <f>ROUND(I162*H162,2)</f>
        <v>0</v>
      </c>
      <c r="BL162" s="18" t="s">
        <v>126</v>
      </c>
      <c r="BM162" s="182" t="s">
        <v>182</v>
      </c>
    </row>
    <row r="163" s="2" customFormat="1">
      <c r="A163" s="37"/>
      <c r="B163" s="38"/>
      <c r="C163" s="37"/>
      <c r="D163" s="184" t="s">
        <v>128</v>
      </c>
      <c r="E163" s="37"/>
      <c r="F163" s="185" t="s">
        <v>183</v>
      </c>
      <c r="G163" s="37"/>
      <c r="H163" s="37"/>
      <c r="I163" s="186"/>
      <c r="J163" s="37"/>
      <c r="K163" s="37"/>
      <c r="L163" s="38"/>
      <c r="M163" s="187"/>
      <c r="N163" s="188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128</v>
      </c>
      <c r="AU163" s="18" t="s">
        <v>83</v>
      </c>
    </row>
    <row r="164" s="13" customFormat="1">
      <c r="A164" s="13"/>
      <c r="B164" s="189"/>
      <c r="C164" s="13"/>
      <c r="D164" s="184" t="s">
        <v>130</v>
      </c>
      <c r="E164" s="190" t="s">
        <v>184</v>
      </c>
      <c r="F164" s="191" t="s">
        <v>185</v>
      </c>
      <c r="G164" s="13"/>
      <c r="H164" s="192">
        <v>2.2400000000000002</v>
      </c>
      <c r="I164" s="193"/>
      <c r="J164" s="13"/>
      <c r="K164" s="13"/>
      <c r="L164" s="189"/>
      <c r="M164" s="194"/>
      <c r="N164" s="195"/>
      <c r="O164" s="195"/>
      <c r="P164" s="195"/>
      <c r="Q164" s="195"/>
      <c r="R164" s="195"/>
      <c r="S164" s="195"/>
      <c r="T164" s="19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0" t="s">
        <v>130</v>
      </c>
      <c r="AU164" s="190" t="s">
        <v>83</v>
      </c>
      <c r="AV164" s="13" t="s">
        <v>83</v>
      </c>
      <c r="AW164" s="13" t="s">
        <v>30</v>
      </c>
      <c r="AX164" s="13" t="s">
        <v>73</v>
      </c>
      <c r="AY164" s="190" t="s">
        <v>119</v>
      </c>
    </row>
    <row r="165" s="13" customFormat="1">
      <c r="A165" s="13"/>
      <c r="B165" s="189"/>
      <c r="C165" s="13"/>
      <c r="D165" s="184" t="s">
        <v>130</v>
      </c>
      <c r="E165" s="190" t="s">
        <v>1</v>
      </c>
      <c r="F165" s="191" t="s">
        <v>186</v>
      </c>
      <c r="G165" s="13"/>
      <c r="H165" s="192">
        <v>3.75</v>
      </c>
      <c r="I165" s="193"/>
      <c r="J165" s="13"/>
      <c r="K165" s="13"/>
      <c r="L165" s="189"/>
      <c r="M165" s="194"/>
      <c r="N165" s="195"/>
      <c r="O165" s="195"/>
      <c r="P165" s="195"/>
      <c r="Q165" s="195"/>
      <c r="R165" s="195"/>
      <c r="S165" s="195"/>
      <c r="T165" s="19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0" t="s">
        <v>130</v>
      </c>
      <c r="AU165" s="190" t="s">
        <v>83</v>
      </c>
      <c r="AV165" s="13" t="s">
        <v>83</v>
      </c>
      <c r="AW165" s="13" t="s">
        <v>30</v>
      </c>
      <c r="AX165" s="13" t="s">
        <v>73</v>
      </c>
      <c r="AY165" s="190" t="s">
        <v>119</v>
      </c>
    </row>
    <row r="166" s="14" customFormat="1">
      <c r="A166" s="14"/>
      <c r="B166" s="197"/>
      <c r="C166" s="14"/>
      <c r="D166" s="184" t="s">
        <v>130</v>
      </c>
      <c r="E166" s="198" t="s">
        <v>1</v>
      </c>
      <c r="F166" s="199" t="s">
        <v>141</v>
      </c>
      <c r="G166" s="14"/>
      <c r="H166" s="200">
        <v>5.9900000000000002</v>
      </c>
      <c r="I166" s="201"/>
      <c r="J166" s="14"/>
      <c r="K166" s="14"/>
      <c r="L166" s="197"/>
      <c r="M166" s="202"/>
      <c r="N166" s="203"/>
      <c r="O166" s="203"/>
      <c r="P166" s="203"/>
      <c r="Q166" s="203"/>
      <c r="R166" s="203"/>
      <c r="S166" s="203"/>
      <c r="T166" s="20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8" t="s">
        <v>130</v>
      </c>
      <c r="AU166" s="198" t="s">
        <v>83</v>
      </c>
      <c r="AV166" s="14" t="s">
        <v>126</v>
      </c>
      <c r="AW166" s="14" t="s">
        <v>30</v>
      </c>
      <c r="AX166" s="14" t="s">
        <v>81</v>
      </c>
      <c r="AY166" s="198" t="s">
        <v>119</v>
      </c>
    </row>
    <row r="167" s="2" customFormat="1" ht="16.5" customHeight="1">
      <c r="A167" s="37"/>
      <c r="B167" s="170"/>
      <c r="C167" s="205" t="s">
        <v>187</v>
      </c>
      <c r="D167" s="205" t="s">
        <v>173</v>
      </c>
      <c r="E167" s="206" t="s">
        <v>188</v>
      </c>
      <c r="F167" s="207" t="s">
        <v>189</v>
      </c>
      <c r="G167" s="208" t="s">
        <v>176</v>
      </c>
      <c r="H167" s="209">
        <v>10.782</v>
      </c>
      <c r="I167" s="210"/>
      <c r="J167" s="211">
        <f>ROUND(I167*H167,2)</f>
        <v>0</v>
      </c>
      <c r="K167" s="207" t="s">
        <v>125</v>
      </c>
      <c r="L167" s="212"/>
      <c r="M167" s="213" t="s">
        <v>1</v>
      </c>
      <c r="N167" s="214" t="s">
        <v>38</v>
      </c>
      <c r="O167" s="76"/>
      <c r="P167" s="180">
        <f>O167*H167</f>
        <v>0</v>
      </c>
      <c r="Q167" s="180">
        <v>1</v>
      </c>
      <c r="R167" s="180">
        <f>Q167*H167</f>
        <v>10.782</v>
      </c>
      <c r="S167" s="180">
        <v>0</v>
      </c>
      <c r="T167" s="18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2" t="s">
        <v>177</v>
      </c>
      <c r="AT167" s="182" t="s">
        <v>173</v>
      </c>
      <c r="AU167" s="182" t="s">
        <v>83</v>
      </c>
      <c r="AY167" s="18" t="s">
        <v>119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81</v>
      </c>
      <c r="BK167" s="183">
        <f>ROUND(I167*H167,2)</f>
        <v>0</v>
      </c>
      <c r="BL167" s="18" t="s">
        <v>126</v>
      </c>
      <c r="BM167" s="182" t="s">
        <v>190</v>
      </c>
    </row>
    <row r="168" s="2" customFormat="1">
      <c r="A168" s="37"/>
      <c r="B168" s="38"/>
      <c r="C168" s="37"/>
      <c r="D168" s="184" t="s">
        <v>128</v>
      </c>
      <c r="E168" s="37"/>
      <c r="F168" s="185" t="s">
        <v>189</v>
      </c>
      <c r="G168" s="37"/>
      <c r="H168" s="37"/>
      <c r="I168" s="186"/>
      <c r="J168" s="37"/>
      <c r="K168" s="37"/>
      <c r="L168" s="38"/>
      <c r="M168" s="187"/>
      <c r="N168" s="188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128</v>
      </c>
      <c r="AU168" s="18" t="s">
        <v>83</v>
      </c>
    </row>
    <row r="169" s="13" customFormat="1">
      <c r="A169" s="13"/>
      <c r="B169" s="189"/>
      <c r="C169" s="13"/>
      <c r="D169" s="184" t="s">
        <v>130</v>
      </c>
      <c r="E169" s="190" t="s">
        <v>1</v>
      </c>
      <c r="F169" s="191" t="s">
        <v>191</v>
      </c>
      <c r="G169" s="13"/>
      <c r="H169" s="192">
        <v>10.782</v>
      </c>
      <c r="I169" s="193"/>
      <c r="J169" s="13"/>
      <c r="K169" s="13"/>
      <c r="L169" s="189"/>
      <c r="M169" s="194"/>
      <c r="N169" s="195"/>
      <c r="O169" s="195"/>
      <c r="P169" s="195"/>
      <c r="Q169" s="195"/>
      <c r="R169" s="195"/>
      <c r="S169" s="195"/>
      <c r="T169" s="19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0" t="s">
        <v>130</v>
      </c>
      <c r="AU169" s="190" t="s">
        <v>83</v>
      </c>
      <c r="AV169" s="13" t="s">
        <v>83</v>
      </c>
      <c r="AW169" s="13" t="s">
        <v>30</v>
      </c>
      <c r="AX169" s="13" t="s">
        <v>81</v>
      </c>
      <c r="AY169" s="190" t="s">
        <v>119</v>
      </c>
    </row>
    <row r="170" s="2" customFormat="1" ht="16.5" customHeight="1">
      <c r="A170" s="37"/>
      <c r="B170" s="170"/>
      <c r="C170" s="171" t="s">
        <v>192</v>
      </c>
      <c r="D170" s="171" t="s">
        <v>121</v>
      </c>
      <c r="E170" s="172" t="s">
        <v>193</v>
      </c>
      <c r="F170" s="173" t="s">
        <v>194</v>
      </c>
      <c r="G170" s="174" t="s">
        <v>124</v>
      </c>
      <c r="H170" s="175">
        <v>52.200000000000003</v>
      </c>
      <c r="I170" s="176"/>
      <c r="J170" s="177">
        <f>ROUND(I170*H170,2)</f>
        <v>0</v>
      </c>
      <c r="K170" s="173" t="s">
        <v>125</v>
      </c>
      <c r="L170" s="38"/>
      <c r="M170" s="178" t="s">
        <v>1</v>
      </c>
      <c r="N170" s="179" t="s">
        <v>38</v>
      </c>
      <c r="O170" s="76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2" t="s">
        <v>126</v>
      </c>
      <c r="AT170" s="182" t="s">
        <v>121</v>
      </c>
      <c r="AU170" s="182" t="s">
        <v>83</v>
      </c>
      <c r="AY170" s="18" t="s">
        <v>119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81</v>
      </c>
      <c r="BK170" s="183">
        <f>ROUND(I170*H170,2)</f>
        <v>0</v>
      </c>
      <c r="BL170" s="18" t="s">
        <v>126</v>
      </c>
      <c r="BM170" s="182" t="s">
        <v>195</v>
      </c>
    </row>
    <row r="171" s="2" customFormat="1">
      <c r="A171" s="37"/>
      <c r="B171" s="38"/>
      <c r="C171" s="37"/>
      <c r="D171" s="184" t="s">
        <v>128</v>
      </c>
      <c r="E171" s="37"/>
      <c r="F171" s="185" t="s">
        <v>196</v>
      </c>
      <c r="G171" s="37"/>
      <c r="H171" s="37"/>
      <c r="I171" s="186"/>
      <c r="J171" s="37"/>
      <c r="K171" s="37"/>
      <c r="L171" s="38"/>
      <c r="M171" s="187"/>
      <c r="N171" s="188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128</v>
      </c>
      <c r="AU171" s="18" t="s">
        <v>83</v>
      </c>
    </row>
    <row r="172" s="13" customFormat="1">
      <c r="A172" s="13"/>
      <c r="B172" s="189"/>
      <c r="C172" s="13"/>
      <c r="D172" s="184" t="s">
        <v>130</v>
      </c>
      <c r="E172" s="190" t="s">
        <v>1</v>
      </c>
      <c r="F172" s="191" t="s">
        <v>197</v>
      </c>
      <c r="G172" s="13"/>
      <c r="H172" s="192">
        <v>52.200000000000003</v>
      </c>
      <c r="I172" s="193"/>
      <c r="J172" s="13"/>
      <c r="K172" s="13"/>
      <c r="L172" s="189"/>
      <c r="M172" s="194"/>
      <c r="N172" s="195"/>
      <c r="O172" s="195"/>
      <c r="P172" s="195"/>
      <c r="Q172" s="195"/>
      <c r="R172" s="195"/>
      <c r="S172" s="195"/>
      <c r="T172" s="19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0" t="s">
        <v>130</v>
      </c>
      <c r="AU172" s="190" t="s">
        <v>83</v>
      </c>
      <c r="AV172" s="13" t="s">
        <v>83</v>
      </c>
      <c r="AW172" s="13" t="s">
        <v>30</v>
      </c>
      <c r="AX172" s="13" t="s">
        <v>81</v>
      </c>
      <c r="AY172" s="190" t="s">
        <v>119</v>
      </c>
    </row>
    <row r="173" s="2" customFormat="1" ht="16.5" customHeight="1">
      <c r="A173" s="37"/>
      <c r="B173" s="170"/>
      <c r="C173" s="205" t="s">
        <v>198</v>
      </c>
      <c r="D173" s="205" t="s">
        <v>173</v>
      </c>
      <c r="E173" s="206" t="s">
        <v>199</v>
      </c>
      <c r="F173" s="207" t="s">
        <v>200</v>
      </c>
      <c r="G173" s="208" t="s">
        <v>201</v>
      </c>
      <c r="H173" s="209">
        <v>1.2</v>
      </c>
      <c r="I173" s="210"/>
      <c r="J173" s="211">
        <f>ROUND(I173*H173,2)</f>
        <v>0</v>
      </c>
      <c r="K173" s="207" t="s">
        <v>125</v>
      </c>
      <c r="L173" s="212"/>
      <c r="M173" s="213" t="s">
        <v>1</v>
      </c>
      <c r="N173" s="214" t="s">
        <v>38</v>
      </c>
      <c r="O173" s="76"/>
      <c r="P173" s="180">
        <f>O173*H173</f>
        <v>0</v>
      </c>
      <c r="Q173" s="180">
        <v>0.001</v>
      </c>
      <c r="R173" s="180">
        <f>Q173*H173</f>
        <v>0.0011999999999999999</v>
      </c>
      <c r="S173" s="180">
        <v>0</v>
      </c>
      <c r="T173" s="18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2" t="s">
        <v>177</v>
      </c>
      <c r="AT173" s="182" t="s">
        <v>173</v>
      </c>
      <c r="AU173" s="182" t="s">
        <v>83</v>
      </c>
      <c r="AY173" s="18" t="s">
        <v>119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81</v>
      </c>
      <c r="BK173" s="183">
        <f>ROUND(I173*H173,2)</f>
        <v>0</v>
      </c>
      <c r="BL173" s="18" t="s">
        <v>126</v>
      </c>
      <c r="BM173" s="182" t="s">
        <v>202</v>
      </c>
    </row>
    <row r="174" s="2" customFormat="1">
      <c r="A174" s="37"/>
      <c r="B174" s="38"/>
      <c r="C174" s="37"/>
      <c r="D174" s="184" t="s">
        <v>128</v>
      </c>
      <c r="E174" s="37"/>
      <c r="F174" s="185" t="s">
        <v>200</v>
      </c>
      <c r="G174" s="37"/>
      <c r="H174" s="37"/>
      <c r="I174" s="186"/>
      <c r="J174" s="37"/>
      <c r="K174" s="37"/>
      <c r="L174" s="38"/>
      <c r="M174" s="187"/>
      <c r="N174" s="188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128</v>
      </c>
      <c r="AU174" s="18" t="s">
        <v>83</v>
      </c>
    </row>
    <row r="175" s="13" customFormat="1">
      <c r="A175" s="13"/>
      <c r="B175" s="189"/>
      <c r="C175" s="13"/>
      <c r="D175" s="184" t="s">
        <v>130</v>
      </c>
      <c r="E175" s="190" t="s">
        <v>1</v>
      </c>
      <c r="F175" s="191" t="s">
        <v>203</v>
      </c>
      <c r="G175" s="13"/>
      <c r="H175" s="192">
        <v>1.2</v>
      </c>
      <c r="I175" s="193"/>
      <c r="J175" s="13"/>
      <c r="K175" s="13"/>
      <c r="L175" s="189"/>
      <c r="M175" s="194"/>
      <c r="N175" s="195"/>
      <c r="O175" s="195"/>
      <c r="P175" s="195"/>
      <c r="Q175" s="195"/>
      <c r="R175" s="195"/>
      <c r="S175" s="195"/>
      <c r="T175" s="19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0" t="s">
        <v>130</v>
      </c>
      <c r="AU175" s="190" t="s">
        <v>83</v>
      </c>
      <c r="AV175" s="13" t="s">
        <v>83</v>
      </c>
      <c r="AW175" s="13" t="s">
        <v>30</v>
      </c>
      <c r="AX175" s="13" t="s">
        <v>81</v>
      </c>
      <c r="AY175" s="190" t="s">
        <v>119</v>
      </c>
    </row>
    <row r="176" s="2" customFormat="1" ht="16.5" customHeight="1">
      <c r="A176" s="37"/>
      <c r="B176" s="170"/>
      <c r="C176" s="171" t="s">
        <v>204</v>
      </c>
      <c r="D176" s="171" t="s">
        <v>121</v>
      </c>
      <c r="E176" s="172" t="s">
        <v>205</v>
      </c>
      <c r="F176" s="173" t="s">
        <v>206</v>
      </c>
      <c r="G176" s="174" t="s">
        <v>124</v>
      </c>
      <c r="H176" s="175">
        <v>96</v>
      </c>
      <c r="I176" s="176"/>
      <c r="J176" s="177">
        <f>ROUND(I176*H176,2)</f>
        <v>0</v>
      </c>
      <c r="K176" s="173" t="s">
        <v>125</v>
      </c>
      <c r="L176" s="38"/>
      <c r="M176" s="178" t="s">
        <v>1</v>
      </c>
      <c r="N176" s="179" t="s">
        <v>38</v>
      </c>
      <c r="O176" s="76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2" t="s">
        <v>126</v>
      </c>
      <c r="AT176" s="182" t="s">
        <v>121</v>
      </c>
      <c r="AU176" s="182" t="s">
        <v>83</v>
      </c>
      <c r="AY176" s="18" t="s">
        <v>119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81</v>
      </c>
      <c r="BK176" s="183">
        <f>ROUND(I176*H176,2)</f>
        <v>0</v>
      </c>
      <c r="BL176" s="18" t="s">
        <v>126</v>
      </c>
      <c r="BM176" s="182" t="s">
        <v>207</v>
      </c>
    </row>
    <row r="177" s="2" customFormat="1">
      <c r="A177" s="37"/>
      <c r="B177" s="38"/>
      <c r="C177" s="37"/>
      <c r="D177" s="184" t="s">
        <v>128</v>
      </c>
      <c r="E177" s="37"/>
      <c r="F177" s="185" t="s">
        <v>208</v>
      </c>
      <c r="G177" s="37"/>
      <c r="H177" s="37"/>
      <c r="I177" s="186"/>
      <c r="J177" s="37"/>
      <c r="K177" s="37"/>
      <c r="L177" s="38"/>
      <c r="M177" s="187"/>
      <c r="N177" s="188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128</v>
      </c>
      <c r="AU177" s="18" t="s">
        <v>83</v>
      </c>
    </row>
    <row r="178" s="13" customFormat="1">
      <c r="A178" s="13"/>
      <c r="B178" s="189"/>
      <c r="C178" s="13"/>
      <c r="D178" s="184" t="s">
        <v>130</v>
      </c>
      <c r="E178" s="190" t="s">
        <v>1</v>
      </c>
      <c r="F178" s="191" t="s">
        <v>209</v>
      </c>
      <c r="G178" s="13"/>
      <c r="H178" s="192">
        <v>96</v>
      </c>
      <c r="I178" s="193"/>
      <c r="J178" s="13"/>
      <c r="K178" s="13"/>
      <c r="L178" s="189"/>
      <c r="M178" s="194"/>
      <c r="N178" s="195"/>
      <c r="O178" s="195"/>
      <c r="P178" s="195"/>
      <c r="Q178" s="195"/>
      <c r="R178" s="195"/>
      <c r="S178" s="195"/>
      <c r="T178" s="19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0" t="s">
        <v>130</v>
      </c>
      <c r="AU178" s="190" t="s">
        <v>83</v>
      </c>
      <c r="AV178" s="13" t="s">
        <v>83</v>
      </c>
      <c r="AW178" s="13" t="s">
        <v>30</v>
      </c>
      <c r="AX178" s="13" t="s">
        <v>81</v>
      </c>
      <c r="AY178" s="190" t="s">
        <v>119</v>
      </c>
    </row>
    <row r="179" s="12" customFormat="1" ht="22.8" customHeight="1">
      <c r="A179" s="12"/>
      <c r="B179" s="157"/>
      <c r="C179" s="12"/>
      <c r="D179" s="158" t="s">
        <v>72</v>
      </c>
      <c r="E179" s="168" t="s">
        <v>83</v>
      </c>
      <c r="F179" s="168" t="s">
        <v>210</v>
      </c>
      <c r="G179" s="12"/>
      <c r="H179" s="12"/>
      <c r="I179" s="160"/>
      <c r="J179" s="169">
        <f>BK179</f>
        <v>0</v>
      </c>
      <c r="K179" s="12"/>
      <c r="L179" s="157"/>
      <c r="M179" s="162"/>
      <c r="N179" s="163"/>
      <c r="O179" s="163"/>
      <c r="P179" s="164">
        <f>SUM(P180:P188)</f>
        <v>0</v>
      </c>
      <c r="Q179" s="163"/>
      <c r="R179" s="164">
        <f>SUM(R180:R188)</f>
        <v>0.14591999999999999</v>
      </c>
      <c r="S179" s="163"/>
      <c r="T179" s="165">
        <f>SUM(T180:T188)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58" t="s">
        <v>81</v>
      </c>
      <c r="AT179" s="166" t="s">
        <v>72</v>
      </c>
      <c r="AU179" s="166" t="s">
        <v>81</v>
      </c>
      <c r="AY179" s="158" t="s">
        <v>119</v>
      </c>
      <c r="BK179" s="167">
        <f>SUM(BK180:BK188)</f>
        <v>0</v>
      </c>
    </row>
    <row r="180" s="2" customFormat="1" ht="16.5" customHeight="1">
      <c r="A180" s="37"/>
      <c r="B180" s="170"/>
      <c r="C180" s="171" t="s">
        <v>211</v>
      </c>
      <c r="D180" s="171" t="s">
        <v>121</v>
      </c>
      <c r="E180" s="172" t="s">
        <v>212</v>
      </c>
      <c r="F180" s="173" t="s">
        <v>213</v>
      </c>
      <c r="G180" s="174" t="s">
        <v>124</v>
      </c>
      <c r="H180" s="175">
        <v>96</v>
      </c>
      <c r="I180" s="176"/>
      <c r="J180" s="177">
        <f>ROUND(I180*H180,2)</f>
        <v>0</v>
      </c>
      <c r="K180" s="173" t="s">
        <v>125</v>
      </c>
      <c r="L180" s="38"/>
      <c r="M180" s="178" t="s">
        <v>1</v>
      </c>
      <c r="N180" s="179" t="s">
        <v>38</v>
      </c>
      <c r="O180" s="76"/>
      <c r="P180" s="180">
        <f>O180*H180</f>
        <v>0</v>
      </c>
      <c r="Q180" s="180">
        <v>0.00022000000000000001</v>
      </c>
      <c r="R180" s="180">
        <f>Q180*H180</f>
        <v>0.02112</v>
      </c>
      <c r="S180" s="180">
        <v>0</v>
      </c>
      <c r="T180" s="18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2" t="s">
        <v>126</v>
      </c>
      <c r="AT180" s="182" t="s">
        <v>121</v>
      </c>
      <c r="AU180" s="182" t="s">
        <v>83</v>
      </c>
      <c r="AY180" s="18" t="s">
        <v>119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8" t="s">
        <v>81</v>
      </c>
      <c r="BK180" s="183">
        <f>ROUND(I180*H180,2)</f>
        <v>0</v>
      </c>
      <c r="BL180" s="18" t="s">
        <v>126</v>
      </c>
      <c r="BM180" s="182" t="s">
        <v>214</v>
      </c>
    </row>
    <row r="181" s="2" customFormat="1">
      <c r="A181" s="37"/>
      <c r="B181" s="38"/>
      <c r="C181" s="37"/>
      <c r="D181" s="184" t="s">
        <v>128</v>
      </c>
      <c r="E181" s="37"/>
      <c r="F181" s="185" t="s">
        <v>215</v>
      </c>
      <c r="G181" s="37"/>
      <c r="H181" s="37"/>
      <c r="I181" s="186"/>
      <c r="J181" s="37"/>
      <c r="K181" s="37"/>
      <c r="L181" s="38"/>
      <c r="M181" s="187"/>
      <c r="N181" s="188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128</v>
      </c>
      <c r="AU181" s="18" t="s">
        <v>83</v>
      </c>
    </row>
    <row r="182" s="13" customFormat="1">
      <c r="A182" s="13"/>
      <c r="B182" s="189"/>
      <c r="C182" s="13"/>
      <c r="D182" s="184" t="s">
        <v>130</v>
      </c>
      <c r="E182" s="190" t="s">
        <v>1</v>
      </c>
      <c r="F182" s="191" t="s">
        <v>216</v>
      </c>
      <c r="G182" s="13"/>
      <c r="H182" s="192">
        <v>96</v>
      </c>
      <c r="I182" s="193"/>
      <c r="J182" s="13"/>
      <c r="K182" s="13"/>
      <c r="L182" s="189"/>
      <c r="M182" s="194"/>
      <c r="N182" s="195"/>
      <c r="O182" s="195"/>
      <c r="P182" s="195"/>
      <c r="Q182" s="195"/>
      <c r="R182" s="195"/>
      <c r="S182" s="195"/>
      <c r="T182" s="19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0" t="s">
        <v>130</v>
      </c>
      <c r="AU182" s="190" t="s">
        <v>83</v>
      </c>
      <c r="AV182" s="13" t="s">
        <v>83</v>
      </c>
      <c r="AW182" s="13" t="s">
        <v>30</v>
      </c>
      <c r="AX182" s="13" t="s">
        <v>81</v>
      </c>
      <c r="AY182" s="190" t="s">
        <v>119</v>
      </c>
    </row>
    <row r="183" s="2" customFormat="1" ht="16.5" customHeight="1">
      <c r="A183" s="37"/>
      <c r="B183" s="170"/>
      <c r="C183" s="171" t="s">
        <v>217</v>
      </c>
      <c r="D183" s="171" t="s">
        <v>121</v>
      </c>
      <c r="E183" s="172" t="s">
        <v>218</v>
      </c>
      <c r="F183" s="173" t="s">
        <v>219</v>
      </c>
      <c r="G183" s="174" t="s">
        <v>124</v>
      </c>
      <c r="H183" s="175">
        <v>288</v>
      </c>
      <c r="I183" s="176"/>
      <c r="J183" s="177">
        <f>ROUND(I183*H183,2)</f>
        <v>0</v>
      </c>
      <c r="K183" s="173" t="s">
        <v>125</v>
      </c>
      <c r="L183" s="38"/>
      <c r="M183" s="178" t="s">
        <v>1</v>
      </c>
      <c r="N183" s="179" t="s">
        <v>38</v>
      </c>
      <c r="O183" s="76"/>
      <c r="P183" s="180">
        <f>O183*H183</f>
        <v>0</v>
      </c>
      <c r="Q183" s="180">
        <v>0.00010000000000000001</v>
      </c>
      <c r="R183" s="180">
        <f>Q183*H183</f>
        <v>0.028800000000000003</v>
      </c>
      <c r="S183" s="180">
        <v>0</v>
      </c>
      <c r="T183" s="18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2" t="s">
        <v>126</v>
      </c>
      <c r="AT183" s="182" t="s">
        <v>121</v>
      </c>
      <c r="AU183" s="182" t="s">
        <v>83</v>
      </c>
      <c r="AY183" s="18" t="s">
        <v>119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81</v>
      </c>
      <c r="BK183" s="183">
        <f>ROUND(I183*H183,2)</f>
        <v>0</v>
      </c>
      <c r="BL183" s="18" t="s">
        <v>126</v>
      </c>
      <c r="BM183" s="182" t="s">
        <v>220</v>
      </c>
    </row>
    <row r="184" s="2" customFormat="1">
      <c r="A184" s="37"/>
      <c r="B184" s="38"/>
      <c r="C184" s="37"/>
      <c r="D184" s="184" t="s">
        <v>128</v>
      </c>
      <c r="E184" s="37"/>
      <c r="F184" s="185" t="s">
        <v>221</v>
      </c>
      <c r="G184" s="37"/>
      <c r="H184" s="37"/>
      <c r="I184" s="186"/>
      <c r="J184" s="37"/>
      <c r="K184" s="37"/>
      <c r="L184" s="38"/>
      <c r="M184" s="187"/>
      <c r="N184" s="188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128</v>
      </c>
      <c r="AU184" s="18" t="s">
        <v>83</v>
      </c>
    </row>
    <row r="185" s="13" customFormat="1">
      <c r="A185" s="13"/>
      <c r="B185" s="189"/>
      <c r="C185" s="13"/>
      <c r="D185" s="184" t="s">
        <v>130</v>
      </c>
      <c r="E185" s="190" t="s">
        <v>1</v>
      </c>
      <c r="F185" s="191" t="s">
        <v>222</v>
      </c>
      <c r="G185" s="13"/>
      <c r="H185" s="192">
        <v>288</v>
      </c>
      <c r="I185" s="193"/>
      <c r="J185" s="13"/>
      <c r="K185" s="13"/>
      <c r="L185" s="189"/>
      <c r="M185" s="194"/>
      <c r="N185" s="195"/>
      <c r="O185" s="195"/>
      <c r="P185" s="195"/>
      <c r="Q185" s="195"/>
      <c r="R185" s="195"/>
      <c r="S185" s="195"/>
      <c r="T185" s="19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0" t="s">
        <v>130</v>
      </c>
      <c r="AU185" s="190" t="s">
        <v>83</v>
      </c>
      <c r="AV185" s="13" t="s">
        <v>83</v>
      </c>
      <c r="AW185" s="13" t="s">
        <v>30</v>
      </c>
      <c r="AX185" s="13" t="s">
        <v>81</v>
      </c>
      <c r="AY185" s="190" t="s">
        <v>119</v>
      </c>
    </row>
    <row r="186" s="2" customFormat="1" ht="16.5" customHeight="1">
      <c r="A186" s="37"/>
      <c r="B186" s="170"/>
      <c r="C186" s="205" t="s">
        <v>8</v>
      </c>
      <c r="D186" s="205" t="s">
        <v>173</v>
      </c>
      <c r="E186" s="206" t="s">
        <v>223</v>
      </c>
      <c r="F186" s="207" t="s">
        <v>224</v>
      </c>
      <c r="G186" s="208" t="s">
        <v>124</v>
      </c>
      <c r="H186" s="209">
        <v>384</v>
      </c>
      <c r="I186" s="210"/>
      <c r="J186" s="211">
        <f>ROUND(I186*H186,2)</f>
        <v>0</v>
      </c>
      <c r="K186" s="207" t="s">
        <v>125</v>
      </c>
      <c r="L186" s="212"/>
      <c r="M186" s="213" t="s">
        <v>1</v>
      </c>
      <c r="N186" s="214" t="s">
        <v>38</v>
      </c>
      <c r="O186" s="76"/>
      <c r="P186" s="180">
        <f>O186*H186</f>
        <v>0</v>
      </c>
      <c r="Q186" s="180">
        <v>0.00025000000000000001</v>
      </c>
      <c r="R186" s="180">
        <f>Q186*H186</f>
        <v>0.096000000000000002</v>
      </c>
      <c r="S186" s="180">
        <v>0</v>
      </c>
      <c r="T186" s="18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2" t="s">
        <v>177</v>
      </c>
      <c r="AT186" s="182" t="s">
        <v>173</v>
      </c>
      <c r="AU186" s="182" t="s">
        <v>83</v>
      </c>
      <c r="AY186" s="18" t="s">
        <v>119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8" t="s">
        <v>81</v>
      </c>
      <c r="BK186" s="183">
        <f>ROUND(I186*H186,2)</f>
        <v>0</v>
      </c>
      <c r="BL186" s="18" t="s">
        <v>126</v>
      </c>
      <c r="BM186" s="182" t="s">
        <v>225</v>
      </c>
    </row>
    <row r="187" s="2" customFormat="1">
      <c r="A187" s="37"/>
      <c r="B187" s="38"/>
      <c r="C187" s="37"/>
      <c r="D187" s="184" t="s">
        <v>128</v>
      </c>
      <c r="E187" s="37"/>
      <c r="F187" s="185" t="s">
        <v>224</v>
      </c>
      <c r="G187" s="37"/>
      <c r="H187" s="37"/>
      <c r="I187" s="186"/>
      <c r="J187" s="37"/>
      <c r="K187" s="37"/>
      <c r="L187" s="38"/>
      <c r="M187" s="187"/>
      <c r="N187" s="188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128</v>
      </c>
      <c r="AU187" s="18" t="s">
        <v>83</v>
      </c>
    </row>
    <row r="188" s="13" customFormat="1">
      <c r="A188" s="13"/>
      <c r="B188" s="189"/>
      <c r="C188" s="13"/>
      <c r="D188" s="184" t="s">
        <v>130</v>
      </c>
      <c r="E188" s="190" t="s">
        <v>1</v>
      </c>
      <c r="F188" s="191" t="s">
        <v>226</v>
      </c>
      <c r="G188" s="13"/>
      <c r="H188" s="192">
        <v>384</v>
      </c>
      <c r="I188" s="193"/>
      <c r="J188" s="13"/>
      <c r="K188" s="13"/>
      <c r="L188" s="189"/>
      <c r="M188" s="194"/>
      <c r="N188" s="195"/>
      <c r="O188" s="195"/>
      <c r="P188" s="195"/>
      <c r="Q188" s="195"/>
      <c r="R188" s="195"/>
      <c r="S188" s="195"/>
      <c r="T188" s="19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0" t="s">
        <v>130</v>
      </c>
      <c r="AU188" s="190" t="s">
        <v>83</v>
      </c>
      <c r="AV188" s="13" t="s">
        <v>83</v>
      </c>
      <c r="AW188" s="13" t="s">
        <v>30</v>
      </c>
      <c r="AX188" s="13" t="s">
        <v>81</v>
      </c>
      <c r="AY188" s="190" t="s">
        <v>119</v>
      </c>
    </row>
    <row r="189" s="12" customFormat="1" ht="22.8" customHeight="1">
      <c r="A189" s="12"/>
      <c r="B189" s="157"/>
      <c r="C189" s="12"/>
      <c r="D189" s="158" t="s">
        <v>72</v>
      </c>
      <c r="E189" s="168" t="s">
        <v>126</v>
      </c>
      <c r="F189" s="168" t="s">
        <v>227</v>
      </c>
      <c r="G189" s="12"/>
      <c r="H189" s="12"/>
      <c r="I189" s="160"/>
      <c r="J189" s="169">
        <f>BK189</f>
        <v>0</v>
      </c>
      <c r="K189" s="12"/>
      <c r="L189" s="157"/>
      <c r="M189" s="162"/>
      <c r="N189" s="163"/>
      <c r="O189" s="163"/>
      <c r="P189" s="164">
        <f>SUM(P190:P197)</f>
        <v>0</v>
      </c>
      <c r="Q189" s="163"/>
      <c r="R189" s="164">
        <f>SUM(R190:R197)</f>
        <v>3.8193554000000001</v>
      </c>
      <c r="S189" s="163"/>
      <c r="T189" s="165">
        <f>SUM(T190:T197)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8" t="s">
        <v>81</v>
      </c>
      <c r="AT189" s="166" t="s">
        <v>72</v>
      </c>
      <c r="AU189" s="166" t="s">
        <v>81</v>
      </c>
      <c r="AY189" s="158" t="s">
        <v>119</v>
      </c>
      <c r="BK189" s="167">
        <f>SUM(BK190:BK197)</f>
        <v>0</v>
      </c>
    </row>
    <row r="190" s="2" customFormat="1" ht="16.5" customHeight="1">
      <c r="A190" s="37"/>
      <c r="B190" s="170"/>
      <c r="C190" s="171" t="s">
        <v>228</v>
      </c>
      <c r="D190" s="171" t="s">
        <v>121</v>
      </c>
      <c r="E190" s="172" t="s">
        <v>229</v>
      </c>
      <c r="F190" s="173" t="s">
        <v>230</v>
      </c>
      <c r="G190" s="174" t="s">
        <v>134</v>
      </c>
      <c r="H190" s="175">
        <v>19.199999999999999</v>
      </c>
      <c r="I190" s="176"/>
      <c r="J190" s="177">
        <f>ROUND(I190*H190,2)</f>
        <v>0</v>
      </c>
      <c r="K190" s="173" t="s">
        <v>125</v>
      </c>
      <c r="L190" s="38"/>
      <c r="M190" s="178" t="s">
        <v>1</v>
      </c>
      <c r="N190" s="179" t="s">
        <v>38</v>
      </c>
      <c r="O190" s="76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2" t="s">
        <v>126</v>
      </c>
      <c r="AT190" s="182" t="s">
        <v>121</v>
      </c>
      <c r="AU190" s="182" t="s">
        <v>83</v>
      </c>
      <c r="AY190" s="18" t="s">
        <v>119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8" t="s">
        <v>81</v>
      </c>
      <c r="BK190" s="183">
        <f>ROUND(I190*H190,2)</f>
        <v>0</v>
      </c>
      <c r="BL190" s="18" t="s">
        <v>126</v>
      </c>
      <c r="BM190" s="182" t="s">
        <v>231</v>
      </c>
    </row>
    <row r="191" s="2" customFormat="1">
      <c r="A191" s="37"/>
      <c r="B191" s="38"/>
      <c r="C191" s="37"/>
      <c r="D191" s="184" t="s">
        <v>128</v>
      </c>
      <c r="E191" s="37"/>
      <c r="F191" s="185" t="s">
        <v>232</v>
      </c>
      <c r="G191" s="37"/>
      <c r="H191" s="37"/>
      <c r="I191" s="186"/>
      <c r="J191" s="37"/>
      <c r="K191" s="37"/>
      <c r="L191" s="38"/>
      <c r="M191" s="187"/>
      <c r="N191" s="188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128</v>
      </c>
      <c r="AU191" s="18" t="s">
        <v>83</v>
      </c>
    </row>
    <row r="192" s="13" customFormat="1">
      <c r="A192" s="13"/>
      <c r="B192" s="189"/>
      <c r="C192" s="13"/>
      <c r="D192" s="184" t="s">
        <v>130</v>
      </c>
      <c r="E192" s="190" t="s">
        <v>1</v>
      </c>
      <c r="F192" s="191" t="s">
        <v>233</v>
      </c>
      <c r="G192" s="13"/>
      <c r="H192" s="192">
        <v>19.199999999999999</v>
      </c>
      <c r="I192" s="193"/>
      <c r="J192" s="13"/>
      <c r="K192" s="13"/>
      <c r="L192" s="189"/>
      <c r="M192" s="194"/>
      <c r="N192" s="195"/>
      <c r="O192" s="195"/>
      <c r="P192" s="195"/>
      <c r="Q192" s="195"/>
      <c r="R192" s="195"/>
      <c r="S192" s="195"/>
      <c r="T192" s="19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0" t="s">
        <v>130</v>
      </c>
      <c r="AU192" s="190" t="s">
        <v>83</v>
      </c>
      <c r="AV192" s="13" t="s">
        <v>83</v>
      </c>
      <c r="AW192" s="13" t="s">
        <v>30</v>
      </c>
      <c r="AX192" s="13" t="s">
        <v>81</v>
      </c>
      <c r="AY192" s="190" t="s">
        <v>119</v>
      </c>
    </row>
    <row r="193" s="2" customFormat="1" ht="16.5" customHeight="1">
      <c r="A193" s="37"/>
      <c r="B193" s="170"/>
      <c r="C193" s="171" t="s">
        <v>234</v>
      </c>
      <c r="D193" s="171" t="s">
        <v>121</v>
      </c>
      <c r="E193" s="172" t="s">
        <v>235</v>
      </c>
      <c r="F193" s="173" t="s">
        <v>236</v>
      </c>
      <c r="G193" s="174" t="s">
        <v>134</v>
      </c>
      <c r="H193" s="175">
        <v>2.02</v>
      </c>
      <c r="I193" s="176"/>
      <c r="J193" s="177">
        <f>ROUND(I193*H193,2)</f>
        <v>0</v>
      </c>
      <c r="K193" s="173" t="s">
        <v>125</v>
      </c>
      <c r="L193" s="38"/>
      <c r="M193" s="178" t="s">
        <v>1</v>
      </c>
      <c r="N193" s="179" t="s">
        <v>38</v>
      </c>
      <c r="O193" s="76"/>
      <c r="P193" s="180">
        <f>O193*H193</f>
        <v>0</v>
      </c>
      <c r="Q193" s="180">
        <v>1.8907700000000001</v>
      </c>
      <c r="R193" s="180">
        <f>Q193*H193</f>
        <v>3.8193554000000001</v>
      </c>
      <c r="S193" s="180">
        <v>0</v>
      </c>
      <c r="T193" s="18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2" t="s">
        <v>126</v>
      </c>
      <c r="AT193" s="182" t="s">
        <v>121</v>
      </c>
      <c r="AU193" s="182" t="s">
        <v>83</v>
      </c>
      <c r="AY193" s="18" t="s">
        <v>119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8" t="s">
        <v>81</v>
      </c>
      <c r="BK193" s="183">
        <f>ROUND(I193*H193,2)</f>
        <v>0</v>
      </c>
      <c r="BL193" s="18" t="s">
        <v>126</v>
      </c>
      <c r="BM193" s="182" t="s">
        <v>237</v>
      </c>
    </row>
    <row r="194" s="2" customFormat="1">
      <c r="A194" s="37"/>
      <c r="B194" s="38"/>
      <c r="C194" s="37"/>
      <c r="D194" s="184" t="s">
        <v>128</v>
      </c>
      <c r="E194" s="37"/>
      <c r="F194" s="185" t="s">
        <v>238</v>
      </c>
      <c r="G194" s="37"/>
      <c r="H194" s="37"/>
      <c r="I194" s="186"/>
      <c r="J194" s="37"/>
      <c r="K194" s="37"/>
      <c r="L194" s="38"/>
      <c r="M194" s="187"/>
      <c r="N194" s="188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128</v>
      </c>
      <c r="AU194" s="18" t="s">
        <v>83</v>
      </c>
    </row>
    <row r="195" s="13" customFormat="1">
      <c r="A195" s="13"/>
      <c r="B195" s="189"/>
      <c r="C195" s="13"/>
      <c r="D195" s="184" t="s">
        <v>130</v>
      </c>
      <c r="E195" s="190" t="s">
        <v>239</v>
      </c>
      <c r="F195" s="191" t="s">
        <v>240</v>
      </c>
      <c r="G195" s="13"/>
      <c r="H195" s="192">
        <v>1.1200000000000001</v>
      </c>
      <c r="I195" s="193"/>
      <c r="J195" s="13"/>
      <c r="K195" s="13"/>
      <c r="L195" s="189"/>
      <c r="M195" s="194"/>
      <c r="N195" s="195"/>
      <c r="O195" s="195"/>
      <c r="P195" s="195"/>
      <c r="Q195" s="195"/>
      <c r="R195" s="195"/>
      <c r="S195" s="195"/>
      <c r="T195" s="19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0" t="s">
        <v>130</v>
      </c>
      <c r="AU195" s="190" t="s">
        <v>83</v>
      </c>
      <c r="AV195" s="13" t="s">
        <v>83</v>
      </c>
      <c r="AW195" s="13" t="s">
        <v>30</v>
      </c>
      <c r="AX195" s="13" t="s">
        <v>73</v>
      </c>
      <c r="AY195" s="190" t="s">
        <v>119</v>
      </c>
    </row>
    <row r="196" s="13" customFormat="1">
      <c r="A196" s="13"/>
      <c r="B196" s="189"/>
      <c r="C196" s="13"/>
      <c r="D196" s="184" t="s">
        <v>130</v>
      </c>
      <c r="E196" s="190" t="s">
        <v>1</v>
      </c>
      <c r="F196" s="191" t="s">
        <v>241</v>
      </c>
      <c r="G196" s="13"/>
      <c r="H196" s="192">
        <v>0.90000000000000002</v>
      </c>
      <c r="I196" s="193"/>
      <c r="J196" s="13"/>
      <c r="K196" s="13"/>
      <c r="L196" s="189"/>
      <c r="M196" s="194"/>
      <c r="N196" s="195"/>
      <c r="O196" s="195"/>
      <c r="P196" s="195"/>
      <c r="Q196" s="195"/>
      <c r="R196" s="195"/>
      <c r="S196" s="195"/>
      <c r="T196" s="19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0" t="s">
        <v>130</v>
      </c>
      <c r="AU196" s="190" t="s">
        <v>83</v>
      </c>
      <c r="AV196" s="13" t="s">
        <v>83</v>
      </c>
      <c r="AW196" s="13" t="s">
        <v>30</v>
      </c>
      <c r="AX196" s="13" t="s">
        <v>73</v>
      </c>
      <c r="AY196" s="190" t="s">
        <v>119</v>
      </c>
    </row>
    <row r="197" s="14" customFormat="1">
      <c r="A197" s="14"/>
      <c r="B197" s="197"/>
      <c r="C197" s="14"/>
      <c r="D197" s="184" t="s">
        <v>130</v>
      </c>
      <c r="E197" s="198" t="s">
        <v>1</v>
      </c>
      <c r="F197" s="199" t="s">
        <v>141</v>
      </c>
      <c r="G197" s="14"/>
      <c r="H197" s="200">
        <v>2.02</v>
      </c>
      <c r="I197" s="201"/>
      <c r="J197" s="14"/>
      <c r="K197" s="14"/>
      <c r="L197" s="197"/>
      <c r="M197" s="202"/>
      <c r="N197" s="203"/>
      <c r="O197" s="203"/>
      <c r="P197" s="203"/>
      <c r="Q197" s="203"/>
      <c r="R197" s="203"/>
      <c r="S197" s="203"/>
      <c r="T197" s="20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8" t="s">
        <v>130</v>
      </c>
      <c r="AU197" s="198" t="s">
        <v>83</v>
      </c>
      <c r="AV197" s="14" t="s">
        <v>126</v>
      </c>
      <c r="AW197" s="14" t="s">
        <v>30</v>
      </c>
      <c r="AX197" s="14" t="s">
        <v>81</v>
      </c>
      <c r="AY197" s="198" t="s">
        <v>119</v>
      </c>
    </row>
    <row r="198" s="12" customFormat="1" ht="22.8" customHeight="1">
      <c r="A198" s="12"/>
      <c r="B198" s="157"/>
      <c r="C198" s="12"/>
      <c r="D198" s="158" t="s">
        <v>72</v>
      </c>
      <c r="E198" s="168" t="s">
        <v>155</v>
      </c>
      <c r="F198" s="168" t="s">
        <v>242</v>
      </c>
      <c r="G198" s="12"/>
      <c r="H198" s="12"/>
      <c r="I198" s="160"/>
      <c r="J198" s="169">
        <f>BK198</f>
        <v>0</v>
      </c>
      <c r="K198" s="12"/>
      <c r="L198" s="157"/>
      <c r="M198" s="162"/>
      <c r="N198" s="163"/>
      <c r="O198" s="163"/>
      <c r="P198" s="164">
        <f>SUM(P199:P236)</f>
        <v>0</v>
      </c>
      <c r="Q198" s="163"/>
      <c r="R198" s="164">
        <f>SUM(R199:R236)</f>
        <v>222.65113000000002</v>
      </c>
      <c r="S198" s="163"/>
      <c r="T198" s="165">
        <f>SUM(T199:T236)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58" t="s">
        <v>81</v>
      </c>
      <c r="AT198" s="166" t="s">
        <v>72</v>
      </c>
      <c r="AU198" s="166" t="s">
        <v>81</v>
      </c>
      <c r="AY198" s="158" t="s">
        <v>119</v>
      </c>
      <c r="BK198" s="167">
        <f>SUM(BK199:BK236)</f>
        <v>0</v>
      </c>
    </row>
    <row r="199" s="2" customFormat="1" ht="16.5" customHeight="1">
      <c r="A199" s="37"/>
      <c r="B199" s="170"/>
      <c r="C199" s="171" t="s">
        <v>243</v>
      </c>
      <c r="D199" s="171" t="s">
        <v>121</v>
      </c>
      <c r="E199" s="172" t="s">
        <v>244</v>
      </c>
      <c r="F199" s="173" t="s">
        <v>245</v>
      </c>
      <c r="G199" s="174" t="s">
        <v>124</v>
      </c>
      <c r="H199" s="175">
        <v>591</v>
      </c>
      <c r="I199" s="176"/>
      <c r="J199" s="177">
        <f>ROUND(I199*H199,2)</f>
        <v>0</v>
      </c>
      <c r="K199" s="173" t="s">
        <v>125</v>
      </c>
      <c r="L199" s="38"/>
      <c r="M199" s="178" t="s">
        <v>1</v>
      </c>
      <c r="N199" s="179" t="s">
        <v>38</v>
      </c>
      <c r="O199" s="76"/>
      <c r="P199" s="180">
        <f>O199*H199</f>
        <v>0</v>
      </c>
      <c r="Q199" s="180">
        <v>0.13188</v>
      </c>
      <c r="R199" s="180">
        <f>Q199*H199</f>
        <v>77.941079999999999</v>
      </c>
      <c r="S199" s="180">
        <v>0</v>
      </c>
      <c r="T199" s="18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2" t="s">
        <v>126</v>
      </c>
      <c r="AT199" s="182" t="s">
        <v>121</v>
      </c>
      <c r="AU199" s="182" t="s">
        <v>83</v>
      </c>
      <c r="AY199" s="18" t="s">
        <v>119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8" t="s">
        <v>81</v>
      </c>
      <c r="BK199" s="183">
        <f>ROUND(I199*H199,2)</f>
        <v>0</v>
      </c>
      <c r="BL199" s="18" t="s">
        <v>126</v>
      </c>
      <c r="BM199" s="182" t="s">
        <v>246</v>
      </c>
    </row>
    <row r="200" s="2" customFormat="1">
      <c r="A200" s="37"/>
      <c r="B200" s="38"/>
      <c r="C200" s="37"/>
      <c r="D200" s="184" t="s">
        <v>128</v>
      </c>
      <c r="E200" s="37"/>
      <c r="F200" s="185" t="s">
        <v>247</v>
      </c>
      <c r="G200" s="37"/>
      <c r="H200" s="37"/>
      <c r="I200" s="186"/>
      <c r="J200" s="37"/>
      <c r="K200" s="37"/>
      <c r="L200" s="38"/>
      <c r="M200" s="187"/>
      <c r="N200" s="188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128</v>
      </c>
      <c r="AU200" s="18" t="s">
        <v>83</v>
      </c>
    </row>
    <row r="201" s="13" customFormat="1">
      <c r="A201" s="13"/>
      <c r="B201" s="189"/>
      <c r="C201" s="13"/>
      <c r="D201" s="184" t="s">
        <v>130</v>
      </c>
      <c r="E201" s="190" t="s">
        <v>1</v>
      </c>
      <c r="F201" s="191" t="s">
        <v>248</v>
      </c>
      <c r="G201" s="13"/>
      <c r="H201" s="192">
        <v>591</v>
      </c>
      <c r="I201" s="193"/>
      <c r="J201" s="13"/>
      <c r="K201" s="13"/>
      <c r="L201" s="189"/>
      <c r="M201" s="194"/>
      <c r="N201" s="195"/>
      <c r="O201" s="195"/>
      <c r="P201" s="195"/>
      <c r="Q201" s="195"/>
      <c r="R201" s="195"/>
      <c r="S201" s="195"/>
      <c r="T201" s="19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0" t="s">
        <v>130</v>
      </c>
      <c r="AU201" s="190" t="s">
        <v>83</v>
      </c>
      <c r="AV201" s="13" t="s">
        <v>83</v>
      </c>
      <c r="AW201" s="13" t="s">
        <v>30</v>
      </c>
      <c r="AX201" s="13" t="s">
        <v>81</v>
      </c>
      <c r="AY201" s="190" t="s">
        <v>119</v>
      </c>
    </row>
    <row r="202" s="2" customFormat="1" ht="16.5" customHeight="1">
      <c r="A202" s="37"/>
      <c r="B202" s="170"/>
      <c r="C202" s="171" t="s">
        <v>249</v>
      </c>
      <c r="D202" s="171" t="s">
        <v>121</v>
      </c>
      <c r="E202" s="172" t="s">
        <v>250</v>
      </c>
      <c r="F202" s="173" t="s">
        <v>251</v>
      </c>
      <c r="G202" s="174" t="s">
        <v>124</v>
      </c>
      <c r="H202" s="175">
        <v>591</v>
      </c>
      <c r="I202" s="176"/>
      <c r="J202" s="177">
        <f>ROUND(I202*H202,2)</f>
        <v>0</v>
      </c>
      <c r="K202" s="173" t="s">
        <v>125</v>
      </c>
      <c r="L202" s="38"/>
      <c r="M202" s="178" t="s">
        <v>1</v>
      </c>
      <c r="N202" s="179" t="s">
        <v>38</v>
      </c>
      <c r="O202" s="76"/>
      <c r="P202" s="180">
        <f>O202*H202</f>
        <v>0</v>
      </c>
      <c r="Q202" s="180">
        <v>0.0060099999999999997</v>
      </c>
      <c r="R202" s="180">
        <f>Q202*H202</f>
        <v>3.5519099999999999</v>
      </c>
      <c r="S202" s="180">
        <v>0</v>
      </c>
      <c r="T202" s="18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2" t="s">
        <v>126</v>
      </c>
      <c r="AT202" s="182" t="s">
        <v>121</v>
      </c>
      <c r="AU202" s="182" t="s">
        <v>83</v>
      </c>
      <c r="AY202" s="18" t="s">
        <v>119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8" t="s">
        <v>81</v>
      </c>
      <c r="BK202" s="183">
        <f>ROUND(I202*H202,2)</f>
        <v>0</v>
      </c>
      <c r="BL202" s="18" t="s">
        <v>126</v>
      </c>
      <c r="BM202" s="182" t="s">
        <v>252</v>
      </c>
    </row>
    <row r="203" s="2" customFormat="1">
      <c r="A203" s="37"/>
      <c r="B203" s="38"/>
      <c r="C203" s="37"/>
      <c r="D203" s="184" t="s">
        <v>128</v>
      </c>
      <c r="E203" s="37"/>
      <c r="F203" s="185" t="s">
        <v>253</v>
      </c>
      <c r="G203" s="37"/>
      <c r="H203" s="37"/>
      <c r="I203" s="186"/>
      <c r="J203" s="37"/>
      <c r="K203" s="37"/>
      <c r="L203" s="38"/>
      <c r="M203" s="187"/>
      <c r="N203" s="188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128</v>
      </c>
      <c r="AU203" s="18" t="s">
        <v>83</v>
      </c>
    </row>
    <row r="204" s="13" customFormat="1">
      <c r="A204" s="13"/>
      <c r="B204" s="189"/>
      <c r="C204" s="13"/>
      <c r="D204" s="184" t="s">
        <v>130</v>
      </c>
      <c r="E204" s="190" t="s">
        <v>1</v>
      </c>
      <c r="F204" s="191" t="s">
        <v>248</v>
      </c>
      <c r="G204" s="13"/>
      <c r="H204" s="192">
        <v>591</v>
      </c>
      <c r="I204" s="193"/>
      <c r="J204" s="13"/>
      <c r="K204" s="13"/>
      <c r="L204" s="189"/>
      <c r="M204" s="194"/>
      <c r="N204" s="195"/>
      <c r="O204" s="195"/>
      <c r="P204" s="195"/>
      <c r="Q204" s="195"/>
      <c r="R204" s="195"/>
      <c r="S204" s="195"/>
      <c r="T204" s="19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0" t="s">
        <v>130</v>
      </c>
      <c r="AU204" s="190" t="s">
        <v>83</v>
      </c>
      <c r="AV204" s="13" t="s">
        <v>83</v>
      </c>
      <c r="AW204" s="13" t="s">
        <v>30</v>
      </c>
      <c r="AX204" s="13" t="s">
        <v>81</v>
      </c>
      <c r="AY204" s="190" t="s">
        <v>119</v>
      </c>
    </row>
    <row r="205" s="2" customFormat="1" ht="21.75" customHeight="1">
      <c r="A205" s="37"/>
      <c r="B205" s="170"/>
      <c r="C205" s="171" t="s">
        <v>254</v>
      </c>
      <c r="D205" s="171" t="s">
        <v>121</v>
      </c>
      <c r="E205" s="172" t="s">
        <v>255</v>
      </c>
      <c r="F205" s="173" t="s">
        <v>256</v>
      </c>
      <c r="G205" s="174" t="s">
        <v>124</v>
      </c>
      <c r="H205" s="175">
        <v>610</v>
      </c>
      <c r="I205" s="176"/>
      <c r="J205" s="177">
        <f>ROUND(I205*H205,2)</f>
        <v>0</v>
      </c>
      <c r="K205" s="173" t="s">
        <v>125</v>
      </c>
      <c r="L205" s="38"/>
      <c r="M205" s="178" t="s">
        <v>1</v>
      </c>
      <c r="N205" s="179" t="s">
        <v>38</v>
      </c>
      <c r="O205" s="76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2" t="s">
        <v>126</v>
      </c>
      <c r="AT205" s="182" t="s">
        <v>121</v>
      </c>
      <c r="AU205" s="182" t="s">
        <v>83</v>
      </c>
      <c r="AY205" s="18" t="s">
        <v>119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8" t="s">
        <v>81</v>
      </c>
      <c r="BK205" s="183">
        <f>ROUND(I205*H205,2)</f>
        <v>0</v>
      </c>
      <c r="BL205" s="18" t="s">
        <v>126</v>
      </c>
      <c r="BM205" s="182" t="s">
        <v>257</v>
      </c>
    </row>
    <row r="206" s="2" customFormat="1">
      <c r="A206" s="37"/>
      <c r="B206" s="38"/>
      <c r="C206" s="37"/>
      <c r="D206" s="184" t="s">
        <v>128</v>
      </c>
      <c r="E206" s="37"/>
      <c r="F206" s="185" t="s">
        <v>258</v>
      </c>
      <c r="G206" s="37"/>
      <c r="H206" s="37"/>
      <c r="I206" s="186"/>
      <c r="J206" s="37"/>
      <c r="K206" s="37"/>
      <c r="L206" s="38"/>
      <c r="M206" s="187"/>
      <c r="N206" s="188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128</v>
      </c>
      <c r="AU206" s="18" t="s">
        <v>83</v>
      </c>
    </row>
    <row r="207" s="13" customFormat="1">
      <c r="A207" s="13"/>
      <c r="B207" s="189"/>
      <c r="C207" s="13"/>
      <c r="D207" s="184" t="s">
        <v>130</v>
      </c>
      <c r="E207" s="190" t="s">
        <v>1</v>
      </c>
      <c r="F207" s="191" t="s">
        <v>259</v>
      </c>
      <c r="G207" s="13"/>
      <c r="H207" s="192">
        <v>610</v>
      </c>
      <c r="I207" s="193"/>
      <c r="J207" s="13"/>
      <c r="K207" s="13"/>
      <c r="L207" s="189"/>
      <c r="M207" s="194"/>
      <c r="N207" s="195"/>
      <c r="O207" s="195"/>
      <c r="P207" s="195"/>
      <c r="Q207" s="195"/>
      <c r="R207" s="195"/>
      <c r="S207" s="195"/>
      <c r="T207" s="19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0" t="s">
        <v>130</v>
      </c>
      <c r="AU207" s="190" t="s">
        <v>83</v>
      </c>
      <c r="AV207" s="13" t="s">
        <v>83</v>
      </c>
      <c r="AW207" s="13" t="s">
        <v>30</v>
      </c>
      <c r="AX207" s="13" t="s">
        <v>81</v>
      </c>
      <c r="AY207" s="190" t="s">
        <v>119</v>
      </c>
    </row>
    <row r="208" s="2" customFormat="1" ht="24.15" customHeight="1">
      <c r="A208" s="37"/>
      <c r="B208" s="170"/>
      <c r="C208" s="171" t="s">
        <v>7</v>
      </c>
      <c r="D208" s="171" t="s">
        <v>121</v>
      </c>
      <c r="E208" s="172" t="s">
        <v>260</v>
      </c>
      <c r="F208" s="173" t="s">
        <v>261</v>
      </c>
      <c r="G208" s="174" t="s">
        <v>124</v>
      </c>
      <c r="H208" s="175">
        <v>610</v>
      </c>
      <c r="I208" s="176"/>
      <c r="J208" s="177">
        <f>ROUND(I208*H208,2)</f>
        <v>0</v>
      </c>
      <c r="K208" s="173" t="s">
        <v>125</v>
      </c>
      <c r="L208" s="38"/>
      <c r="M208" s="178" t="s">
        <v>1</v>
      </c>
      <c r="N208" s="179" t="s">
        <v>38</v>
      </c>
      <c r="O208" s="76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2" t="s">
        <v>126</v>
      </c>
      <c r="AT208" s="182" t="s">
        <v>121</v>
      </c>
      <c r="AU208" s="182" t="s">
        <v>83</v>
      </c>
      <c r="AY208" s="18" t="s">
        <v>119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8" t="s">
        <v>81</v>
      </c>
      <c r="BK208" s="183">
        <f>ROUND(I208*H208,2)</f>
        <v>0</v>
      </c>
      <c r="BL208" s="18" t="s">
        <v>126</v>
      </c>
      <c r="BM208" s="182" t="s">
        <v>262</v>
      </c>
    </row>
    <row r="209" s="2" customFormat="1">
      <c r="A209" s="37"/>
      <c r="B209" s="38"/>
      <c r="C209" s="37"/>
      <c r="D209" s="184" t="s">
        <v>128</v>
      </c>
      <c r="E209" s="37"/>
      <c r="F209" s="185" t="s">
        <v>263</v>
      </c>
      <c r="G209" s="37"/>
      <c r="H209" s="37"/>
      <c r="I209" s="186"/>
      <c r="J209" s="37"/>
      <c r="K209" s="37"/>
      <c r="L209" s="38"/>
      <c r="M209" s="187"/>
      <c r="N209" s="188"/>
      <c r="O209" s="76"/>
      <c r="P209" s="76"/>
      <c r="Q209" s="76"/>
      <c r="R209" s="76"/>
      <c r="S209" s="76"/>
      <c r="T209" s="7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8" t="s">
        <v>128</v>
      </c>
      <c r="AU209" s="18" t="s">
        <v>83</v>
      </c>
    </row>
    <row r="210" s="15" customFormat="1">
      <c r="A210" s="15"/>
      <c r="B210" s="215"/>
      <c r="C210" s="15"/>
      <c r="D210" s="184" t="s">
        <v>130</v>
      </c>
      <c r="E210" s="216" t="s">
        <v>1</v>
      </c>
      <c r="F210" s="217" t="s">
        <v>264</v>
      </c>
      <c r="G210" s="15"/>
      <c r="H210" s="216" t="s">
        <v>1</v>
      </c>
      <c r="I210" s="218"/>
      <c r="J210" s="15"/>
      <c r="K210" s="15"/>
      <c r="L210" s="215"/>
      <c r="M210" s="219"/>
      <c r="N210" s="220"/>
      <c r="O210" s="220"/>
      <c r="P210" s="220"/>
      <c r="Q210" s="220"/>
      <c r="R210" s="220"/>
      <c r="S210" s="220"/>
      <c r="T210" s="22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16" t="s">
        <v>130</v>
      </c>
      <c r="AU210" s="216" t="s">
        <v>83</v>
      </c>
      <c r="AV210" s="15" t="s">
        <v>81</v>
      </c>
      <c r="AW210" s="15" t="s">
        <v>30</v>
      </c>
      <c r="AX210" s="15" t="s">
        <v>73</v>
      </c>
      <c r="AY210" s="216" t="s">
        <v>119</v>
      </c>
    </row>
    <row r="211" s="15" customFormat="1">
      <c r="A211" s="15"/>
      <c r="B211" s="215"/>
      <c r="C211" s="15"/>
      <c r="D211" s="184" t="s">
        <v>130</v>
      </c>
      <c r="E211" s="216" t="s">
        <v>1</v>
      </c>
      <c r="F211" s="217" t="s">
        <v>265</v>
      </c>
      <c r="G211" s="15"/>
      <c r="H211" s="216" t="s">
        <v>1</v>
      </c>
      <c r="I211" s="218"/>
      <c r="J211" s="15"/>
      <c r="K211" s="15"/>
      <c r="L211" s="215"/>
      <c r="M211" s="219"/>
      <c r="N211" s="220"/>
      <c r="O211" s="220"/>
      <c r="P211" s="220"/>
      <c r="Q211" s="220"/>
      <c r="R211" s="220"/>
      <c r="S211" s="220"/>
      <c r="T211" s="221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16" t="s">
        <v>130</v>
      </c>
      <c r="AU211" s="216" t="s">
        <v>83</v>
      </c>
      <c r="AV211" s="15" t="s">
        <v>81</v>
      </c>
      <c r="AW211" s="15" t="s">
        <v>30</v>
      </c>
      <c r="AX211" s="15" t="s">
        <v>73</v>
      </c>
      <c r="AY211" s="216" t="s">
        <v>119</v>
      </c>
    </row>
    <row r="212" s="13" customFormat="1">
      <c r="A212" s="13"/>
      <c r="B212" s="189"/>
      <c r="C212" s="13"/>
      <c r="D212" s="184" t="s">
        <v>130</v>
      </c>
      <c r="E212" s="190" t="s">
        <v>1</v>
      </c>
      <c r="F212" s="191" t="s">
        <v>259</v>
      </c>
      <c r="G212" s="13"/>
      <c r="H212" s="192">
        <v>610</v>
      </c>
      <c r="I212" s="193"/>
      <c r="J212" s="13"/>
      <c r="K212" s="13"/>
      <c r="L212" s="189"/>
      <c r="M212" s="194"/>
      <c r="N212" s="195"/>
      <c r="O212" s="195"/>
      <c r="P212" s="195"/>
      <c r="Q212" s="195"/>
      <c r="R212" s="195"/>
      <c r="S212" s="195"/>
      <c r="T212" s="19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0" t="s">
        <v>130</v>
      </c>
      <c r="AU212" s="190" t="s">
        <v>83</v>
      </c>
      <c r="AV212" s="13" t="s">
        <v>83</v>
      </c>
      <c r="AW212" s="13" t="s">
        <v>30</v>
      </c>
      <c r="AX212" s="13" t="s">
        <v>81</v>
      </c>
      <c r="AY212" s="190" t="s">
        <v>119</v>
      </c>
    </row>
    <row r="213" s="2" customFormat="1" ht="16.5" customHeight="1">
      <c r="A213" s="37"/>
      <c r="B213" s="170"/>
      <c r="C213" s="205" t="s">
        <v>266</v>
      </c>
      <c r="D213" s="205" t="s">
        <v>173</v>
      </c>
      <c r="E213" s="206" t="s">
        <v>267</v>
      </c>
      <c r="F213" s="207" t="s">
        <v>268</v>
      </c>
      <c r="G213" s="208" t="s">
        <v>176</v>
      </c>
      <c r="H213" s="209">
        <v>8.4179999999999993</v>
      </c>
      <c r="I213" s="210"/>
      <c r="J213" s="211">
        <f>ROUND(I213*H213,2)</f>
        <v>0</v>
      </c>
      <c r="K213" s="207" t="s">
        <v>125</v>
      </c>
      <c r="L213" s="212"/>
      <c r="M213" s="213" t="s">
        <v>1</v>
      </c>
      <c r="N213" s="214" t="s">
        <v>38</v>
      </c>
      <c r="O213" s="76"/>
      <c r="P213" s="180">
        <f>O213*H213</f>
        <v>0</v>
      </c>
      <c r="Q213" s="180">
        <v>1</v>
      </c>
      <c r="R213" s="180">
        <f>Q213*H213</f>
        <v>8.4179999999999993</v>
      </c>
      <c r="S213" s="180">
        <v>0</v>
      </c>
      <c r="T213" s="18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2" t="s">
        <v>177</v>
      </c>
      <c r="AT213" s="182" t="s">
        <v>173</v>
      </c>
      <c r="AU213" s="182" t="s">
        <v>83</v>
      </c>
      <c r="AY213" s="18" t="s">
        <v>119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8" t="s">
        <v>81</v>
      </c>
      <c r="BK213" s="183">
        <f>ROUND(I213*H213,2)</f>
        <v>0</v>
      </c>
      <c r="BL213" s="18" t="s">
        <v>126</v>
      </c>
      <c r="BM213" s="182" t="s">
        <v>269</v>
      </c>
    </row>
    <row r="214" s="2" customFormat="1">
      <c r="A214" s="37"/>
      <c r="B214" s="38"/>
      <c r="C214" s="37"/>
      <c r="D214" s="184" t="s">
        <v>128</v>
      </c>
      <c r="E214" s="37"/>
      <c r="F214" s="185" t="s">
        <v>268</v>
      </c>
      <c r="G214" s="37"/>
      <c r="H214" s="37"/>
      <c r="I214" s="186"/>
      <c r="J214" s="37"/>
      <c r="K214" s="37"/>
      <c r="L214" s="38"/>
      <c r="M214" s="187"/>
      <c r="N214" s="188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128</v>
      </c>
      <c r="AU214" s="18" t="s">
        <v>83</v>
      </c>
    </row>
    <row r="215" s="13" customFormat="1">
      <c r="A215" s="13"/>
      <c r="B215" s="189"/>
      <c r="C215" s="13"/>
      <c r="D215" s="184" t="s">
        <v>130</v>
      </c>
      <c r="E215" s="190" t="s">
        <v>1</v>
      </c>
      <c r="F215" s="191" t="s">
        <v>270</v>
      </c>
      <c r="G215" s="13"/>
      <c r="H215" s="192">
        <v>8.4179999999999993</v>
      </c>
      <c r="I215" s="193"/>
      <c r="J215" s="13"/>
      <c r="K215" s="13"/>
      <c r="L215" s="189"/>
      <c r="M215" s="194"/>
      <c r="N215" s="195"/>
      <c r="O215" s="195"/>
      <c r="P215" s="195"/>
      <c r="Q215" s="195"/>
      <c r="R215" s="195"/>
      <c r="S215" s="195"/>
      <c r="T215" s="19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0" t="s">
        <v>130</v>
      </c>
      <c r="AU215" s="190" t="s">
        <v>83</v>
      </c>
      <c r="AV215" s="13" t="s">
        <v>83</v>
      </c>
      <c r="AW215" s="13" t="s">
        <v>30</v>
      </c>
      <c r="AX215" s="13" t="s">
        <v>81</v>
      </c>
      <c r="AY215" s="190" t="s">
        <v>119</v>
      </c>
    </row>
    <row r="216" s="2" customFormat="1" ht="16.5" customHeight="1">
      <c r="A216" s="37"/>
      <c r="B216" s="170"/>
      <c r="C216" s="205" t="s">
        <v>271</v>
      </c>
      <c r="D216" s="205" t="s">
        <v>173</v>
      </c>
      <c r="E216" s="206" t="s">
        <v>272</v>
      </c>
      <c r="F216" s="207" t="s">
        <v>273</v>
      </c>
      <c r="G216" s="208" t="s">
        <v>176</v>
      </c>
      <c r="H216" s="209">
        <v>65.879999999999995</v>
      </c>
      <c r="I216" s="210"/>
      <c r="J216" s="211">
        <f>ROUND(I216*H216,2)</f>
        <v>0</v>
      </c>
      <c r="K216" s="207" t="s">
        <v>125</v>
      </c>
      <c r="L216" s="212"/>
      <c r="M216" s="213" t="s">
        <v>1</v>
      </c>
      <c r="N216" s="214" t="s">
        <v>38</v>
      </c>
      <c r="O216" s="76"/>
      <c r="P216" s="180">
        <f>O216*H216</f>
        <v>0</v>
      </c>
      <c r="Q216" s="180">
        <v>1</v>
      </c>
      <c r="R216" s="180">
        <f>Q216*H216</f>
        <v>65.879999999999995</v>
      </c>
      <c r="S216" s="180">
        <v>0</v>
      </c>
      <c r="T216" s="18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2" t="s">
        <v>177</v>
      </c>
      <c r="AT216" s="182" t="s">
        <v>173</v>
      </c>
      <c r="AU216" s="182" t="s">
        <v>83</v>
      </c>
      <c r="AY216" s="18" t="s">
        <v>119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8" t="s">
        <v>81</v>
      </c>
      <c r="BK216" s="183">
        <f>ROUND(I216*H216,2)</f>
        <v>0</v>
      </c>
      <c r="BL216" s="18" t="s">
        <v>126</v>
      </c>
      <c r="BM216" s="182" t="s">
        <v>274</v>
      </c>
    </row>
    <row r="217" s="2" customFormat="1">
      <c r="A217" s="37"/>
      <c r="B217" s="38"/>
      <c r="C217" s="37"/>
      <c r="D217" s="184" t="s">
        <v>128</v>
      </c>
      <c r="E217" s="37"/>
      <c r="F217" s="185" t="s">
        <v>273</v>
      </c>
      <c r="G217" s="37"/>
      <c r="H217" s="37"/>
      <c r="I217" s="186"/>
      <c r="J217" s="37"/>
      <c r="K217" s="37"/>
      <c r="L217" s="38"/>
      <c r="M217" s="187"/>
      <c r="N217" s="188"/>
      <c r="O217" s="76"/>
      <c r="P217" s="76"/>
      <c r="Q217" s="76"/>
      <c r="R217" s="76"/>
      <c r="S217" s="76"/>
      <c r="T217" s="7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128</v>
      </c>
      <c r="AU217" s="18" t="s">
        <v>83</v>
      </c>
    </row>
    <row r="218" s="13" customFormat="1">
      <c r="A218" s="13"/>
      <c r="B218" s="189"/>
      <c r="C218" s="13"/>
      <c r="D218" s="184" t="s">
        <v>130</v>
      </c>
      <c r="E218" s="190" t="s">
        <v>1</v>
      </c>
      <c r="F218" s="191" t="s">
        <v>275</v>
      </c>
      <c r="G218" s="13"/>
      <c r="H218" s="192">
        <v>65.879999999999995</v>
      </c>
      <c r="I218" s="193"/>
      <c r="J218" s="13"/>
      <c r="K218" s="13"/>
      <c r="L218" s="189"/>
      <c r="M218" s="194"/>
      <c r="N218" s="195"/>
      <c r="O218" s="195"/>
      <c r="P218" s="195"/>
      <c r="Q218" s="195"/>
      <c r="R218" s="195"/>
      <c r="S218" s="195"/>
      <c r="T218" s="19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0" t="s">
        <v>130</v>
      </c>
      <c r="AU218" s="190" t="s">
        <v>83</v>
      </c>
      <c r="AV218" s="13" t="s">
        <v>83</v>
      </c>
      <c r="AW218" s="13" t="s">
        <v>30</v>
      </c>
      <c r="AX218" s="13" t="s">
        <v>81</v>
      </c>
      <c r="AY218" s="190" t="s">
        <v>119</v>
      </c>
    </row>
    <row r="219" s="2" customFormat="1" ht="16.5" customHeight="1">
      <c r="A219" s="37"/>
      <c r="B219" s="170"/>
      <c r="C219" s="205" t="s">
        <v>276</v>
      </c>
      <c r="D219" s="205" t="s">
        <v>173</v>
      </c>
      <c r="E219" s="206" t="s">
        <v>277</v>
      </c>
      <c r="F219" s="207" t="s">
        <v>278</v>
      </c>
      <c r="G219" s="208" t="s">
        <v>176</v>
      </c>
      <c r="H219" s="209">
        <v>5.6120000000000001</v>
      </c>
      <c r="I219" s="210"/>
      <c r="J219" s="211">
        <f>ROUND(I219*H219,2)</f>
        <v>0</v>
      </c>
      <c r="K219" s="207" t="s">
        <v>125</v>
      </c>
      <c r="L219" s="212"/>
      <c r="M219" s="213" t="s">
        <v>1</v>
      </c>
      <c r="N219" s="214" t="s">
        <v>38</v>
      </c>
      <c r="O219" s="76"/>
      <c r="P219" s="180">
        <f>O219*H219</f>
        <v>0</v>
      </c>
      <c r="Q219" s="180">
        <v>1</v>
      </c>
      <c r="R219" s="180">
        <f>Q219*H219</f>
        <v>5.6120000000000001</v>
      </c>
      <c r="S219" s="180">
        <v>0</v>
      </c>
      <c r="T219" s="18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2" t="s">
        <v>177</v>
      </c>
      <c r="AT219" s="182" t="s">
        <v>173</v>
      </c>
      <c r="AU219" s="182" t="s">
        <v>83</v>
      </c>
      <c r="AY219" s="18" t="s">
        <v>119</v>
      </c>
      <c r="BE219" s="183">
        <f>IF(N219="základní",J219,0)</f>
        <v>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8" t="s">
        <v>81</v>
      </c>
      <c r="BK219" s="183">
        <f>ROUND(I219*H219,2)</f>
        <v>0</v>
      </c>
      <c r="BL219" s="18" t="s">
        <v>126</v>
      </c>
      <c r="BM219" s="182" t="s">
        <v>279</v>
      </c>
    </row>
    <row r="220" s="2" customFormat="1">
      <c r="A220" s="37"/>
      <c r="B220" s="38"/>
      <c r="C220" s="37"/>
      <c r="D220" s="184" t="s">
        <v>128</v>
      </c>
      <c r="E220" s="37"/>
      <c r="F220" s="185" t="s">
        <v>278</v>
      </c>
      <c r="G220" s="37"/>
      <c r="H220" s="37"/>
      <c r="I220" s="186"/>
      <c r="J220" s="37"/>
      <c r="K220" s="37"/>
      <c r="L220" s="38"/>
      <c r="M220" s="187"/>
      <c r="N220" s="188"/>
      <c r="O220" s="76"/>
      <c r="P220" s="76"/>
      <c r="Q220" s="76"/>
      <c r="R220" s="76"/>
      <c r="S220" s="76"/>
      <c r="T220" s="7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128</v>
      </c>
      <c r="AU220" s="18" t="s">
        <v>83</v>
      </c>
    </row>
    <row r="221" s="13" customFormat="1">
      <c r="A221" s="13"/>
      <c r="B221" s="189"/>
      <c r="C221" s="13"/>
      <c r="D221" s="184" t="s">
        <v>130</v>
      </c>
      <c r="E221" s="190" t="s">
        <v>1</v>
      </c>
      <c r="F221" s="191" t="s">
        <v>280</v>
      </c>
      <c r="G221" s="13"/>
      <c r="H221" s="192">
        <v>5.6120000000000001</v>
      </c>
      <c r="I221" s="193"/>
      <c r="J221" s="13"/>
      <c r="K221" s="13"/>
      <c r="L221" s="189"/>
      <c r="M221" s="194"/>
      <c r="N221" s="195"/>
      <c r="O221" s="195"/>
      <c r="P221" s="195"/>
      <c r="Q221" s="195"/>
      <c r="R221" s="195"/>
      <c r="S221" s="195"/>
      <c r="T221" s="19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0" t="s">
        <v>130</v>
      </c>
      <c r="AU221" s="190" t="s">
        <v>83</v>
      </c>
      <c r="AV221" s="13" t="s">
        <v>83</v>
      </c>
      <c r="AW221" s="13" t="s">
        <v>30</v>
      </c>
      <c r="AX221" s="13" t="s">
        <v>81</v>
      </c>
      <c r="AY221" s="190" t="s">
        <v>119</v>
      </c>
    </row>
    <row r="222" s="2" customFormat="1" ht="16.5" customHeight="1">
      <c r="A222" s="37"/>
      <c r="B222" s="170"/>
      <c r="C222" s="171" t="s">
        <v>281</v>
      </c>
      <c r="D222" s="171" t="s">
        <v>121</v>
      </c>
      <c r="E222" s="172" t="s">
        <v>282</v>
      </c>
      <c r="F222" s="173" t="s">
        <v>283</v>
      </c>
      <c r="G222" s="174" t="s">
        <v>134</v>
      </c>
      <c r="H222" s="175">
        <v>17.399999999999999</v>
      </c>
      <c r="I222" s="176"/>
      <c r="J222" s="177">
        <f>ROUND(I222*H222,2)</f>
        <v>0</v>
      </c>
      <c r="K222" s="173" t="s">
        <v>125</v>
      </c>
      <c r="L222" s="38"/>
      <c r="M222" s="178" t="s">
        <v>1</v>
      </c>
      <c r="N222" s="179" t="s">
        <v>38</v>
      </c>
      <c r="O222" s="76"/>
      <c r="P222" s="180">
        <f>O222*H222</f>
        <v>0</v>
      </c>
      <c r="Q222" s="180">
        <v>0</v>
      </c>
      <c r="R222" s="180">
        <f>Q222*H222</f>
        <v>0</v>
      </c>
      <c r="S222" s="180">
        <v>0</v>
      </c>
      <c r="T222" s="18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2" t="s">
        <v>126</v>
      </c>
      <c r="AT222" s="182" t="s">
        <v>121</v>
      </c>
      <c r="AU222" s="182" t="s">
        <v>83</v>
      </c>
      <c r="AY222" s="18" t="s">
        <v>119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8" t="s">
        <v>81</v>
      </c>
      <c r="BK222" s="183">
        <f>ROUND(I222*H222,2)</f>
        <v>0</v>
      </c>
      <c r="BL222" s="18" t="s">
        <v>126</v>
      </c>
      <c r="BM222" s="182" t="s">
        <v>284</v>
      </c>
    </row>
    <row r="223" s="2" customFormat="1">
      <c r="A223" s="37"/>
      <c r="B223" s="38"/>
      <c r="C223" s="37"/>
      <c r="D223" s="184" t="s">
        <v>128</v>
      </c>
      <c r="E223" s="37"/>
      <c r="F223" s="185" t="s">
        <v>285</v>
      </c>
      <c r="G223" s="37"/>
      <c r="H223" s="37"/>
      <c r="I223" s="186"/>
      <c r="J223" s="37"/>
      <c r="K223" s="37"/>
      <c r="L223" s="38"/>
      <c r="M223" s="187"/>
      <c r="N223" s="188"/>
      <c r="O223" s="76"/>
      <c r="P223" s="76"/>
      <c r="Q223" s="76"/>
      <c r="R223" s="76"/>
      <c r="S223" s="76"/>
      <c r="T223" s="7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128</v>
      </c>
      <c r="AU223" s="18" t="s">
        <v>83</v>
      </c>
    </row>
    <row r="224" s="13" customFormat="1">
      <c r="A224" s="13"/>
      <c r="B224" s="189"/>
      <c r="C224" s="13"/>
      <c r="D224" s="184" t="s">
        <v>130</v>
      </c>
      <c r="E224" s="190" t="s">
        <v>1</v>
      </c>
      <c r="F224" s="191" t="s">
        <v>286</v>
      </c>
      <c r="G224" s="13"/>
      <c r="H224" s="192">
        <v>17.399999999999999</v>
      </c>
      <c r="I224" s="193"/>
      <c r="J224" s="13"/>
      <c r="K224" s="13"/>
      <c r="L224" s="189"/>
      <c r="M224" s="194"/>
      <c r="N224" s="195"/>
      <c r="O224" s="195"/>
      <c r="P224" s="195"/>
      <c r="Q224" s="195"/>
      <c r="R224" s="195"/>
      <c r="S224" s="195"/>
      <c r="T224" s="19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0" t="s">
        <v>130</v>
      </c>
      <c r="AU224" s="190" t="s">
        <v>83</v>
      </c>
      <c r="AV224" s="13" t="s">
        <v>83</v>
      </c>
      <c r="AW224" s="13" t="s">
        <v>30</v>
      </c>
      <c r="AX224" s="13" t="s">
        <v>81</v>
      </c>
      <c r="AY224" s="190" t="s">
        <v>119</v>
      </c>
    </row>
    <row r="225" s="2" customFormat="1" ht="16.5" customHeight="1">
      <c r="A225" s="37"/>
      <c r="B225" s="170"/>
      <c r="C225" s="171" t="s">
        <v>287</v>
      </c>
      <c r="D225" s="171" t="s">
        <v>121</v>
      </c>
      <c r="E225" s="172" t="s">
        <v>288</v>
      </c>
      <c r="F225" s="173" t="s">
        <v>289</v>
      </c>
      <c r="G225" s="174" t="s">
        <v>124</v>
      </c>
      <c r="H225" s="175">
        <v>570</v>
      </c>
      <c r="I225" s="176"/>
      <c r="J225" s="177">
        <f>ROUND(I225*H225,2)</f>
        <v>0</v>
      </c>
      <c r="K225" s="173" t="s">
        <v>125</v>
      </c>
      <c r="L225" s="38"/>
      <c r="M225" s="178" t="s">
        <v>1</v>
      </c>
      <c r="N225" s="179" t="s">
        <v>38</v>
      </c>
      <c r="O225" s="76"/>
      <c r="P225" s="180">
        <f>O225*H225</f>
        <v>0</v>
      </c>
      <c r="Q225" s="180">
        <v>0.00051000000000000004</v>
      </c>
      <c r="R225" s="180">
        <f>Q225*H225</f>
        <v>0.29070000000000001</v>
      </c>
      <c r="S225" s="180">
        <v>0</v>
      </c>
      <c r="T225" s="18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2" t="s">
        <v>126</v>
      </c>
      <c r="AT225" s="182" t="s">
        <v>121</v>
      </c>
      <c r="AU225" s="182" t="s">
        <v>83</v>
      </c>
      <c r="AY225" s="18" t="s">
        <v>119</v>
      </c>
      <c r="BE225" s="183">
        <f>IF(N225="základní",J225,0)</f>
        <v>0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8" t="s">
        <v>81</v>
      </c>
      <c r="BK225" s="183">
        <f>ROUND(I225*H225,2)</f>
        <v>0</v>
      </c>
      <c r="BL225" s="18" t="s">
        <v>126</v>
      </c>
      <c r="BM225" s="182" t="s">
        <v>290</v>
      </c>
    </row>
    <row r="226" s="2" customFormat="1">
      <c r="A226" s="37"/>
      <c r="B226" s="38"/>
      <c r="C226" s="37"/>
      <c r="D226" s="184" t="s">
        <v>128</v>
      </c>
      <c r="E226" s="37"/>
      <c r="F226" s="185" t="s">
        <v>291</v>
      </c>
      <c r="G226" s="37"/>
      <c r="H226" s="37"/>
      <c r="I226" s="186"/>
      <c r="J226" s="37"/>
      <c r="K226" s="37"/>
      <c r="L226" s="38"/>
      <c r="M226" s="187"/>
      <c r="N226" s="188"/>
      <c r="O226" s="76"/>
      <c r="P226" s="76"/>
      <c r="Q226" s="76"/>
      <c r="R226" s="76"/>
      <c r="S226" s="76"/>
      <c r="T226" s="7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128</v>
      </c>
      <c r="AU226" s="18" t="s">
        <v>83</v>
      </c>
    </row>
    <row r="227" s="13" customFormat="1">
      <c r="A227" s="13"/>
      <c r="B227" s="189"/>
      <c r="C227" s="13"/>
      <c r="D227" s="184" t="s">
        <v>130</v>
      </c>
      <c r="E227" s="190" t="s">
        <v>1</v>
      </c>
      <c r="F227" s="191" t="s">
        <v>292</v>
      </c>
      <c r="G227" s="13"/>
      <c r="H227" s="192">
        <v>570</v>
      </c>
      <c r="I227" s="193"/>
      <c r="J227" s="13"/>
      <c r="K227" s="13"/>
      <c r="L227" s="189"/>
      <c r="M227" s="194"/>
      <c r="N227" s="195"/>
      <c r="O227" s="195"/>
      <c r="P227" s="195"/>
      <c r="Q227" s="195"/>
      <c r="R227" s="195"/>
      <c r="S227" s="195"/>
      <c r="T227" s="19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0" t="s">
        <v>130</v>
      </c>
      <c r="AU227" s="190" t="s">
        <v>83</v>
      </c>
      <c r="AV227" s="13" t="s">
        <v>83</v>
      </c>
      <c r="AW227" s="13" t="s">
        <v>30</v>
      </c>
      <c r="AX227" s="13" t="s">
        <v>81</v>
      </c>
      <c r="AY227" s="190" t="s">
        <v>119</v>
      </c>
    </row>
    <row r="228" s="2" customFormat="1" ht="21.75" customHeight="1">
      <c r="A228" s="37"/>
      <c r="B228" s="170"/>
      <c r="C228" s="171" t="s">
        <v>293</v>
      </c>
      <c r="D228" s="171" t="s">
        <v>121</v>
      </c>
      <c r="E228" s="172" t="s">
        <v>294</v>
      </c>
      <c r="F228" s="173" t="s">
        <v>295</v>
      </c>
      <c r="G228" s="174" t="s">
        <v>124</v>
      </c>
      <c r="H228" s="175">
        <v>570</v>
      </c>
      <c r="I228" s="176"/>
      <c r="J228" s="177">
        <f>ROUND(I228*H228,2)</f>
        <v>0</v>
      </c>
      <c r="K228" s="173" t="s">
        <v>125</v>
      </c>
      <c r="L228" s="38"/>
      <c r="M228" s="178" t="s">
        <v>1</v>
      </c>
      <c r="N228" s="179" t="s">
        <v>38</v>
      </c>
      <c r="O228" s="76"/>
      <c r="P228" s="180">
        <f>O228*H228</f>
        <v>0</v>
      </c>
      <c r="Q228" s="180">
        <v>0.10373</v>
      </c>
      <c r="R228" s="180">
        <f>Q228*H228</f>
        <v>59.126100000000001</v>
      </c>
      <c r="S228" s="180">
        <v>0</v>
      </c>
      <c r="T228" s="18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2" t="s">
        <v>126</v>
      </c>
      <c r="AT228" s="182" t="s">
        <v>121</v>
      </c>
      <c r="AU228" s="182" t="s">
        <v>83</v>
      </c>
      <c r="AY228" s="18" t="s">
        <v>119</v>
      </c>
      <c r="BE228" s="183">
        <f>IF(N228="základní",J228,0)</f>
        <v>0</v>
      </c>
      <c r="BF228" s="183">
        <f>IF(N228="snížená",J228,0)</f>
        <v>0</v>
      </c>
      <c r="BG228" s="183">
        <f>IF(N228="zákl. přenesená",J228,0)</f>
        <v>0</v>
      </c>
      <c r="BH228" s="183">
        <f>IF(N228="sníž. přenesená",J228,0)</f>
        <v>0</v>
      </c>
      <c r="BI228" s="183">
        <f>IF(N228="nulová",J228,0)</f>
        <v>0</v>
      </c>
      <c r="BJ228" s="18" t="s">
        <v>81</v>
      </c>
      <c r="BK228" s="183">
        <f>ROUND(I228*H228,2)</f>
        <v>0</v>
      </c>
      <c r="BL228" s="18" t="s">
        <v>126</v>
      </c>
      <c r="BM228" s="182" t="s">
        <v>296</v>
      </c>
    </row>
    <row r="229" s="2" customFormat="1">
      <c r="A229" s="37"/>
      <c r="B229" s="38"/>
      <c r="C229" s="37"/>
      <c r="D229" s="184" t="s">
        <v>128</v>
      </c>
      <c r="E229" s="37"/>
      <c r="F229" s="185" t="s">
        <v>297</v>
      </c>
      <c r="G229" s="37"/>
      <c r="H229" s="37"/>
      <c r="I229" s="186"/>
      <c r="J229" s="37"/>
      <c r="K229" s="37"/>
      <c r="L229" s="38"/>
      <c r="M229" s="187"/>
      <c r="N229" s="188"/>
      <c r="O229" s="76"/>
      <c r="P229" s="76"/>
      <c r="Q229" s="76"/>
      <c r="R229" s="76"/>
      <c r="S229" s="76"/>
      <c r="T229" s="7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8" t="s">
        <v>128</v>
      </c>
      <c r="AU229" s="18" t="s">
        <v>83</v>
      </c>
    </row>
    <row r="230" s="13" customFormat="1">
      <c r="A230" s="13"/>
      <c r="B230" s="189"/>
      <c r="C230" s="13"/>
      <c r="D230" s="184" t="s">
        <v>130</v>
      </c>
      <c r="E230" s="190" t="s">
        <v>1</v>
      </c>
      <c r="F230" s="191" t="s">
        <v>292</v>
      </c>
      <c r="G230" s="13"/>
      <c r="H230" s="192">
        <v>570</v>
      </c>
      <c r="I230" s="193"/>
      <c r="J230" s="13"/>
      <c r="K230" s="13"/>
      <c r="L230" s="189"/>
      <c r="M230" s="194"/>
      <c r="N230" s="195"/>
      <c r="O230" s="195"/>
      <c r="P230" s="195"/>
      <c r="Q230" s="195"/>
      <c r="R230" s="195"/>
      <c r="S230" s="195"/>
      <c r="T230" s="19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0" t="s">
        <v>130</v>
      </c>
      <c r="AU230" s="190" t="s">
        <v>83</v>
      </c>
      <c r="AV230" s="13" t="s">
        <v>83</v>
      </c>
      <c r="AW230" s="13" t="s">
        <v>30</v>
      </c>
      <c r="AX230" s="13" t="s">
        <v>81</v>
      </c>
      <c r="AY230" s="190" t="s">
        <v>119</v>
      </c>
    </row>
    <row r="231" s="2" customFormat="1" ht="16.5" customHeight="1">
      <c r="A231" s="37"/>
      <c r="B231" s="170"/>
      <c r="C231" s="171" t="s">
        <v>298</v>
      </c>
      <c r="D231" s="171" t="s">
        <v>121</v>
      </c>
      <c r="E231" s="172" t="s">
        <v>299</v>
      </c>
      <c r="F231" s="173" t="s">
        <v>300</v>
      </c>
      <c r="G231" s="174" t="s">
        <v>124</v>
      </c>
      <c r="H231" s="175">
        <v>7</v>
      </c>
      <c r="I231" s="176"/>
      <c r="J231" s="177">
        <f>ROUND(I231*H231,2)</f>
        <v>0</v>
      </c>
      <c r="K231" s="173" t="s">
        <v>125</v>
      </c>
      <c r="L231" s="38"/>
      <c r="M231" s="178" t="s">
        <v>1</v>
      </c>
      <c r="N231" s="179" t="s">
        <v>38</v>
      </c>
      <c r="O231" s="76"/>
      <c r="P231" s="180">
        <f>O231*H231</f>
        <v>0</v>
      </c>
      <c r="Q231" s="180">
        <v>0.11162</v>
      </c>
      <c r="R231" s="180">
        <f>Q231*H231</f>
        <v>0.78133999999999992</v>
      </c>
      <c r="S231" s="180">
        <v>0</v>
      </c>
      <c r="T231" s="18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2" t="s">
        <v>126</v>
      </c>
      <c r="AT231" s="182" t="s">
        <v>121</v>
      </c>
      <c r="AU231" s="182" t="s">
        <v>83</v>
      </c>
      <c r="AY231" s="18" t="s">
        <v>119</v>
      </c>
      <c r="BE231" s="183">
        <f>IF(N231="základní",J231,0)</f>
        <v>0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18" t="s">
        <v>81</v>
      </c>
      <c r="BK231" s="183">
        <f>ROUND(I231*H231,2)</f>
        <v>0</v>
      </c>
      <c r="BL231" s="18" t="s">
        <v>126</v>
      </c>
      <c r="BM231" s="182" t="s">
        <v>301</v>
      </c>
    </row>
    <row r="232" s="2" customFormat="1">
      <c r="A232" s="37"/>
      <c r="B232" s="38"/>
      <c r="C232" s="37"/>
      <c r="D232" s="184" t="s">
        <v>128</v>
      </c>
      <c r="E232" s="37"/>
      <c r="F232" s="185" t="s">
        <v>302</v>
      </c>
      <c r="G232" s="37"/>
      <c r="H232" s="37"/>
      <c r="I232" s="186"/>
      <c r="J232" s="37"/>
      <c r="K232" s="37"/>
      <c r="L232" s="38"/>
      <c r="M232" s="187"/>
      <c r="N232" s="188"/>
      <c r="O232" s="76"/>
      <c r="P232" s="76"/>
      <c r="Q232" s="76"/>
      <c r="R232" s="76"/>
      <c r="S232" s="76"/>
      <c r="T232" s="7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128</v>
      </c>
      <c r="AU232" s="18" t="s">
        <v>83</v>
      </c>
    </row>
    <row r="233" s="13" customFormat="1">
      <c r="A233" s="13"/>
      <c r="B233" s="189"/>
      <c r="C233" s="13"/>
      <c r="D233" s="184" t="s">
        <v>130</v>
      </c>
      <c r="E233" s="190" t="s">
        <v>1</v>
      </c>
      <c r="F233" s="191" t="s">
        <v>303</v>
      </c>
      <c r="G233" s="13"/>
      <c r="H233" s="192">
        <v>7</v>
      </c>
      <c r="I233" s="193"/>
      <c r="J233" s="13"/>
      <c r="K233" s="13"/>
      <c r="L233" s="189"/>
      <c r="M233" s="194"/>
      <c r="N233" s="195"/>
      <c r="O233" s="195"/>
      <c r="P233" s="195"/>
      <c r="Q233" s="195"/>
      <c r="R233" s="195"/>
      <c r="S233" s="195"/>
      <c r="T233" s="19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0" t="s">
        <v>130</v>
      </c>
      <c r="AU233" s="190" t="s">
        <v>83</v>
      </c>
      <c r="AV233" s="13" t="s">
        <v>83</v>
      </c>
      <c r="AW233" s="13" t="s">
        <v>30</v>
      </c>
      <c r="AX233" s="13" t="s">
        <v>81</v>
      </c>
      <c r="AY233" s="190" t="s">
        <v>119</v>
      </c>
    </row>
    <row r="234" s="2" customFormat="1" ht="16.5" customHeight="1">
      <c r="A234" s="37"/>
      <c r="B234" s="170"/>
      <c r="C234" s="205" t="s">
        <v>304</v>
      </c>
      <c r="D234" s="205" t="s">
        <v>173</v>
      </c>
      <c r="E234" s="206" t="s">
        <v>305</v>
      </c>
      <c r="F234" s="207" t="s">
        <v>306</v>
      </c>
      <c r="G234" s="208" t="s">
        <v>124</v>
      </c>
      <c r="H234" s="209">
        <v>7</v>
      </c>
      <c r="I234" s="210"/>
      <c r="J234" s="211">
        <f>ROUND(I234*H234,2)</f>
        <v>0</v>
      </c>
      <c r="K234" s="207" t="s">
        <v>125</v>
      </c>
      <c r="L234" s="212"/>
      <c r="M234" s="213" t="s">
        <v>1</v>
      </c>
      <c r="N234" s="214" t="s">
        <v>38</v>
      </c>
      <c r="O234" s="76"/>
      <c r="P234" s="180">
        <f>O234*H234</f>
        <v>0</v>
      </c>
      <c r="Q234" s="180">
        <v>0.14999999999999999</v>
      </c>
      <c r="R234" s="180">
        <f>Q234*H234</f>
        <v>1.05</v>
      </c>
      <c r="S234" s="180">
        <v>0</v>
      </c>
      <c r="T234" s="18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2" t="s">
        <v>177</v>
      </c>
      <c r="AT234" s="182" t="s">
        <v>173</v>
      </c>
      <c r="AU234" s="182" t="s">
        <v>83</v>
      </c>
      <c r="AY234" s="18" t="s">
        <v>119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8" t="s">
        <v>81</v>
      </c>
      <c r="BK234" s="183">
        <f>ROUND(I234*H234,2)</f>
        <v>0</v>
      </c>
      <c r="BL234" s="18" t="s">
        <v>126</v>
      </c>
      <c r="BM234" s="182" t="s">
        <v>307</v>
      </c>
    </row>
    <row r="235" s="2" customFormat="1">
      <c r="A235" s="37"/>
      <c r="B235" s="38"/>
      <c r="C235" s="37"/>
      <c r="D235" s="184" t="s">
        <v>128</v>
      </c>
      <c r="E235" s="37"/>
      <c r="F235" s="185" t="s">
        <v>306</v>
      </c>
      <c r="G235" s="37"/>
      <c r="H235" s="37"/>
      <c r="I235" s="186"/>
      <c r="J235" s="37"/>
      <c r="K235" s="37"/>
      <c r="L235" s="38"/>
      <c r="M235" s="187"/>
      <c r="N235" s="188"/>
      <c r="O235" s="76"/>
      <c r="P235" s="76"/>
      <c r="Q235" s="76"/>
      <c r="R235" s="76"/>
      <c r="S235" s="76"/>
      <c r="T235" s="7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8" t="s">
        <v>128</v>
      </c>
      <c r="AU235" s="18" t="s">
        <v>83</v>
      </c>
    </row>
    <row r="236" s="13" customFormat="1">
      <c r="A236" s="13"/>
      <c r="B236" s="189"/>
      <c r="C236" s="13"/>
      <c r="D236" s="184" t="s">
        <v>130</v>
      </c>
      <c r="E236" s="190" t="s">
        <v>1</v>
      </c>
      <c r="F236" s="191" t="s">
        <v>303</v>
      </c>
      <c r="G236" s="13"/>
      <c r="H236" s="192">
        <v>7</v>
      </c>
      <c r="I236" s="193"/>
      <c r="J236" s="13"/>
      <c r="K236" s="13"/>
      <c r="L236" s="189"/>
      <c r="M236" s="194"/>
      <c r="N236" s="195"/>
      <c r="O236" s="195"/>
      <c r="P236" s="195"/>
      <c r="Q236" s="195"/>
      <c r="R236" s="195"/>
      <c r="S236" s="195"/>
      <c r="T236" s="19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0" t="s">
        <v>130</v>
      </c>
      <c r="AU236" s="190" t="s">
        <v>83</v>
      </c>
      <c r="AV236" s="13" t="s">
        <v>83</v>
      </c>
      <c r="AW236" s="13" t="s">
        <v>30</v>
      </c>
      <c r="AX236" s="13" t="s">
        <v>81</v>
      </c>
      <c r="AY236" s="190" t="s">
        <v>119</v>
      </c>
    </row>
    <row r="237" s="12" customFormat="1" ht="22.8" customHeight="1">
      <c r="A237" s="12"/>
      <c r="B237" s="157"/>
      <c r="C237" s="12"/>
      <c r="D237" s="158" t="s">
        <v>72</v>
      </c>
      <c r="E237" s="168" t="s">
        <v>177</v>
      </c>
      <c r="F237" s="168" t="s">
        <v>308</v>
      </c>
      <c r="G237" s="12"/>
      <c r="H237" s="12"/>
      <c r="I237" s="160"/>
      <c r="J237" s="169">
        <f>BK237</f>
        <v>0</v>
      </c>
      <c r="K237" s="12"/>
      <c r="L237" s="157"/>
      <c r="M237" s="162"/>
      <c r="N237" s="163"/>
      <c r="O237" s="163"/>
      <c r="P237" s="164">
        <f>SUM(P238:P276)</f>
        <v>0</v>
      </c>
      <c r="Q237" s="163"/>
      <c r="R237" s="164">
        <f>SUM(R238:R276)</f>
        <v>4.1327199999999999</v>
      </c>
      <c r="S237" s="163"/>
      <c r="T237" s="165">
        <f>SUM(T238:T276)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58" t="s">
        <v>81</v>
      </c>
      <c r="AT237" s="166" t="s">
        <v>72</v>
      </c>
      <c r="AU237" s="166" t="s">
        <v>81</v>
      </c>
      <c r="AY237" s="158" t="s">
        <v>119</v>
      </c>
      <c r="BK237" s="167">
        <f>SUM(BK238:BK276)</f>
        <v>0</v>
      </c>
    </row>
    <row r="238" s="2" customFormat="1" ht="16.5" customHeight="1">
      <c r="A238" s="37"/>
      <c r="B238" s="170"/>
      <c r="C238" s="171" t="s">
        <v>309</v>
      </c>
      <c r="D238" s="171" t="s">
        <v>121</v>
      </c>
      <c r="E238" s="172" t="s">
        <v>310</v>
      </c>
      <c r="F238" s="173" t="s">
        <v>311</v>
      </c>
      <c r="G238" s="174" t="s">
        <v>312</v>
      </c>
      <c r="H238" s="175">
        <v>96</v>
      </c>
      <c r="I238" s="176"/>
      <c r="J238" s="177">
        <f>ROUND(I238*H238,2)</f>
        <v>0</v>
      </c>
      <c r="K238" s="173" t="s">
        <v>313</v>
      </c>
      <c r="L238" s="38"/>
      <c r="M238" s="178" t="s">
        <v>1</v>
      </c>
      <c r="N238" s="179" t="s">
        <v>38</v>
      </c>
      <c r="O238" s="76"/>
      <c r="P238" s="180">
        <f>O238*H238</f>
        <v>0</v>
      </c>
      <c r="Q238" s="180">
        <v>0</v>
      </c>
      <c r="R238" s="180">
        <f>Q238*H238</f>
        <v>0</v>
      </c>
      <c r="S238" s="180">
        <v>0</v>
      </c>
      <c r="T238" s="18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2" t="s">
        <v>126</v>
      </c>
      <c r="AT238" s="182" t="s">
        <v>121</v>
      </c>
      <c r="AU238" s="182" t="s">
        <v>83</v>
      </c>
      <c r="AY238" s="18" t="s">
        <v>119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8" t="s">
        <v>81</v>
      </c>
      <c r="BK238" s="183">
        <f>ROUND(I238*H238,2)</f>
        <v>0</v>
      </c>
      <c r="BL238" s="18" t="s">
        <v>126</v>
      </c>
      <c r="BM238" s="182" t="s">
        <v>314</v>
      </c>
    </row>
    <row r="239" s="2" customFormat="1">
      <c r="A239" s="37"/>
      <c r="B239" s="38"/>
      <c r="C239" s="37"/>
      <c r="D239" s="184" t="s">
        <v>128</v>
      </c>
      <c r="E239" s="37"/>
      <c r="F239" s="185" t="s">
        <v>315</v>
      </c>
      <c r="G239" s="37"/>
      <c r="H239" s="37"/>
      <c r="I239" s="186"/>
      <c r="J239" s="37"/>
      <c r="K239" s="37"/>
      <c r="L239" s="38"/>
      <c r="M239" s="187"/>
      <c r="N239" s="188"/>
      <c r="O239" s="76"/>
      <c r="P239" s="76"/>
      <c r="Q239" s="76"/>
      <c r="R239" s="76"/>
      <c r="S239" s="76"/>
      <c r="T239" s="7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128</v>
      </c>
      <c r="AU239" s="18" t="s">
        <v>83</v>
      </c>
    </row>
    <row r="240" s="13" customFormat="1">
      <c r="A240" s="13"/>
      <c r="B240" s="189"/>
      <c r="C240" s="13"/>
      <c r="D240" s="184" t="s">
        <v>130</v>
      </c>
      <c r="E240" s="190" t="s">
        <v>1</v>
      </c>
      <c r="F240" s="191" t="s">
        <v>216</v>
      </c>
      <c r="G240" s="13"/>
      <c r="H240" s="192">
        <v>96</v>
      </c>
      <c r="I240" s="193"/>
      <c r="J240" s="13"/>
      <c r="K240" s="13"/>
      <c r="L240" s="189"/>
      <c r="M240" s="194"/>
      <c r="N240" s="195"/>
      <c r="O240" s="195"/>
      <c r="P240" s="195"/>
      <c r="Q240" s="195"/>
      <c r="R240" s="195"/>
      <c r="S240" s="195"/>
      <c r="T240" s="19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0" t="s">
        <v>130</v>
      </c>
      <c r="AU240" s="190" t="s">
        <v>83</v>
      </c>
      <c r="AV240" s="13" t="s">
        <v>83</v>
      </c>
      <c r="AW240" s="13" t="s">
        <v>30</v>
      </c>
      <c r="AX240" s="13" t="s">
        <v>81</v>
      </c>
      <c r="AY240" s="190" t="s">
        <v>119</v>
      </c>
    </row>
    <row r="241" s="2" customFormat="1" ht="16.5" customHeight="1">
      <c r="A241" s="37"/>
      <c r="B241" s="170"/>
      <c r="C241" s="205" t="s">
        <v>316</v>
      </c>
      <c r="D241" s="205" t="s">
        <v>173</v>
      </c>
      <c r="E241" s="206" t="s">
        <v>317</v>
      </c>
      <c r="F241" s="207" t="s">
        <v>318</v>
      </c>
      <c r="G241" s="208" t="s">
        <v>312</v>
      </c>
      <c r="H241" s="209">
        <v>96</v>
      </c>
      <c r="I241" s="210"/>
      <c r="J241" s="211">
        <f>ROUND(I241*H241,2)</f>
        <v>0</v>
      </c>
      <c r="K241" s="207" t="s">
        <v>125</v>
      </c>
      <c r="L241" s="212"/>
      <c r="M241" s="213" t="s">
        <v>1</v>
      </c>
      <c r="N241" s="214" t="s">
        <v>38</v>
      </c>
      <c r="O241" s="76"/>
      <c r="P241" s="180">
        <f>O241*H241</f>
        <v>0</v>
      </c>
      <c r="Q241" s="180">
        <v>0.0022000000000000001</v>
      </c>
      <c r="R241" s="180">
        <f>Q241*H241</f>
        <v>0.2112</v>
      </c>
      <c r="S241" s="180">
        <v>0</v>
      </c>
      <c r="T241" s="18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2" t="s">
        <v>177</v>
      </c>
      <c r="AT241" s="182" t="s">
        <v>173</v>
      </c>
      <c r="AU241" s="182" t="s">
        <v>83</v>
      </c>
      <c r="AY241" s="18" t="s">
        <v>119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8" t="s">
        <v>81</v>
      </c>
      <c r="BK241" s="183">
        <f>ROUND(I241*H241,2)</f>
        <v>0</v>
      </c>
      <c r="BL241" s="18" t="s">
        <v>126</v>
      </c>
      <c r="BM241" s="182" t="s">
        <v>319</v>
      </c>
    </row>
    <row r="242" s="2" customFormat="1">
      <c r="A242" s="37"/>
      <c r="B242" s="38"/>
      <c r="C242" s="37"/>
      <c r="D242" s="184" t="s">
        <v>128</v>
      </c>
      <c r="E242" s="37"/>
      <c r="F242" s="185" t="s">
        <v>318</v>
      </c>
      <c r="G242" s="37"/>
      <c r="H242" s="37"/>
      <c r="I242" s="186"/>
      <c r="J242" s="37"/>
      <c r="K242" s="37"/>
      <c r="L242" s="38"/>
      <c r="M242" s="187"/>
      <c r="N242" s="188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128</v>
      </c>
      <c r="AU242" s="18" t="s">
        <v>83</v>
      </c>
    </row>
    <row r="243" s="13" customFormat="1">
      <c r="A243" s="13"/>
      <c r="B243" s="189"/>
      <c r="C243" s="13"/>
      <c r="D243" s="184" t="s">
        <v>130</v>
      </c>
      <c r="E243" s="190" t="s">
        <v>1</v>
      </c>
      <c r="F243" s="191" t="s">
        <v>216</v>
      </c>
      <c r="G243" s="13"/>
      <c r="H243" s="192">
        <v>96</v>
      </c>
      <c r="I243" s="193"/>
      <c r="J243" s="13"/>
      <c r="K243" s="13"/>
      <c r="L243" s="189"/>
      <c r="M243" s="194"/>
      <c r="N243" s="195"/>
      <c r="O243" s="195"/>
      <c r="P243" s="195"/>
      <c r="Q243" s="195"/>
      <c r="R243" s="195"/>
      <c r="S243" s="195"/>
      <c r="T243" s="19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0" t="s">
        <v>130</v>
      </c>
      <c r="AU243" s="190" t="s">
        <v>83</v>
      </c>
      <c r="AV243" s="13" t="s">
        <v>83</v>
      </c>
      <c r="AW243" s="13" t="s">
        <v>30</v>
      </c>
      <c r="AX243" s="13" t="s">
        <v>81</v>
      </c>
      <c r="AY243" s="190" t="s">
        <v>119</v>
      </c>
    </row>
    <row r="244" s="2" customFormat="1" ht="21.75" customHeight="1">
      <c r="A244" s="37"/>
      <c r="B244" s="170"/>
      <c r="C244" s="171" t="s">
        <v>320</v>
      </c>
      <c r="D244" s="171" t="s">
        <v>121</v>
      </c>
      <c r="E244" s="172" t="s">
        <v>321</v>
      </c>
      <c r="F244" s="173" t="s">
        <v>322</v>
      </c>
      <c r="G244" s="174" t="s">
        <v>312</v>
      </c>
      <c r="H244" s="175">
        <v>7</v>
      </c>
      <c r="I244" s="176"/>
      <c r="J244" s="177">
        <f>ROUND(I244*H244,2)</f>
        <v>0</v>
      </c>
      <c r="K244" s="173" t="s">
        <v>125</v>
      </c>
      <c r="L244" s="38"/>
      <c r="M244" s="178" t="s">
        <v>1</v>
      </c>
      <c r="N244" s="179" t="s">
        <v>38</v>
      </c>
      <c r="O244" s="76"/>
      <c r="P244" s="180">
        <f>O244*H244</f>
        <v>0</v>
      </c>
      <c r="Q244" s="180">
        <v>1.0000000000000001E-05</v>
      </c>
      <c r="R244" s="180">
        <f>Q244*H244</f>
        <v>7.0000000000000007E-05</v>
      </c>
      <c r="S244" s="180">
        <v>0</v>
      </c>
      <c r="T244" s="18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2" t="s">
        <v>126</v>
      </c>
      <c r="AT244" s="182" t="s">
        <v>121</v>
      </c>
      <c r="AU244" s="182" t="s">
        <v>83</v>
      </c>
      <c r="AY244" s="18" t="s">
        <v>119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8" t="s">
        <v>81</v>
      </c>
      <c r="BK244" s="183">
        <f>ROUND(I244*H244,2)</f>
        <v>0</v>
      </c>
      <c r="BL244" s="18" t="s">
        <v>126</v>
      </c>
      <c r="BM244" s="182" t="s">
        <v>323</v>
      </c>
    </row>
    <row r="245" s="2" customFormat="1">
      <c r="A245" s="37"/>
      <c r="B245" s="38"/>
      <c r="C245" s="37"/>
      <c r="D245" s="184" t="s">
        <v>128</v>
      </c>
      <c r="E245" s="37"/>
      <c r="F245" s="185" t="s">
        <v>324</v>
      </c>
      <c r="G245" s="37"/>
      <c r="H245" s="37"/>
      <c r="I245" s="186"/>
      <c r="J245" s="37"/>
      <c r="K245" s="37"/>
      <c r="L245" s="38"/>
      <c r="M245" s="187"/>
      <c r="N245" s="188"/>
      <c r="O245" s="76"/>
      <c r="P245" s="76"/>
      <c r="Q245" s="76"/>
      <c r="R245" s="76"/>
      <c r="S245" s="76"/>
      <c r="T245" s="7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8" t="s">
        <v>128</v>
      </c>
      <c r="AU245" s="18" t="s">
        <v>83</v>
      </c>
    </row>
    <row r="246" s="13" customFormat="1">
      <c r="A246" s="13"/>
      <c r="B246" s="189"/>
      <c r="C246" s="13"/>
      <c r="D246" s="184" t="s">
        <v>130</v>
      </c>
      <c r="E246" s="190" t="s">
        <v>1</v>
      </c>
      <c r="F246" s="191" t="s">
        <v>172</v>
      </c>
      <c r="G246" s="13"/>
      <c r="H246" s="192">
        <v>7</v>
      </c>
      <c r="I246" s="193"/>
      <c r="J246" s="13"/>
      <c r="K246" s="13"/>
      <c r="L246" s="189"/>
      <c r="M246" s="194"/>
      <c r="N246" s="195"/>
      <c r="O246" s="195"/>
      <c r="P246" s="195"/>
      <c r="Q246" s="195"/>
      <c r="R246" s="195"/>
      <c r="S246" s="195"/>
      <c r="T246" s="19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0" t="s">
        <v>130</v>
      </c>
      <c r="AU246" s="190" t="s">
        <v>83</v>
      </c>
      <c r="AV246" s="13" t="s">
        <v>83</v>
      </c>
      <c r="AW246" s="13" t="s">
        <v>30</v>
      </c>
      <c r="AX246" s="13" t="s">
        <v>81</v>
      </c>
      <c r="AY246" s="190" t="s">
        <v>119</v>
      </c>
    </row>
    <row r="247" s="2" customFormat="1" ht="16.5" customHeight="1">
      <c r="A247" s="37"/>
      <c r="B247" s="170"/>
      <c r="C247" s="205" t="s">
        <v>325</v>
      </c>
      <c r="D247" s="205" t="s">
        <v>173</v>
      </c>
      <c r="E247" s="206" t="s">
        <v>326</v>
      </c>
      <c r="F247" s="207" t="s">
        <v>327</v>
      </c>
      <c r="G247" s="208" t="s">
        <v>312</v>
      </c>
      <c r="H247" s="209">
        <v>7</v>
      </c>
      <c r="I247" s="210"/>
      <c r="J247" s="211">
        <f>ROUND(I247*H247,2)</f>
        <v>0</v>
      </c>
      <c r="K247" s="207" t="s">
        <v>125</v>
      </c>
      <c r="L247" s="212"/>
      <c r="M247" s="213" t="s">
        <v>1</v>
      </c>
      <c r="N247" s="214" t="s">
        <v>38</v>
      </c>
      <c r="O247" s="76"/>
      <c r="P247" s="180">
        <f>O247*H247</f>
        <v>0</v>
      </c>
      <c r="Q247" s="180">
        <v>0.0014499999999999999</v>
      </c>
      <c r="R247" s="180">
        <f>Q247*H247</f>
        <v>0.010149999999999999</v>
      </c>
      <c r="S247" s="180">
        <v>0</v>
      </c>
      <c r="T247" s="18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2" t="s">
        <v>177</v>
      </c>
      <c r="AT247" s="182" t="s">
        <v>173</v>
      </c>
      <c r="AU247" s="182" t="s">
        <v>83</v>
      </c>
      <c r="AY247" s="18" t="s">
        <v>119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8" t="s">
        <v>81</v>
      </c>
      <c r="BK247" s="183">
        <f>ROUND(I247*H247,2)</f>
        <v>0</v>
      </c>
      <c r="BL247" s="18" t="s">
        <v>126</v>
      </c>
      <c r="BM247" s="182" t="s">
        <v>328</v>
      </c>
    </row>
    <row r="248" s="2" customFormat="1">
      <c r="A248" s="37"/>
      <c r="B248" s="38"/>
      <c r="C248" s="37"/>
      <c r="D248" s="184" t="s">
        <v>128</v>
      </c>
      <c r="E248" s="37"/>
      <c r="F248" s="185" t="s">
        <v>327</v>
      </c>
      <c r="G248" s="37"/>
      <c r="H248" s="37"/>
      <c r="I248" s="186"/>
      <c r="J248" s="37"/>
      <c r="K248" s="37"/>
      <c r="L248" s="38"/>
      <c r="M248" s="187"/>
      <c r="N248" s="188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128</v>
      </c>
      <c r="AU248" s="18" t="s">
        <v>83</v>
      </c>
    </row>
    <row r="249" s="13" customFormat="1">
      <c r="A249" s="13"/>
      <c r="B249" s="189"/>
      <c r="C249" s="13"/>
      <c r="D249" s="184" t="s">
        <v>130</v>
      </c>
      <c r="E249" s="190" t="s">
        <v>1</v>
      </c>
      <c r="F249" s="191" t="s">
        <v>172</v>
      </c>
      <c r="G249" s="13"/>
      <c r="H249" s="192">
        <v>7</v>
      </c>
      <c r="I249" s="193"/>
      <c r="J249" s="13"/>
      <c r="K249" s="13"/>
      <c r="L249" s="189"/>
      <c r="M249" s="194"/>
      <c r="N249" s="195"/>
      <c r="O249" s="195"/>
      <c r="P249" s="195"/>
      <c r="Q249" s="195"/>
      <c r="R249" s="195"/>
      <c r="S249" s="195"/>
      <c r="T249" s="19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0" t="s">
        <v>130</v>
      </c>
      <c r="AU249" s="190" t="s">
        <v>83</v>
      </c>
      <c r="AV249" s="13" t="s">
        <v>83</v>
      </c>
      <c r="AW249" s="13" t="s">
        <v>30</v>
      </c>
      <c r="AX249" s="13" t="s">
        <v>81</v>
      </c>
      <c r="AY249" s="190" t="s">
        <v>119</v>
      </c>
    </row>
    <row r="250" s="2" customFormat="1" ht="16.5" customHeight="1">
      <c r="A250" s="37"/>
      <c r="B250" s="170"/>
      <c r="C250" s="171" t="s">
        <v>329</v>
      </c>
      <c r="D250" s="171" t="s">
        <v>121</v>
      </c>
      <c r="E250" s="172" t="s">
        <v>330</v>
      </c>
      <c r="F250" s="173" t="s">
        <v>331</v>
      </c>
      <c r="G250" s="174" t="s">
        <v>332</v>
      </c>
      <c r="H250" s="175">
        <v>4</v>
      </c>
      <c r="I250" s="176"/>
      <c r="J250" s="177">
        <f>ROUND(I250*H250,2)</f>
        <v>0</v>
      </c>
      <c r="K250" s="173" t="s">
        <v>125</v>
      </c>
      <c r="L250" s="38"/>
      <c r="M250" s="178" t="s">
        <v>1</v>
      </c>
      <c r="N250" s="179" t="s">
        <v>38</v>
      </c>
      <c r="O250" s="76"/>
      <c r="P250" s="180">
        <f>O250*H250</f>
        <v>0</v>
      </c>
      <c r="Q250" s="180">
        <v>0</v>
      </c>
      <c r="R250" s="180">
        <f>Q250*H250</f>
        <v>0</v>
      </c>
      <c r="S250" s="180">
        <v>0</v>
      </c>
      <c r="T250" s="18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2" t="s">
        <v>126</v>
      </c>
      <c r="AT250" s="182" t="s">
        <v>121</v>
      </c>
      <c r="AU250" s="182" t="s">
        <v>83</v>
      </c>
      <c r="AY250" s="18" t="s">
        <v>119</v>
      </c>
      <c r="BE250" s="183">
        <f>IF(N250="základní",J250,0)</f>
        <v>0</v>
      </c>
      <c r="BF250" s="183">
        <f>IF(N250="snížená",J250,0)</f>
        <v>0</v>
      </c>
      <c r="BG250" s="183">
        <f>IF(N250="zákl. přenesená",J250,0)</f>
        <v>0</v>
      </c>
      <c r="BH250" s="183">
        <f>IF(N250="sníž. přenesená",J250,0)</f>
        <v>0</v>
      </c>
      <c r="BI250" s="183">
        <f>IF(N250="nulová",J250,0)</f>
        <v>0</v>
      </c>
      <c r="BJ250" s="18" t="s">
        <v>81</v>
      </c>
      <c r="BK250" s="183">
        <f>ROUND(I250*H250,2)</f>
        <v>0</v>
      </c>
      <c r="BL250" s="18" t="s">
        <v>126</v>
      </c>
      <c r="BM250" s="182" t="s">
        <v>333</v>
      </c>
    </row>
    <row r="251" s="2" customFormat="1">
      <c r="A251" s="37"/>
      <c r="B251" s="38"/>
      <c r="C251" s="37"/>
      <c r="D251" s="184" t="s">
        <v>128</v>
      </c>
      <c r="E251" s="37"/>
      <c r="F251" s="185" t="s">
        <v>334</v>
      </c>
      <c r="G251" s="37"/>
      <c r="H251" s="37"/>
      <c r="I251" s="186"/>
      <c r="J251" s="37"/>
      <c r="K251" s="37"/>
      <c r="L251" s="38"/>
      <c r="M251" s="187"/>
      <c r="N251" s="188"/>
      <c r="O251" s="76"/>
      <c r="P251" s="76"/>
      <c r="Q251" s="76"/>
      <c r="R251" s="76"/>
      <c r="S251" s="76"/>
      <c r="T251" s="7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128</v>
      </c>
      <c r="AU251" s="18" t="s">
        <v>83</v>
      </c>
    </row>
    <row r="252" s="13" customFormat="1">
      <c r="A252" s="13"/>
      <c r="B252" s="189"/>
      <c r="C252" s="13"/>
      <c r="D252" s="184" t="s">
        <v>130</v>
      </c>
      <c r="E252" s="190" t="s">
        <v>1</v>
      </c>
      <c r="F252" s="191" t="s">
        <v>335</v>
      </c>
      <c r="G252" s="13"/>
      <c r="H252" s="192">
        <v>4</v>
      </c>
      <c r="I252" s="193"/>
      <c r="J252" s="13"/>
      <c r="K252" s="13"/>
      <c r="L252" s="189"/>
      <c r="M252" s="194"/>
      <c r="N252" s="195"/>
      <c r="O252" s="195"/>
      <c r="P252" s="195"/>
      <c r="Q252" s="195"/>
      <c r="R252" s="195"/>
      <c r="S252" s="195"/>
      <c r="T252" s="19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0" t="s">
        <v>130</v>
      </c>
      <c r="AU252" s="190" t="s">
        <v>83</v>
      </c>
      <c r="AV252" s="13" t="s">
        <v>83</v>
      </c>
      <c r="AW252" s="13" t="s">
        <v>30</v>
      </c>
      <c r="AX252" s="13" t="s">
        <v>81</v>
      </c>
      <c r="AY252" s="190" t="s">
        <v>119</v>
      </c>
    </row>
    <row r="253" s="2" customFormat="1" ht="16.5" customHeight="1">
      <c r="A253" s="37"/>
      <c r="B253" s="170"/>
      <c r="C253" s="205" t="s">
        <v>336</v>
      </c>
      <c r="D253" s="205" t="s">
        <v>173</v>
      </c>
      <c r="E253" s="206" t="s">
        <v>337</v>
      </c>
      <c r="F253" s="207" t="s">
        <v>338</v>
      </c>
      <c r="G253" s="208" t="s">
        <v>332</v>
      </c>
      <c r="H253" s="209">
        <v>4</v>
      </c>
      <c r="I253" s="210"/>
      <c r="J253" s="211">
        <f>ROUND(I253*H253,2)</f>
        <v>0</v>
      </c>
      <c r="K253" s="207" t="s">
        <v>125</v>
      </c>
      <c r="L253" s="212"/>
      <c r="M253" s="213" t="s">
        <v>1</v>
      </c>
      <c r="N253" s="214" t="s">
        <v>38</v>
      </c>
      <c r="O253" s="76"/>
      <c r="P253" s="180">
        <f>O253*H253</f>
        <v>0</v>
      </c>
      <c r="Q253" s="180">
        <v>0.00040000000000000002</v>
      </c>
      <c r="R253" s="180">
        <f>Q253*H253</f>
        <v>0.0016000000000000001</v>
      </c>
      <c r="S253" s="180">
        <v>0</v>
      </c>
      <c r="T253" s="18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2" t="s">
        <v>177</v>
      </c>
      <c r="AT253" s="182" t="s">
        <v>173</v>
      </c>
      <c r="AU253" s="182" t="s">
        <v>83</v>
      </c>
      <c r="AY253" s="18" t="s">
        <v>119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8" t="s">
        <v>81</v>
      </c>
      <c r="BK253" s="183">
        <f>ROUND(I253*H253,2)</f>
        <v>0</v>
      </c>
      <c r="BL253" s="18" t="s">
        <v>126</v>
      </c>
      <c r="BM253" s="182" t="s">
        <v>339</v>
      </c>
    </row>
    <row r="254" s="2" customFormat="1">
      <c r="A254" s="37"/>
      <c r="B254" s="38"/>
      <c r="C254" s="37"/>
      <c r="D254" s="184" t="s">
        <v>128</v>
      </c>
      <c r="E254" s="37"/>
      <c r="F254" s="185" t="s">
        <v>338</v>
      </c>
      <c r="G254" s="37"/>
      <c r="H254" s="37"/>
      <c r="I254" s="186"/>
      <c r="J254" s="37"/>
      <c r="K254" s="37"/>
      <c r="L254" s="38"/>
      <c r="M254" s="187"/>
      <c r="N254" s="188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128</v>
      </c>
      <c r="AU254" s="18" t="s">
        <v>83</v>
      </c>
    </row>
    <row r="255" s="13" customFormat="1">
      <c r="A255" s="13"/>
      <c r="B255" s="189"/>
      <c r="C255" s="13"/>
      <c r="D255" s="184" t="s">
        <v>130</v>
      </c>
      <c r="E255" s="190" t="s">
        <v>1</v>
      </c>
      <c r="F255" s="191" t="s">
        <v>126</v>
      </c>
      <c r="G255" s="13"/>
      <c r="H255" s="192">
        <v>4</v>
      </c>
      <c r="I255" s="193"/>
      <c r="J255" s="13"/>
      <c r="K255" s="13"/>
      <c r="L255" s="189"/>
      <c r="M255" s="194"/>
      <c r="N255" s="195"/>
      <c r="O255" s="195"/>
      <c r="P255" s="195"/>
      <c r="Q255" s="195"/>
      <c r="R255" s="195"/>
      <c r="S255" s="195"/>
      <c r="T255" s="19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0" t="s">
        <v>130</v>
      </c>
      <c r="AU255" s="190" t="s">
        <v>83</v>
      </c>
      <c r="AV255" s="13" t="s">
        <v>83</v>
      </c>
      <c r="AW255" s="13" t="s">
        <v>30</v>
      </c>
      <c r="AX255" s="13" t="s">
        <v>81</v>
      </c>
      <c r="AY255" s="190" t="s">
        <v>119</v>
      </c>
    </row>
    <row r="256" s="2" customFormat="1" ht="16.5" customHeight="1">
      <c r="A256" s="37"/>
      <c r="B256" s="170"/>
      <c r="C256" s="171" t="s">
        <v>340</v>
      </c>
      <c r="D256" s="171" t="s">
        <v>121</v>
      </c>
      <c r="E256" s="172" t="s">
        <v>341</v>
      </c>
      <c r="F256" s="173" t="s">
        <v>342</v>
      </c>
      <c r="G256" s="174" t="s">
        <v>332</v>
      </c>
      <c r="H256" s="175">
        <v>2</v>
      </c>
      <c r="I256" s="176"/>
      <c r="J256" s="177">
        <f>ROUND(I256*H256,2)</f>
        <v>0</v>
      </c>
      <c r="K256" s="173" t="s">
        <v>125</v>
      </c>
      <c r="L256" s="38"/>
      <c r="M256" s="178" t="s">
        <v>1</v>
      </c>
      <c r="N256" s="179" t="s">
        <v>38</v>
      </c>
      <c r="O256" s="76"/>
      <c r="P256" s="180">
        <f>O256*H256</f>
        <v>0</v>
      </c>
      <c r="Q256" s="180">
        <v>0.1865</v>
      </c>
      <c r="R256" s="180">
        <f>Q256*H256</f>
        <v>0.373</v>
      </c>
      <c r="S256" s="180">
        <v>0</v>
      </c>
      <c r="T256" s="18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2" t="s">
        <v>126</v>
      </c>
      <c r="AT256" s="182" t="s">
        <v>121</v>
      </c>
      <c r="AU256" s="182" t="s">
        <v>83</v>
      </c>
      <c r="AY256" s="18" t="s">
        <v>119</v>
      </c>
      <c r="BE256" s="183">
        <f>IF(N256="základní",J256,0)</f>
        <v>0</v>
      </c>
      <c r="BF256" s="183">
        <f>IF(N256="snížená",J256,0)</f>
        <v>0</v>
      </c>
      <c r="BG256" s="183">
        <f>IF(N256="zákl. přenesená",J256,0)</f>
        <v>0</v>
      </c>
      <c r="BH256" s="183">
        <f>IF(N256="sníž. přenesená",J256,0)</f>
        <v>0</v>
      </c>
      <c r="BI256" s="183">
        <f>IF(N256="nulová",J256,0)</f>
        <v>0</v>
      </c>
      <c r="BJ256" s="18" t="s">
        <v>81</v>
      </c>
      <c r="BK256" s="183">
        <f>ROUND(I256*H256,2)</f>
        <v>0</v>
      </c>
      <c r="BL256" s="18" t="s">
        <v>126</v>
      </c>
      <c r="BM256" s="182" t="s">
        <v>343</v>
      </c>
    </row>
    <row r="257" s="2" customFormat="1">
      <c r="A257" s="37"/>
      <c r="B257" s="38"/>
      <c r="C257" s="37"/>
      <c r="D257" s="184" t="s">
        <v>128</v>
      </c>
      <c r="E257" s="37"/>
      <c r="F257" s="185" t="s">
        <v>344</v>
      </c>
      <c r="G257" s="37"/>
      <c r="H257" s="37"/>
      <c r="I257" s="186"/>
      <c r="J257" s="37"/>
      <c r="K257" s="37"/>
      <c r="L257" s="38"/>
      <c r="M257" s="187"/>
      <c r="N257" s="188"/>
      <c r="O257" s="76"/>
      <c r="P257" s="76"/>
      <c r="Q257" s="76"/>
      <c r="R257" s="76"/>
      <c r="S257" s="76"/>
      <c r="T257" s="7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128</v>
      </c>
      <c r="AU257" s="18" t="s">
        <v>83</v>
      </c>
    </row>
    <row r="258" s="13" customFormat="1">
      <c r="A258" s="13"/>
      <c r="B258" s="189"/>
      <c r="C258" s="13"/>
      <c r="D258" s="184" t="s">
        <v>130</v>
      </c>
      <c r="E258" s="190" t="s">
        <v>1</v>
      </c>
      <c r="F258" s="191" t="s">
        <v>83</v>
      </c>
      <c r="G258" s="13"/>
      <c r="H258" s="192">
        <v>2</v>
      </c>
      <c r="I258" s="193"/>
      <c r="J258" s="13"/>
      <c r="K258" s="13"/>
      <c r="L258" s="189"/>
      <c r="M258" s="194"/>
      <c r="N258" s="195"/>
      <c r="O258" s="195"/>
      <c r="P258" s="195"/>
      <c r="Q258" s="195"/>
      <c r="R258" s="195"/>
      <c r="S258" s="195"/>
      <c r="T258" s="19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0" t="s">
        <v>130</v>
      </c>
      <c r="AU258" s="190" t="s">
        <v>83</v>
      </c>
      <c r="AV258" s="13" t="s">
        <v>83</v>
      </c>
      <c r="AW258" s="13" t="s">
        <v>30</v>
      </c>
      <c r="AX258" s="13" t="s">
        <v>81</v>
      </c>
      <c r="AY258" s="190" t="s">
        <v>119</v>
      </c>
    </row>
    <row r="259" s="2" customFormat="1" ht="16.5" customHeight="1">
      <c r="A259" s="37"/>
      <c r="B259" s="170"/>
      <c r="C259" s="171" t="s">
        <v>345</v>
      </c>
      <c r="D259" s="171" t="s">
        <v>121</v>
      </c>
      <c r="E259" s="172" t="s">
        <v>346</v>
      </c>
      <c r="F259" s="173" t="s">
        <v>347</v>
      </c>
      <c r="G259" s="174" t="s">
        <v>332</v>
      </c>
      <c r="H259" s="175">
        <v>2</v>
      </c>
      <c r="I259" s="176"/>
      <c r="J259" s="177">
        <f>ROUND(I259*H259,2)</f>
        <v>0</v>
      </c>
      <c r="K259" s="173" t="s">
        <v>1</v>
      </c>
      <c r="L259" s="38"/>
      <c r="M259" s="178" t="s">
        <v>1</v>
      </c>
      <c r="N259" s="179" t="s">
        <v>38</v>
      </c>
      <c r="O259" s="76"/>
      <c r="P259" s="180">
        <f>O259*H259</f>
        <v>0</v>
      </c>
      <c r="Q259" s="180">
        <v>0.1865</v>
      </c>
      <c r="R259" s="180">
        <f>Q259*H259</f>
        <v>0.373</v>
      </c>
      <c r="S259" s="180">
        <v>0</v>
      </c>
      <c r="T259" s="18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2" t="s">
        <v>126</v>
      </c>
      <c r="AT259" s="182" t="s">
        <v>121</v>
      </c>
      <c r="AU259" s="182" t="s">
        <v>83</v>
      </c>
      <c r="AY259" s="18" t="s">
        <v>119</v>
      </c>
      <c r="BE259" s="183">
        <f>IF(N259="základní",J259,0)</f>
        <v>0</v>
      </c>
      <c r="BF259" s="183">
        <f>IF(N259="snížená",J259,0)</f>
        <v>0</v>
      </c>
      <c r="BG259" s="183">
        <f>IF(N259="zákl. přenesená",J259,0)</f>
        <v>0</v>
      </c>
      <c r="BH259" s="183">
        <f>IF(N259="sníž. přenesená",J259,0)</f>
        <v>0</v>
      </c>
      <c r="BI259" s="183">
        <f>IF(N259="nulová",J259,0)</f>
        <v>0</v>
      </c>
      <c r="BJ259" s="18" t="s">
        <v>81</v>
      </c>
      <c r="BK259" s="183">
        <f>ROUND(I259*H259,2)</f>
        <v>0</v>
      </c>
      <c r="BL259" s="18" t="s">
        <v>126</v>
      </c>
      <c r="BM259" s="182" t="s">
        <v>348</v>
      </c>
    </row>
    <row r="260" s="2" customFormat="1">
      <c r="A260" s="37"/>
      <c r="B260" s="38"/>
      <c r="C260" s="37"/>
      <c r="D260" s="184" t="s">
        <v>128</v>
      </c>
      <c r="E260" s="37"/>
      <c r="F260" s="185" t="s">
        <v>344</v>
      </c>
      <c r="G260" s="37"/>
      <c r="H260" s="37"/>
      <c r="I260" s="186"/>
      <c r="J260" s="37"/>
      <c r="K260" s="37"/>
      <c r="L260" s="38"/>
      <c r="M260" s="187"/>
      <c r="N260" s="188"/>
      <c r="O260" s="76"/>
      <c r="P260" s="76"/>
      <c r="Q260" s="76"/>
      <c r="R260" s="76"/>
      <c r="S260" s="76"/>
      <c r="T260" s="7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8" t="s">
        <v>128</v>
      </c>
      <c r="AU260" s="18" t="s">
        <v>83</v>
      </c>
    </row>
    <row r="261" s="13" customFormat="1">
      <c r="A261" s="13"/>
      <c r="B261" s="189"/>
      <c r="C261" s="13"/>
      <c r="D261" s="184" t="s">
        <v>130</v>
      </c>
      <c r="E261" s="190" t="s">
        <v>1</v>
      </c>
      <c r="F261" s="191" t="s">
        <v>83</v>
      </c>
      <c r="G261" s="13"/>
      <c r="H261" s="192">
        <v>2</v>
      </c>
      <c r="I261" s="193"/>
      <c r="J261" s="13"/>
      <c r="K261" s="13"/>
      <c r="L261" s="189"/>
      <c r="M261" s="194"/>
      <c r="N261" s="195"/>
      <c r="O261" s="195"/>
      <c r="P261" s="195"/>
      <c r="Q261" s="195"/>
      <c r="R261" s="195"/>
      <c r="S261" s="195"/>
      <c r="T261" s="19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0" t="s">
        <v>130</v>
      </c>
      <c r="AU261" s="190" t="s">
        <v>83</v>
      </c>
      <c r="AV261" s="13" t="s">
        <v>83</v>
      </c>
      <c r="AW261" s="13" t="s">
        <v>30</v>
      </c>
      <c r="AX261" s="13" t="s">
        <v>81</v>
      </c>
      <c r="AY261" s="190" t="s">
        <v>119</v>
      </c>
    </row>
    <row r="262" s="2" customFormat="1" ht="16.5" customHeight="1">
      <c r="A262" s="37"/>
      <c r="B262" s="170"/>
      <c r="C262" s="171" t="s">
        <v>349</v>
      </c>
      <c r="D262" s="171" t="s">
        <v>121</v>
      </c>
      <c r="E262" s="172" t="s">
        <v>350</v>
      </c>
      <c r="F262" s="173" t="s">
        <v>351</v>
      </c>
      <c r="G262" s="174" t="s">
        <v>332</v>
      </c>
      <c r="H262" s="175">
        <v>2</v>
      </c>
      <c r="I262" s="176"/>
      <c r="J262" s="177">
        <f>ROUND(I262*H262,2)</f>
        <v>0</v>
      </c>
      <c r="K262" s="173" t="s">
        <v>125</v>
      </c>
      <c r="L262" s="38"/>
      <c r="M262" s="178" t="s">
        <v>1</v>
      </c>
      <c r="N262" s="179" t="s">
        <v>38</v>
      </c>
      <c r="O262" s="76"/>
      <c r="P262" s="180">
        <f>O262*H262</f>
        <v>0</v>
      </c>
      <c r="Q262" s="180">
        <v>0.082309999999999994</v>
      </c>
      <c r="R262" s="180">
        <f>Q262*H262</f>
        <v>0.16461999999999999</v>
      </c>
      <c r="S262" s="180">
        <v>0</v>
      </c>
      <c r="T262" s="18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2" t="s">
        <v>126</v>
      </c>
      <c r="AT262" s="182" t="s">
        <v>121</v>
      </c>
      <c r="AU262" s="182" t="s">
        <v>83</v>
      </c>
      <c r="AY262" s="18" t="s">
        <v>119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8" t="s">
        <v>81</v>
      </c>
      <c r="BK262" s="183">
        <f>ROUND(I262*H262,2)</f>
        <v>0</v>
      </c>
      <c r="BL262" s="18" t="s">
        <v>126</v>
      </c>
      <c r="BM262" s="182" t="s">
        <v>352</v>
      </c>
    </row>
    <row r="263" s="2" customFormat="1">
      <c r="A263" s="37"/>
      <c r="B263" s="38"/>
      <c r="C263" s="37"/>
      <c r="D263" s="184" t="s">
        <v>128</v>
      </c>
      <c r="E263" s="37"/>
      <c r="F263" s="185" t="s">
        <v>353</v>
      </c>
      <c r="G263" s="37"/>
      <c r="H263" s="37"/>
      <c r="I263" s="186"/>
      <c r="J263" s="37"/>
      <c r="K263" s="37"/>
      <c r="L263" s="38"/>
      <c r="M263" s="187"/>
      <c r="N263" s="188"/>
      <c r="O263" s="76"/>
      <c r="P263" s="76"/>
      <c r="Q263" s="76"/>
      <c r="R263" s="76"/>
      <c r="S263" s="76"/>
      <c r="T263" s="7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128</v>
      </c>
      <c r="AU263" s="18" t="s">
        <v>83</v>
      </c>
    </row>
    <row r="264" s="13" customFormat="1">
      <c r="A264" s="13"/>
      <c r="B264" s="189"/>
      <c r="C264" s="13"/>
      <c r="D264" s="184" t="s">
        <v>130</v>
      </c>
      <c r="E264" s="190" t="s">
        <v>1</v>
      </c>
      <c r="F264" s="191" t="s">
        <v>83</v>
      </c>
      <c r="G264" s="13"/>
      <c r="H264" s="192">
        <v>2</v>
      </c>
      <c r="I264" s="193"/>
      <c r="J264" s="13"/>
      <c r="K264" s="13"/>
      <c r="L264" s="189"/>
      <c r="M264" s="194"/>
      <c r="N264" s="195"/>
      <c r="O264" s="195"/>
      <c r="P264" s="195"/>
      <c r="Q264" s="195"/>
      <c r="R264" s="195"/>
      <c r="S264" s="195"/>
      <c r="T264" s="19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0" t="s">
        <v>130</v>
      </c>
      <c r="AU264" s="190" t="s">
        <v>83</v>
      </c>
      <c r="AV264" s="13" t="s">
        <v>83</v>
      </c>
      <c r="AW264" s="13" t="s">
        <v>30</v>
      </c>
      <c r="AX264" s="13" t="s">
        <v>81</v>
      </c>
      <c r="AY264" s="190" t="s">
        <v>119</v>
      </c>
    </row>
    <row r="265" s="2" customFormat="1" ht="16.5" customHeight="1">
      <c r="A265" s="37"/>
      <c r="B265" s="170"/>
      <c r="C265" s="171" t="s">
        <v>354</v>
      </c>
      <c r="D265" s="171" t="s">
        <v>121</v>
      </c>
      <c r="E265" s="172" t="s">
        <v>355</v>
      </c>
      <c r="F265" s="173" t="s">
        <v>356</v>
      </c>
      <c r="G265" s="174" t="s">
        <v>332</v>
      </c>
      <c r="H265" s="175">
        <v>2</v>
      </c>
      <c r="I265" s="176"/>
      <c r="J265" s="177">
        <f>ROUND(I265*H265,2)</f>
        <v>0</v>
      </c>
      <c r="K265" s="173" t="s">
        <v>125</v>
      </c>
      <c r="L265" s="38"/>
      <c r="M265" s="178" t="s">
        <v>1</v>
      </c>
      <c r="N265" s="179" t="s">
        <v>38</v>
      </c>
      <c r="O265" s="76"/>
      <c r="P265" s="180">
        <f>O265*H265</f>
        <v>0</v>
      </c>
      <c r="Q265" s="180">
        <v>0</v>
      </c>
      <c r="R265" s="180">
        <f>Q265*H265</f>
        <v>0</v>
      </c>
      <c r="S265" s="180">
        <v>0</v>
      </c>
      <c r="T265" s="18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2" t="s">
        <v>126</v>
      </c>
      <c r="AT265" s="182" t="s">
        <v>121</v>
      </c>
      <c r="AU265" s="182" t="s">
        <v>83</v>
      </c>
      <c r="AY265" s="18" t="s">
        <v>119</v>
      </c>
      <c r="BE265" s="183">
        <f>IF(N265="základní",J265,0)</f>
        <v>0</v>
      </c>
      <c r="BF265" s="183">
        <f>IF(N265="snížená",J265,0)</f>
        <v>0</v>
      </c>
      <c r="BG265" s="183">
        <f>IF(N265="zákl. přenesená",J265,0)</f>
        <v>0</v>
      </c>
      <c r="BH265" s="183">
        <f>IF(N265="sníž. přenesená",J265,0)</f>
        <v>0</v>
      </c>
      <c r="BI265" s="183">
        <f>IF(N265="nulová",J265,0)</f>
        <v>0</v>
      </c>
      <c r="BJ265" s="18" t="s">
        <v>81</v>
      </c>
      <c r="BK265" s="183">
        <f>ROUND(I265*H265,2)</f>
        <v>0</v>
      </c>
      <c r="BL265" s="18" t="s">
        <v>126</v>
      </c>
      <c r="BM265" s="182" t="s">
        <v>357</v>
      </c>
    </row>
    <row r="266" s="2" customFormat="1">
      <c r="A266" s="37"/>
      <c r="B266" s="38"/>
      <c r="C266" s="37"/>
      <c r="D266" s="184" t="s">
        <v>128</v>
      </c>
      <c r="E266" s="37"/>
      <c r="F266" s="185" t="s">
        <v>358</v>
      </c>
      <c r="G266" s="37"/>
      <c r="H266" s="37"/>
      <c r="I266" s="186"/>
      <c r="J266" s="37"/>
      <c r="K266" s="37"/>
      <c r="L266" s="38"/>
      <c r="M266" s="187"/>
      <c r="N266" s="188"/>
      <c r="O266" s="76"/>
      <c r="P266" s="76"/>
      <c r="Q266" s="76"/>
      <c r="R266" s="76"/>
      <c r="S266" s="76"/>
      <c r="T266" s="7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8" t="s">
        <v>128</v>
      </c>
      <c r="AU266" s="18" t="s">
        <v>83</v>
      </c>
    </row>
    <row r="267" s="13" customFormat="1">
      <c r="A267" s="13"/>
      <c r="B267" s="189"/>
      <c r="C267" s="13"/>
      <c r="D267" s="184" t="s">
        <v>130</v>
      </c>
      <c r="E267" s="190" t="s">
        <v>1</v>
      </c>
      <c r="F267" s="191" t="s">
        <v>359</v>
      </c>
      <c r="G267" s="13"/>
      <c r="H267" s="192">
        <v>2</v>
      </c>
      <c r="I267" s="193"/>
      <c r="J267" s="13"/>
      <c r="K267" s="13"/>
      <c r="L267" s="189"/>
      <c r="M267" s="194"/>
      <c r="N267" s="195"/>
      <c r="O267" s="195"/>
      <c r="P267" s="195"/>
      <c r="Q267" s="195"/>
      <c r="R267" s="195"/>
      <c r="S267" s="195"/>
      <c r="T267" s="19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0" t="s">
        <v>130</v>
      </c>
      <c r="AU267" s="190" t="s">
        <v>83</v>
      </c>
      <c r="AV267" s="13" t="s">
        <v>83</v>
      </c>
      <c r="AW267" s="13" t="s">
        <v>30</v>
      </c>
      <c r="AX267" s="13" t="s">
        <v>81</v>
      </c>
      <c r="AY267" s="190" t="s">
        <v>119</v>
      </c>
    </row>
    <row r="268" s="2" customFormat="1" ht="21.75" customHeight="1">
      <c r="A268" s="37"/>
      <c r="B268" s="170"/>
      <c r="C268" s="171" t="s">
        <v>360</v>
      </c>
      <c r="D268" s="171" t="s">
        <v>121</v>
      </c>
      <c r="E268" s="172" t="s">
        <v>361</v>
      </c>
      <c r="F268" s="173" t="s">
        <v>362</v>
      </c>
      <c r="G268" s="174" t="s">
        <v>332</v>
      </c>
      <c r="H268" s="175">
        <v>2</v>
      </c>
      <c r="I268" s="176"/>
      <c r="J268" s="177">
        <f>ROUND(I268*H268,2)</f>
        <v>0</v>
      </c>
      <c r="K268" s="173" t="s">
        <v>125</v>
      </c>
      <c r="L268" s="38"/>
      <c r="M268" s="178" t="s">
        <v>1</v>
      </c>
      <c r="N268" s="179" t="s">
        <v>38</v>
      </c>
      <c r="O268" s="76"/>
      <c r="P268" s="180">
        <f>O268*H268</f>
        <v>0</v>
      </c>
      <c r="Q268" s="180">
        <v>0.44741999999999998</v>
      </c>
      <c r="R268" s="180">
        <f>Q268*H268</f>
        <v>0.89483999999999997</v>
      </c>
      <c r="S268" s="180">
        <v>0</v>
      </c>
      <c r="T268" s="18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2" t="s">
        <v>126</v>
      </c>
      <c r="AT268" s="182" t="s">
        <v>121</v>
      </c>
      <c r="AU268" s="182" t="s">
        <v>83</v>
      </c>
      <c r="AY268" s="18" t="s">
        <v>119</v>
      </c>
      <c r="BE268" s="183">
        <f>IF(N268="základní",J268,0)</f>
        <v>0</v>
      </c>
      <c r="BF268" s="183">
        <f>IF(N268="snížená",J268,0)</f>
        <v>0</v>
      </c>
      <c r="BG268" s="183">
        <f>IF(N268="zákl. přenesená",J268,0)</f>
        <v>0</v>
      </c>
      <c r="BH268" s="183">
        <f>IF(N268="sníž. přenesená",J268,0)</f>
        <v>0</v>
      </c>
      <c r="BI268" s="183">
        <f>IF(N268="nulová",J268,0)</f>
        <v>0</v>
      </c>
      <c r="BJ268" s="18" t="s">
        <v>81</v>
      </c>
      <c r="BK268" s="183">
        <f>ROUND(I268*H268,2)</f>
        <v>0</v>
      </c>
      <c r="BL268" s="18" t="s">
        <v>126</v>
      </c>
      <c r="BM268" s="182" t="s">
        <v>363</v>
      </c>
    </row>
    <row r="269" s="2" customFormat="1">
      <c r="A269" s="37"/>
      <c r="B269" s="38"/>
      <c r="C269" s="37"/>
      <c r="D269" s="184" t="s">
        <v>128</v>
      </c>
      <c r="E269" s="37"/>
      <c r="F269" s="185" t="s">
        <v>364</v>
      </c>
      <c r="G269" s="37"/>
      <c r="H269" s="37"/>
      <c r="I269" s="186"/>
      <c r="J269" s="37"/>
      <c r="K269" s="37"/>
      <c r="L269" s="38"/>
      <c r="M269" s="187"/>
      <c r="N269" s="188"/>
      <c r="O269" s="76"/>
      <c r="P269" s="76"/>
      <c r="Q269" s="76"/>
      <c r="R269" s="76"/>
      <c r="S269" s="76"/>
      <c r="T269" s="7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8" t="s">
        <v>128</v>
      </c>
      <c r="AU269" s="18" t="s">
        <v>83</v>
      </c>
    </row>
    <row r="270" s="13" customFormat="1">
      <c r="A270" s="13"/>
      <c r="B270" s="189"/>
      <c r="C270" s="13"/>
      <c r="D270" s="184" t="s">
        <v>130</v>
      </c>
      <c r="E270" s="190" t="s">
        <v>1</v>
      </c>
      <c r="F270" s="191" t="s">
        <v>83</v>
      </c>
      <c r="G270" s="13"/>
      <c r="H270" s="192">
        <v>2</v>
      </c>
      <c r="I270" s="193"/>
      <c r="J270" s="13"/>
      <c r="K270" s="13"/>
      <c r="L270" s="189"/>
      <c r="M270" s="194"/>
      <c r="N270" s="195"/>
      <c r="O270" s="195"/>
      <c r="P270" s="195"/>
      <c r="Q270" s="195"/>
      <c r="R270" s="195"/>
      <c r="S270" s="195"/>
      <c r="T270" s="19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0" t="s">
        <v>130</v>
      </c>
      <c r="AU270" s="190" t="s">
        <v>83</v>
      </c>
      <c r="AV270" s="13" t="s">
        <v>83</v>
      </c>
      <c r="AW270" s="13" t="s">
        <v>30</v>
      </c>
      <c r="AX270" s="13" t="s">
        <v>81</v>
      </c>
      <c r="AY270" s="190" t="s">
        <v>119</v>
      </c>
    </row>
    <row r="271" s="2" customFormat="1" ht="16.5" customHeight="1">
      <c r="A271" s="37"/>
      <c r="B271" s="170"/>
      <c r="C271" s="171" t="s">
        <v>365</v>
      </c>
      <c r="D271" s="171" t="s">
        <v>121</v>
      </c>
      <c r="E271" s="172" t="s">
        <v>366</v>
      </c>
      <c r="F271" s="173" t="s">
        <v>367</v>
      </c>
      <c r="G271" s="174" t="s">
        <v>332</v>
      </c>
      <c r="H271" s="175">
        <v>1</v>
      </c>
      <c r="I271" s="176"/>
      <c r="J271" s="177">
        <f>ROUND(I271*H271,2)</f>
        <v>0</v>
      </c>
      <c r="K271" s="173" t="s">
        <v>125</v>
      </c>
      <c r="L271" s="38"/>
      <c r="M271" s="178" t="s">
        <v>1</v>
      </c>
      <c r="N271" s="179" t="s">
        <v>38</v>
      </c>
      <c r="O271" s="76"/>
      <c r="P271" s="180">
        <f>O271*H271</f>
        <v>0</v>
      </c>
      <c r="Q271" s="180">
        <v>0.00024000000000000001</v>
      </c>
      <c r="R271" s="180">
        <f>Q271*H271</f>
        <v>0.00024000000000000001</v>
      </c>
      <c r="S271" s="180">
        <v>0</v>
      </c>
      <c r="T271" s="181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2" t="s">
        <v>126</v>
      </c>
      <c r="AT271" s="182" t="s">
        <v>121</v>
      </c>
      <c r="AU271" s="182" t="s">
        <v>83</v>
      </c>
      <c r="AY271" s="18" t="s">
        <v>119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8" t="s">
        <v>81</v>
      </c>
      <c r="BK271" s="183">
        <f>ROUND(I271*H271,2)</f>
        <v>0</v>
      </c>
      <c r="BL271" s="18" t="s">
        <v>126</v>
      </c>
      <c r="BM271" s="182" t="s">
        <v>368</v>
      </c>
    </row>
    <row r="272" s="2" customFormat="1">
      <c r="A272" s="37"/>
      <c r="B272" s="38"/>
      <c r="C272" s="37"/>
      <c r="D272" s="184" t="s">
        <v>128</v>
      </c>
      <c r="E272" s="37"/>
      <c r="F272" s="185" t="s">
        <v>369</v>
      </c>
      <c r="G272" s="37"/>
      <c r="H272" s="37"/>
      <c r="I272" s="186"/>
      <c r="J272" s="37"/>
      <c r="K272" s="37"/>
      <c r="L272" s="38"/>
      <c r="M272" s="187"/>
      <c r="N272" s="188"/>
      <c r="O272" s="76"/>
      <c r="P272" s="76"/>
      <c r="Q272" s="76"/>
      <c r="R272" s="76"/>
      <c r="S272" s="76"/>
      <c r="T272" s="7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8" t="s">
        <v>128</v>
      </c>
      <c r="AU272" s="18" t="s">
        <v>83</v>
      </c>
    </row>
    <row r="273" s="13" customFormat="1">
      <c r="A273" s="13"/>
      <c r="B273" s="189"/>
      <c r="C273" s="13"/>
      <c r="D273" s="184" t="s">
        <v>130</v>
      </c>
      <c r="E273" s="190" t="s">
        <v>1</v>
      </c>
      <c r="F273" s="191" t="s">
        <v>370</v>
      </c>
      <c r="G273" s="13"/>
      <c r="H273" s="192">
        <v>1</v>
      </c>
      <c r="I273" s="193"/>
      <c r="J273" s="13"/>
      <c r="K273" s="13"/>
      <c r="L273" s="189"/>
      <c r="M273" s="194"/>
      <c r="N273" s="195"/>
      <c r="O273" s="195"/>
      <c r="P273" s="195"/>
      <c r="Q273" s="195"/>
      <c r="R273" s="195"/>
      <c r="S273" s="195"/>
      <c r="T273" s="19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0" t="s">
        <v>130</v>
      </c>
      <c r="AU273" s="190" t="s">
        <v>83</v>
      </c>
      <c r="AV273" s="13" t="s">
        <v>83</v>
      </c>
      <c r="AW273" s="13" t="s">
        <v>30</v>
      </c>
      <c r="AX273" s="13" t="s">
        <v>81</v>
      </c>
      <c r="AY273" s="190" t="s">
        <v>119</v>
      </c>
    </row>
    <row r="274" s="2" customFormat="1" ht="16.5" customHeight="1">
      <c r="A274" s="37"/>
      <c r="B274" s="170"/>
      <c r="C274" s="171" t="s">
        <v>371</v>
      </c>
      <c r="D274" s="171" t="s">
        <v>121</v>
      </c>
      <c r="E274" s="172" t="s">
        <v>372</v>
      </c>
      <c r="F274" s="173" t="s">
        <v>373</v>
      </c>
      <c r="G274" s="174" t="s">
        <v>332</v>
      </c>
      <c r="H274" s="175">
        <v>5</v>
      </c>
      <c r="I274" s="176"/>
      <c r="J274" s="177">
        <f>ROUND(I274*H274,2)</f>
        <v>0</v>
      </c>
      <c r="K274" s="173" t="s">
        <v>125</v>
      </c>
      <c r="L274" s="38"/>
      <c r="M274" s="178" t="s">
        <v>1</v>
      </c>
      <c r="N274" s="179" t="s">
        <v>38</v>
      </c>
      <c r="O274" s="76"/>
      <c r="P274" s="180">
        <f>O274*H274</f>
        <v>0</v>
      </c>
      <c r="Q274" s="180">
        <v>0.42080000000000001</v>
      </c>
      <c r="R274" s="180">
        <f>Q274*H274</f>
        <v>2.1040000000000001</v>
      </c>
      <c r="S274" s="180">
        <v>0</v>
      </c>
      <c r="T274" s="181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2" t="s">
        <v>126</v>
      </c>
      <c r="AT274" s="182" t="s">
        <v>121</v>
      </c>
      <c r="AU274" s="182" t="s">
        <v>83</v>
      </c>
      <c r="AY274" s="18" t="s">
        <v>119</v>
      </c>
      <c r="BE274" s="183">
        <f>IF(N274="základní",J274,0)</f>
        <v>0</v>
      </c>
      <c r="BF274" s="183">
        <f>IF(N274="snížená",J274,0)</f>
        <v>0</v>
      </c>
      <c r="BG274" s="183">
        <f>IF(N274="zákl. přenesená",J274,0)</f>
        <v>0</v>
      </c>
      <c r="BH274" s="183">
        <f>IF(N274="sníž. přenesená",J274,0)</f>
        <v>0</v>
      </c>
      <c r="BI274" s="183">
        <f>IF(N274="nulová",J274,0)</f>
        <v>0</v>
      </c>
      <c r="BJ274" s="18" t="s">
        <v>81</v>
      </c>
      <c r="BK274" s="183">
        <f>ROUND(I274*H274,2)</f>
        <v>0</v>
      </c>
      <c r="BL274" s="18" t="s">
        <v>126</v>
      </c>
      <c r="BM274" s="182" t="s">
        <v>374</v>
      </c>
    </row>
    <row r="275" s="2" customFormat="1">
      <c r="A275" s="37"/>
      <c r="B275" s="38"/>
      <c r="C275" s="37"/>
      <c r="D275" s="184" t="s">
        <v>128</v>
      </c>
      <c r="E275" s="37"/>
      <c r="F275" s="185" t="s">
        <v>373</v>
      </c>
      <c r="G275" s="37"/>
      <c r="H275" s="37"/>
      <c r="I275" s="186"/>
      <c r="J275" s="37"/>
      <c r="K275" s="37"/>
      <c r="L275" s="38"/>
      <c r="M275" s="187"/>
      <c r="N275" s="188"/>
      <c r="O275" s="76"/>
      <c r="P275" s="76"/>
      <c r="Q275" s="76"/>
      <c r="R275" s="76"/>
      <c r="S275" s="76"/>
      <c r="T275" s="7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8" t="s">
        <v>128</v>
      </c>
      <c r="AU275" s="18" t="s">
        <v>83</v>
      </c>
    </row>
    <row r="276" s="13" customFormat="1">
      <c r="A276" s="13"/>
      <c r="B276" s="189"/>
      <c r="C276" s="13"/>
      <c r="D276" s="184" t="s">
        <v>130</v>
      </c>
      <c r="E276" s="190" t="s">
        <v>1</v>
      </c>
      <c r="F276" s="191" t="s">
        <v>375</v>
      </c>
      <c r="G276" s="13"/>
      <c r="H276" s="192">
        <v>5</v>
      </c>
      <c r="I276" s="193"/>
      <c r="J276" s="13"/>
      <c r="K276" s="13"/>
      <c r="L276" s="189"/>
      <c r="M276" s="194"/>
      <c r="N276" s="195"/>
      <c r="O276" s="195"/>
      <c r="P276" s="195"/>
      <c r="Q276" s="195"/>
      <c r="R276" s="195"/>
      <c r="S276" s="195"/>
      <c r="T276" s="19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0" t="s">
        <v>130</v>
      </c>
      <c r="AU276" s="190" t="s">
        <v>83</v>
      </c>
      <c r="AV276" s="13" t="s">
        <v>83</v>
      </c>
      <c r="AW276" s="13" t="s">
        <v>30</v>
      </c>
      <c r="AX276" s="13" t="s">
        <v>81</v>
      </c>
      <c r="AY276" s="190" t="s">
        <v>119</v>
      </c>
    </row>
    <row r="277" s="12" customFormat="1" ht="22.8" customHeight="1">
      <c r="A277" s="12"/>
      <c r="B277" s="157"/>
      <c r="C277" s="12"/>
      <c r="D277" s="158" t="s">
        <v>72</v>
      </c>
      <c r="E277" s="168" t="s">
        <v>187</v>
      </c>
      <c r="F277" s="168" t="s">
        <v>376</v>
      </c>
      <c r="G277" s="12"/>
      <c r="H277" s="12"/>
      <c r="I277" s="160"/>
      <c r="J277" s="169">
        <f>BK277</f>
        <v>0</v>
      </c>
      <c r="K277" s="12"/>
      <c r="L277" s="157"/>
      <c r="M277" s="162"/>
      <c r="N277" s="163"/>
      <c r="O277" s="163"/>
      <c r="P277" s="164">
        <f>SUM(P278:P299)</f>
        <v>0</v>
      </c>
      <c r="Q277" s="163"/>
      <c r="R277" s="164">
        <f>SUM(R278:R299)</f>
        <v>10.40363</v>
      </c>
      <c r="S277" s="163"/>
      <c r="T277" s="165">
        <f>SUM(T278:T299)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58" t="s">
        <v>81</v>
      </c>
      <c r="AT277" s="166" t="s">
        <v>72</v>
      </c>
      <c r="AU277" s="166" t="s">
        <v>81</v>
      </c>
      <c r="AY277" s="158" t="s">
        <v>119</v>
      </c>
      <c r="BK277" s="167">
        <f>SUM(BK278:BK299)</f>
        <v>0</v>
      </c>
    </row>
    <row r="278" s="2" customFormat="1" ht="16.5" customHeight="1">
      <c r="A278" s="37"/>
      <c r="B278" s="170"/>
      <c r="C278" s="171" t="s">
        <v>377</v>
      </c>
      <c r="D278" s="171" t="s">
        <v>121</v>
      </c>
      <c r="E278" s="172" t="s">
        <v>378</v>
      </c>
      <c r="F278" s="173" t="s">
        <v>379</v>
      </c>
      <c r="G278" s="174" t="s">
        <v>312</v>
      </c>
      <c r="H278" s="175">
        <v>5</v>
      </c>
      <c r="I278" s="176"/>
      <c r="J278" s="177">
        <f>ROUND(I278*H278,2)</f>
        <v>0</v>
      </c>
      <c r="K278" s="173" t="s">
        <v>125</v>
      </c>
      <c r="L278" s="38"/>
      <c r="M278" s="178" t="s">
        <v>1</v>
      </c>
      <c r="N278" s="179" t="s">
        <v>38</v>
      </c>
      <c r="O278" s="76"/>
      <c r="P278" s="180">
        <f>O278*H278</f>
        <v>0</v>
      </c>
      <c r="Q278" s="180">
        <v>0.20219000000000001</v>
      </c>
      <c r="R278" s="180">
        <f>Q278*H278</f>
        <v>1.01095</v>
      </c>
      <c r="S278" s="180">
        <v>0</v>
      </c>
      <c r="T278" s="181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2" t="s">
        <v>126</v>
      </c>
      <c r="AT278" s="182" t="s">
        <v>121</v>
      </c>
      <c r="AU278" s="182" t="s">
        <v>83</v>
      </c>
      <c r="AY278" s="18" t="s">
        <v>119</v>
      </c>
      <c r="BE278" s="183">
        <f>IF(N278="základní",J278,0)</f>
        <v>0</v>
      </c>
      <c r="BF278" s="183">
        <f>IF(N278="snížená",J278,0)</f>
        <v>0</v>
      </c>
      <c r="BG278" s="183">
        <f>IF(N278="zákl. přenesená",J278,0)</f>
        <v>0</v>
      </c>
      <c r="BH278" s="183">
        <f>IF(N278="sníž. přenesená",J278,0)</f>
        <v>0</v>
      </c>
      <c r="BI278" s="183">
        <f>IF(N278="nulová",J278,0)</f>
        <v>0</v>
      </c>
      <c r="BJ278" s="18" t="s">
        <v>81</v>
      </c>
      <c r="BK278" s="183">
        <f>ROUND(I278*H278,2)</f>
        <v>0</v>
      </c>
      <c r="BL278" s="18" t="s">
        <v>126</v>
      </c>
      <c r="BM278" s="182" t="s">
        <v>380</v>
      </c>
    </row>
    <row r="279" s="2" customFormat="1">
      <c r="A279" s="37"/>
      <c r="B279" s="38"/>
      <c r="C279" s="37"/>
      <c r="D279" s="184" t="s">
        <v>128</v>
      </c>
      <c r="E279" s="37"/>
      <c r="F279" s="185" t="s">
        <v>381</v>
      </c>
      <c r="G279" s="37"/>
      <c r="H279" s="37"/>
      <c r="I279" s="186"/>
      <c r="J279" s="37"/>
      <c r="K279" s="37"/>
      <c r="L279" s="38"/>
      <c r="M279" s="187"/>
      <c r="N279" s="188"/>
      <c r="O279" s="76"/>
      <c r="P279" s="76"/>
      <c r="Q279" s="76"/>
      <c r="R279" s="76"/>
      <c r="S279" s="76"/>
      <c r="T279" s="7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8" t="s">
        <v>128</v>
      </c>
      <c r="AU279" s="18" t="s">
        <v>83</v>
      </c>
    </row>
    <row r="280" s="13" customFormat="1">
      <c r="A280" s="13"/>
      <c r="B280" s="189"/>
      <c r="C280" s="13"/>
      <c r="D280" s="184" t="s">
        <v>130</v>
      </c>
      <c r="E280" s="190" t="s">
        <v>1</v>
      </c>
      <c r="F280" s="191" t="s">
        <v>382</v>
      </c>
      <c r="G280" s="13"/>
      <c r="H280" s="192">
        <v>5</v>
      </c>
      <c r="I280" s="193"/>
      <c r="J280" s="13"/>
      <c r="K280" s="13"/>
      <c r="L280" s="189"/>
      <c r="M280" s="194"/>
      <c r="N280" s="195"/>
      <c r="O280" s="195"/>
      <c r="P280" s="195"/>
      <c r="Q280" s="195"/>
      <c r="R280" s="195"/>
      <c r="S280" s="195"/>
      <c r="T280" s="19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0" t="s">
        <v>130</v>
      </c>
      <c r="AU280" s="190" t="s">
        <v>83</v>
      </c>
      <c r="AV280" s="13" t="s">
        <v>83</v>
      </c>
      <c r="AW280" s="13" t="s">
        <v>30</v>
      </c>
      <c r="AX280" s="13" t="s">
        <v>81</v>
      </c>
      <c r="AY280" s="190" t="s">
        <v>119</v>
      </c>
    </row>
    <row r="281" s="2" customFormat="1" ht="16.5" customHeight="1">
      <c r="A281" s="37"/>
      <c r="B281" s="170"/>
      <c r="C281" s="205" t="s">
        <v>383</v>
      </c>
      <c r="D281" s="205" t="s">
        <v>173</v>
      </c>
      <c r="E281" s="206" t="s">
        <v>384</v>
      </c>
      <c r="F281" s="207" t="s">
        <v>385</v>
      </c>
      <c r="G281" s="208" t="s">
        <v>312</v>
      </c>
      <c r="H281" s="209">
        <v>5</v>
      </c>
      <c r="I281" s="210"/>
      <c r="J281" s="211">
        <f>ROUND(I281*H281,2)</f>
        <v>0</v>
      </c>
      <c r="K281" s="207" t="s">
        <v>125</v>
      </c>
      <c r="L281" s="212"/>
      <c r="M281" s="213" t="s">
        <v>1</v>
      </c>
      <c r="N281" s="214" t="s">
        <v>38</v>
      </c>
      <c r="O281" s="76"/>
      <c r="P281" s="180">
        <f>O281*H281</f>
        <v>0</v>
      </c>
      <c r="Q281" s="180">
        <v>0.080000000000000002</v>
      </c>
      <c r="R281" s="180">
        <f>Q281*H281</f>
        <v>0.40000000000000002</v>
      </c>
      <c r="S281" s="180">
        <v>0</v>
      </c>
      <c r="T281" s="18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2" t="s">
        <v>177</v>
      </c>
      <c r="AT281" s="182" t="s">
        <v>173</v>
      </c>
      <c r="AU281" s="182" t="s">
        <v>83</v>
      </c>
      <c r="AY281" s="18" t="s">
        <v>119</v>
      </c>
      <c r="BE281" s="183">
        <f>IF(N281="základní",J281,0)</f>
        <v>0</v>
      </c>
      <c r="BF281" s="183">
        <f>IF(N281="snížená",J281,0)</f>
        <v>0</v>
      </c>
      <c r="BG281" s="183">
        <f>IF(N281="zákl. přenesená",J281,0)</f>
        <v>0</v>
      </c>
      <c r="BH281" s="183">
        <f>IF(N281="sníž. přenesená",J281,0)</f>
        <v>0</v>
      </c>
      <c r="BI281" s="183">
        <f>IF(N281="nulová",J281,0)</f>
        <v>0</v>
      </c>
      <c r="BJ281" s="18" t="s">
        <v>81</v>
      </c>
      <c r="BK281" s="183">
        <f>ROUND(I281*H281,2)</f>
        <v>0</v>
      </c>
      <c r="BL281" s="18" t="s">
        <v>126</v>
      </c>
      <c r="BM281" s="182" t="s">
        <v>386</v>
      </c>
    </row>
    <row r="282" s="2" customFormat="1">
      <c r="A282" s="37"/>
      <c r="B282" s="38"/>
      <c r="C282" s="37"/>
      <c r="D282" s="184" t="s">
        <v>128</v>
      </c>
      <c r="E282" s="37"/>
      <c r="F282" s="185" t="s">
        <v>385</v>
      </c>
      <c r="G282" s="37"/>
      <c r="H282" s="37"/>
      <c r="I282" s="186"/>
      <c r="J282" s="37"/>
      <c r="K282" s="37"/>
      <c r="L282" s="38"/>
      <c r="M282" s="187"/>
      <c r="N282" s="188"/>
      <c r="O282" s="76"/>
      <c r="P282" s="76"/>
      <c r="Q282" s="76"/>
      <c r="R282" s="76"/>
      <c r="S282" s="76"/>
      <c r="T282" s="7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8" t="s">
        <v>128</v>
      </c>
      <c r="AU282" s="18" t="s">
        <v>83</v>
      </c>
    </row>
    <row r="283" s="13" customFormat="1">
      <c r="A283" s="13"/>
      <c r="B283" s="189"/>
      <c r="C283" s="13"/>
      <c r="D283" s="184" t="s">
        <v>130</v>
      </c>
      <c r="E283" s="190" t="s">
        <v>1</v>
      </c>
      <c r="F283" s="191" t="s">
        <v>155</v>
      </c>
      <c r="G283" s="13"/>
      <c r="H283" s="192">
        <v>5</v>
      </c>
      <c r="I283" s="193"/>
      <c r="J283" s="13"/>
      <c r="K283" s="13"/>
      <c r="L283" s="189"/>
      <c r="M283" s="194"/>
      <c r="N283" s="195"/>
      <c r="O283" s="195"/>
      <c r="P283" s="195"/>
      <c r="Q283" s="195"/>
      <c r="R283" s="195"/>
      <c r="S283" s="195"/>
      <c r="T283" s="19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0" t="s">
        <v>130</v>
      </c>
      <c r="AU283" s="190" t="s">
        <v>83</v>
      </c>
      <c r="AV283" s="13" t="s">
        <v>83</v>
      </c>
      <c r="AW283" s="13" t="s">
        <v>30</v>
      </c>
      <c r="AX283" s="13" t="s">
        <v>81</v>
      </c>
      <c r="AY283" s="190" t="s">
        <v>119</v>
      </c>
    </row>
    <row r="284" s="2" customFormat="1" ht="21.75" customHeight="1">
      <c r="A284" s="37"/>
      <c r="B284" s="170"/>
      <c r="C284" s="171" t="s">
        <v>387</v>
      </c>
      <c r="D284" s="171" t="s">
        <v>121</v>
      </c>
      <c r="E284" s="172" t="s">
        <v>388</v>
      </c>
      <c r="F284" s="173" t="s">
        <v>389</v>
      </c>
      <c r="G284" s="174" t="s">
        <v>312</v>
      </c>
      <c r="H284" s="175">
        <v>7</v>
      </c>
      <c r="I284" s="176"/>
      <c r="J284" s="177">
        <f>ROUND(I284*H284,2)</f>
        <v>0</v>
      </c>
      <c r="K284" s="173" t="s">
        <v>125</v>
      </c>
      <c r="L284" s="38"/>
      <c r="M284" s="178" t="s">
        <v>1</v>
      </c>
      <c r="N284" s="179" t="s">
        <v>38</v>
      </c>
      <c r="O284" s="76"/>
      <c r="P284" s="180">
        <f>O284*H284</f>
        <v>0</v>
      </c>
      <c r="Q284" s="180">
        <v>0.00060999999999999997</v>
      </c>
      <c r="R284" s="180">
        <f>Q284*H284</f>
        <v>0.0042699999999999995</v>
      </c>
      <c r="S284" s="180">
        <v>0</v>
      </c>
      <c r="T284" s="18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82" t="s">
        <v>126</v>
      </c>
      <c r="AT284" s="182" t="s">
        <v>121</v>
      </c>
      <c r="AU284" s="182" t="s">
        <v>83</v>
      </c>
      <c r="AY284" s="18" t="s">
        <v>119</v>
      </c>
      <c r="BE284" s="183">
        <f>IF(N284="základní",J284,0)</f>
        <v>0</v>
      </c>
      <c r="BF284" s="183">
        <f>IF(N284="snížená",J284,0)</f>
        <v>0</v>
      </c>
      <c r="BG284" s="183">
        <f>IF(N284="zákl. přenesená",J284,0)</f>
        <v>0</v>
      </c>
      <c r="BH284" s="183">
        <f>IF(N284="sníž. přenesená",J284,0)</f>
        <v>0</v>
      </c>
      <c r="BI284" s="183">
        <f>IF(N284="nulová",J284,0)</f>
        <v>0</v>
      </c>
      <c r="BJ284" s="18" t="s">
        <v>81</v>
      </c>
      <c r="BK284" s="183">
        <f>ROUND(I284*H284,2)</f>
        <v>0</v>
      </c>
      <c r="BL284" s="18" t="s">
        <v>126</v>
      </c>
      <c r="BM284" s="182" t="s">
        <v>390</v>
      </c>
    </row>
    <row r="285" s="2" customFormat="1">
      <c r="A285" s="37"/>
      <c r="B285" s="38"/>
      <c r="C285" s="37"/>
      <c r="D285" s="184" t="s">
        <v>128</v>
      </c>
      <c r="E285" s="37"/>
      <c r="F285" s="185" t="s">
        <v>391</v>
      </c>
      <c r="G285" s="37"/>
      <c r="H285" s="37"/>
      <c r="I285" s="186"/>
      <c r="J285" s="37"/>
      <c r="K285" s="37"/>
      <c r="L285" s="38"/>
      <c r="M285" s="187"/>
      <c r="N285" s="188"/>
      <c r="O285" s="76"/>
      <c r="P285" s="76"/>
      <c r="Q285" s="76"/>
      <c r="R285" s="76"/>
      <c r="S285" s="76"/>
      <c r="T285" s="7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8" t="s">
        <v>128</v>
      </c>
      <c r="AU285" s="18" t="s">
        <v>83</v>
      </c>
    </row>
    <row r="286" s="13" customFormat="1">
      <c r="A286" s="13"/>
      <c r="B286" s="189"/>
      <c r="C286" s="13"/>
      <c r="D286" s="184" t="s">
        <v>130</v>
      </c>
      <c r="E286" s="190" t="s">
        <v>1</v>
      </c>
      <c r="F286" s="191" t="s">
        <v>392</v>
      </c>
      <c r="G286" s="13"/>
      <c r="H286" s="192">
        <v>7</v>
      </c>
      <c r="I286" s="193"/>
      <c r="J286" s="13"/>
      <c r="K286" s="13"/>
      <c r="L286" s="189"/>
      <c r="M286" s="194"/>
      <c r="N286" s="195"/>
      <c r="O286" s="195"/>
      <c r="P286" s="195"/>
      <c r="Q286" s="195"/>
      <c r="R286" s="195"/>
      <c r="S286" s="195"/>
      <c r="T286" s="19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0" t="s">
        <v>130</v>
      </c>
      <c r="AU286" s="190" t="s">
        <v>83</v>
      </c>
      <c r="AV286" s="13" t="s">
        <v>83</v>
      </c>
      <c r="AW286" s="13" t="s">
        <v>30</v>
      </c>
      <c r="AX286" s="13" t="s">
        <v>73</v>
      </c>
      <c r="AY286" s="190" t="s">
        <v>119</v>
      </c>
    </row>
    <row r="287" s="14" customFormat="1">
      <c r="A287" s="14"/>
      <c r="B287" s="197"/>
      <c r="C287" s="14"/>
      <c r="D287" s="184" t="s">
        <v>130</v>
      </c>
      <c r="E287" s="198" t="s">
        <v>1</v>
      </c>
      <c r="F287" s="199" t="s">
        <v>141</v>
      </c>
      <c r="G287" s="14"/>
      <c r="H287" s="200">
        <v>7</v>
      </c>
      <c r="I287" s="201"/>
      <c r="J287" s="14"/>
      <c r="K287" s="14"/>
      <c r="L287" s="197"/>
      <c r="M287" s="202"/>
      <c r="N287" s="203"/>
      <c r="O287" s="203"/>
      <c r="P287" s="203"/>
      <c r="Q287" s="203"/>
      <c r="R287" s="203"/>
      <c r="S287" s="203"/>
      <c r="T287" s="20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8" t="s">
        <v>130</v>
      </c>
      <c r="AU287" s="198" t="s">
        <v>83</v>
      </c>
      <c r="AV287" s="14" t="s">
        <v>126</v>
      </c>
      <c r="AW287" s="14" t="s">
        <v>30</v>
      </c>
      <c r="AX287" s="14" t="s">
        <v>81</v>
      </c>
      <c r="AY287" s="198" t="s">
        <v>119</v>
      </c>
    </row>
    <row r="288" s="2" customFormat="1" ht="16.5" customHeight="1">
      <c r="A288" s="37"/>
      <c r="B288" s="170"/>
      <c r="C288" s="171" t="s">
        <v>393</v>
      </c>
      <c r="D288" s="171" t="s">
        <v>121</v>
      </c>
      <c r="E288" s="172" t="s">
        <v>394</v>
      </c>
      <c r="F288" s="173" t="s">
        <v>395</v>
      </c>
      <c r="G288" s="174" t="s">
        <v>312</v>
      </c>
      <c r="H288" s="175">
        <v>7</v>
      </c>
      <c r="I288" s="176"/>
      <c r="J288" s="177">
        <f>ROUND(I288*H288,2)</f>
        <v>0</v>
      </c>
      <c r="K288" s="173" t="s">
        <v>125</v>
      </c>
      <c r="L288" s="38"/>
      <c r="M288" s="178" t="s">
        <v>1</v>
      </c>
      <c r="N288" s="179" t="s">
        <v>38</v>
      </c>
      <c r="O288" s="76"/>
      <c r="P288" s="180">
        <f>O288*H288</f>
        <v>0</v>
      </c>
      <c r="Q288" s="180">
        <v>0</v>
      </c>
      <c r="R288" s="180">
        <f>Q288*H288</f>
        <v>0</v>
      </c>
      <c r="S288" s="180">
        <v>0</v>
      </c>
      <c r="T288" s="181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2" t="s">
        <v>126</v>
      </c>
      <c r="AT288" s="182" t="s">
        <v>121</v>
      </c>
      <c r="AU288" s="182" t="s">
        <v>83</v>
      </c>
      <c r="AY288" s="18" t="s">
        <v>119</v>
      </c>
      <c r="BE288" s="183">
        <f>IF(N288="základní",J288,0)</f>
        <v>0</v>
      </c>
      <c r="BF288" s="183">
        <f>IF(N288="snížená",J288,0)</f>
        <v>0</v>
      </c>
      <c r="BG288" s="183">
        <f>IF(N288="zákl. přenesená",J288,0)</f>
        <v>0</v>
      </c>
      <c r="BH288" s="183">
        <f>IF(N288="sníž. přenesená",J288,0)</f>
        <v>0</v>
      </c>
      <c r="BI288" s="183">
        <f>IF(N288="nulová",J288,0)</f>
        <v>0</v>
      </c>
      <c r="BJ288" s="18" t="s">
        <v>81</v>
      </c>
      <c r="BK288" s="183">
        <f>ROUND(I288*H288,2)</f>
        <v>0</v>
      </c>
      <c r="BL288" s="18" t="s">
        <v>126</v>
      </c>
      <c r="BM288" s="182" t="s">
        <v>396</v>
      </c>
    </row>
    <row r="289" s="2" customFormat="1">
      <c r="A289" s="37"/>
      <c r="B289" s="38"/>
      <c r="C289" s="37"/>
      <c r="D289" s="184" t="s">
        <v>128</v>
      </c>
      <c r="E289" s="37"/>
      <c r="F289" s="185" t="s">
        <v>397</v>
      </c>
      <c r="G289" s="37"/>
      <c r="H289" s="37"/>
      <c r="I289" s="186"/>
      <c r="J289" s="37"/>
      <c r="K289" s="37"/>
      <c r="L289" s="38"/>
      <c r="M289" s="187"/>
      <c r="N289" s="188"/>
      <c r="O289" s="76"/>
      <c r="P289" s="76"/>
      <c r="Q289" s="76"/>
      <c r="R289" s="76"/>
      <c r="S289" s="76"/>
      <c r="T289" s="7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8" t="s">
        <v>128</v>
      </c>
      <c r="AU289" s="18" t="s">
        <v>83</v>
      </c>
    </row>
    <row r="290" s="13" customFormat="1">
      <c r="A290" s="13"/>
      <c r="B290" s="189"/>
      <c r="C290" s="13"/>
      <c r="D290" s="184" t="s">
        <v>130</v>
      </c>
      <c r="E290" s="190" t="s">
        <v>1</v>
      </c>
      <c r="F290" s="191" t="s">
        <v>398</v>
      </c>
      <c r="G290" s="13"/>
      <c r="H290" s="192">
        <v>7</v>
      </c>
      <c r="I290" s="193"/>
      <c r="J290" s="13"/>
      <c r="K290" s="13"/>
      <c r="L290" s="189"/>
      <c r="M290" s="194"/>
      <c r="N290" s="195"/>
      <c r="O290" s="195"/>
      <c r="P290" s="195"/>
      <c r="Q290" s="195"/>
      <c r="R290" s="195"/>
      <c r="S290" s="195"/>
      <c r="T290" s="19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0" t="s">
        <v>130</v>
      </c>
      <c r="AU290" s="190" t="s">
        <v>83</v>
      </c>
      <c r="AV290" s="13" t="s">
        <v>83</v>
      </c>
      <c r="AW290" s="13" t="s">
        <v>30</v>
      </c>
      <c r="AX290" s="13" t="s">
        <v>81</v>
      </c>
      <c r="AY290" s="190" t="s">
        <v>119</v>
      </c>
    </row>
    <row r="291" s="2" customFormat="1" ht="16.5" customHeight="1">
      <c r="A291" s="37"/>
      <c r="B291" s="170"/>
      <c r="C291" s="171" t="s">
        <v>399</v>
      </c>
      <c r="D291" s="171" t="s">
        <v>121</v>
      </c>
      <c r="E291" s="172" t="s">
        <v>400</v>
      </c>
      <c r="F291" s="173" t="s">
        <v>401</v>
      </c>
      <c r="G291" s="174" t="s">
        <v>312</v>
      </c>
      <c r="H291" s="175">
        <v>34</v>
      </c>
      <c r="I291" s="176"/>
      <c r="J291" s="177">
        <f>ROUND(I291*H291,2)</f>
        <v>0</v>
      </c>
      <c r="K291" s="173" t="s">
        <v>125</v>
      </c>
      <c r="L291" s="38"/>
      <c r="M291" s="178" t="s">
        <v>1</v>
      </c>
      <c r="N291" s="179" t="s">
        <v>38</v>
      </c>
      <c r="O291" s="76"/>
      <c r="P291" s="180">
        <f>O291*H291</f>
        <v>0</v>
      </c>
      <c r="Q291" s="180">
        <v>0.13095999999999999</v>
      </c>
      <c r="R291" s="180">
        <f>Q291*H291</f>
        <v>4.4526399999999997</v>
      </c>
      <c r="S291" s="180">
        <v>0</v>
      </c>
      <c r="T291" s="181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2" t="s">
        <v>126</v>
      </c>
      <c r="AT291" s="182" t="s">
        <v>121</v>
      </c>
      <c r="AU291" s="182" t="s">
        <v>83</v>
      </c>
      <c r="AY291" s="18" t="s">
        <v>119</v>
      </c>
      <c r="BE291" s="183">
        <f>IF(N291="základní",J291,0)</f>
        <v>0</v>
      </c>
      <c r="BF291" s="183">
        <f>IF(N291="snížená",J291,0)</f>
        <v>0</v>
      </c>
      <c r="BG291" s="183">
        <f>IF(N291="zákl. přenesená",J291,0)</f>
        <v>0</v>
      </c>
      <c r="BH291" s="183">
        <f>IF(N291="sníž. přenesená",J291,0)</f>
        <v>0</v>
      </c>
      <c r="BI291" s="183">
        <f>IF(N291="nulová",J291,0)</f>
        <v>0</v>
      </c>
      <c r="BJ291" s="18" t="s">
        <v>81</v>
      </c>
      <c r="BK291" s="183">
        <f>ROUND(I291*H291,2)</f>
        <v>0</v>
      </c>
      <c r="BL291" s="18" t="s">
        <v>126</v>
      </c>
      <c r="BM291" s="182" t="s">
        <v>402</v>
      </c>
    </row>
    <row r="292" s="2" customFormat="1">
      <c r="A292" s="37"/>
      <c r="B292" s="38"/>
      <c r="C292" s="37"/>
      <c r="D292" s="184" t="s">
        <v>128</v>
      </c>
      <c r="E292" s="37"/>
      <c r="F292" s="185" t="s">
        <v>403</v>
      </c>
      <c r="G292" s="37"/>
      <c r="H292" s="37"/>
      <c r="I292" s="186"/>
      <c r="J292" s="37"/>
      <c r="K292" s="37"/>
      <c r="L292" s="38"/>
      <c r="M292" s="187"/>
      <c r="N292" s="188"/>
      <c r="O292" s="76"/>
      <c r="P292" s="76"/>
      <c r="Q292" s="76"/>
      <c r="R292" s="76"/>
      <c r="S292" s="76"/>
      <c r="T292" s="7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8" t="s">
        <v>128</v>
      </c>
      <c r="AU292" s="18" t="s">
        <v>83</v>
      </c>
    </row>
    <row r="293" s="13" customFormat="1">
      <c r="A293" s="13"/>
      <c r="B293" s="189"/>
      <c r="C293" s="13"/>
      <c r="D293" s="184" t="s">
        <v>130</v>
      </c>
      <c r="E293" s="190" t="s">
        <v>1</v>
      </c>
      <c r="F293" s="191" t="s">
        <v>329</v>
      </c>
      <c r="G293" s="13"/>
      <c r="H293" s="192">
        <v>34</v>
      </c>
      <c r="I293" s="193"/>
      <c r="J293" s="13"/>
      <c r="K293" s="13"/>
      <c r="L293" s="189"/>
      <c r="M293" s="194"/>
      <c r="N293" s="195"/>
      <c r="O293" s="195"/>
      <c r="P293" s="195"/>
      <c r="Q293" s="195"/>
      <c r="R293" s="195"/>
      <c r="S293" s="195"/>
      <c r="T293" s="19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0" t="s">
        <v>130</v>
      </c>
      <c r="AU293" s="190" t="s">
        <v>83</v>
      </c>
      <c r="AV293" s="13" t="s">
        <v>83</v>
      </c>
      <c r="AW293" s="13" t="s">
        <v>30</v>
      </c>
      <c r="AX293" s="13" t="s">
        <v>81</v>
      </c>
      <c r="AY293" s="190" t="s">
        <v>119</v>
      </c>
    </row>
    <row r="294" s="2" customFormat="1" ht="16.5" customHeight="1">
      <c r="A294" s="37"/>
      <c r="B294" s="170"/>
      <c r="C294" s="205" t="s">
        <v>404</v>
      </c>
      <c r="D294" s="205" t="s">
        <v>173</v>
      </c>
      <c r="E294" s="206" t="s">
        <v>405</v>
      </c>
      <c r="F294" s="207" t="s">
        <v>406</v>
      </c>
      <c r="G294" s="208" t="s">
        <v>312</v>
      </c>
      <c r="H294" s="209">
        <v>34</v>
      </c>
      <c r="I294" s="210"/>
      <c r="J294" s="211">
        <f>ROUND(I294*H294,2)</f>
        <v>0</v>
      </c>
      <c r="K294" s="207" t="s">
        <v>125</v>
      </c>
      <c r="L294" s="212"/>
      <c r="M294" s="213" t="s">
        <v>1</v>
      </c>
      <c r="N294" s="214" t="s">
        <v>38</v>
      </c>
      <c r="O294" s="76"/>
      <c r="P294" s="180">
        <f>O294*H294</f>
        <v>0</v>
      </c>
      <c r="Q294" s="180">
        <v>0.12</v>
      </c>
      <c r="R294" s="180">
        <f>Q294*H294</f>
        <v>4.0800000000000001</v>
      </c>
      <c r="S294" s="180">
        <v>0</v>
      </c>
      <c r="T294" s="18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2" t="s">
        <v>177</v>
      </c>
      <c r="AT294" s="182" t="s">
        <v>173</v>
      </c>
      <c r="AU294" s="182" t="s">
        <v>83</v>
      </c>
      <c r="AY294" s="18" t="s">
        <v>119</v>
      </c>
      <c r="BE294" s="183">
        <f>IF(N294="základní",J294,0)</f>
        <v>0</v>
      </c>
      <c r="BF294" s="183">
        <f>IF(N294="snížená",J294,0)</f>
        <v>0</v>
      </c>
      <c r="BG294" s="183">
        <f>IF(N294="zákl. přenesená",J294,0)</f>
        <v>0</v>
      </c>
      <c r="BH294" s="183">
        <f>IF(N294="sníž. přenesená",J294,0)</f>
        <v>0</v>
      </c>
      <c r="BI294" s="183">
        <f>IF(N294="nulová",J294,0)</f>
        <v>0</v>
      </c>
      <c r="BJ294" s="18" t="s">
        <v>81</v>
      </c>
      <c r="BK294" s="183">
        <f>ROUND(I294*H294,2)</f>
        <v>0</v>
      </c>
      <c r="BL294" s="18" t="s">
        <v>126</v>
      </c>
      <c r="BM294" s="182" t="s">
        <v>407</v>
      </c>
    </row>
    <row r="295" s="2" customFormat="1">
      <c r="A295" s="37"/>
      <c r="B295" s="38"/>
      <c r="C295" s="37"/>
      <c r="D295" s="184" t="s">
        <v>128</v>
      </c>
      <c r="E295" s="37"/>
      <c r="F295" s="185" t="s">
        <v>406</v>
      </c>
      <c r="G295" s="37"/>
      <c r="H295" s="37"/>
      <c r="I295" s="186"/>
      <c r="J295" s="37"/>
      <c r="K295" s="37"/>
      <c r="L295" s="38"/>
      <c r="M295" s="187"/>
      <c r="N295" s="188"/>
      <c r="O295" s="76"/>
      <c r="P295" s="76"/>
      <c r="Q295" s="76"/>
      <c r="R295" s="76"/>
      <c r="S295" s="76"/>
      <c r="T295" s="7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8" t="s">
        <v>128</v>
      </c>
      <c r="AU295" s="18" t="s">
        <v>83</v>
      </c>
    </row>
    <row r="296" s="13" customFormat="1">
      <c r="A296" s="13"/>
      <c r="B296" s="189"/>
      <c r="C296" s="13"/>
      <c r="D296" s="184" t="s">
        <v>130</v>
      </c>
      <c r="E296" s="190" t="s">
        <v>1</v>
      </c>
      <c r="F296" s="191" t="s">
        <v>329</v>
      </c>
      <c r="G296" s="13"/>
      <c r="H296" s="192">
        <v>34</v>
      </c>
      <c r="I296" s="193"/>
      <c r="J296" s="13"/>
      <c r="K296" s="13"/>
      <c r="L296" s="189"/>
      <c r="M296" s="194"/>
      <c r="N296" s="195"/>
      <c r="O296" s="195"/>
      <c r="P296" s="195"/>
      <c r="Q296" s="195"/>
      <c r="R296" s="195"/>
      <c r="S296" s="195"/>
      <c r="T296" s="19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0" t="s">
        <v>130</v>
      </c>
      <c r="AU296" s="190" t="s">
        <v>83</v>
      </c>
      <c r="AV296" s="13" t="s">
        <v>83</v>
      </c>
      <c r="AW296" s="13" t="s">
        <v>30</v>
      </c>
      <c r="AX296" s="13" t="s">
        <v>81</v>
      </c>
      <c r="AY296" s="190" t="s">
        <v>119</v>
      </c>
    </row>
    <row r="297" s="2" customFormat="1" ht="16.5" customHeight="1">
      <c r="A297" s="37"/>
      <c r="B297" s="170"/>
      <c r="C297" s="171" t="s">
        <v>408</v>
      </c>
      <c r="D297" s="171" t="s">
        <v>121</v>
      </c>
      <c r="E297" s="172" t="s">
        <v>409</v>
      </c>
      <c r="F297" s="173" t="s">
        <v>410</v>
      </c>
      <c r="G297" s="174" t="s">
        <v>124</v>
      </c>
      <c r="H297" s="175">
        <v>17</v>
      </c>
      <c r="I297" s="176"/>
      <c r="J297" s="177">
        <f>ROUND(I297*H297,2)</f>
        <v>0</v>
      </c>
      <c r="K297" s="173" t="s">
        <v>125</v>
      </c>
      <c r="L297" s="38"/>
      <c r="M297" s="178" t="s">
        <v>1</v>
      </c>
      <c r="N297" s="179" t="s">
        <v>38</v>
      </c>
      <c r="O297" s="76"/>
      <c r="P297" s="180">
        <f>O297*H297</f>
        <v>0</v>
      </c>
      <c r="Q297" s="180">
        <v>0.02681</v>
      </c>
      <c r="R297" s="180">
        <f>Q297*H297</f>
        <v>0.45577000000000001</v>
      </c>
      <c r="S297" s="180">
        <v>0</v>
      </c>
      <c r="T297" s="181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2" t="s">
        <v>126</v>
      </c>
      <c r="AT297" s="182" t="s">
        <v>121</v>
      </c>
      <c r="AU297" s="182" t="s">
        <v>83</v>
      </c>
      <c r="AY297" s="18" t="s">
        <v>119</v>
      </c>
      <c r="BE297" s="183">
        <f>IF(N297="základní",J297,0)</f>
        <v>0</v>
      </c>
      <c r="BF297" s="183">
        <f>IF(N297="snížená",J297,0)</f>
        <v>0</v>
      </c>
      <c r="BG297" s="183">
        <f>IF(N297="zákl. přenesená",J297,0)</f>
        <v>0</v>
      </c>
      <c r="BH297" s="183">
        <f>IF(N297="sníž. přenesená",J297,0)</f>
        <v>0</v>
      </c>
      <c r="BI297" s="183">
        <f>IF(N297="nulová",J297,0)</f>
        <v>0</v>
      </c>
      <c r="BJ297" s="18" t="s">
        <v>81</v>
      </c>
      <c r="BK297" s="183">
        <f>ROUND(I297*H297,2)</f>
        <v>0</v>
      </c>
      <c r="BL297" s="18" t="s">
        <v>126</v>
      </c>
      <c r="BM297" s="182" t="s">
        <v>411</v>
      </c>
    </row>
    <row r="298" s="2" customFormat="1">
      <c r="A298" s="37"/>
      <c r="B298" s="38"/>
      <c r="C298" s="37"/>
      <c r="D298" s="184" t="s">
        <v>128</v>
      </c>
      <c r="E298" s="37"/>
      <c r="F298" s="185" t="s">
        <v>412</v>
      </c>
      <c r="G298" s="37"/>
      <c r="H298" s="37"/>
      <c r="I298" s="186"/>
      <c r="J298" s="37"/>
      <c r="K298" s="37"/>
      <c r="L298" s="38"/>
      <c r="M298" s="187"/>
      <c r="N298" s="188"/>
      <c r="O298" s="76"/>
      <c r="P298" s="76"/>
      <c r="Q298" s="76"/>
      <c r="R298" s="76"/>
      <c r="S298" s="76"/>
      <c r="T298" s="7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8" t="s">
        <v>128</v>
      </c>
      <c r="AU298" s="18" t="s">
        <v>83</v>
      </c>
    </row>
    <row r="299" s="13" customFormat="1">
      <c r="A299" s="13"/>
      <c r="B299" s="189"/>
      <c r="C299" s="13"/>
      <c r="D299" s="184" t="s">
        <v>130</v>
      </c>
      <c r="E299" s="190" t="s">
        <v>1</v>
      </c>
      <c r="F299" s="191" t="s">
        <v>413</v>
      </c>
      <c r="G299" s="13"/>
      <c r="H299" s="192">
        <v>17</v>
      </c>
      <c r="I299" s="193"/>
      <c r="J299" s="13"/>
      <c r="K299" s="13"/>
      <c r="L299" s="189"/>
      <c r="M299" s="194"/>
      <c r="N299" s="195"/>
      <c r="O299" s="195"/>
      <c r="P299" s="195"/>
      <c r="Q299" s="195"/>
      <c r="R299" s="195"/>
      <c r="S299" s="195"/>
      <c r="T299" s="19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0" t="s">
        <v>130</v>
      </c>
      <c r="AU299" s="190" t="s">
        <v>83</v>
      </c>
      <c r="AV299" s="13" t="s">
        <v>83</v>
      </c>
      <c r="AW299" s="13" t="s">
        <v>30</v>
      </c>
      <c r="AX299" s="13" t="s">
        <v>81</v>
      </c>
      <c r="AY299" s="190" t="s">
        <v>119</v>
      </c>
    </row>
    <row r="300" s="12" customFormat="1" ht="22.8" customHeight="1">
      <c r="A300" s="12"/>
      <c r="B300" s="157"/>
      <c r="C300" s="12"/>
      <c r="D300" s="158" t="s">
        <v>72</v>
      </c>
      <c r="E300" s="168" t="s">
        <v>414</v>
      </c>
      <c r="F300" s="168" t="s">
        <v>415</v>
      </c>
      <c r="G300" s="12"/>
      <c r="H300" s="12"/>
      <c r="I300" s="160"/>
      <c r="J300" s="169">
        <f>BK300</f>
        <v>0</v>
      </c>
      <c r="K300" s="12"/>
      <c r="L300" s="157"/>
      <c r="M300" s="162"/>
      <c r="N300" s="163"/>
      <c r="O300" s="163"/>
      <c r="P300" s="164">
        <f>SUM(P301:P311)</f>
        <v>0</v>
      </c>
      <c r="Q300" s="163"/>
      <c r="R300" s="164">
        <f>SUM(R301:R311)</f>
        <v>0</v>
      </c>
      <c r="S300" s="163"/>
      <c r="T300" s="165">
        <f>SUM(T301:T311)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58" t="s">
        <v>81</v>
      </c>
      <c r="AT300" s="166" t="s">
        <v>72</v>
      </c>
      <c r="AU300" s="166" t="s">
        <v>81</v>
      </c>
      <c r="AY300" s="158" t="s">
        <v>119</v>
      </c>
      <c r="BK300" s="167">
        <f>SUM(BK301:BK311)</f>
        <v>0</v>
      </c>
    </row>
    <row r="301" s="2" customFormat="1" ht="16.5" customHeight="1">
      <c r="A301" s="37"/>
      <c r="B301" s="170"/>
      <c r="C301" s="171" t="s">
        <v>416</v>
      </c>
      <c r="D301" s="171" t="s">
        <v>121</v>
      </c>
      <c r="E301" s="172" t="s">
        <v>417</v>
      </c>
      <c r="F301" s="173" t="s">
        <v>418</v>
      </c>
      <c r="G301" s="174" t="s">
        <v>176</v>
      </c>
      <c r="H301" s="175">
        <v>103.7</v>
      </c>
      <c r="I301" s="176"/>
      <c r="J301" s="177">
        <f>ROUND(I301*H301,2)</f>
        <v>0</v>
      </c>
      <c r="K301" s="173" t="s">
        <v>125</v>
      </c>
      <c r="L301" s="38"/>
      <c r="M301" s="178" t="s">
        <v>1</v>
      </c>
      <c r="N301" s="179" t="s">
        <v>38</v>
      </c>
      <c r="O301" s="76"/>
      <c r="P301" s="180">
        <f>O301*H301</f>
        <v>0</v>
      </c>
      <c r="Q301" s="180">
        <v>0</v>
      </c>
      <c r="R301" s="180">
        <f>Q301*H301</f>
        <v>0</v>
      </c>
      <c r="S301" s="180">
        <v>0</v>
      </c>
      <c r="T301" s="181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82" t="s">
        <v>126</v>
      </c>
      <c r="AT301" s="182" t="s">
        <v>121</v>
      </c>
      <c r="AU301" s="182" t="s">
        <v>83</v>
      </c>
      <c r="AY301" s="18" t="s">
        <v>119</v>
      </c>
      <c r="BE301" s="183">
        <f>IF(N301="základní",J301,0)</f>
        <v>0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18" t="s">
        <v>81</v>
      </c>
      <c r="BK301" s="183">
        <f>ROUND(I301*H301,2)</f>
        <v>0</v>
      </c>
      <c r="BL301" s="18" t="s">
        <v>126</v>
      </c>
      <c r="BM301" s="182" t="s">
        <v>419</v>
      </c>
    </row>
    <row r="302" s="2" customFormat="1">
      <c r="A302" s="37"/>
      <c r="B302" s="38"/>
      <c r="C302" s="37"/>
      <c r="D302" s="184" t="s">
        <v>128</v>
      </c>
      <c r="E302" s="37"/>
      <c r="F302" s="185" t="s">
        <v>420</v>
      </c>
      <c r="G302" s="37"/>
      <c r="H302" s="37"/>
      <c r="I302" s="186"/>
      <c r="J302" s="37"/>
      <c r="K302" s="37"/>
      <c r="L302" s="38"/>
      <c r="M302" s="187"/>
      <c r="N302" s="188"/>
      <c r="O302" s="76"/>
      <c r="P302" s="76"/>
      <c r="Q302" s="76"/>
      <c r="R302" s="76"/>
      <c r="S302" s="76"/>
      <c r="T302" s="7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8" t="s">
        <v>128</v>
      </c>
      <c r="AU302" s="18" t="s">
        <v>83</v>
      </c>
    </row>
    <row r="303" s="13" customFormat="1">
      <c r="A303" s="13"/>
      <c r="B303" s="189"/>
      <c r="C303" s="13"/>
      <c r="D303" s="184" t="s">
        <v>130</v>
      </c>
      <c r="E303" s="190" t="s">
        <v>1</v>
      </c>
      <c r="F303" s="191" t="s">
        <v>421</v>
      </c>
      <c r="G303" s="13"/>
      <c r="H303" s="192">
        <v>103.7</v>
      </c>
      <c r="I303" s="193"/>
      <c r="J303" s="13"/>
      <c r="K303" s="13"/>
      <c r="L303" s="189"/>
      <c r="M303" s="194"/>
      <c r="N303" s="195"/>
      <c r="O303" s="195"/>
      <c r="P303" s="195"/>
      <c r="Q303" s="195"/>
      <c r="R303" s="195"/>
      <c r="S303" s="195"/>
      <c r="T303" s="19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0" t="s">
        <v>130</v>
      </c>
      <c r="AU303" s="190" t="s">
        <v>83</v>
      </c>
      <c r="AV303" s="13" t="s">
        <v>83</v>
      </c>
      <c r="AW303" s="13" t="s">
        <v>30</v>
      </c>
      <c r="AX303" s="13" t="s">
        <v>81</v>
      </c>
      <c r="AY303" s="190" t="s">
        <v>119</v>
      </c>
    </row>
    <row r="304" s="2" customFormat="1" ht="16.5" customHeight="1">
      <c r="A304" s="37"/>
      <c r="B304" s="170"/>
      <c r="C304" s="171" t="s">
        <v>422</v>
      </c>
      <c r="D304" s="171" t="s">
        <v>121</v>
      </c>
      <c r="E304" s="172" t="s">
        <v>423</v>
      </c>
      <c r="F304" s="173" t="s">
        <v>424</v>
      </c>
      <c r="G304" s="174" t="s">
        <v>176</v>
      </c>
      <c r="H304" s="175">
        <v>2488.8000000000002</v>
      </c>
      <c r="I304" s="176"/>
      <c r="J304" s="177">
        <f>ROUND(I304*H304,2)</f>
        <v>0</v>
      </c>
      <c r="K304" s="173" t="s">
        <v>125</v>
      </c>
      <c r="L304" s="38"/>
      <c r="M304" s="178" t="s">
        <v>1</v>
      </c>
      <c r="N304" s="179" t="s">
        <v>38</v>
      </c>
      <c r="O304" s="76"/>
      <c r="P304" s="180">
        <f>O304*H304</f>
        <v>0</v>
      </c>
      <c r="Q304" s="180">
        <v>0</v>
      </c>
      <c r="R304" s="180">
        <f>Q304*H304</f>
        <v>0</v>
      </c>
      <c r="S304" s="180">
        <v>0</v>
      </c>
      <c r="T304" s="181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82" t="s">
        <v>126</v>
      </c>
      <c r="AT304" s="182" t="s">
        <v>121</v>
      </c>
      <c r="AU304" s="182" t="s">
        <v>83</v>
      </c>
      <c r="AY304" s="18" t="s">
        <v>119</v>
      </c>
      <c r="BE304" s="183">
        <f>IF(N304="základní",J304,0)</f>
        <v>0</v>
      </c>
      <c r="BF304" s="183">
        <f>IF(N304="snížená",J304,0)</f>
        <v>0</v>
      </c>
      <c r="BG304" s="183">
        <f>IF(N304="zákl. přenesená",J304,0)</f>
        <v>0</v>
      </c>
      <c r="BH304" s="183">
        <f>IF(N304="sníž. přenesená",J304,0)</f>
        <v>0</v>
      </c>
      <c r="BI304" s="183">
        <f>IF(N304="nulová",J304,0)</f>
        <v>0</v>
      </c>
      <c r="BJ304" s="18" t="s">
        <v>81</v>
      </c>
      <c r="BK304" s="183">
        <f>ROUND(I304*H304,2)</f>
        <v>0</v>
      </c>
      <c r="BL304" s="18" t="s">
        <v>126</v>
      </c>
      <c r="BM304" s="182" t="s">
        <v>425</v>
      </c>
    </row>
    <row r="305" s="2" customFormat="1">
      <c r="A305" s="37"/>
      <c r="B305" s="38"/>
      <c r="C305" s="37"/>
      <c r="D305" s="184" t="s">
        <v>128</v>
      </c>
      <c r="E305" s="37"/>
      <c r="F305" s="185" t="s">
        <v>426</v>
      </c>
      <c r="G305" s="37"/>
      <c r="H305" s="37"/>
      <c r="I305" s="186"/>
      <c r="J305" s="37"/>
      <c r="K305" s="37"/>
      <c r="L305" s="38"/>
      <c r="M305" s="187"/>
      <c r="N305" s="188"/>
      <c r="O305" s="76"/>
      <c r="P305" s="76"/>
      <c r="Q305" s="76"/>
      <c r="R305" s="76"/>
      <c r="S305" s="76"/>
      <c r="T305" s="7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8" t="s">
        <v>128</v>
      </c>
      <c r="AU305" s="18" t="s">
        <v>83</v>
      </c>
    </row>
    <row r="306" s="13" customFormat="1">
      <c r="A306" s="13"/>
      <c r="B306" s="189"/>
      <c r="C306" s="13"/>
      <c r="D306" s="184" t="s">
        <v>130</v>
      </c>
      <c r="E306" s="190" t="s">
        <v>1</v>
      </c>
      <c r="F306" s="191" t="s">
        <v>427</v>
      </c>
      <c r="G306" s="13"/>
      <c r="H306" s="192">
        <v>2488.8000000000002</v>
      </c>
      <c r="I306" s="193"/>
      <c r="J306" s="13"/>
      <c r="K306" s="13"/>
      <c r="L306" s="189"/>
      <c r="M306" s="194"/>
      <c r="N306" s="195"/>
      <c r="O306" s="195"/>
      <c r="P306" s="195"/>
      <c r="Q306" s="195"/>
      <c r="R306" s="195"/>
      <c r="S306" s="195"/>
      <c r="T306" s="19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0" t="s">
        <v>130</v>
      </c>
      <c r="AU306" s="190" t="s">
        <v>83</v>
      </c>
      <c r="AV306" s="13" t="s">
        <v>83</v>
      </c>
      <c r="AW306" s="13" t="s">
        <v>30</v>
      </c>
      <c r="AX306" s="13" t="s">
        <v>81</v>
      </c>
      <c r="AY306" s="190" t="s">
        <v>119</v>
      </c>
    </row>
    <row r="307" s="2" customFormat="1" ht="24.15" customHeight="1">
      <c r="A307" s="37"/>
      <c r="B307" s="170"/>
      <c r="C307" s="171" t="s">
        <v>428</v>
      </c>
      <c r="D307" s="171" t="s">
        <v>121</v>
      </c>
      <c r="E307" s="172" t="s">
        <v>429</v>
      </c>
      <c r="F307" s="173" t="s">
        <v>430</v>
      </c>
      <c r="G307" s="174" t="s">
        <v>176</v>
      </c>
      <c r="H307" s="175">
        <v>449.49700000000001</v>
      </c>
      <c r="I307" s="176"/>
      <c r="J307" s="177">
        <f>ROUND(I307*H307,2)</f>
        <v>0</v>
      </c>
      <c r="K307" s="173" t="s">
        <v>125</v>
      </c>
      <c r="L307" s="38"/>
      <c r="M307" s="178" t="s">
        <v>1</v>
      </c>
      <c r="N307" s="179" t="s">
        <v>38</v>
      </c>
      <c r="O307" s="76"/>
      <c r="P307" s="180">
        <f>O307*H307</f>
        <v>0</v>
      </c>
      <c r="Q307" s="180">
        <v>0</v>
      </c>
      <c r="R307" s="180">
        <f>Q307*H307</f>
        <v>0</v>
      </c>
      <c r="S307" s="180">
        <v>0</v>
      </c>
      <c r="T307" s="181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82" t="s">
        <v>126</v>
      </c>
      <c r="AT307" s="182" t="s">
        <v>121</v>
      </c>
      <c r="AU307" s="182" t="s">
        <v>83</v>
      </c>
      <c r="AY307" s="18" t="s">
        <v>119</v>
      </c>
      <c r="BE307" s="183">
        <f>IF(N307="základní",J307,0)</f>
        <v>0</v>
      </c>
      <c r="BF307" s="183">
        <f>IF(N307="snížená",J307,0)</f>
        <v>0</v>
      </c>
      <c r="BG307" s="183">
        <f>IF(N307="zákl. přenesená",J307,0)</f>
        <v>0</v>
      </c>
      <c r="BH307" s="183">
        <f>IF(N307="sníž. přenesená",J307,0)</f>
        <v>0</v>
      </c>
      <c r="BI307" s="183">
        <f>IF(N307="nulová",J307,0)</f>
        <v>0</v>
      </c>
      <c r="BJ307" s="18" t="s">
        <v>81</v>
      </c>
      <c r="BK307" s="183">
        <f>ROUND(I307*H307,2)</f>
        <v>0</v>
      </c>
      <c r="BL307" s="18" t="s">
        <v>126</v>
      </c>
      <c r="BM307" s="182" t="s">
        <v>431</v>
      </c>
    </row>
    <row r="308" s="2" customFormat="1">
      <c r="A308" s="37"/>
      <c r="B308" s="38"/>
      <c r="C308" s="37"/>
      <c r="D308" s="184" t="s">
        <v>128</v>
      </c>
      <c r="E308" s="37"/>
      <c r="F308" s="185" t="s">
        <v>430</v>
      </c>
      <c r="G308" s="37"/>
      <c r="H308" s="37"/>
      <c r="I308" s="186"/>
      <c r="J308" s="37"/>
      <c r="K308" s="37"/>
      <c r="L308" s="38"/>
      <c r="M308" s="187"/>
      <c r="N308" s="188"/>
      <c r="O308" s="76"/>
      <c r="P308" s="76"/>
      <c r="Q308" s="76"/>
      <c r="R308" s="76"/>
      <c r="S308" s="76"/>
      <c r="T308" s="7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8" t="s">
        <v>128</v>
      </c>
      <c r="AU308" s="18" t="s">
        <v>83</v>
      </c>
    </row>
    <row r="309" s="13" customFormat="1">
      <c r="A309" s="13"/>
      <c r="B309" s="189"/>
      <c r="C309" s="13"/>
      <c r="D309" s="184" t="s">
        <v>130</v>
      </c>
      <c r="E309" s="190" t="s">
        <v>1</v>
      </c>
      <c r="F309" s="191" t="s">
        <v>432</v>
      </c>
      <c r="G309" s="13"/>
      <c r="H309" s="192">
        <v>345.79700000000003</v>
      </c>
      <c r="I309" s="193"/>
      <c r="J309" s="13"/>
      <c r="K309" s="13"/>
      <c r="L309" s="189"/>
      <c r="M309" s="194"/>
      <c r="N309" s="195"/>
      <c r="O309" s="195"/>
      <c r="P309" s="195"/>
      <c r="Q309" s="195"/>
      <c r="R309" s="195"/>
      <c r="S309" s="195"/>
      <c r="T309" s="19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0" t="s">
        <v>130</v>
      </c>
      <c r="AU309" s="190" t="s">
        <v>83</v>
      </c>
      <c r="AV309" s="13" t="s">
        <v>83</v>
      </c>
      <c r="AW309" s="13" t="s">
        <v>30</v>
      </c>
      <c r="AX309" s="13" t="s">
        <v>73</v>
      </c>
      <c r="AY309" s="190" t="s">
        <v>119</v>
      </c>
    </row>
    <row r="310" s="13" customFormat="1">
      <c r="A310" s="13"/>
      <c r="B310" s="189"/>
      <c r="C310" s="13"/>
      <c r="D310" s="184" t="s">
        <v>130</v>
      </c>
      <c r="E310" s="190" t="s">
        <v>1</v>
      </c>
      <c r="F310" s="191" t="s">
        <v>433</v>
      </c>
      <c r="G310" s="13"/>
      <c r="H310" s="192">
        <v>103.7</v>
      </c>
      <c r="I310" s="193"/>
      <c r="J310" s="13"/>
      <c r="K310" s="13"/>
      <c r="L310" s="189"/>
      <c r="M310" s="194"/>
      <c r="N310" s="195"/>
      <c r="O310" s="195"/>
      <c r="P310" s="195"/>
      <c r="Q310" s="195"/>
      <c r="R310" s="195"/>
      <c r="S310" s="195"/>
      <c r="T310" s="19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0" t="s">
        <v>130</v>
      </c>
      <c r="AU310" s="190" t="s">
        <v>83</v>
      </c>
      <c r="AV310" s="13" t="s">
        <v>83</v>
      </c>
      <c r="AW310" s="13" t="s">
        <v>30</v>
      </c>
      <c r="AX310" s="13" t="s">
        <v>73</v>
      </c>
      <c r="AY310" s="190" t="s">
        <v>119</v>
      </c>
    </row>
    <row r="311" s="14" customFormat="1">
      <c r="A311" s="14"/>
      <c r="B311" s="197"/>
      <c r="C311" s="14"/>
      <c r="D311" s="184" t="s">
        <v>130</v>
      </c>
      <c r="E311" s="198" t="s">
        <v>1</v>
      </c>
      <c r="F311" s="199" t="s">
        <v>141</v>
      </c>
      <c r="G311" s="14"/>
      <c r="H311" s="200">
        <v>449.49700000000001</v>
      </c>
      <c r="I311" s="201"/>
      <c r="J311" s="14"/>
      <c r="K311" s="14"/>
      <c r="L311" s="197"/>
      <c r="M311" s="202"/>
      <c r="N311" s="203"/>
      <c r="O311" s="203"/>
      <c r="P311" s="203"/>
      <c r="Q311" s="203"/>
      <c r="R311" s="203"/>
      <c r="S311" s="203"/>
      <c r="T311" s="20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198" t="s">
        <v>130</v>
      </c>
      <c r="AU311" s="198" t="s">
        <v>83</v>
      </c>
      <c r="AV311" s="14" t="s">
        <v>126</v>
      </c>
      <c r="AW311" s="14" t="s">
        <v>30</v>
      </c>
      <c r="AX311" s="14" t="s">
        <v>81</v>
      </c>
      <c r="AY311" s="198" t="s">
        <v>119</v>
      </c>
    </row>
    <row r="312" s="12" customFormat="1" ht="22.8" customHeight="1">
      <c r="A312" s="12"/>
      <c r="B312" s="157"/>
      <c r="C312" s="12"/>
      <c r="D312" s="158" t="s">
        <v>72</v>
      </c>
      <c r="E312" s="168" t="s">
        <v>434</v>
      </c>
      <c r="F312" s="168" t="s">
        <v>435</v>
      </c>
      <c r="G312" s="12"/>
      <c r="H312" s="12"/>
      <c r="I312" s="160"/>
      <c r="J312" s="169">
        <f>BK312</f>
        <v>0</v>
      </c>
      <c r="K312" s="12"/>
      <c r="L312" s="157"/>
      <c r="M312" s="162"/>
      <c r="N312" s="163"/>
      <c r="O312" s="163"/>
      <c r="P312" s="164">
        <f>SUM(P313:P314)</f>
        <v>0</v>
      </c>
      <c r="Q312" s="163"/>
      <c r="R312" s="164">
        <f>SUM(R313:R314)</f>
        <v>0</v>
      </c>
      <c r="S312" s="163"/>
      <c r="T312" s="165">
        <f>SUM(T313:T314)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58" t="s">
        <v>81</v>
      </c>
      <c r="AT312" s="166" t="s">
        <v>72</v>
      </c>
      <c r="AU312" s="166" t="s">
        <v>81</v>
      </c>
      <c r="AY312" s="158" t="s">
        <v>119</v>
      </c>
      <c r="BK312" s="167">
        <f>SUM(BK313:BK314)</f>
        <v>0</v>
      </c>
    </row>
    <row r="313" s="2" customFormat="1" ht="21.75" customHeight="1">
      <c r="A313" s="37"/>
      <c r="B313" s="170"/>
      <c r="C313" s="171" t="s">
        <v>436</v>
      </c>
      <c r="D313" s="171" t="s">
        <v>121</v>
      </c>
      <c r="E313" s="172" t="s">
        <v>437</v>
      </c>
      <c r="F313" s="173" t="s">
        <v>438</v>
      </c>
      <c r="G313" s="174" t="s">
        <v>176</v>
      </c>
      <c r="H313" s="175">
        <v>476.65100000000001</v>
      </c>
      <c r="I313" s="176"/>
      <c r="J313" s="177">
        <f>ROUND(I313*H313,2)</f>
        <v>0</v>
      </c>
      <c r="K313" s="173" t="s">
        <v>125</v>
      </c>
      <c r="L313" s="38"/>
      <c r="M313" s="178" t="s">
        <v>1</v>
      </c>
      <c r="N313" s="179" t="s">
        <v>38</v>
      </c>
      <c r="O313" s="76"/>
      <c r="P313" s="180">
        <f>O313*H313</f>
        <v>0</v>
      </c>
      <c r="Q313" s="180">
        <v>0</v>
      </c>
      <c r="R313" s="180">
        <f>Q313*H313</f>
        <v>0</v>
      </c>
      <c r="S313" s="180">
        <v>0</v>
      </c>
      <c r="T313" s="181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82" t="s">
        <v>126</v>
      </c>
      <c r="AT313" s="182" t="s">
        <v>121</v>
      </c>
      <c r="AU313" s="182" t="s">
        <v>83</v>
      </c>
      <c r="AY313" s="18" t="s">
        <v>119</v>
      </c>
      <c r="BE313" s="183">
        <f>IF(N313="základní",J313,0)</f>
        <v>0</v>
      </c>
      <c r="BF313" s="183">
        <f>IF(N313="snížená",J313,0)</f>
        <v>0</v>
      </c>
      <c r="BG313" s="183">
        <f>IF(N313="zákl. přenesená",J313,0)</f>
        <v>0</v>
      </c>
      <c r="BH313" s="183">
        <f>IF(N313="sníž. přenesená",J313,0)</f>
        <v>0</v>
      </c>
      <c r="BI313" s="183">
        <f>IF(N313="nulová",J313,0)</f>
        <v>0</v>
      </c>
      <c r="BJ313" s="18" t="s">
        <v>81</v>
      </c>
      <c r="BK313" s="183">
        <f>ROUND(I313*H313,2)</f>
        <v>0</v>
      </c>
      <c r="BL313" s="18" t="s">
        <v>126</v>
      </c>
      <c r="BM313" s="182" t="s">
        <v>439</v>
      </c>
    </row>
    <row r="314" s="2" customFormat="1">
      <c r="A314" s="37"/>
      <c r="B314" s="38"/>
      <c r="C314" s="37"/>
      <c r="D314" s="184" t="s">
        <v>128</v>
      </c>
      <c r="E314" s="37"/>
      <c r="F314" s="185" t="s">
        <v>440</v>
      </c>
      <c r="G314" s="37"/>
      <c r="H314" s="37"/>
      <c r="I314" s="186"/>
      <c r="J314" s="37"/>
      <c r="K314" s="37"/>
      <c r="L314" s="38"/>
      <c r="M314" s="222"/>
      <c r="N314" s="223"/>
      <c r="O314" s="224"/>
      <c r="P314" s="224"/>
      <c r="Q314" s="224"/>
      <c r="R314" s="224"/>
      <c r="S314" s="224"/>
      <c r="T314" s="225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8" t="s">
        <v>128</v>
      </c>
      <c r="AU314" s="18" t="s">
        <v>83</v>
      </c>
    </row>
    <row r="315" s="2" customFormat="1" ht="6.96" customHeight="1">
      <c r="A315" s="37"/>
      <c r="B315" s="59"/>
      <c r="C315" s="60"/>
      <c r="D315" s="60"/>
      <c r="E315" s="60"/>
      <c r="F315" s="60"/>
      <c r="G315" s="60"/>
      <c r="H315" s="60"/>
      <c r="I315" s="60"/>
      <c r="J315" s="60"/>
      <c r="K315" s="60"/>
      <c r="L315" s="38"/>
      <c r="M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</row>
  </sheetData>
  <autoFilter ref="C124:K31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87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Oprava komunikace ul. Ke Kapličce ve Šternberku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88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441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21. 3. 2023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ROUND(J119,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ROUND((SUM(BE119:BE200)),  2)</f>
        <v>0</v>
      </c>
      <c r="G33" s="37"/>
      <c r="H33" s="37"/>
      <c r="I33" s="127">
        <v>0.20999999999999999</v>
      </c>
      <c r="J33" s="126">
        <f>ROUND(((SUM(BE119:BE200))*I33),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ROUND((SUM(BF119:BF200)),  2)</f>
        <v>0</v>
      </c>
      <c r="G34" s="37"/>
      <c r="H34" s="37"/>
      <c r="I34" s="127">
        <v>0.14999999999999999</v>
      </c>
      <c r="J34" s="126">
        <f>ROUND(((SUM(BF119:BF200))*I34),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ROUND((SUM(BG119:BG200)),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ROUND((SUM(BH119:BH200)),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ROUND((SUM(BI119:BI200)),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Oprava komunikace ul. Ke Kapličce ve Šternberku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- - VRN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21. 3. 2023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91</v>
      </c>
      <c r="D94" s="128"/>
      <c r="E94" s="128"/>
      <c r="F94" s="128"/>
      <c r="G94" s="128"/>
      <c r="H94" s="128"/>
      <c r="I94" s="128"/>
      <c r="J94" s="137" t="s">
        <v>92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93</v>
      </c>
      <c r="D96" s="37"/>
      <c r="E96" s="37"/>
      <c r="F96" s="37"/>
      <c r="G96" s="37"/>
      <c r="H96" s="37"/>
      <c r="I96" s="37"/>
      <c r="J96" s="95">
        <f>J119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94</v>
      </c>
    </row>
    <row r="97" s="9" customFormat="1" ht="24.96" customHeight="1">
      <c r="A97" s="9"/>
      <c r="B97" s="139"/>
      <c r="C97" s="9"/>
      <c r="D97" s="140" t="s">
        <v>442</v>
      </c>
      <c r="E97" s="141"/>
      <c r="F97" s="141"/>
      <c r="G97" s="141"/>
      <c r="H97" s="141"/>
      <c r="I97" s="141"/>
      <c r="J97" s="142">
        <f>J120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443</v>
      </c>
      <c r="E98" s="145"/>
      <c r="F98" s="145"/>
      <c r="G98" s="145"/>
      <c r="H98" s="145"/>
      <c r="I98" s="145"/>
      <c r="J98" s="146">
        <f>J121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444</v>
      </c>
      <c r="E99" s="145"/>
      <c r="F99" s="145"/>
      <c r="G99" s="145"/>
      <c r="H99" s="145"/>
      <c r="I99" s="145"/>
      <c r="J99" s="146">
        <f>J153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104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120" t="str">
        <f>E7</f>
        <v>Oprava komunikace ul. Ke Kapličce ve Šternberku</v>
      </c>
      <c r="F109" s="31"/>
      <c r="G109" s="31"/>
      <c r="H109" s="31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88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66" t="str">
        <f>E9</f>
        <v>SO - - VRN</v>
      </c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7"/>
      <c r="E113" s="37"/>
      <c r="F113" s="26" t="str">
        <f>F12</f>
        <v xml:space="preserve"> </v>
      </c>
      <c r="G113" s="37"/>
      <c r="H113" s="37"/>
      <c r="I113" s="31" t="s">
        <v>22</v>
      </c>
      <c r="J113" s="68" t="str">
        <f>IF(J12="","",J12)</f>
        <v>21. 3. 2023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7"/>
      <c r="E115" s="37"/>
      <c r="F115" s="26" t="str">
        <f>E15</f>
        <v xml:space="preserve"> </v>
      </c>
      <c r="G115" s="37"/>
      <c r="H115" s="37"/>
      <c r="I115" s="31" t="s">
        <v>29</v>
      </c>
      <c r="J115" s="35" t="str">
        <f>E21</f>
        <v xml:space="preserve"> 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7"/>
      <c r="E116" s="37"/>
      <c r="F116" s="26" t="str">
        <f>IF(E18="","",E18)</f>
        <v>Vyplň údaj</v>
      </c>
      <c r="G116" s="37"/>
      <c r="H116" s="37"/>
      <c r="I116" s="31" t="s">
        <v>31</v>
      </c>
      <c r="J116" s="35" t="str">
        <f>E24</f>
        <v xml:space="preserve"> 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47"/>
      <c r="B118" s="148"/>
      <c r="C118" s="149" t="s">
        <v>105</v>
      </c>
      <c r="D118" s="150" t="s">
        <v>58</v>
      </c>
      <c r="E118" s="150" t="s">
        <v>54</v>
      </c>
      <c r="F118" s="150" t="s">
        <v>55</v>
      </c>
      <c r="G118" s="150" t="s">
        <v>106</v>
      </c>
      <c r="H118" s="150" t="s">
        <v>107</v>
      </c>
      <c r="I118" s="150" t="s">
        <v>108</v>
      </c>
      <c r="J118" s="150" t="s">
        <v>92</v>
      </c>
      <c r="K118" s="151" t="s">
        <v>109</v>
      </c>
      <c r="L118" s="152"/>
      <c r="M118" s="85" t="s">
        <v>1</v>
      </c>
      <c r="N118" s="86" t="s">
        <v>37</v>
      </c>
      <c r="O118" s="86" t="s">
        <v>110</v>
      </c>
      <c r="P118" s="86" t="s">
        <v>111</v>
      </c>
      <c r="Q118" s="86" t="s">
        <v>112</v>
      </c>
      <c r="R118" s="86" t="s">
        <v>113</v>
      </c>
      <c r="S118" s="86" t="s">
        <v>114</v>
      </c>
      <c r="T118" s="87" t="s">
        <v>115</v>
      </c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</row>
    <row r="119" s="2" customFormat="1" ht="22.8" customHeight="1">
      <c r="A119" s="37"/>
      <c r="B119" s="38"/>
      <c r="C119" s="92" t="s">
        <v>116</v>
      </c>
      <c r="D119" s="37"/>
      <c r="E119" s="37"/>
      <c r="F119" s="37"/>
      <c r="G119" s="37"/>
      <c r="H119" s="37"/>
      <c r="I119" s="37"/>
      <c r="J119" s="153">
        <f>BK119</f>
        <v>0</v>
      </c>
      <c r="K119" s="37"/>
      <c r="L119" s="38"/>
      <c r="M119" s="88"/>
      <c r="N119" s="72"/>
      <c r="O119" s="89"/>
      <c r="P119" s="154">
        <f>P120</f>
        <v>0</v>
      </c>
      <c r="Q119" s="89"/>
      <c r="R119" s="154">
        <f>R120</f>
        <v>0</v>
      </c>
      <c r="S119" s="89"/>
      <c r="T119" s="155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72</v>
      </c>
      <c r="AU119" s="18" t="s">
        <v>94</v>
      </c>
      <c r="BK119" s="156">
        <f>BK120</f>
        <v>0</v>
      </c>
    </row>
    <row r="120" s="12" customFormat="1" ht="25.92" customHeight="1">
      <c r="A120" s="12"/>
      <c r="B120" s="157"/>
      <c r="C120" s="12"/>
      <c r="D120" s="158" t="s">
        <v>72</v>
      </c>
      <c r="E120" s="159" t="s">
        <v>85</v>
      </c>
      <c r="F120" s="159" t="s">
        <v>445</v>
      </c>
      <c r="G120" s="12"/>
      <c r="H120" s="12"/>
      <c r="I120" s="160"/>
      <c r="J120" s="161">
        <f>BK120</f>
        <v>0</v>
      </c>
      <c r="K120" s="12"/>
      <c r="L120" s="157"/>
      <c r="M120" s="162"/>
      <c r="N120" s="163"/>
      <c r="O120" s="163"/>
      <c r="P120" s="164">
        <f>P121+P153</f>
        <v>0</v>
      </c>
      <c r="Q120" s="163"/>
      <c r="R120" s="164">
        <f>R121+R153</f>
        <v>0</v>
      </c>
      <c r="S120" s="163"/>
      <c r="T120" s="165">
        <f>T121+T153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8" t="s">
        <v>155</v>
      </c>
      <c r="AT120" s="166" t="s">
        <v>72</v>
      </c>
      <c r="AU120" s="166" t="s">
        <v>73</v>
      </c>
      <c r="AY120" s="158" t="s">
        <v>119</v>
      </c>
      <c r="BK120" s="167">
        <f>BK121+BK153</f>
        <v>0</v>
      </c>
    </row>
    <row r="121" s="12" customFormat="1" ht="22.8" customHeight="1">
      <c r="A121" s="12"/>
      <c r="B121" s="157"/>
      <c r="C121" s="12"/>
      <c r="D121" s="158" t="s">
        <v>72</v>
      </c>
      <c r="E121" s="168" t="s">
        <v>446</v>
      </c>
      <c r="F121" s="168" t="s">
        <v>447</v>
      </c>
      <c r="G121" s="12"/>
      <c r="H121" s="12"/>
      <c r="I121" s="160"/>
      <c r="J121" s="169">
        <f>BK121</f>
        <v>0</v>
      </c>
      <c r="K121" s="12"/>
      <c r="L121" s="157"/>
      <c r="M121" s="162"/>
      <c r="N121" s="163"/>
      <c r="O121" s="163"/>
      <c r="P121" s="164">
        <f>SUM(P122:P152)</f>
        <v>0</v>
      </c>
      <c r="Q121" s="163"/>
      <c r="R121" s="164">
        <f>SUM(R122:R152)</f>
        <v>0</v>
      </c>
      <c r="S121" s="163"/>
      <c r="T121" s="165">
        <f>SUM(T122:T152)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8" t="s">
        <v>155</v>
      </c>
      <c r="AT121" s="166" t="s">
        <v>72</v>
      </c>
      <c r="AU121" s="166" t="s">
        <v>81</v>
      </c>
      <c r="AY121" s="158" t="s">
        <v>119</v>
      </c>
      <c r="BK121" s="167">
        <f>SUM(BK122:BK152)</f>
        <v>0</v>
      </c>
    </row>
    <row r="122" s="2" customFormat="1" ht="16.5" customHeight="1">
      <c r="A122" s="37"/>
      <c r="B122" s="170"/>
      <c r="C122" s="171" t="s">
        <v>81</v>
      </c>
      <c r="D122" s="171" t="s">
        <v>121</v>
      </c>
      <c r="E122" s="172" t="s">
        <v>448</v>
      </c>
      <c r="F122" s="173" t="s">
        <v>449</v>
      </c>
      <c r="G122" s="174" t="s">
        <v>450</v>
      </c>
      <c r="H122" s="175">
        <v>1</v>
      </c>
      <c r="I122" s="176"/>
      <c r="J122" s="177">
        <f>ROUND(I122*H122,2)</f>
        <v>0</v>
      </c>
      <c r="K122" s="173" t="s">
        <v>125</v>
      </c>
      <c r="L122" s="38"/>
      <c r="M122" s="178" t="s">
        <v>1</v>
      </c>
      <c r="N122" s="179" t="s">
        <v>38</v>
      </c>
      <c r="O122" s="76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2" t="s">
        <v>451</v>
      </c>
      <c r="AT122" s="182" t="s">
        <v>121</v>
      </c>
      <c r="AU122" s="182" t="s">
        <v>83</v>
      </c>
      <c r="AY122" s="18" t="s">
        <v>119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8" t="s">
        <v>81</v>
      </c>
      <c r="BK122" s="183">
        <f>ROUND(I122*H122,2)</f>
        <v>0</v>
      </c>
      <c r="BL122" s="18" t="s">
        <v>451</v>
      </c>
      <c r="BM122" s="182" t="s">
        <v>452</v>
      </c>
    </row>
    <row r="123" s="2" customFormat="1">
      <c r="A123" s="37"/>
      <c r="B123" s="38"/>
      <c r="C123" s="37"/>
      <c r="D123" s="184" t="s">
        <v>128</v>
      </c>
      <c r="E123" s="37"/>
      <c r="F123" s="185" t="s">
        <v>449</v>
      </c>
      <c r="G123" s="37"/>
      <c r="H123" s="37"/>
      <c r="I123" s="186"/>
      <c r="J123" s="37"/>
      <c r="K123" s="37"/>
      <c r="L123" s="38"/>
      <c r="M123" s="187"/>
      <c r="N123" s="188"/>
      <c r="O123" s="76"/>
      <c r="P123" s="76"/>
      <c r="Q123" s="76"/>
      <c r="R123" s="76"/>
      <c r="S123" s="76"/>
      <c r="T123" s="7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128</v>
      </c>
      <c r="AU123" s="18" t="s">
        <v>83</v>
      </c>
    </row>
    <row r="124" s="15" customFormat="1">
      <c r="A124" s="15"/>
      <c r="B124" s="215"/>
      <c r="C124" s="15"/>
      <c r="D124" s="184" t="s">
        <v>130</v>
      </c>
      <c r="E124" s="216" t="s">
        <v>1</v>
      </c>
      <c r="F124" s="217" t="s">
        <v>453</v>
      </c>
      <c r="G124" s="15"/>
      <c r="H124" s="216" t="s">
        <v>1</v>
      </c>
      <c r="I124" s="218"/>
      <c r="J124" s="15"/>
      <c r="K124" s="15"/>
      <c r="L124" s="215"/>
      <c r="M124" s="219"/>
      <c r="N124" s="220"/>
      <c r="O124" s="220"/>
      <c r="P124" s="220"/>
      <c r="Q124" s="220"/>
      <c r="R124" s="220"/>
      <c r="S124" s="220"/>
      <c r="T124" s="221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16" t="s">
        <v>130</v>
      </c>
      <c r="AU124" s="216" t="s">
        <v>83</v>
      </c>
      <c r="AV124" s="15" t="s">
        <v>81</v>
      </c>
      <c r="AW124" s="15" t="s">
        <v>30</v>
      </c>
      <c r="AX124" s="15" t="s">
        <v>73</v>
      </c>
      <c r="AY124" s="216" t="s">
        <v>119</v>
      </c>
    </row>
    <row r="125" s="15" customFormat="1">
      <c r="A125" s="15"/>
      <c r="B125" s="215"/>
      <c r="C125" s="15"/>
      <c r="D125" s="184" t="s">
        <v>130</v>
      </c>
      <c r="E125" s="216" t="s">
        <v>1</v>
      </c>
      <c r="F125" s="217" t="s">
        <v>454</v>
      </c>
      <c r="G125" s="15"/>
      <c r="H125" s="216" t="s">
        <v>1</v>
      </c>
      <c r="I125" s="218"/>
      <c r="J125" s="15"/>
      <c r="K125" s="15"/>
      <c r="L125" s="215"/>
      <c r="M125" s="219"/>
      <c r="N125" s="220"/>
      <c r="O125" s="220"/>
      <c r="P125" s="220"/>
      <c r="Q125" s="220"/>
      <c r="R125" s="220"/>
      <c r="S125" s="220"/>
      <c r="T125" s="221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16" t="s">
        <v>130</v>
      </c>
      <c r="AU125" s="216" t="s">
        <v>83</v>
      </c>
      <c r="AV125" s="15" t="s">
        <v>81</v>
      </c>
      <c r="AW125" s="15" t="s">
        <v>30</v>
      </c>
      <c r="AX125" s="15" t="s">
        <v>73</v>
      </c>
      <c r="AY125" s="216" t="s">
        <v>119</v>
      </c>
    </row>
    <row r="126" s="13" customFormat="1">
      <c r="A126" s="13"/>
      <c r="B126" s="189"/>
      <c r="C126" s="13"/>
      <c r="D126" s="184" t="s">
        <v>130</v>
      </c>
      <c r="E126" s="190" t="s">
        <v>1</v>
      </c>
      <c r="F126" s="191" t="s">
        <v>81</v>
      </c>
      <c r="G126" s="13"/>
      <c r="H126" s="192">
        <v>1</v>
      </c>
      <c r="I126" s="193"/>
      <c r="J126" s="13"/>
      <c r="K126" s="13"/>
      <c r="L126" s="189"/>
      <c r="M126" s="194"/>
      <c r="N126" s="195"/>
      <c r="O126" s="195"/>
      <c r="P126" s="195"/>
      <c r="Q126" s="195"/>
      <c r="R126" s="195"/>
      <c r="S126" s="195"/>
      <c r="T126" s="19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0" t="s">
        <v>130</v>
      </c>
      <c r="AU126" s="190" t="s">
        <v>83</v>
      </c>
      <c r="AV126" s="13" t="s">
        <v>83</v>
      </c>
      <c r="AW126" s="13" t="s">
        <v>30</v>
      </c>
      <c r="AX126" s="13" t="s">
        <v>81</v>
      </c>
      <c r="AY126" s="190" t="s">
        <v>119</v>
      </c>
    </row>
    <row r="127" s="2" customFormat="1" ht="16.5" customHeight="1">
      <c r="A127" s="37"/>
      <c r="B127" s="170"/>
      <c r="C127" s="171" t="s">
        <v>83</v>
      </c>
      <c r="D127" s="171" t="s">
        <v>121</v>
      </c>
      <c r="E127" s="172" t="s">
        <v>455</v>
      </c>
      <c r="F127" s="173" t="s">
        <v>456</v>
      </c>
      <c r="G127" s="174" t="s">
        <v>450</v>
      </c>
      <c r="H127" s="175">
        <v>1</v>
      </c>
      <c r="I127" s="176"/>
      <c r="J127" s="177">
        <f>ROUND(I127*H127,2)</f>
        <v>0</v>
      </c>
      <c r="K127" s="173" t="s">
        <v>1</v>
      </c>
      <c r="L127" s="38"/>
      <c r="M127" s="178" t="s">
        <v>1</v>
      </c>
      <c r="N127" s="179" t="s">
        <v>38</v>
      </c>
      <c r="O127" s="76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451</v>
      </c>
      <c r="AT127" s="182" t="s">
        <v>121</v>
      </c>
      <c r="AU127" s="182" t="s">
        <v>83</v>
      </c>
      <c r="AY127" s="18" t="s">
        <v>119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81</v>
      </c>
      <c r="BK127" s="183">
        <f>ROUND(I127*H127,2)</f>
        <v>0</v>
      </c>
      <c r="BL127" s="18" t="s">
        <v>451</v>
      </c>
      <c r="BM127" s="182" t="s">
        <v>457</v>
      </c>
    </row>
    <row r="128" s="2" customFormat="1">
      <c r="A128" s="37"/>
      <c r="B128" s="38"/>
      <c r="C128" s="37"/>
      <c r="D128" s="184" t="s">
        <v>128</v>
      </c>
      <c r="E128" s="37"/>
      <c r="F128" s="185" t="s">
        <v>456</v>
      </c>
      <c r="G128" s="37"/>
      <c r="H128" s="37"/>
      <c r="I128" s="186"/>
      <c r="J128" s="37"/>
      <c r="K128" s="37"/>
      <c r="L128" s="38"/>
      <c r="M128" s="187"/>
      <c r="N128" s="188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128</v>
      </c>
      <c r="AU128" s="18" t="s">
        <v>83</v>
      </c>
    </row>
    <row r="129" s="15" customFormat="1">
      <c r="A129" s="15"/>
      <c r="B129" s="215"/>
      <c r="C129" s="15"/>
      <c r="D129" s="184" t="s">
        <v>130</v>
      </c>
      <c r="E129" s="216" t="s">
        <v>1</v>
      </c>
      <c r="F129" s="217" t="s">
        <v>458</v>
      </c>
      <c r="G129" s="15"/>
      <c r="H129" s="216" t="s">
        <v>1</v>
      </c>
      <c r="I129" s="218"/>
      <c r="J129" s="15"/>
      <c r="K129" s="15"/>
      <c r="L129" s="215"/>
      <c r="M129" s="219"/>
      <c r="N129" s="220"/>
      <c r="O129" s="220"/>
      <c r="P129" s="220"/>
      <c r="Q129" s="220"/>
      <c r="R129" s="220"/>
      <c r="S129" s="220"/>
      <c r="T129" s="221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16" t="s">
        <v>130</v>
      </c>
      <c r="AU129" s="216" t="s">
        <v>83</v>
      </c>
      <c r="AV129" s="15" t="s">
        <v>81</v>
      </c>
      <c r="AW129" s="15" t="s">
        <v>30</v>
      </c>
      <c r="AX129" s="15" t="s">
        <v>73</v>
      </c>
      <c r="AY129" s="216" t="s">
        <v>119</v>
      </c>
    </row>
    <row r="130" s="15" customFormat="1">
      <c r="A130" s="15"/>
      <c r="B130" s="215"/>
      <c r="C130" s="15"/>
      <c r="D130" s="184" t="s">
        <v>130</v>
      </c>
      <c r="E130" s="216" t="s">
        <v>1</v>
      </c>
      <c r="F130" s="217" t="s">
        <v>459</v>
      </c>
      <c r="G130" s="15"/>
      <c r="H130" s="216" t="s">
        <v>1</v>
      </c>
      <c r="I130" s="218"/>
      <c r="J130" s="15"/>
      <c r="K130" s="15"/>
      <c r="L130" s="215"/>
      <c r="M130" s="219"/>
      <c r="N130" s="220"/>
      <c r="O130" s="220"/>
      <c r="P130" s="220"/>
      <c r="Q130" s="220"/>
      <c r="R130" s="220"/>
      <c r="S130" s="220"/>
      <c r="T130" s="22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16" t="s">
        <v>130</v>
      </c>
      <c r="AU130" s="216" t="s">
        <v>83</v>
      </c>
      <c r="AV130" s="15" t="s">
        <v>81</v>
      </c>
      <c r="AW130" s="15" t="s">
        <v>30</v>
      </c>
      <c r="AX130" s="15" t="s">
        <v>73</v>
      </c>
      <c r="AY130" s="216" t="s">
        <v>119</v>
      </c>
    </row>
    <row r="131" s="15" customFormat="1">
      <c r="A131" s="15"/>
      <c r="B131" s="215"/>
      <c r="C131" s="15"/>
      <c r="D131" s="184" t="s">
        <v>130</v>
      </c>
      <c r="E131" s="216" t="s">
        <v>1</v>
      </c>
      <c r="F131" s="217" t="s">
        <v>460</v>
      </c>
      <c r="G131" s="15"/>
      <c r="H131" s="216" t="s">
        <v>1</v>
      </c>
      <c r="I131" s="218"/>
      <c r="J131" s="15"/>
      <c r="K131" s="15"/>
      <c r="L131" s="215"/>
      <c r="M131" s="219"/>
      <c r="N131" s="220"/>
      <c r="O131" s="220"/>
      <c r="P131" s="220"/>
      <c r="Q131" s="220"/>
      <c r="R131" s="220"/>
      <c r="S131" s="220"/>
      <c r="T131" s="221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16" t="s">
        <v>130</v>
      </c>
      <c r="AU131" s="216" t="s">
        <v>83</v>
      </c>
      <c r="AV131" s="15" t="s">
        <v>81</v>
      </c>
      <c r="AW131" s="15" t="s">
        <v>30</v>
      </c>
      <c r="AX131" s="15" t="s">
        <v>73</v>
      </c>
      <c r="AY131" s="216" t="s">
        <v>119</v>
      </c>
    </row>
    <row r="132" s="13" customFormat="1">
      <c r="A132" s="13"/>
      <c r="B132" s="189"/>
      <c r="C132" s="13"/>
      <c r="D132" s="184" t="s">
        <v>130</v>
      </c>
      <c r="E132" s="190" t="s">
        <v>1</v>
      </c>
      <c r="F132" s="191" t="s">
        <v>81</v>
      </c>
      <c r="G132" s="13"/>
      <c r="H132" s="192">
        <v>1</v>
      </c>
      <c r="I132" s="193"/>
      <c r="J132" s="13"/>
      <c r="K132" s="13"/>
      <c r="L132" s="189"/>
      <c r="M132" s="194"/>
      <c r="N132" s="195"/>
      <c r="O132" s="195"/>
      <c r="P132" s="195"/>
      <c r="Q132" s="195"/>
      <c r="R132" s="195"/>
      <c r="S132" s="195"/>
      <c r="T132" s="19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0" t="s">
        <v>130</v>
      </c>
      <c r="AU132" s="190" t="s">
        <v>83</v>
      </c>
      <c r="AV132" s="13" t="s">
        <v>83</v>
      </c>
      <c r="AW132" s="13" t="s">
        <v>30</v>
      </c>
      <c r="AX132" s="13" t="s">
        <v>81</v>
      </c>
      <c r="AY132" s="190" t="s">
        <v>119</v>
      </c>
    </row>
    <row r="133" s="2" customFormat="1" ht="16.5" customHeight="1">
      <c r="A133" s="37"/>
      <c r="B133" s="170"/>
      <c r="C133" s="171" t="s">
        <v>142</v>
      </c>
      <c r="D133" s="171" t="s">
        <v>121</v>
      </c>
      <c r="E133" s="172" t="s">
        <v>461</v>
      </c>
      <c r="F133" s="173" t="s">
        <v>462</v>
      </c>
      <c r="G133" s="174" t="s">
        <v>450</v>
      </c>
      <c r="H133" s="175">
        <v>1</v>
      </c>
      <c r="I133" s="176"/>
      <c r="J133" s="177">
        <f>ROUND(I133*H133,2)</f>
        <v>0</v>
      </c>
      <c r="K133" s="173" t="s">
        <v>1</v>
      </c>
      <c r="L133" s="38"/>
      <c r="M133" s="178" t="s">
        <v>1</v>
      </c>
      <c r="N133" s="179" t="s">
        <v>38</v>
      </c>
      <c r="O133" s="76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451</v>
      </c>
      <c r="AT133" s="182" t="s">
        <v>121</v>
      </c>
      <c r="AU133" s="182" t="s">
        <v>83</v>
      </c>
      <c r="AY133" s="18" t="s">
        <v>119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81</v>
      </c>
      <c r="BK133" s="183">
        <f>ROUND(I133*H133,2)</f>
        <v>0</v>
      </c>
      <c r="BL133" s="18" t="s">
        <v>451</v>
      </c>
      <c r="BM133" s="182" t="s">
        <v>463</v>
      </c>
    </row>
    <row r="134" s="2" customFormat="1">
      <c r="A134" s="37"/>
      <c r="B134" s="38"/>
      <c r="C134" s="37"/>
      <c r="D134" s="184" t="s">
        <v>128</v>
      </c>
      <c r="E134" s="37"/>
      <c r="F134" s="185" t="s">
        <v>462</v>
      </c>
      <c r="G134" s="37"/>
      <c r="H134" s="37"/>
      <c r="I134" s="186"/>
      <c r="J134" s="37"/>
      <c r="K134" s="37"/>
      <c r="L134" s="38"/>
      <c r="M134" s="187"/>
      <c r="N134" s="188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128</v>
      </c>
      <c r="AU134" s="18" t="s">
        <v>83</v>
      </c>
    </row>
    <row r="135" s="15" customFormat="1">
      <c r="A135" s="15"/>
      <c r="B135" s="215"/>
      <c r="C135" s="15"/>
      <c r="D135" s="184" t="s">
        <v>130</v>
      </c>
      <c r="E135" s="216" t="s">
        <v>1</v>
      </c>
      <c r="F135" s="217" t="s">
        <v>464</v>
      </c>
      <c r="G135" s="15"/>
      <c r="H135" s="216" t="s">
        <v>1</v>
      </c>
      <c r="I135" s="218"/>
      <c r="J135" s="15"/>
      <c r="K135" s="15"/>
      <c r="L135" s="215"/>
      <c r="M135" s="219"/>
      <c r="N135" s="220"/>
      <c r="O135" s="220"/>
      <c r="P135" s="220"/>
      <c r="Q135" s="220"/>
      <c r="R135" s="220"/>
      <c r="S135" s="220"/>
      <c r="T135" s="22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16" t="s">
        <v>130</v>
      </c>
      <c r="AU135" s="216" t="s">
        <v>83</v>
      </c>
      <c r="AV135" s="15" t="s">
        <v>81</v>
      </c>
      <c r="AW135" s="15" t="s">
        <v>30</v>
      </c>
      <c r="AX135" s="15" t="s">
        <v>73</v>
      </c>
      <c r="AY135" s="216" t="s">
        <v>119</v>
      </c>
    </row>
    <row r="136" s="15" customFormat="1">
      <c r="A136" s="15"/>
      <c r="B136" s="215"/>
      <c r="C136" s="15"/>
      <c r="D136" s="184" t="s">
        <v>130</v>
      </c>
      <c r="E136" s="216" t="s">
        <v>1</v>
      </c>
      <c r="F136" s="217" t="s">
        <v>465</v>
      </c>
      <c r="G136" s="15"/>
      <c r="H136" s="216" t="s">
        <v>1</v>
      </c>
      <c r="I136" s="218"/>
      <c r="J136" s="15"/>
      <c r="K136" s="15"/>
      <c r="L136" s="215"/>
      <c r="M136" s="219"/>
      <c r="N136" s="220"/>
      <c r="O136" s="220"/>
      <c r="P136" s="220"/>
      <c r="Q136" s="220"/>
      <c r="R136" s="220"/>
      <c r="S136" s="220"/>
      <c r="T136" s="221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16" t="s">
        <v>130</v>
      </c>
      <c r="AU136" s="216" t="s">
        <v>83</v>
      </c>
      <c r="AV136" s="15" t="s">
        <v>81</v>
      </c>
      <c r="AW136" s="15" t="s">
        <v>30</v>
      </c>
      <c r="AX136" s="15" t="s">
        <v>73</v>
      </c>
      <c r="AY136" s="216" t="s">
        <v>119</v>
      </c>
    </row>
    <row r="137" s="13" customFormat="1">
      <c r="A137" s="13"/>
      <c r="B137" s="189"/>
      <c r="C137" s="13"/>
      <c r="D137" s="184" t="s">
        <v>130</v>
      </c>
      <c r="E137" s="190" t="s">
        <v>1</v>
      </c>
      <c r="F137" s="191" t="s">
        <v>81</v>
      </c>
      <c r="G137" s="13"/>
      <c r="H137" s="192">
        <v>1</v>
      </c>
      <c r="I137" s="193"/>
      <c r="J137" s="13"/>
      <c r="K137" s="13"/>
      <c r="L137" s="189"/>
      <c r="M137" s="194"/>
      <c r="N137" s="195"/>
      <c r="O137" s="195"/>
      <c r="P137" s="195"/>
      <c r="Q137" s="195"/>
      <c r="R137" s="195"/>
      <c r="S137" s="195"/>
      <c r="T137" s="19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0" t="s">
        <v>130</v>
      </c>
      <c r="AU137" s="190" t="s">
        <v>83</v>
      </c>
      <c r="AV137" s="13" t="s">
        <v>83</v>
      </c>
      <c r="AW137" s="13" t="s">
        <v>30</v>
      </c>
      <c r="AX137" s="13" t="s">
        <v>81</v>
      </c>
      <c r="AY137" s="190" t="s">
        <v>119</v>
      </c>
    </row>
    <row r="138" s="2" customFormat="1" ht="16.5" customHeight="1">
      <c r="A138" s="37"/>
      <c r="B138" s="170"/>
      <c r="C138" s="171" t="s">
        <v>126</v>
      </c>
      <c r="D138" s="171" t="s">
        <v>121</v>
      </c>
      <c r="E138" s="172" t="s">
        <v>466</v>
      </c>
      <c r="F138" s="173" t="s">
        <v>467</v>
      </c>
      <c r="G138" s="174" t="s">
        <v>450</v>
      </c>
      <c r="H138" s="175">
        <v>1</v>
      </c>
      <c r="I138" s="176"/>
      <c r="J138" s="177">
        <f>ROUND(I138*H138,2)</f>
        <v>0</v>
      </c>
      <c r="K138" s="173" t="s">
        <v>1</v>
      </c>
      <c r="L138" s="38"/>
      <c r="M138" s="178" t="s">
        <v>1</v>
      </c>
      <c r="N138" s="179" t="s">
        <v>38</v>
      </c>
      <c r="O138" s="76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2" t="s">
        <v>451</v>
      </c>
      <c r="AT138" s="182" t="s">
        <v>121</v>
      </c>
      <c r="AU138" s="182" t="s">
        <v>83</v>
      </c>
      <c r="AY138" s="18" t="s">
        <v>119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81</v>
      </c>
      <c r="BK138" s="183">
        <f>ROUND(I138*H138,2)</f>
        <v>0</v>
      </c>
      <c r="BL138" s="18" t="s">
        <v>451</v>
      </c>
      <c r="BM138" s="182" t="s">
        <v>468</v>
      </c>
    </row>
    <row r="139" s="2" customFormat="1">
      <c r="A139" s="37"/>
      <c r="B139" s="38"/>
      <c r="C139" s="37"/>
      <c r="D139" s="184" t="s">
        <v>128</v>
      </c>
      <c r="E139" s="37"/>
      <c r="F139" s="185" t="s">
        <v>467</v>
      </c>
      <c r="G139" s="37"/>
      <c r="H139" s="37"/>
      <c r="I139" s="186"/>
      <c r="J139" s="37"/>
      <c r="K139" s="37"/>
      <c r="L139" s="38"/>
      <c r="M139" s="187"/>
      <c r="N139" s="188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128</v>
      </c>
      <c r="AU139" s="18" t="s">
        <v>83</v>
      </c>
    </row>
    <row r="140" s="15" customFormat="1">
      <c r="A140" s="15"/>
      <c r="B140" s="215"/>
      <c r="C140" s="15"/>
      <c r="D140" s="184" t="s">
        <v>130</v>
      </c>
      <c r="E140" s="216" t="s">
        <v>1</v>
      </c>
      <c r="F140" s="217" t="s">
        <v>469</v>
      </c>
      <c r="G140" s="15"/>
      <c r="H140" s="216" t="s">
        <v>1</v>
      </c>
      <c r="I140" s="218"/>
      <c r="J140" s="15"/>
      <c r="K140" s="15"/>
      <c r="L140" s="215"/>
      <c r="M140" s="219"/>
      <c r="N140" s="220"/>
      <c r="O140" s="220"/>
      <c r="P140" s="220"/>
      <c r="Q140" s="220"/>
      <c r="R140" s="220"/>
      <c r="S140" s="220"/>
      <c r="T140" s="22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16" t="s">
        <v>130</v>
      </c>
      <c r="AU140" s="216" t="s">
        <v>83</v>
      </c>
      <c r="AV140" s="15" t="s">
        <v>81</v>
      </c>
      <c r="AW140" s="15" t="s">
        <v>30</v>
      </c>
      <c r="AX140" s="15" t="s">
        <v>73</v>
      </c>
      <c r="AY140" s="216" t="s">
        <v>119</v>
      </c>
    </row>
    <row r="141" s="15" customFormat="1">
      <c r="A141" s="15"/>
      <c r="B141" s="215"/>
      <c r="C141" s="15"/>
      <c r="D141" s="184" t="s">
        <v>130</v>
      </c>
      <c r="E141" s="216" t="s">
        <v>1</v>
      </c>
      <c r="F141" s="217" t="s">
        <v>470</v>
      </c>
      <c r="G141" s="15"/>
      <c r="H141" s="216" t="s">
        <v>1</v>
      </c>
      <c r="I141" s="218"/>
      <c r="J141" s="15"/>
      <c r="K141" s="15"/>
      <c r="L141" s="215"/>
      <c r="M141" s="219"/>
      <c r="N141" s="220"/>
      <c r="O141" s="220"/>
      <c r="P141" s="220"/>
      <c r="Q141" s="220"/>
      <c r="R141" s="220"/>
      <c r="S141" s="220"/>
      <c r="T141" s="22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16" t="s">
        <v>130</v>
      </c>
      <c r="AU141" s="216" t="s">
        <v>83</v>
      </c>
      <c r="AV141" s="15" t="s">
        <v>81</v>
      </c>
      <c r="AW141" s="15" t="s">
        <v>30</v>
      </c>
      <c r="AX141" s="15" t="s">
        <v>73</v>
      </c>
      <c r="AY141" s="216" t="s">
        <v>119</v>
      </c>
    </row>
    <row r="142" s="15" customFormat="1">
      <c r="A142" s="15"/>
      <c r="B142" s="215"/>
      <c r="C142" s="15"/>
      <c r="D142" s="184" t="s">
        <v>130</v>
      </c>
      <c r="E142" s="216" t="s">
        <v>1</v>
      </c>
      <c r="F142" s="217" t="s">
        <v>471</v>
      </c>
      <c r="G142" s="15"/>
      <c r="H142" s="216" t="s">
        <v>1</v>
      </c>
      <c r="I142" s="218"/>
      <c r="J142" s="15"/>
      <c r="K142" s="15"/>
      <c r="L142" s="215"/>
      <c r="M142" s="219"/>
      <c r="N142" s="220"/>
      <c r="O142" s="220"/>
      <c r="P142" s="220"/>
      <c r="Q142" s="220"/>
      <c r="R142" s="220"/>
      <c r="S142" s="220"/>
      <c r="T142" s="221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16" t="s">
        <v>130</v>
      </c>
      <c r="AU142" s="216" t="s">
        <v>83</v>
      </c>
      <c r="AV142" s="15" t="s">
        <v>81</v>
      </c>
      <c r="AW142" s="15" t="s">
        <v>30</v>
      </c>
      <c r="AX142" s="15" t="s">
        <v>73</v>
      </c>
      <c r="AY142" s="216" t="s">
        <v>119</v>
      </c>
    </row>
    <row r="143" s="13" customFormat="1">
      <c r="A143" s="13"/>
      <c r="B143" s="189"/>
      <c r="C143" s="13"/>
      <c r="D143" s="184" t="s">
        <v>130</v>
      </c>
      <c r="E143" s="190" t="s">
        <v>1</v>
      </c>
      <c r="F143" s="191" t="s">
        <v>81</v>
      </c>
      <c r="G143" s="13"/>
      <c r="H143" s="192">
        <v>1</v>
      </c>
      <c r="I143" s="193"/>
      <c r="J143" s="13"/>
      <c r="K143" s="13"/>
      <c r="L143" s="189"/>
      <c r="M143" s="194"/>
      <c r="N143" s="195"/>
      <c r="O143" s="195"/>
      <c r="P143" s="195"/>
      <c r="Q143" s="195"/>
      <c r="R143" s="195"/>
      <c r="S143" s="195"/>
      <c r="T143" s="19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0" t="s">
        <v>130</v>
      </c>
      <c r="AU143" s="190" t="s">
        <v>83</v>
      </c>
      <c r="AV143" s="13" t="s">
        <v>83</v>
      </c>
      <c r="AW143" s="13" t="s">
        <v>30</v>
      </c>
      <c r="AX143" s="13" t="s">
        <v>81</v>
      </c>
      <c r="AY143" s="190" t="s">
        <v>119</v>
      </c>
    </row>
    <row r="144" s="2" customFormat="1" ht="16.5" customHeight="1">
      <c r="A144" s="37"/>
      <c r="B144" s="170"/>
      <c r="C144" s="171" t="s">
        <v>155</v>
      </c>
      <c r="D144" s="171" t="s">
        <v>121</v>
      </c>
      <c r="E144" s="172" t="s">
        <v>472</v>
      </c>
      <c r="F144" s="173" t="s">
        <v>473</v>
      </c>
      <c r="G144" s="174" t="s">
        <v>450</v>
      </c>
      <c r="H144" s="175">
        <v>1</v>
      </c>
      <c r="I144" s="176"/>
      <c r="J144" s="177">
        <f>ROUND(I144*H144,2)</f>
        <v>0</v>
      </c>
      <c r="K144" s="173" t="s">
        <v>1</v>
      </c>
      <c r="L144" s="38"/>
      <c r="M144" s="178" t="s">
        <v>1</v>
      </c>
      <c r="N144" s="179" t="s">
        <v>38</v>
      </c>
      <c r="O144" s="76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451</v>
      </c>
      <c r="AT144" s="182" t="s">
        <v>121</v>
      </c>
      <c r="AU144" s="182" t="s">
        <v>83</v>
      </c>
      <c r="AY144" s="18" t="s">
        <v>119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81</v>
      </c>
      <c r="BK144" s="183">
        <f>ROUND(I144*H144,2)</f>
        <v>0</v>
      </c>
      <c r="BL144" s="18" t="s">
        <v>451</v>
      </c>
      <c r="BM144" s="182" t="s">
        <v>474</v>
      </c>
    </row>
    <row r="145" s="2" customFormat="1">
      <c r="A145" s="37"/>
      <c r="B145" s="38"/>
      <c r="C145" s="37"/>
      <c r="D145" s="184" t="s">
        <v>128</v>
      </c>
      <c r="E145" s="37"/>
      <c r="F145" s="185" t="s">
        <v>475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128</v>
      </c>
      <c r="AU145" s="18" t="s">
        <v>83</v>
      </c>
    </row>
    <row r="146" s="15" customFormat="1">
      <c r="A146" s="15"/>
      <c r="B146" s="215"/>
      <c r="C146" s="15"/>
      <c r="D146" s="184" t="s">
        <v>130</v>
      </c>
      <c r="E146" s="216" t="s">
        <v>1</v>
      </c>
      <c r="F146" s="217" t="s">
        <v>476</v>
      </c>
      <c r="G146" s="15"/>
      <c r="H146" s="216" t="s">
        <v>1</v>
      </c>
      <c r="I146" s="218"/>
      <c r="J146" s="15"/>
      <c r="K146" s="15"/>
      <c r="L146" s="215"/>
      <c r="M146" s="219"/>
      <c r="N146" s="220"/>
      <c r="O146" s="220"/>
      <c r="P146" s="220"/>
      <c r="Q146" s="220"/>
      <c r="R146" s="220"/>
      <c r="S146" s="220"/>
      <c r="T146" s="22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16" t="s">
        <v>130</v>
      </c>
      <c r="AU146" s="216" t="s">
        <v>83</v>
      </c>
      <c r="AV146" s="15" t="s">
        <v>81</v>
      </c>
      <c r="AW146" s="15" t="s">
        <v>30</v>
      </c>
      <c r="AX146" s="15" t="s">
        <v>73</v>
      </c>
      <c r="AY146" s="216" t="s">
        <v>119</v>
      </c>
    </row>
    <row r="147" s="15" customFormat="1">
      <c r="A147" s="15"/>
      <c r="B147" s="215"/>
      <c r="C147" s="15"/>
      <c r="D147" s="184" t="s">
        <v>130</v>
      </c>
      <c r="E147" s="216" t="s">
        <v>1</v>
      </c>
      <c r="F147" s="217" t="s">
        <v>477</v>
      </c>
      <c r="G147" s="15"/>
      <c r="H147" s="216" t="s">
        <v>1</v>
      </c>
      <c r="I147" s="218"/>
      <c r="J147" s="15"/>
      <c r="K147" s="15"/>
      <c r="L147" s="215"/>
      <c r="M147" s="219"/>
      <c r="N147" s="220"/>
      <c r="O147" s="220"/>
      <c r="P147" s="220"/>
      <c r="Q147" s="220"/>
      <c r="R147" s="220"/>
      <c r="S147" s="220"/>
      <c r="T147" s="22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16" t="s">
        <v>130</v>
      </c>
      <c r="AU147" s="216" t="s">
        <v>83</v>
      </c>
      <c r="AV147" s="15" t="s">
        <v>81</v>
      </c>
      <c r="AW147" s="15" t="s">
        <v>30</v>
      </c>
      <c r="AX147" s="15" t="s">
        <v>73</v>
      </c>
      <c r="AY147" s="216" t="s">
        <v>119</v>
      </c>
    </row>
    <row r="148" s="15" customFormat="1">
      <c r="A148" s="15"/>
      <c r="B148" s="215"/>
      <c r="C148" s="15"/>
      <c r="D148" s="184" t="s">
        <v>130</v>
      </c>
      <c r="E148" s="216" t="s">
        <v>1</v>
      </c>
      <c r="F148" s="217" t="s">
        <v>478</v>
      </c>
      <c r="G148" s="15"/>
      <c r="H148" s="216" t="s">
        <v>1</v>
      </c>
      <c r="I148" s="218"/>
      <c r="J148" s="15"/>
      <c r="K148" s="15"/>
      <c r="L148" s="215"/>
      <c r="M148" s="219"/>
      <c r="N148" s="220"/>
      <c r="O148" s="220"/>
      <c r="P148" s="220"/>
      <c r="Q148" s="220"/>
      <c r="R148" s="220"/>
      <c r="S148" s="220"/>
      <c r="T148" s="221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16" t="s">
        <v>130</v>
      </c>
      <c r="AU148" s="216" t="s">
        <v>83</v>
      </c>
      <c r="AV148" s="15" t="s">
        <v>81</v>
      </c>
      <c r="AW148" s="15" t="s">
        <v>30</v>
      </c>
      <c r="AX148" s="15" t="s">
        <v>73</v>
      </c>
      <c r="AY148" s="216" t="s">
        <v>119</v>
      </c>
    </row>
    <row r="149" s="15" customFormat="1">
      <c r="A149" s="15"/>
      <c r="B149" s="215"/>
      <c r="C149" s="15"/>
      <c r="D149" s="184" t="s">
        <v>130</v>
      </c>
      <c r="E149" s="216" t="s">
        <v>1</v>
      </c>
      <c r="F149" s="217" t="s">
        <v>479</v>
      </c>
      <c r="G149" s="15"/>
      <c r="H149" s="216" t="s">
        <v>1</v>
      </c>
      <c r="I149" s="218"/>
      <c r="J149" s="15"/>
      <c r="K149" s="15"/>
      <c r="L149" s="215"/>
      <c r="M149" s="219"/>
      <c r="N149" s="220"/>
      <c r="O149" s="220"/>
      <c r="P149" s="220"/>
      <c r="Q149" s="220"/>
      <c r="R149" s="220"/>
      <c r="S149" s="220"/>
      <c r="T149" s="22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16" t="s">
        <v>130</v>
      </c>
      <c r="AU149" s="216" t="s">
        <v>83</v>
      </c>
      <c r="AV149" s="15" t="s">
        <v>81</v>
      </c>
      <c r="AW149" s="15" t="s">
        <v>30</v>
      </c>
      <c r="AX149" s="15" t="s">
        <v>73</v>
      </c>
      <c r="AY149" s="216" t="s">
        <v>119</v>
      </c>
    </row>
    <row r="150" s="15" customFormat="1">
      <c r="A150" s="15"/>
      <c r="B150" s="215"/>
      <c r="C150" s="15"/>
      <c r="D150" s="184" t="s">
        <v>130</v>
      </c>
      <c r="E150" s="216" t="s">
        <v>1</v>
      </c>
      <c r="F150" s="217" t="s">
        <v>480</v>
      </c>
      <c r="G150" s="15"/>
      <c r="H150" s="216" t="s">
        <v>1</v>
      </c>
      <c r="I150" s="218"/>
      <c r="J150" s="15"/>
      <c r="K150" s="15"/>
      <c r="L150" s="215"/>
      <c r="M150" s="219"/>
      <c r="N150" s="220"/>
      <c r="O150" s="220"/>
      <c r="P150" s="220"/>
      <c r="Q150" s="220"/>
      <c r="R150" s="220"/>
      <c r="S150" s="220"/>
      <c r="T150" s="22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16" t="s">
        <v>130</v>
      </c>
      <c r="AU150" s="216" t="s">
        <v>83</v>
      </c>
      <c r="AV150" s="15" t="s">
        <v>81</v>
      </c>
      <c r="AW150" s="15" t="s">
        <v>30</v>
      </c>
      <c r="AX150" s="15" t="s">
        <v>73</v>
      </c>
      <c r="AY150" s="216" t="s">
        <v>119</v>
      </c>
    </row>
    <row r="151" s="15" customFormat="1">
      <c r="A151" s="15"/>
      <c r="B151" s="215"/>
      <c r="C151" s="15"/>
      <c r="D151" s="184" t="s">
        <v>130</v>
      </c>
      <c r="E151" s="216" t="s">
        <v>1</v>
      </c>
      <c r="F151" s="217" t="s">
        <v>481</v>
      </c>
      <c r="G151" s="15"/>
      <c r="H151" s="216" t="s">
        <v>1</v>
      </c>
      <c r="I151" s="218"/>
      <c r="J151" s="15"/>
      <c r="K151" s="15"/>
      <c r="L151" s="215"/>
      <c r="M151" s="219"/>
      <c r="N151" s="220"/>
      <c r="O151" s="220"/>
      <c r="P151" s="220"/>
      <c r="Q151" s="220"/>
      <c r="R151" s="220"/>
      <c r="S151" s="220"/>
      <c r="T151" s="22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16" t="s">
        <v>130</v>
      </c>
      <c r="AU151" s="216" t="s">
        <v>83</v>
      </c>
      <c r="AV151" s="15" t="s">
        <v>81</v>
      </c>
      <c r="AW151" s="15" t="s">
        <v>30</v>
      </c>
      <c r="AX151" s="15" t="s">
        <v>73</v>
      </c>
      <c r="AY151" s="216" t="s">
        <v>119</v>
      </c>
    </row>
    <row r="152" s="13" customFormat="1">
      <c r="A152" s="13"/>
      <c r="B152" s="189"/>
      <c r="C152" s="13"/>
      <c r="D152" s="184" t="s">
        <v>130</v>
      </c>
      <c r="E152" s="190" t="s">
        <v>1</v>
      </c>
      <c r="F152" s="191" t="s">
        <v>81</v>
      </c>
      <c r="G152" s="13"/>
      <c r="H152" s="192">
        <v>1</v>
      </c>
      <c r="I152" s="193"/>
      <c r="J152" s="13"/>
      <c r="K152" s="13"/>
      <c r="L152" s="189"/>
      <c r="M152" s="194"/>
      <c r="N152" s="195"/>
      <c r="O152" s="195"/>
      <c r="P152" s="195"/>
      <c r="Q152" s="195"/>
      <c r="R152" s="195"/>
      <c r="S152" s="195"/>
      <c r="T152" s="19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0" t="s">
        <v>130</v>
      </c>
      <c r="AU152" s="190" t="s">
        <v>83</v>
      </c>
      <c r="AV152" s="13" t="s">
        <v>83</v>
      </c>
      <c r="AW152" s="13" t="s">
        <v>30</v>
      </c>
      <c r="AX152" s="13" t="s">
        <v>81</v>
      </c>
      <c r="AY152" s="190" t="s">
        <v>119</v>
      </c>
    </row>
    <row r="153" s="12" customFormat="1" ht="22.8" customHeight="1">
      <c r="A153" s="12"/>
      <c r="B153" s="157"/>
      <c r="C153" s="12"/>
      <c r="D153" s="158" t="s">
        <v>72</v>
      </c>
      <c r="E153" s="168" t="s">
        <v>482</v>
      </c>
      <c r="F153" s="168" t="s">
        <v>483</v>
      </c>
      <c r="G153" s="12"/>
      <c r="H153" s="12"/>
      <c r="I153" s="160"/>
      <c r="J153" s="169">
        <f>BK153</f>
        <v>0</v>
      </c>
      <c r="K153" s="12"/>
      <c r="L153" s="157"/>
      <c r="M153" s="162"/>
      <c r="N153" s="163"/>
      <c r="O153" s="163"/>
      <c r="P153" s="164">
        <f>SUM(P154:P200)</f>
        <v>0</v>
      </c>
      <c r="Q153" s="163"/>
      <c r="R153" s="164">
        <f>SUM(R154:R200)</f>
        <v>0</v>
      </c>
      <c r="S153" s="163"/>
      <c r="T153" s="165">
        <f>SUM(T154:T200)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8" t="s">
        <v>155</v>
      </c>
      <c r="AT153" s="166" t="s">
        <v>72</v>
      </c>
      <c r="AU153" s="166" t="s">
        <v>81</v>
      </c>
      <c r="AY153" s="158" t="s">
        <v>119</v>
      </c>
      <c r="BK153" s="167">
        <f>SUM(BK154:BK200)</f>
        <v>0</v>
      </c>
    </row>
    <row r="154" s="2" customFormat="1" ht="16.5" customHeight="1">
      <c r="A154" s="37"/>
      <c r="B154" s="170"/>
      <c r="C154" s="171" t="s">
        <v>161</v>
      </c>
      <c r="D154" s="171" t="s">
        <v>121</v>
      </c>
      <c r="E154" s="172" t="s">
        <v>484</v>
      </c>
      <c r="F154" s="173" t="s">
        <v>485</v>
      </c>
      <c r="G154" s="174" t="s">
        <v>450</v>
      </c>
      <c r="H154" s="175">
        <v>1</v>
      </c>
      <c r="I154" s="176"/>
      <c r="J154" s="177">
        <f>ROUND(I154*H154,2)</f>
        <v>0</v>
      </c>
      <c r="K154" s="173" t="s">
        <v>125</v>
      </c>
      <c r="L154" s="38"/>
      <c r="M154" s="178" t="s">
        <v>1</v>
      </c>
      <c r="N154" s="179" t="s">
        <v>38</v>
      </c>
      <c r="O154" s="76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2" t="s">
        <v>451</v>
      </c>
      <c r="AT154" s="182" t="s">
        <v>121</v>
      </c>
      <c r="AU154" s="182" t="s">
        <v>83</v>
      </c>
      <c r="AY154" s="18" t="s">
        <v>119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81</v>
      </c>
      <c r="BK154" s="183">
        <f>ROUND(I154*H154,2)</f>
        <v>0</v>
      </c>
      <c r="BL154" s="18" t="s">
        <v>451</v>
      </c>
      <c r="BM154" s="182" t="s">
        <v>486</v>
      </c>
    </row>
    <row r="155" s="2" customFormat="1">
      <c r="A155" s="37"/>
      <c r="B155" s="38"/>
      <c r="C155" s="37"/>
      <c r="D155" s="184" t="s">
        <v>128</v>
      </c>
      <c r="E155" s="37"/>
      <c r="F155" s="185" t="s">
        <v>487</v>
      </c>
      <c r="G155" s="37"/>
      <c r="H155" s="37"/>
      <c r="I155" s="186"/>
      <c r="J155" s="37"/>
      <c r="K155" s="37"/>
      <c r="L155" s="38"/>
      <c r="M155" s="187"/>
      <c r="N155" s="188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128</v>
      </c>
      <c r="AU155" s="18" t="s">
        <v>83</v>
      </c>
    </row>
    <row r="156" s="15" customFormat="1">
      <c r="A156" s="15"/>
      <c r="B156" s="215"/>
      <c r="C156" s="15"/>
      <c r="D156" s="184" t="s">
        <v>130</v>
      </c>
      <c r="E156" s="216" t="s">
        <v>1</v>
      </c>
      <c r="F156" s="217" t="s">
        <v>488</v>
      </c>
      <c r="G156" s="15"/>
      <c r="H156" s="216" t="s">
        <v>1</v>
      </c>
      <c r="I156" s="218"/>
      <c r="J156" s="15"/>
      <c r="K156" s="15"/>
      <c r="L156" s="215"/>
      <c r="M156" s="219"/>
      <c r="N156" s="220"/>
      <c r="O156" s="220"/>
      <c r="P156" s="220"/>
      <c r="Q156" s="220"/>
      <c r="R156" s="220"/>
      <c r="S156" s="220"/>
      <c r="T156" s="22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16" t="s">
        <v>130</v>
      </c>
      <c r="AU156" s="216" t="s">
        <v>83</v>
      </c>
      <c r="AV156" s="15" t="s">
        <v>81</v>
      </c>
      <c r="AW156" s="15" t="s">
        <v>30</v>
      </c>
      <c r="AX156" s="15" t="s">
        <v>73</v>
      </c>
      <c r="AY156" s="216" t="s">
        <v>119</v>
      </c>
    </row>
    <row r="157" s="15" customFormat="1">
      <c r="A157" s="15"/>
      <c r="B157" s="215"/>
      <c r="C157" s="15"/>
      <c r="D157" s="184" t="s">
        <v>130</v>
      </c>
      <c r="E157" s="216" t="s">
        <v>1</v>
      </c>
      <c r="F157" s="217" t="s">
        <v>489</v>
      </c>
      <c r="G157" s="15"/>
      <c r="H157" s="216" t="s">
        <v>1</v>
      </c>
      <c r="I157" s="218"/>
      <c r="J157" s="15"/>
      <c r="K157" s="15"/>
      <c r="L157" s="215"/>
      <c r="M157" s="219"/>
      <c r="N157" s="220"/>
      <c r="O157" s="220"/>
      <c r="P157" s="220"/>
      <c r="Q157" s="220"/>
      <c r="R157" s="220"/>
      <c r="S157" s="220"/>
      <c r="T157" s="22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16" t="s">
        <v>130</v>
      </c>
      <c r="AU157" s="216" t="s">
        <v>83</v>
      </c>
      <c r="AV157" s="15" t="s">
        <v>81</v>
      </c>
      <c r="AW157" s="15" t="s">
        <v>30</v>
      </c>
      <c r="AX157" s="15" t="s">
        <v>73</v>
      </c>
      <c r="AY157" s="216" t="s">
        <v>119</v>
      </c>
    </row>
    <row r="158" s="13" customFormat="1">
      <c r="A158" s="13"/>
      <c r="B158" s="189"/>
      <c r="C158" s="13"/>
      <c r="D158" s="184" t="s">
        <v>130</v>
      </c>
      <c r="E158" s="190" t="s">
        <v>1</v>
      </c>
      <c r="F158" s="191" t="s">
        <v>81</v>
      </c>
      <c r="G158" s="13"/>
      <c r="H158" s="192">
        <v>1</v>
      </c>
      <c r="I158" s="193"/>
      <c r="J158" s="13"/>
      <c r="K158" s="13"/>
      <c r="L158" s="189"/>
      <c r="M158" s="194"/>
      <c r="N158" s="195"/>
      <c r="O158" s="195"/>
      <c r="P158" s="195"/>
      <c r="Q158" s="195"/>
      <c r="R158" s="195"/>
      <c r="S158" s="195"/>
      <c r="T158" s="19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0" t="s">
        <v>130</v>
      </c>
      <c r="AU158" s="190" t="s">
        <v>83</v>
      </c>
      <c r="AV158" s="13" t="s">
        <v>83</v>
      </c>
      <c r="AW158" s="13" t="s">
        <v>30</v>
      </c>
      <c r="AX158" s="13" t="s">
        <v>81</v>
      </c>
      <c r="AY158" s="190" t="s">
        <v>119</v>
      </c>
    </row>
    <row r="159" s="2" customFormat="1" ht="16.5" customHeight="1">
      <c r="A159" s="37"/>
      <c r="B159" s="170"/>
      <c r="C159" s="171" t="s">
        <v>172</v>
      </c>
      <c r="D159" s="171" t="s">
        <v>121</v>
      </c>
      <c r="E159" s="172" t="s">
        <v>490</v>
      </c>
      <c r="F159" s="173" t="s">
        <v>491</v>
      </c>
      <c r="G159" s="174" t="s">
        <v>450</v>
      </c>
      <c r="H159" s="175">
        <v>1</v>
      </c>
      <c r="I159" s="176"/>
      <c r="J159" s="177">
        <f>ROUND(I159*H159,2)</f>
        <v>0</v>
      </c>
      <c r="K159" s="173" t="s">
        <v>1</v>
      </c>
      <c r="L159" s="38"/>
      <c r="M159" s="178" t="s">
        <v>1</v>
      </c>
      <c r="N159" s="179" t="s">
        <v>38</v>
      </c>
      <c r="O159" s="76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2" t="s">
        <v>451</v>
      </c>
      <c r="AT159" s="182" t="s">
        <v>121</v>
      </c>
      <c r="AU159" s="182" t="s">
        <v>83</v>
      </c>
      <c r="AY159" s="18" t="s">
        <v>119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81</v>
      </c>
      <c r="BK159" s="183">
        <f>ROUND(I159*H159,2)</f>
        <v>0</v>
      </c>
      <c r="BL159" s="18" t="s">
        <v>451</v>
      </c>
      <c r="BM159" s="182" t="s">
        <v>492</v>
      </c>
    </row>
    <row r="160" s="2" customFormat="1">
      <c r="A160" s="37"/>
      <c r="B160" s="38"/>
      <c r="C160" s="37"/>
      <c r="D160" s="184" t="s">
        <v>128</v>
      </c>
      <c r="E160" s="37"/>
      <c r="F160" s="185" t="s">
        <v>487</v>
      </c>
      <c r="G160" s="37"/>
      <c r="H160" s="37"/>
      <c r="I160" s="186"/>
      <c r="J160" s="37"/>
      <c r="K160" s="37"/>
      <c r="L160" s="38"/>
      <c r="M160" s="187"/>
      <c r="N160" s="188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128</v>
      </c>
      <c r="AU160" s="18" t="s">
        <v>83</v>
      </c>
    </row>
    <row r="161" s="15" customFormat="1">
      <c r="A161" s="15"/>
      <c r="B161" s="215"/>
      <c r="C161" s="15"/>
      <c r="D161" s="184" t="s">
        <v>130</v>
      </c>
      <c r="E161" s="216" t="s">
        <v>1</v>
      </c>
      <c r="F161" s="217" t="s">
        <v>493</v>
      </c>
      <c r="G161" s="15"/>
      <c r="H161" s="216" t="s">
        <v>1</v>
      </c>
      <c r="I161" s="218"/>
      <c r="J161" s="15"/>
      <c r="K161" s="15"/>
      <c r="L161" s="215"/>
      <c r="M161" s="219"/>
      <c r="N161" s="220"/>
      <c r="O161" s="220"/>
      <c r="P161" s="220"/>
      <c r="Q161" s="220"/>
      <c r="R161" s="220"/>
      <c r="S161" s="220"/>
      <c r="T161" s="221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16" t="s">
        <v>130</v>
      </c>
      <c r="AU161" s="216" t="s">
        <v>83</v>
      </c>
      <c r="AV161" s="15" t="s">
        <v>81</v>
      </c>
      <c r="AW161" s="15" t="s">
        <v>30</v>
      </c>
      <c r="AX161" s="15" t="s">
        <v>73</v>
      </c>
      <c r="AY161" s="216" t="s">
        <v>119</v>
      </c>
    </row>
    <row r="162" s="15" customFormat="1">
      <c r="A162" s="15"/>
      <c r="B162" s="215"/>
      <c r="C162" s="15"/>
      <c r="D162" s="184" t="s">
        <v>130</v>
      </c>
      <c r="E162" s="216" t="s">
        <v>1</v>
      </c>
      <c r="F162" s="217" t="s">
        <v>494</v>
      </c>
      <c r="G162" s="15"/>
      <c r="H162" s="216" t="s">
        <v>1</v>
      </c>
      <c r="I162" s="218"/>
      <c r="J162" s="15"/>
      <c r="K162" s="15"/>
      <c r="L162" s="215"/>
      <c r="M162" s="219"/>
      <c r="N162" s="220"/>
      <c r="O162" s="220"/>
      <c r="P162" s="220"/>
      <c r="Q162" s="220"/>
      <c r="R162" s="220"/>
      <c r="S162" s="220"/>
      <c r="T162" s="22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16" t="s">
        <v>130</v>
      </c>
      <c r="AU162" s="216" t="s">
        <v>83</v>
      </c>
      <c r="AV162" s="15" t="s">
        <v>81</v>
      </c>
      <c r="AW162" s="15" t="s">
        <v>30</v>
      </c>
      <c r="AX162" s="15" t="s">
        <v>73</v>
      </c>
      <c r="AY162" s="216" t="s">
        <v>119</v>
      </c>
    </row>
    <row r="163" s="13" customFormat="1">
      <c r="A163" s="13"/>
      <c r="B163" s="189"/>
      <c r="C163" s="13"/>
      <c r="D163" s="184" t="s">
        <v>130</v>
      </c>
      <c r="E163" s="190" t="s">
        <v>1</v>
      </c>
      <c r="F163" s="191" t="s">
        <v>81</v>
      </c>
      <c r="G163" s="13"/>
      <c r="H163" s="192">
        <v>1</v>
      </c>
      <c r="I163" s="193"/>
      <c r="J163" s="13"/>
      <c r="K163" s="13"/>
      <c r="L163" s="189"/>
      <c r="M163" s="194"/>
      <c r="N163" s="195"/>
      <c r="O163" s="195"/>
      <c r="P163" s="195"/>
      <c r="Q163" s="195"/>
      <c r="R163" s="195"/>
      <c r="S163" s="195"/>
      <c r="T163" s="19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0" t="s">
        <v>130</v>
      </c>
      <c r="AU163" s="190" t="s">
        <v>83</v>
      </c>
      <c r="AV163" s="13" t="s">
        <v>83</v>
      </c>
      <c r="AW163" s="13" t="s">
        <v>30</v>
      </c>
      <c r="AX163" s="13" t="s">
        <v>81</v>
      </c>
      <c r="AY163" s="190" t="s">
        <v>119</v>
      </c>
    </row>
    <row r="164" s="2" customFormat="1" ht="16.5" customHeight="1">
      <c r="A164" s="37"/>
      <c r="B164" s="170"/>
      <c r="C164" s="171" t="s">
        <v>177</v>
      </c>
      <c r="D164" s="171" t="s">
        <v>121</v>
      </c>
      <c r="E164" s="172" t="s">
        <v>495</v>
      </c>
      <c r="F164" s="173" t="s">
        <v>496</v>
      </c>
      <c r="G164" s="174" t="s">
        <v>450</v>
      </c>
      <c r="H164" s="175">
        <v>1</v>
      </c>
      <c r="I164" s="176"/>
      <c r="J164" s="177">
        <f>ROUND(I164*H164,2)</f>
        <v>0</v>
      </c>
      <c r="K164" s="173" t="s">
        <v>1</v>
      </c>
      <c r="L164" s="38"/>
      <c r="M164" s="178" t="s">
        <v>1</v>
      </c>
      <c r="N164" s="179" t="s">
        <v>38</v>
      </c>
      <c r="O164" s="76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451</v>
      </c>
      <c r="AT164" s="182" t="s">
        <v>121</v>
      </c>
      <c r="AU164" s="182" t="s">
        <v>83</v>
      </c>
      <c r="AY164" s="18" t="s">
        <v>119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81</v>
      </c>
      <c r="BK164" s="183">
        <f>ROUND(I164*H164,2)</f>
        <v>0</v>
      </c>
      <c r="BL164" s="18" t="s">
        <v>451</v>
      </c>
      <c r="BM164" s="182" t="s">
        <v>497</v>
      </c>
    </row>
    <row r="165" s="2" customFormat="1">
      <c r="A165" s="37"/>
      <c r="B165" s="38"/>
      <c r="C165" s="37"/>
      <c r="D165" s="184" t="s">
        <v>128</v>
      </c>
      <c r="E165" s="37"/>
      <c r="F165" s="185" t="s">
        <v>487</v>
      </c>
      <c r="G165" s="37"/>
      <c r="H165" s="37"/>
      <c r="I165" s="186"/>
      <c r="J165" s="37"/>
      <c r="K165" s="37"/>
      <c r="L165" s="38"/>
      <c r="M165" s="187"/>
      <c r="N165" s="188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128</v>
      </c>
      <c r="AU165" s="18" t="s">
        <v>83</v>
      </c>
    </row>
    <row r="166" s="15" customFormat="1">
      <c r="A166" s="15"/>
      <c r="B166" s="215"/>
      <c r="C166" s="15"/>
      <c r="D166" s="184" t="s">
        <v>130</v>
      </c>
      <c r="E166" s="216" t="s">
        <v>1</v>
      </c>
      <c r="F166" s="217" t="s">
        <v>498</v>
      </c>
      <c r="G166" s="15"/>
      <c r="H166" s="216" t="s">
        <v>1</v>
      </c>
      <c r="I166" s="218"/>
      <c r="J166" s="15"/>
      <c r="K166" s="15"/>
      <c r="L166" s="215"/>
      <c r="M166" s="219"/>
      <c r="N166" s="220"/>
      <c r="O166" s="220"/>
      <c r="P166" s="220"/>
      <c r="Q166" s="220"/>
      <c r="R166" s="220"/>
      <c r="S166" s="220"/>
      <c r="T166" s="22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16" t="s">
        <v>130</v>
      </c>
      <c r="AU166" s="216" t="s">
        <v>83</v>
      </c>
      <c r="AV166" s="15" t="s">
        <v>81</v>
      </c>
      <c r="AW166" s="15" t="s">
        <v>30</v>
      </c>
      <c r="AX166" s="15" t="s">
        <v>73</v>
      </c>
      <c r="AY166" s="216" t="s">
        <v>119</v>
      </c>
    </row>
    <row r="167" s="13" customFormat="1">
      <c r="A167" s="13"/>
      <c r="B167" s="189"/>
      <c r="C167" s="13"/>
      <c r="D167" s="184" t="s">
        <v>130</v>
      </c>
      <c r="E167" s="190" t="s">
        <v>1</v>
      </c>
      <c r="F167" s="191" t="s">
        <v>81</v>
      </c>
      <c r="G167" s="13"/>
      <c r="H167" s="192">
        <v>1</v>
      </c>
      <c r="I167" s="193"/>
      <c r="J167" s="13"/>
      <c r="K167" s="13"/>
      <c r="L167" s="189"/>
      <c r="M167" s="194"/>
      <c r="N167" s="195"/>
      <c r="O167" s="195"/>
      <c r="P167" s="195"/>
      <c r="Q167" s="195"/>
      <c r="R167" s="195"/>
      <c r="S167" s="195"/>
      <c r="T167" s="19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0" t="s">
        <v>130</v>
      </c>
      <c r="AU167" s="190" t="s">
        <v>83</v>
      </c>
      <c r="AV167" s="13" t="s">
        <v>83</v>
      </c>
      <c r="AW167" s="13" t="s">
        <v>30</v>
      </c>
      <c r="AX167" s="13" t="s">
        <v>81</v>
      </c>
      <c r="AY167" s="190" t="s">
        <v>119</v>
      </c>
    </row>
    <row r="168" s="2" customFormat="1" ht="16.5" customHeight="1">
      <c r="A168" s="37"/>
      <c r="B168" s="170"/>
      <c r="C168" s="171" t="s">
        <v>187</v>
      </c>
      <c r="D168" s="171" t="s">
        <v>121</v>
      </c>
      <c r="E168" s="172" t="s">
        <v>499</v>
      </c>
      <c r="F168" s="173" t="s">
        <v>500</v>
      </c>
      <c r="G168" s="174" t="s">
        <v>450</v>
      </c>
      <c r="H168" s="175">
        <v>1</v>
      </c>
      <c r="I168" s="176"/>
      <c r="J168" s="177">
        <f>ROUND(I168*H168,2)</f>
        <v>0</v>
      </c>
      <c r="K168" s="173" t="s">
        <v>1</v>
      </c>
      <c r="L168" s="38"/>
      <c r="M168" s="178" t="s">
        <v>1</v>
      </c>
      <c r="N168" s="179" t="s">
        <v>38</v>
      </c>
      <c r="O168" s="76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2" t="s">
        <v>451</v>
      </c>
      <c r="AT168" s="182" t="s">
        <v>121</v>
      </c>
      <c r="AU168" s="182" t="s">
        <v>83</v>
      </c>
      <c r="AY168" s="18" t="s">
        <v>119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81</v>
      </c>
      <c r="BK168" s="183">
        <f>ROUND(I168*H168,2)</f>
        <v>0</v>
      </c>
      <c r="BL168" s="18" t="s">
        <v>451</v>
      </c>
      <c r="BM168" s="182" t="s">
        <v>501</v>
      </c>
    </row>
    <row r="169" s="2" customFormat="1">
      <c r="A169" s="37"/>
      <c r="B169" s="38"/>
      <c r="C169" s="37"/>
      <c r="D169" s="184" t="s">
        <v>128</v>
      </c>
      <c r="E169" s="37"/>
      <c r="F169" s="185" t="s">
        <v>487</v>
      </c>
      <c r="G169" s="37"/>
      <c r="H169" s="37"/>
      <c r="I169" s="186"/>
      <c r="J169" s="37"/>
      <c r="K169" s="37"/>
      <c r="L169" s="38"/>
      <c r="M169" s="187"/>
      <c r="N169" s="188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128</v>
      </c>
      <c r="AU169" s="18" t="s">
        <v>83</v>
      </c>
    </row>
    <row r="170" s="15" customFormat="1">
      <c r="A170" s="15"/>
      <c r="B170" s="215"/>
      <c r="C170" s="15"/>
      <c r="D170" s="184" t="s">
        <v>130</v>
      </c>
      <c r="E170" s="216" t="s">
        <v>1</v>
      </c>
      <c r="F170" s="217" t="s">
        <v>502</v>
      </c>
      <c r="G170" s="15"/>
      <c r="H170" s="216" t="s">
        <v>1</v>
      </c>
      <c r="I170" s="218"/>
      <c r="J170" s="15"/>
      <c r="K170" s="15"/>
      <c r="L170" s="215"/>
      <c r="M170" s="219"/>
      <c r="N170" s="220"/>
      <c r="O170" s="220"/>
      <c r="P170" s="220"/>
      <c r="Q170" s="220"/>
      <c r="R170" s="220"/>
      <c r="S170" s="220"/>
      <c r="T170" s="221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16" t="s">
        <v>130</v>
      </c>
      <c r="AU170" s="216" t="s">
        <v>83</v>
      </c>
      <c r="AV170" s="15" t="s">
        <v>81</v>
      </c>
      <c r="AW170" s="15" t="s">
        <v>30</v>
      </c>
      <c r="AX170" s="15" t="s">
        <v>73</v>
      </c>
      <c r="AY170" s="216" t="s">
        <v>119</v>
      </c>
    </row>
    <row r="171" s="15" customFormat="1">
      <c r="A171" s="15"/>
      <c r="B171" s="215"/>
      <c r="C171" s="15"/>
      <c r="D171" s="184" t="s">
        <v>130</v>
      </c>
      <c r="E171" s="216" t="s">
        <v>1</v>
      </c>
      <c r="F171" s="217" t="s">
        <v>503</v>
      </c>
      <c r="G171" s="15"/>
      <c r="H171" s="216" t="s">
        <v>1</v>
      </c>
      <c r="I171" s="218"/>
      <c r="J171" s="15"/>
      <c r="K171" s="15"/>
      <c r="L171" s="215"/>
      <c r="M171" s="219"/>
      <c r="N171" s="220"/>
      <c r="O171" s="220"/>
      <c r="P171" s="220"/>
      <c r="Q171" s="220"/>
      <c r="R171" s="220"/>
      <c r="S171" s="220"/>
      <c r="T171" s="22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16" t="s">
        <v>130</v>
      </c>
      <c r="AU171" s="216" t="s">
        <v>83</v>
      </c>
      <c r="AV171" s="15" t="s">
        <v>81</v>
      </c>
      <c r="AW171" s="15" t="s">
        <v>30</v>
      </c>
      <c r="AX171" s="15" t="s">
        <v>73</v>
      </c>
      <c r="AY171" s="216" t="s">
        <v>119</v>
      </c>
    </row>
    <row r="172" s="13" customFormat="1">
      <c r="A172" s="13"/>
      <c r="B172" s="189"/>
      <c r="C172" s="13"/>
      <c r="D172" s="184" t="s">
        <v>130</v>
      </c>
      <c r="E172" s="190" t="s">
        <v>1</v>
      </c>
      <c r="F172" s="191" t="s">
        <v>81</v>
      </c>
      <c r="G172" s="13"/>
      <c r="H172" s="192">
        <v>1</v>
      </c>
      <c r="I172" s="193"/>
      <c r="J172" s="13"/>
      <c r="K172" s="13"/>
      <c r="L172" s="189"/>
      <c r="M172" s="194"/>
      <c r="N172" s="195"/>
      <c r="O172" s="195"/>
      <c r="P172" s="195"/>
      <c r="Q172" s="195"/>
      <c r="R172" s="195"/>
      <c r="S172" s="195"/>
      <c r="T172" s="19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0" t="s">
        <v>130</v>
      </c>
      <c r="AU172" s="190" t="s">
        <v>83</v>
      </c>
      <c r="AV172" s="13" t="s">
        <v>83</v>
      </c>
      <c r="AW172" s="13" t="s">
        <v>30</v>
      </c>
      <c r="AX172" s="13" t="s">
        <v>81</v>
      </c>
      <c r="AY172" s="190" t="s">
        <v>119</v>
      </c>
    </row>
    <row r="173" s="2" customFormat="1" ht="16.5" customHeight="1">
      <c r="A173" s="37"/>
      <c r="B173" s="170"/>
      <c r="C173" s="171" t="s">
        <v>192</v>
      </c>
      <c r="D173" s="171" t="s">
        <v>121</v>
      </c>
      <c r="E173" s="172" t="s">
        <v>504</v>
      </c>
      <c r="F173" s="173" t="s">
        <v>505</v>
      </c>
      <c r="G173" s="174" t="s">
        <v>450</v>
      </c>
      <c r="H173" s="175">
        <v>1</v>
      </c>
      <c r="I173" s="176"/>
      <c r="J173" s="177">
        <f>ROUND(I173*H173,2)</f>
        <v>0</v>
      </c>
      <c r="K173" s="173" t="s">
        <v>1</v>
      </c>
      <c r="L173" s="38"/>
      <c r="M173" s="178" t="s">
        <v>1</v>
      </c>
      <c r="N173" s="179" t="s">
        <v>38</v>
      </c>
      <c r="O173" s="76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2" t="s">
        <v>451</v>
      </c>
      <c r="AT173" s="182" t="s">
        <v>121</v>
      </c>
      <c r="AU173" s="182" t="s">
        <v>83</v>
      </c>
      <c r="AY173" s="18" t="s">
        <v>119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81</v>
      </c>
      <c r="BK173" s="183">
        <f>ROUND(I173*H173,2)</f>
        <v>0</v>
      </c>
      <c r="BL173" s="18" t="s">
        <v>451</v>
      </c>
      <c r="BM173" s="182" t="s">
        <v>506</v>
      </c>
    </row>
    <row r="174" s="2" customFormat="1">
      <c r="A174" s="37"/>
      <c r="B174" s="38"/>
      <c r="C174" s="37"/>
      <c r="D174" s="184" t="s">
        <v>128</v>
      </c>
      <c r="E174" s="37"/>
      <c r="F174" s="185" t="s">
        <v>487</v>
      </c>
      <c r="G174" s="37"/>
      <c r="H174" s="37"/>
      <c r="I174" s="186"/>
      <c r="J174" s="37"/>
      <c r="K174" s="37"/>
      <c r="L174" s="38"/>
      <c r="M174" s="187"/>
      <c r="N174" s="188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128</v>
      </c>
      <c r="AU174" s="18" t="s">
        <v>83</v>
      </c>
    </row>
    <row r="175" s="15" customFormat="1">
      <c r="A175" s="15"/>
      <c r="B175" s="215"/>
      <c r="C175" s="15"/>
      <c r="D175" s="184" t="s">
        <v>130</v>
      </c>
      <c r="E175" s="216" t="s">
        <v>1</v>
      </c>
      <c r="F175" s="217" t="s">
        <v>507</v>
      </c>
      <c r="G175" s="15"/>
      <c r="H175" s="216" t="s">
        <v>1</v>
      </c>
      <c r="I175" s="218"/>
      <c r="J175" s="15"/>
      <c r="K175" s="15"/>
      <c r="L175" s="215"/>
      <c r="M175" s="219"/>
      <c r="N175" s="220"/>
      <c r="O175" s="220"/>
      <c r="P175" s="220"/>
      <c r="Q175" s="220"/>
      <c r="R175" s="220"/>
      <c r="S175" s="220"/>
      <c r="T175" s="221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16" t="s">
        <v>130</v>
      </c>
      <c r="AU175" s="216" t="s">
        <v>83</v>
      </c>
      <c r="AV175" s="15" t="s">
        <v>81</v>
      </c>
      <c r="AW175" s="15" t="s">
        <v>30</v>
      </c>
      <c r="AX175" s="15" t="s">
        <v>73</v>
      </c>
      <c r="AY175" s="216" t="s">
        <v>119</v>
      </c>
    </row>
    <row r="176" s="15" customFormat="1">
      <c r="A176" s="15"/>
      <c r="B176" s="215"/>
      <c r="C176" s="15"/>
      <c r="D176" s="184" t="s">
        <v>130</v>
      </c>
      <c r="E176" s="216" t="s">
        <v>1</v>
      </c>
      <c r="F176" s="217" t="s">
        <v>508</v>
      </c>
      <c r="G176" s="15"/>
      <c r="H176" s="216" t="s">
        <v>1</v>
      </c>
      <c r="I176" s="218"/>
      <c r="J176" s="15"/>
      <c r="K176" s="15"/>
      <c r="L176" s="215"/>
      <c r="M176" s="219"/>
      <c r="N176" s="220"/>
      <c r="O176" s="220"/>
      <c r="P176" s="220"/>
      <c r="Q176" s="220"/>
      <c r="R176" s="220"/>
      <c r="S176" s="220"/>
      <c r="T176" s="22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16" t="s">
        <v>130</v>
      </c>
      <c r="AU176" s="216" t="s">
        <v>83</v>
      </c>
      <c r="AV176" s="15" t="s">
        <v>81</v>
      </c>
      <c r="AW176" s="15" t="s">
        <v>30</v>
      </c>
      <c r="AX176" s="15" t="s">
        <v>73</v>
      </c>
      <c r="AY176" s="216" t="s">
        <v>119</v>
      </c>
    </row>
    <row r="177" s="13" customFormat="1">
      <c r="A177" s="13"/>
      <c r="B177" s="189"/>
      <c r="C177" s="13"/>
      <c r="D177" s="184" t="s">
        <v>130</v>
      </c>
      <c r="E177" s="190" t="s">
        <v>1</v>
      </c>
      <c r="F177" s="191" t="s">
        <v>81</v>
      </c>
      <c r="G177" s="13"/>
      <c r="H177" s="192">
        <v>1</v>
      </c>
      <c r="I177" s="193"/>
      <c r="J177" s="13"/>
      <c r="K177" s="13"/>
      <c r="L177" s="189"/>
      <c r="M177" s="194"/>
      <c r="N177" s="195"/>
      <c r="O177" s="195"/>
      <c r="P177" s="195"/>
      <c r="Q177" s="195"/>
      <c r="R177" s="195"/>
      <c r="S177" s="195"/>
      <c r="T177" s="19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0" t="s">
        <v>130</v>
      </c>
      <c r="AU177" s="190" t="s">
        <v>83</v>
      </c>
      <c r="AV177" s="13" t="s">
        <v>83</v>
      </c>
      <c r="AW177" s="13" t="s">
        <v>30</v>
      </c>
      <c r="AX177" s="13" t="s">
        <v>81</v>
      </c>
      <c r="AY177" s="190" t="s">
        <v>119</v>
      </c>
    </row>
    <row r="178" s="2" customFormat="1" ht="16.5" customHeight="1">
      <c r="A178" s="37"/>
      <c r="B178" s="170"/>
      <c r="C178" s="171" t="s">
        <v>198</v>
      </c>
      <c r="D178" s="171" t="s">
        <v>121</v>
      </c>
      <c r="E178" s="172" t="s">
        <v>509</v>
      </c>
      <c r="F178" s="173" t="s">
        <v>510</v>
      </c>
      <c r="G178" s="174" t="s">
        <v>450</v>
      </c>
      <c r="H178" s="175">
        <v>1</v>
      </c>
      <c r="I178" s="176"/>
      <c r="J178" s="177">
        <f>ROUND(I178*H178,2)</f>
        <v>0</v>
      </c>
      <c r="K178" s="173" t="s">
        <v>1</v>
      </c>
      <c r="L178" s="38"/>
      <c r="M178" s="178" t="s">
        <v>1</v>
      </c>
      <c r="N178" s="179" t="s">
        <v>38</v>
      </c>
      <c r="O178" s="76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2" t="s">
        <v>451</v>
      </c>
      <c r="AT178" s="182" t="s">
        <v>121</v>
      </c>
      <c r="AU178" s="182" t="s">
        <v>83</v>
      </c>
      <c r="AY178" s="18" t="s">
        <v>119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8" t="s">
        <v>81</v>
      </c>
      <c r="BK178" s="183">
        <f>ROUND(I178*H178,2)</f>
        <v>0</v>
      </c>
      <c r="BL178" s="18" t="s">
        <v>451</v>
      </c>
      <c r="BM178" s="182" t="s">
        <v>511</v>
      </c>
    </row>
    <row r="179" s="2" customFormat="1">
      <c r="A179" s="37"/>
      <c r="B179" s="38"/>
      <c r="C179" s="37"/>
      <c r="D179" s="184" t="s">
        <v>128</v>
      </c>
      <c r="E179" s="37"/>
      <c r="F179" s="185" t="s">
        <v>487</v>
      </c>
      <c r="G179" s="37"/>
      <c r="H179" s="37"/>
      <c r="I179" s="186"/>
      <c r="J179" s="37"/>
      <c r="K179" s="37"/>
      <c r="L179" s="38"/>
      <c r="M179" s="187"/>
      <c r="N179" s="188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128</v>
      </c>
      <c r="AU179" s="18" t="s">
        <v>83</v>
      </c>
    </row>
    <row r="180" s="15" customFormat="1">
      <c r="A180" s="15"/>
      <c r="B180" s="215"/>
      <c r="C180" s="15"/>
      <c r="D180" s="184" t="s">
        <v>130</v>
      </c>
      <c r="E180" s="216" t="s">
        <v>1</v>
      </c>
      <c r="F180" s="217" t="s">
        <v>512</v>
      </c>
      <c r="G180" s="15"/>
      <c r="H180" s="216" t="s">
        <v>1</v>
      </c>
      <c r="I180" s="218"/>
      <c r="J180" s="15"/>
      <c r="K180" s="15"/>
      <c r="L180" s="215"/>
      <c r="M180" s="219"/>
      <c r="N180" s="220"/>
      <c r="O180" s="220"/>
      <c r="P180" s="220"/>
      <c r="Q180" s="220"/>
      <c r="R180" s="220"/>
      <c r="S180" s="220"/>
      <c r="T180" s="221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16" t="s">
        <v>130</v>
      </c>
      <c r="AU180" s="216" t="s">
        <v>83</v>
      </c>
      <c r="AV180" s="15" t="s">
        <v>81</v>
      </c>
      <c r="AW180" s="15" t="s">
        <v>30</v>
      </c>
      <c r="AX180" s="15" t="s">
        <v>73</v>
      </c>
      <c r="AY180" s="216" t="s">
        <v>119</v>
      </c>
    </row>
    <row r="181" s="15" customFormat="1">
      <c r="A181" s="15"/>
      <c r="B181" s="215"/>
      <c r="C181" s="15"/>
      <c r="D181" s="184" t="s">
        <v>130</v>
      </c>
      <c r="E181" s="216" t="s">
        <v>1</v>
      </c>
      <c r="F181" s="217" t="s">
        <v>513</v>
      </c>
      <c r="G181" s="15"/>
      <c r="H181" s="216" t="s">
        <v>1</v>
      </c>
      <c r="I181" s="218"/>
      <c r="J181" s="15"/>
      <c r="K181" s="15"/>
      <c r="L181" s="215"/>
      <c r="M181" s="219"/>
      <c r="N181" s="220"/>
      <c r="O181" s="220"/>
      <c r="P181" s="220"/>
      <c r="Q181" s="220"/>
      <c r="R181" s="220"/>
      <c r="S181" s="220"/>
      <c r="T181" s="22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16" t="s">
        <v>130</v>
      </c>
      <c r="AU181" s="216" t="s">
        <v>83</v>
      </c>
      <c r="AV181" s="15" t="s">
        <v>81</v>
      </c>
      <c r="AW181" s="15" t="s">
        <v>30</v>
      </c>
      <c r="AX181" s="15" t="s">
        <v>73</v>
      </c>
      <c r="AY181" s="216" t="s">
        <v>119</v>
      </c>
    </row>
    <row r="182" s="15" customFormat="1">
      <c r="A182" s="15"/>
      <c r="B182" s="215"/>
      <c r="C182" s="15"/>
      <c r="D182" s="184" t="s">
        <v>130</v>
      </c>
      <c r="E182" s="216" t="s">
        <v>1</v>
      </c>
      <c r="F182" s="217" t="s">
        <v>514</v>
      </c>
      <c r="G182" s="15"/>
      <c r="H182" s="216" t="s">
        <v>1</v>
      </c>
      <c r="I182" s="218"/>
      <c r="J182" s="15"/>
      <c r="K182" s="15"/>
      <c r="L182" s="215"/>
      <c r="M182" s="219"/>
      <c r="N182" s="220"/>
      <c r="O182" s="220"/>
      <c r="P182" s="220"/>
      <c r="Q182" s="220"/>
      <c r="R182" s="220"/>
      <c r="S182" s="220"/>
      <c r="T182" s="22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16" t="s">
        <v>130</v>
      </c>
      <c r="AU182" s="216" t="s">
        <v>83</v>
      </c>
      <c r="AV182" s="15" t="s">
        <v>81</v>
      </c>
      <c r="AW182" s="15" t="s">
        <v>30</v>
      </c>
      <c r="AX182" s="15" t="s">
        <v>73</v>
      </c>
      <c r="AY182" s="216" t="s">
        <v>119</v>
      </c>
    </row>
    <row r="183" s="15" customFormat="1">
      <c r="A183" s="15"/>
      <c r="B183" s="215"/>
      <c r="C183" s="15"/>
      <c r="D183" s="184" t="s">
        <v>130</v>
      </c>
      <c r="E183" s="216" t="s">
        <v>1</v>
      </c>
      <c r="F183" s="217" t="s">
        <v>515</v>
      </c>
      <c r="G183" s="15"/>
      <c r="H183" s="216" t="s">
        <v>1</v>
      </c>
      <c r="I183" s="218"/>
      <c r="J183" s="15"/>
      <c r="K183" s="15"/>
      <c r="L183" s="215"/>
      <c r="M183" s="219"/>
      <c r="N183" s="220"/>
      <c r="O183" s="220"/>
      <c r="P183" s="220"/>
      <c r="Q183" s="220"/>
      <c r="R183" s="220"/>
      <c r="S183" s="220"/>
      <c r="T183" s="221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16" t="s">
        <v>130</v>
      </c>
      <c r="AU183" s="216" t="s">
        <v>83</v>
      </c>
      <c r="AV183" s="15" t="s">
        <v>81</v>
      </c>
      <c r="AW183" s="15" t="s">
        <v>30</v>
      </c>
      <c r="AX183" s="15" t="s">
        <v>73</v>
      </c>
      <c r="AY183" s="216" t="s">
        <v>119</v>
      </c>
    </row>
    <row r="184" s="15" customFormat="1">
      <c r="A184" s="15"/>
      <c r="B184" s="215"/>
      <c r="C184" s="15"/>
      <c r="D184" s="184" t="s">
        <v>130</v>
      </c>
      <c r="E184" s="216" t="s">
        <v>1</v>
      </c>
      <c r="F184" s="217" t="s">
        <v>516</v>
      </c>
      <c r="G184" s="15"/>
      <c r="H184" s="216" t="s">
        <v>1</v>
      </c>
      <c r="I184" s="218"/>
      <c r="J184" s="15"/>
      <c r="K184" s="15"/>
      <c r="L184" s="215"/>
      <c r="M184" s="219"/>
      <c r="N184" s="220"/>
      <c r="O184" s="220"/>
      <c r="P184" s="220"/>
      <c r="Q184" s="220"/>
      <c r="R184" s="220"/>
      <c r="S184" s="220"/>
      <c r="T184" s="22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16" t="s">
        <v>130</v>
      </c>
      <c r="AU184" s="216" t="s">
        <v>83</v>
      </c>
      <c r="AV184" s="15" t="s">
        <v>81</v>
      </c>
      <c r="AW184" s="15" t="s">
        <v>30</v>
      </c>
      <c r="AX184" s="15" t="s">
        <v>73</v>
      </c>
      <c r="AY184" s="216" t="s">
        <v>119</v>
      </c>
    </row>
    <row r="185" s="15" customFormat="1">
      <c r="A185" s="15"/>
      <c r="B185" s="215"/>
      <c r="C185" s="15"/>
      <c r="D185" s="184" t="s">
        <v>130</v>
      </c>
      <c r="E185" s="216" t="s">
        <v>1</v>
      </c>
      <c r="F185" s="217" t="s">
        <v>517</v>
      </c>
      <c r="G185" s="15"/>
      <c r="H185" s="216" t="s">
        <v>1</v>
      </c>
      <c r="I185" s="218"/>
      <c r="J185" s="15"/>
      <c r="K185" s="15"/>
      <c r="L185" s="215"/>
      <c r="M185" s="219"/>
      <c r="N185" s="220"/>
      <c r="O185" s="220"/>
      <c r="P185" s="220"/>
      <c r="Q185" s="220"/>
      <c r="R185" s="220"/>
      <c r="S185" s="220"/>
      <c r="T185" s="22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16" t="s">
        <v>130</v>
      </c>
      <c r="AU185" s="216" t="s">
        <v>83</v>
      </c>
      <c r="AV185" s="15" t="s">
        <v>81</v>
      </c>
      <c r="AW185" s="15" t="s">
        <v>30</v>
      </c>
      <c r="AX185" s="15" t="s">
        <v>73</v>
      </c>
      <c r="AY185" s="216" t="s">
        <v>119</v>
      </c>
    </row>
    <row r="186" s="13" customFormat="1">
      <c r="A186" s="13"/>
      <c r="B186" s="189"/>
      <c r="C186" s="13"/>
      <c r="D186" s="184" t="s">
        <v>130</v>
      </c>
      <c r="E186" s="190" t="s">
        <v>1</v>
      </c>
      <c r="F186" s="191" t="s">
        <v>81</v>
      </c>
      <c r="G186" s="13"/>
      <c r="H186" s="192">
        <v>1</v>
      </c>
      <c r="I186" s="193"/>
      <c r="J186" s="13"/>
      <c r="K186" s="13"/>
      <c r="L186" s="189"/>
      <c r="M186" s="194"/>
      <c r="N186" s="195"/>
      <c r="O186" s="195"/>
      <c r="P186" s="195"/>
      <c r="Q186" s="195"/>
      <c r="R186" s="195"/>
      <c r="S186" s="195"/>
      <c r="T186" s="19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0" t="s">
        <v>130</v>
      </c>
      <c r="AU186" s="190" t="s">
        <v>83</v>
      </c>
      <c r="AV186" s="13" t="s">
        <v>83</v>
      </c>
      <c r="AW186" s="13" t="s">
        <v>30</v>
      </c>
      <c r="AX186" s="13" t="s">
        <v>81</v>
      </c>
      <c r="AY186" s="190" t="s">
        <v>119</v>
      </c>
    </row>
    <row r="187" s="2" customFormat="1" ht="16.5" customHeight="1">
      <c r="A187" s="37"/>
      <c r="B187" s="170"/>
      <c r="C187" s="171" t="s">
        <v>204</v>
      </c>
      <c r="D187" s="171" t="s">
        <v>121</v>
      </c>
      <c r="E187" s="172" t="s">
        <v>518</v>
      </c>
      <c r="F187" s="173" t="s">
        <v>519</v>
      </c>
      <c r="G187" s="174" t="s">
        <v>450</v>
      </c>
      <c r="H187" s="175">
        <v>1</v>
      </c>
      <c r="I187" s="176"/>
      <c r="J187" s="177">
        <f>ROUND(I187*H187,2)</f>
        <v>0</v>
      </c>
      <c r="K187" s="173" t="s">
        <v>1</v>
      </c>
      <c r="L187" s="38"/>
      <c r="M187" s="178" t="s">
        <v>1</v>
      </c>
      <c r="N187" s="179" t="s">
        <v>38</v>
      </c>
      <c r="O187" s="76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2" t="s">
        <v>451</v>
      </c>
      <c r="AT187" s="182" t="s">
        <v>121</v>
      </c>
      <c r="AU187" s="182" t="s">
        <v>83</v>
      </c>
      <c r="AY187" s="18" t="s">
        <v>119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81</v>
      </c>
      <c r="BK187" s="183">
        <f>ROUND(I187*H187,2)</f>
        <v>0</v>
      </c>
      <c r="BL187" s="18" t="s">
        <v>451</v>
      </c>
      <c r="BM187" s="182" t="s">
        <v>520</v>
      </c>
    </row>
    <row r="188" s="2" customFormat="1">
      <c r="A188" s="37"/>
      <c r="B188" s="38"/>
      <c r="C188" s="37"/>
      <c r="D188" s="184" t="s">
        <v>128</v>
      </c>
      <c r="E188" s="37"/>
      <c r="F188" s="185" t="s">
        <v>487</v>
      </c>
      <c r="G188" s="37"/>
      <c r="H188" s="37"/>
      <c r="I188" s="186"/>
      <c r="J188" s="37"/>
      <c r="K188" s="37"/>
      <c r="L188" s="38"/>
      <c r="M188" s="187"/>
      <c r="N188" s="188"/>
      <c r="O188" s="76"/>
      <c r="P188" s="76"/>
      <c r="Q188" s="76"/>
      <c r="R188" s="76"/>
      <c r="S188" s="76"/>
      <c r="T188" s="7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128</v>
      </c>
      <c r="AU188" s="18" t="s">
        <v>83</v>
      </c>
    </row>
    <row r="189" s="15" customFormat="1">
      <c r="A189" s="15"/>
      <c r="B189" s="215"/>
      <c r="C189" s="15"/>
      <c r="D189" s="184" t="s">
        <v>130</v>
      </c>
      <c r="E189" s="216" t="s">
        <v>1</v>
      </c>
      <c r="F189" s="217" t="s">
        <v>521</v>
      </c>
      <c r="G189" s="15"/>
      <c r="H189" s="216" t="s">
        <v>1</v>
      </c>
      <c r="I189" s="218"/>
      <c r="J189" s="15"/>
      <c r="K189" s="15"/>
      <c r="L189" s="215"/>
      <c r="M189" s="219"/>
      <c r="N189" s="220"/>
      <c r="O189" s="220"/>
      <c r="P189" s="220"/>
      <c r="Q189" s="220"/>
      <c r="R189" s="220"/>
      <c r="S189" s="220"/>
      <c r="T189" s="221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16" t="s">
        <v>130</v>
      </c>
      <c r="AU189" s="216" t="s">
        <v>83</v>
      </c>
      <c r="AV189" s="15" t="s">
        <v>81</v>
      </c>
      <c r="AW189" s="15" t="s">
        <v>30</v>
      </c>
      <c r="AX189" s="15" t="s">
        <v>73</v>
      </c>
      <c r="AY189" s="216" t="s">
        <v>119</v>
      </c>
    </row>
    <row r="190" s="13" customFormat="1">
      <c r="A190" s="13"/>
      <c r="B190" s="189"/>
      <c r="C190" s="13"/>
      <c r="D190" s="184" t="s">
        <v>130</v>
      </c>
      <c r="E190" s="190" t="s">
        <v>1</v>
      </c>
      <c r="F190" s="191" t="s">
        <v>81</v>
      </c>
      <c r="G190" s="13"/>
      <c r="H190" s="192">
        <v>1</v>
      </c>
      <c r="I190" s="193"/>
      <c r="J190" s="13"/>
      <c r="K190" s="13"/>
      <c r="L190" s="189"/>
      <c r="M190" s="194"/>
      <c r="N190" s="195"/>
      <c r="O190" s="195"/>
      <c r="P190" s="195"/>
      <c r="Q190" s="195"/>
      <c r="R190" s="195"/>
      <c r="S190" s="195"/>
      <c r="T190" s="19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0" t="s">
        <v>130</v>
      </c>
      <c r="AU190" s="190" t="s">
        <v>83</v>
      </c>
      <c r="AV190" s="13" t="s">
        <v>83</v>
      </c>
      <c r="AW190" s="13" t="s">
        <v>30</v>
      </c>
      <c r="AX190" s="13" t="s">
        <v>81</v>
      </c>
      <c r="AY190" s="190" t="s">
        <v>119</v>
      </c>
    </row>
    <row r="191" s="2" customFormat="1" ht="16.5" customHeight="1">
      <c r="A191" s="37"/>
      <c r="B191" s="170"/>
      <c r="C191" s="171" t="s">
        <v>211</v>
      </c>
      <c r="D191" s="171" t="s">
        <v>121</v>
      </c>
      <c r="E191" s="172" t="s">
        <v>522</v>
      </c>
      <c r="F191" s="173" t="s">
        <v>523</v>
      </c>
      <c r="G191" s="174" t="s">
        <v>450</v>
      </c>
      <c r="H191" s="175">
        <v>2</v>
      </c>
      <c r="I191" s="176"/>
      <c r="J191" s="177">
        <f>ROUND(I191*H191,2)</f>
        <v>0</v>
      </c>
      <c r="K191" s="173" t="s">
        <v>1</v>
      </c>
      <c r="L191" s="38"/>
      <c r="M191" s="178" t="s">
        <v>1</v>
      </c>
      <c r="N191" s="179" t="s">
        <v>38</v>
      </c>
      <c r="O191" s="76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2" t="s">
        <v>451</v>
      </c>
      <c r="AT191" s="182" t="s">
        <v>121</v>
      </c>
      <c r="AU191" s="182" t="s">
        <v>83</v>
      </c>
      <c r="AY191" s="18" t="s">
        <v>119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8" t="s">
        <v>81</v>
      </c>
      <c r="BK191" s="183">
        <f>ROUND(I191*H191,2)</f>
        <v>0</v>
      </c>
      <c r="BL191" s="18" t="s">
        <v>451</v>
      </c>
      <c r="BM191" s="182" t="s">
        <v>524</v>
      </c>
    </row>
    <row r="192" s="2" customFormat="1">
      <c r="A192" s="37"/>
      <c r="B192" s="38"/>
      <c r="C192" s="37"/>
      <c r="D192" s="184" t="s">
        <v>128</v>
      </c>
      <c r="E192" s="37"/>
      <c r="F192" s="185" t="s">
        <v>487</v>
      </c>
      <c r="G192" s="37"/>
      <c r="H192" s="37"/>
      <c r="I192" s="186"/>
      <c r="J192" s="37"/>
      <c r="K192" s="37"/>
      <c r="L192" s="38"/>
      <c r="M192" s="187"/>
      <c r="N192" s="188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128</v>
      </c>
      <c r="AU192" s="18" t="s">
        <v>83</v>
      </c>
    </row>
    <row r="193" s="15" customFormat="1">
      <c r="A193" s="15"/>
      <c r="B193" s="215"/>
      <c r="C193" s="15"/>
      <c r="D193" s="184" t="s">
        <v>130</v>
      </c>
      <c r="E193" s="216" t="s">
        <v>1</v>
      </c>
      <c r="F193" s="217" t="s">
        <v>525</v>
      </c>
      <c r="G193" s="15"/>
      <c r="H193" s="216" t="s">
        <v>1</v>
      </c>
      <c r="I193" s="218"/>
      <c r="J193" s="15"/>
      <c r="K193" s="15"/>
      <c r="L193" s="215"/>
      <c r="M193" s="219"/>
      <c r="N193" s="220"/>
      <c r="O193" s="220"/>
      <c r="P193" s="220"/>
      <c r="Q193" s="220"/>
      <c r="R193" s="220"/>
      <c r="S193" s="220"/>
      <c r="T193" s="22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16" t="s">
        <v>130</v>
      </c>
      <c r="AU193" s="216" t="s">
        <v>83</v>
      </c>
      <c r="AV193" s="15" t="s">
        <v>81</v>
      </c>
      <c r="AW193" s="15" t="s">
        <v>30</v>
      </c>
      <c r="AX193" s="15" t="s">
        <v>73</v>
      </c>
      <c r="AY193" s="216" t="s">
        <v>119</v>
      </c>
    </row>
    <row r="194" s="15" customFormat="1">
      <c r="A194" s="15"/>
      <c r="B194" s="215"/>
      <c r="C194" s="15"/>
      <c r="D194" s="184" t="s">
        <v>130</v>
      </c>
      <c r="E194" s="216" t="s">
        <v>1</v>
      </c>
      <c r="F194" s="217" t="s">
        <v>526</v>
      </c>
      <c r="G194" s="15"/>
      <c r="H194" s="216" t="s">
        <v>1</v>
      </c>
      <c r="I194" s="218"/>
      <c r="J194" s="15"/>
      <c r="K194" s="15"/>
      <c r="L194" s="215"/>
      <c r="M194" s="219"/>
      <c r="N194" s="220"/>
      <c r="O194" s="220"/>
      <c r="P194" s="220"/>
      <c r="Q194" s="220"/>
      <c r="R194" s="220"/>
      <c r="S194" s="220"/>
      <c r="T194" s="22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16" t="s">
        <v>130</v>
      </c>
      <c r="AU194" s="216" t="s">
        <v>83</v>
      </c>
      <c r="AV194" s="15" t="s">
        <v>81</v>
      </c>
      <c r="AW194" s="15" t="s">
        <v>30</v>
      </c>
      <c r="AX194" s="15" t="s">
        <v>73</v>
      </c>
      <c r="AY194" s="216" t="s">
        <v>119</v>
      </c>
    </row>
    <row r="195" s="13" customFormat="1">
      <c r="A195" s="13"/>
      <c r="B195" s="189"/>
      <c r="C195" s="13"/>
      <c r="D195" s="184" t="s">
        <v>130</v>
      </c>
      <c r="E195" s="190" t="s">
        <v>1</v>
      </c>
      <c r="F195" s="191" t="s">
        <v>83</v>
      </c>
      <c r="G195" s="13"/>
      <c r="H195" s="192">
        <v>2</v>
      </c>
      <c r="I195" s="193"/>
      <c r="J195" s="13"/>
      <c r="K195" s="13"/>
      <c r="L195" s="189"/>
      <c r="M195" s="194"/>
      <c r="N195" s="195"/>
      <c r="O195" s="195"/>
      <c r="P195" s="195"/>
      <c r="Q195" s="195"/>
      <c r="R195" s="195"/>
      <c r="S195" s="195"/>
      <c r="T195" s="19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0" t="s">
        <v>130</v>
      </c>
      <c r="AU195" s="190" t="s">
        <v>83</v>
      </c>
      <c r="AV195" s="13" t="s">
        <v>83</v>
      </c>
      <c r="AW195" s="13" t="s">
        <v>30</v>
      </c>
      <c r="AX195" s="13" t="s">
        <v>81</v>
      </c>
      <c r="AY195" s="190" t="s">
        <v>119</v>
      </c>
    </row>
    <row r="196" s="2" customFormat="1" ht="16.5" customHeight="1">
      <c r="A196" s="37"/>
      <c r="B196" s="170"/>
      <c r="C196" s="171" t="s">
        <v>217</v>
      </c>
      <c r="D196" s="171" t="s">
        <v>121</v>
      </c>
      <c r="E196" s="172" t="s">
        <v>527</v>
      </c>
      <c r="F196" s="173" t="s">
        <v>528</v>
      </c>
      <c r="G196" s="174" t="s">
        <v>450</v>
      </c>
      <c r="H196" s="175">
        <v>3</v>
      </c>
      <c r="I196" s="176"/>
      <c r="J196" s="177">
        <f>ROUND(I196*H196,2)</f>
        <v>0</v>
      </c>
      <c r="K196" s="173" t="s">
        <v>1</v>
      </c>
      <c r="L196" s="38"/>
      <c r="M196" s="178" t="s">
        <v>1</v>
      </c>
      <c r="N196" s="179" t="s">
        <v>38</v>
      </c>
      <c r="O196" s="76"/>
      <c r="P196" s="180">
        <f>O196*H196</f>
        <v>0</v>
      </c>
      <c r="Q196" s="180">
        <v>0</v>
      </c>
      <c r="R196" s="180">
        <f>Q196*H196</f>
        <v>0</v>
      </c>
      <c r="S196" s="180">
        <v>0</v>
      </c>
      <c r="T196" s="18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2" t="s">
        <v>451</v>
      </c>
      <c r="AT196" s="182" t="s">
        <v>121</v>
      </c>
      <c r="AU196" s="182" t="s">
        <v>83</v>
      </c>
      <c r="AY196" s="18" t="s">
        <v>119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8" t="s">
        <v>81</v>
      </c>
      <c r="BK196" s="183">
        <f>ROUND(I196*H196,2)</f>
        <v>0</v>
      </c>
      <c r="BL196" s="18" t="s">
        <v>451</v>
      </c>
      <c r="BM196" s="182" t="s">
        <v>529</v>
      </c>
    </row>
    <row r="197" s="2" customFormat="1">
      <c r="A197" s="37"/>
      <c r="B197" s="38"/>
      <c r="C197" s="37"/>
      <c r="D197" s="184" t="s">
        <v>128</v>
      </c>
      <c r="E197" s="37"/>
      <c r="F197" s="185" t="s">
        <v>487</v>
      </c>
      <c r="G197" s="37"/>
      <c r="H197" s="37"/>
      <c r="I197" s="186"/>
      <c r="J197" s="37"/>
      <c r="K197" s="37"/>
      <c r="L197" s="38"/>
      <c r="M197" s="187"/>
      <c r="N197" s="188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128</v>
      </c>
      <c r="AU197" s="18" t="s">
        <v>83</v>
      </c>
    </row>
    <row r="198" s="15" customFormat="1">
      <c r="A198" s="15"/>
      <c r="B198" s="215"/>
      <c r="C198" s="15"/>
      <c r="D198" s="184" t="s">
        <v>130</v>
      </c>
      <c r="E198" s="216" t="s">
        <v>1</v>
      </c>
      <c r="F198" s="217" t="s">
        <v>530</v>
      </c>
      <c r="G198" s="15"/>
      <c r="H198" s="216" t="s">
        <v>1</v>
      </c>
      <c r="I198" s="218"/>
      <c r="J198" s="15"/>
      <c r="K198" s="15"/>
      <c r="L198" s="215"/>
      <c r="M198" s="219"/>
      <c r="N198" s="220"/>
      <c r="O198" s="220"/>
      <c r="P198" s="220"/>
      <c r="Q198" s="220"/>
      <c r="R198" s="220"/>
      <c r="S198" s="220"/>
      <c r="T198" s="221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16" t="s">
        <v>130</v>
      </c>
      <c r="AU198" s="216" t="s">
        <v>83</v>
      </c>
      <c r="AV198" s="15" t="s">
        <v>81</v>
      </c>
      <c r="AW198" s="15" t="s">
        <v>30</v>
      </c>
      <c r="AX198" s="15" t="s">
        <v>73</v>
      </c>
      <c r="AY198" s="216" t="s">
        <v>119</v>
      </c>
    </row>
    <row r="199" s="15" customFormat="1">
      <c r="A199" s="15"/>
      <c r="B199" s="215"/>
      <c r="C199" s="15"/>
      <c r="D199" s="184" t="s">
        <v>130</v>
      </c>
      <c r="E199" s="216" t="s">
        <v>1</v>
      </c>
      <c r="F199" s="217" t="s">
        <v>531</v>
      </c>
      <c r="G199" s="15"/>
      <c r="H199" s="216" t="s">
        <v>1</v>
      </c>
      <c r="I199" s="218"/>
      <c r="J199" s="15"/>
      <c r="K199" s="15"/>
      <c r="L199" s="215"/>
      <c r="M199" s="219"/>
      <c r="N199" s="220"/>
      <c r="O199" s="220"/>
      <c r="P199" s="220"/>
      <c r="Q199" s="220"/>
      <c r="R199" s="220"/>
      <c r="S199" s="220"/>
      <c r="T199" s="221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16" t="s">
        <v>130</v>
      </c>
      <c r="AU199" s="216" t="s">
        <v>83</v>
      </c>
      <c r="AV199" s="15" t="s">
        <v>81</v>
      </c>
      <c r="AW199" s="15" t="s">
        <v>30</v>
      </c>
      <c r="AX199" s="15" t="s">
        <v>73</v>
      </c>
      <c r="AY199" s="216" t="s">
        <v>119</v>
      </c>
    </row>
    <row r="200" s="13" customFormat="1">
      <c r="A200" s="13"/>
      <c r="B200" s="189"/>
      <c r="C200" s="13"/>
      <c r="D200" s="184" t="s">
        <v>130</v>
      </c>
      <c r="E200" s="190" t="s">
        <v>1</v>
      </c>
      <c r="F200" s="191" t="s">
        <v>142</v>
      </c>
      <c r="G200" s="13"/>
      <c r="H200" s="192">
        <v>3</v>
      </c>
      <c r="I200" s="193"/>
      <c r="J200" s="13"/>
      <c r="K200" s="13"/>
      <c r="L200" s="189"/>
      <c r="M200" s="226"/>
      <c r="N200" s="227"/>
      <c r="O200" s="227"/>
      <c r="P200" s="227"/>
      <c r="Q200" s="227"/>
      <c r="R200" s="227"/>
      <c r="S200" s="227"/>
      <c r="T200" s="22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0" t="s">
        <v>130</v>
      </c>
      <c r="AU200" s="190" t="s">
        <v>83</v>
      </c>
      <c r="AV200" s="13" t="s">
        <v>83</v>
      </c>
      <c r="AW200" s="13" t="s">
        <v>30</v>
      </c>
      <c r="AX200" s="13" t="s">
        <v>81</v>
      </c>
      <c r="AY200" s="190" t="s">
        <v>119</v>
      </c>
    </row>
    <row r="201" s="2" customFormat="1" ht="6.96" customHeight="1">
      <c r="A201" s="37"/>
      <c r="B201" s="59"/>
      <c r="C201" s="60"/>
      <c r="D201" s="60"/>
      <c r="E201" s="60"/>
      <c r="F201" s="60"/>
      <c r="G201" s="60"/>
      <c r="H201" s="60"/>
      <c r="I201" s="60"/>
      <c r="J201" s="60"/>
      <c r="K201" s="60"/>
      <c r="L201" s="38"/>
      <c r="M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</row>
  </sheetData>
  <autoFilter ref="C118:K20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532</v>
      </c>
      <c r="H4" s="21"/>
    </row>
    <row r="5" s="1" customFormat="1" ht="12" customHeight="1">
      <c r="B5" s="21"/>
      <c r="C5" s="25" t="s">
        <v>13</v>
      </c>
      <c r="D5" s="35" t="s">
        <v>14</v>
      </c>
      <c r="E5" s="1"/>
      <c r="F5" s="1"/>
      <c r="H5" s="21"/>
    </row>
    <row r="6" s="1" customFormat="1" ht="36.96" customHeight="1">
      <c r="B6" s="21"/>
      <c r="C6" s="28" t="s">
        <v>16</v>
      </c>
      <c r="D6" s="29" t="s">
        <v>17</v>
      </c>
      <c r="E6" s="1"/>
      <c r="F6" s="1"/>
      <c r="H6" s="21"/>
    </row>
    <row r="7" s="1" customFormat="1" ht="16.5" customHeight="1">
      <c r="B7" s="21"/>
      <c r="C7" s="31" t="s">
        <v>22</v>
      </c>
      <c r="D7" s="68" t="str">
        <f>'Rekapitulace stavby'!AN8</f>
        <v>21. 3. 2023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47"/>
      <c r="B9" s="148"/>
      <c r="C9" s="149" t="s">
        <v>54</v>
      </c>
      <c r="D9" s="150" t="s">
        <v>55</v>
      </c>
      <c r="E9" s="150" t="s">
        <v>106</v>
      </c>
      <c r="F9" s="151" t="s">
        <v>533</v>
      </c>
      <c r="G9" s="147"/>
      <c r="H9" s="148"/>
    </row>
    <row r="10" s="2" customFormat="1" ht="26.4" customHeight="1">
      <c r="A10" s="37"/>
      <c r="B10" s="38"/>
      <c r="C10" s="229" t="s">
        <v>534</v>
      </c>
      <c r="D10" s="229" t="s">
        <v>79</v>
      </c>
      <c r="E10" s="37"/>
      <c r="F10" s="37"/>
      <c r="G10" s="37"/>
      <c r="H10" s="38"/>
    </row>
    <row r="11" s="2" customFormat="1" ht="16.8" customHeight="1">
      <c r="A11" s="37"/>
      <c r="B11" s="38"/>
      <c r="C11" s="230" t="s">
        <v>239</v>
      </c>
      <c r="D11" s="231" t="s">
        <v>1</v>
      </c>
      <c r="E11" s="232" t="s">
        <v>1</v>
      </c>
      <c r="F11" s="233">
        <v>1.1200000000000001</v>
      </c>
      <c r="G11" s="37"/>
      <c r="H11" s="38"/>
    </row>
    <row r="12" s="2" customFormat="1" ht="16.8" customHeight="1">
      <c r="A12" s="37"/>
      <c r="B12" s="38"/>
      <c r="C12" s="234" t="s">
        <v>239</v>
      </c>
      <c r="D12" s="234" t="s">
        <v>240</v>
      </c>
      <c r="E12" s="18" t="s">
        <v>1</v>
      </c>
      <c r="F12" s="235">
        <v>1.1200000000000001</v>
      </c>
      <c r="G12" s="37"/>
      <c r="H12" s="38"/>
    </row>
    <row r="13" s="2" customFormat="1" ht="16.8" customHeight="1">
      <c r="A13" s="37"/>
      <c r="B13" s="38"/>
      <c r="C13" s="230" t="s">
        <v>184</v>
      </c>
      <c r="D13" s="231" t="s">
        <v>1</v>
      </c>
      <c r="E13" s="232" t="s">
        <v>1</v>
      </c>
      <c r="F13" s="233">
        <v>2.2400000000000002</v>
      </c>
      <c r="G13" s="37"/>
      <c r="H13" s="38"/>
    </row>
    <row r="14" s="2" customFormat="1" ht="16.8" customHeight="1">
      <c r="A14" s="37"/>
      <c r="B14" s="38"/>
      <c r="C14" s="234" t="s">
        <v>184</v>
      </c>
      <c r="D14" s="234" t="s">
        <v>185</v>
      </c>
      <c r="E14" s="18" t="s">
        <v>1</v>
      </c>
      <c r="F14" s="235">
        <v>2.2400000000000002</v>
      </c>
      <c r="G14" s="37"/>
      <c r="H14" s="38"/>
    </row>
    <row r="15" s="2" customFormat="1" ht="7.44" customHeight="1">
      <c r="A15" s="37"/>
      <c r="B15" s="59"/>
      <c r="C15" s="60"/>
      <c r="D15" s="60"/>
      <c r="E15" s="60"/>
      <c r="F15" s="60"/>
      <c r="G15" s="60"/>
      <c r="H15" s="38"/>
    </row>
    <row r="16" s="2" customFormat="1">
      <c r="A16" s="37"/>
      <c r="B16" s="37"/>
      <c r="C16" s="37"/>
      <c r="D16" s="37"/>
      <c r="E16" s="37"/>
      <c r="F16" s="37"/>
      <c r="G16" s="37"/>
      <c r="H16" s="37"/>
    </row>
  </sheetData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ROZPOCET1\lproj</dc:creator>
  <cp:lastModifiedBy>ROZPOCET1\lproj</cp:lastModifiedBy>
  <dcterms:created xsi:type="dcterms:W3CDTF">2023-03-27T08:19:21Z</dcterms:created>
  <dcterms:modified xsi:type="dcterms:W3CDTF">2023-03-27T08:19:24Z</dcterms:modified>
</cp:coreProperties>
</file>