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_2020\_TSK\8_SOS_stroj_P_Bystrica\TSK08_Sutazne_podklady_PB\"/>
    </mc:Choice>
  </mc:AlternateContent>
  <bookViews>
    <workbookView xWindow="0" yWindow="0" windowWidth="20490" windowHeight="7155"/>
  </bookViews>
  <sheets>
    <sheet name="Rekapitulácia stavby" sheetId="1" r:id="rId1"/>
    <sheet name="001 - Stavebno-architekto..." sheetId="2" r:id="rId2"/>
    <sheet name="002 - Elektroinštalácia" sheetId="3" r:id="rId3"/>
    <sheet name="003 - Vykurovanie" sheetId="4" r:id="rId4"/>
    <sheet name="004 - Zdravotechnika" sheetId="5" r:id="rId5"/>
  </sheets>
  <definedNames>
    <definedName name="_xlnm._FilterDatabase" localSheetId="1" hidden="1">'001 - Stavebno-architekto...'!$C$143:$L$445</definedName>
    <definedName name="_xlnm._FilterDatabase" localSheetId="2" hidden="1">'002 - Elektroinštalácia'!$C$124:$L$207</definedName>
    <definedName name="_xlnm._FilterDatabase" localSheetId="3" hidden="1">'003 - Vykurovanie'!$C$126:$L$205</definedName>
    <definedName name="_xlnm._FilterDatabase" localSheetId="4" hidden="1">'004 - Zdravotechnika'!$C$129:$L$280</definedName>
    <definedName name="_xlnm.Print_Titles" localSheetId="1">'001 - Stavebno-architekto...'!$143:$143</definedName>
    <definedName name="_xlnm.Print_Titles" localSheetId="2">'002 - Elektroinštalácia'!$124:$124</definedName>
    <definedName name="_xlnm.Print_Titles" localSheetId="3">'003 - Vykurovanie'!$126:$126</definedName>
    <definedName name="_xlnm.Print_Titles" localSheetId="4">'004 - Zdravotechnika'!$129:$129</definedName>
    <definedName name="_xlnm.Print_Titles" localSheetId="0">'Rekapitulácia stavby'!$92:$92</definedName>
    <definedName name="_xlnm.Print_Area" localSheetId="1">'001 - Stavebno-architekto...'!$C$4:$K$76,'001 - Stavebno-architekto...'!$C$82:$K$125,'001 - Stavebno-architekto...'!$C$131:$L$445</definedName>
    <definedName name="_xlnm.Print_Area" localSheetId="2">'002 - Elektroinštalácia'!$C$4:$K$76,'002 - Elektroinštalácia'!$C$82:$K$106,'002 - Elektroinštalácia'!$C$112:$L$207</definedName>
    <definedName name="_xlnm.Print_Area" localSheetId="3">'003 - Vykurovanie'!$C$4:$K$76,'003 - Vykurovanie'!$C$82:$K$108,'003 - Vykurovanie'!$C$114:$L$205</definedName>
    <definedName name="_xlnm.Print_Area" localSheetId="4">'004 - Zdravotechnika'!$C$4:$K$76,'004 - Zdravotechnika'!$C$82:$K$111,'004 - Zdravotechnika'!$C$117:$L$280</definedName>
    <definedName name="_xlnm.Print_Area" localSheetId="0">'Rekapitulácia stavby'!$D$4:$AO$76,'Rekapitulácia stavby'!$C$82:$AQ$99</definedName>
  </definedNames>
  <calcPr calcId="152511"/>
</workbook>
</file>

<file path=xl/calcChain.xml><?xml version="1.0" encoding="utf-8"?>
<calcChain xmlns="http://schemas.openxmlformats.org/spreadsheetml/2006/main">
  <c r="K39" i="5" l="1"/>
  <c r="K38" i="5"/>
  <c r="BA98" i="1" s="1"/>
  <c r="K37" i="5"/>
  <c r="AZ98" i="1"/>
  <c r="BI280" i="5"/>
  <c r="BH280" i="5"/>
  <c r="BG280" i="5"/>
  <c r="BE280" i="5"/>
  <c r="X280" i="5"/>
  <c r="V280" i="5"/>
  <c r="T280" i="5"/>
  <c r="P280" i="5"/>
  <c r="BI279" i="5"/>
  <c r="BH279" i="5"/>
  <c r="BG279" i="5"/>
  <c r="BE279" i="5"/>
  <c r="X279" i="5"/>
  <c r="V279" i="5"/>
  <c r="T279" i="5"/>
  <c r="P279" i="5"/>
  <c r="BI277" i="5"/>
  <c r="BH277" i="5"/>
  <c r="BG277" i="5"/>
  <c r="BE277" i="5"/>
  <c r="X277" i="5"/>
  <c r="V277" i="5"/>
  <c r="T277" i="5"/>
  <c r="P277" i="5"/>
  <c r="BI276" i="5"/>
  <c r="BH276" i="5"/>
  <c r="BG276" i="5"/>
  <c r="BE276" i="5"/>
  <c r="X276" i="5"/>
  <c r="V276" i="5"/>
  <c r="T276" i="5"/>
  <c r="P276" i="5"/>
  <c r="BI275" i="5"/>
  <c r="BH275" i="5"/>
  <c r="BG275" i="5"/>
  <c r="BE275" i="5"/>
  <c r="X275" i="5"/>
  <c r="V275" i="5"/>
  <c r="T275" i="5"/>
  <c r="P275" i="5"/>
  <c r="BI273" i="5"/>
  <c r="BH273" i="5"/>
  <c r="BG273" i="5"/>
  <c r="BE273" i="5"/>
  <c r="X273" i="5"/>
  <c r="V273" i="5"/>
  <c r="T273" i="5"/>
  <c r="P273" i="5"/>
  <c r="BI272" i="5"/>
  <c r="BH272" i="5"/>
  <c r="BG272" i="5"/>
  <c r="BE272" i="5"/>
  <c r="X272" i="5"/>
  <c r="V272" i="5"/>
  <c r="T272" i="5"/>
  <c r="P272" i="5"/>
  <c r="BI271" i="5"/>
  <c r="BH271" i="5"/>
  <c r="BG271" i="5"/>
  <c r="BE271" i="5"/>
  <c r="X271" i="5"/>
  <c r="V271" i="5"/>
  <c r="T271" i="5"/>
  <c r="P271" i="5"/>
  <c r="BI270" i="5"/>
  <c r="BH270" i="5"/>
  <c r="BG270" i="5"/>
  <c r="BE270" i="5"/>
  <c r="X270" i="5"/>
  <c r="V270" i="5"/>
  <c r="T270" i="5"/>
  <c r="P270" i="5"/>
  <c r="BI269" i="5"/>
  <c r="BH269" i="5"/>
  <c r="BG269" i="5"/>
  <c r="BE269" i="5"/>
  <c r="X269" i="5"/>
  <c r="V269" i="5"/>
  <c r="T269" i="5"/>
  <c r="P269" i="5"/>
  <c r="BI268" i="5"/>
  <c r="BH268" i="5"/>
  <c r="BG268" i="5"/>
  <c r="BE268" i="5"/>
  <c r="X268" i="5"/>
  <c r="V268" i="5"/>
  <c r="T268" i="5"/>
  <c r="P268" i="5"/>
  <c r="BI267" i="5"/>
  <c r="BH267" i="5"/>
  <c r="BG267" i="5"/>
  <c r="BE267" i="5"/>
  <c r="X267" i="5"/>
  <c r="V267" i="5"/>
  <c r="T267" i="5"/>
  <c r="P267" i="5"/>
  <c r="BI266" i="5"/>
  <c r="BH266" i="5"/>
  <c r="BG266" i="5"/>
  <c r="BE266" i="5"/>
  <c r="X266" i="5"/>
  <c r="V266" i="5"/>
  <c r="T266" i="5"/>
  <c r="P266" i="5"/>
  <c r="BI265" i="5"/>
  <c r="BH265" i="5"/>
  <c r="BG265" i="5"/>
  <c r="BE265" i="5"/>
  <c r="X265" i="5"/>
  <c r="V265" i="5"/>
  <c r="T265" i="5"/>
  <c r="P265" i="5"/>
  <c r="BI264" i="5"/>
  <c r="BH264" i="5"/>
  <c r="BG264" i="5"/>
  <c r="BE264" i="5"/>
  <c r="X264" i="5"/>
  <c r="V264" i="5"/>
  <c r="T264" i="5"/>
  <c r="P264" i="5"/>
  <c r="BI263" i="5"/>
  <c r="BH263" i="5"/>
  <c r="BG263" i="5"/>
  <c r="BE263" i="5"/>
  <c r="X263" i="5"/>
  <c r="V263" i="5"/>
  <c r="T263" i="5"/>
  <c r="P263" i="5"/>
  <c r="BI262" i="5"/>
  <c r="BH262" i="5"/>
  <c r="BG262" i="5"/>
  <c r="BE262" i="5"/>
  <c r="X262" i="5"/>
  <c r="V262" i="5"/>
  <c r="T262" i="5"/>
  <c r="P262" i="5"/>
  <c r="BI261" i="5"/>
  <c r="BH261" i="5"/>
  <c r="BG261" i="5"/>
  <c r="BE261" i="5"/>
  <c r="X261" i="5"/>
  <c r="V261" i="5"/>
  <c r="T261" i="5"/>
  <c r="P261" i="5"/>
  <c r="BI260" i="5"/>
  <c r="BH260" i="5"/>
  <c r="BG260" i="5"/>
  <c r="BE260" i="5"/>
  <c r="X260" i="5"/>
  <c r="V260" i="5"/>
  <c r="T260" i="5"/>
  <c r="P260" i="5"/>
  <c r="BI259" i="5"/>
  <c r="BH259" i="5"/>
  <c r="BG259" i="5"/>
  <c r="BE259" i="5"/>
  <c r="X259" i="5"/>
  <c r="V259" i="5"/>
  <c r="T259" i="5"/>
  <c r="P259" i="5"/>
  <c r="BI258" i="5"/>
  <c r="BH258" i="5"/>
  <c r="BG258" i="5"/>
  <c r="BE258" i="5"/>
  <c r="X258" i="5"/>
  <c r="V258" i="5"/>
  <c r="T258" i="5"/>
  <c r="P258" i="5"/>
  <c r="BI257" i="5"/>
  <c r="BH257" i="5"/>
  <c r="BG257" i="5"/>
  <c r="BE257" i="5"/>
  <c r="X257" i="5"/>
  <c r="V257" i="5"/>
  <c r="T257" i="5"/>
  <c r="P257" i="5"/>
  <c r="BI256" i="5"/>
  <c r="BH256" i="5"/>
  <c r="BG256" i="5"/>
  <c r="BE256" i="5"/>
  <c r="X256" i="5"/>
  <c r="V256" i="5"/>
  <c r="T256" i="5"/>
  <c r="P256" i="5"/>
  <c r="BI255" i="5"/>
  <c r="BH255" i="5"/>
  <c r="BG255" i="5"/>
  <c r="BE255" i="5"/>
  <c r="X255" i="5"/>
  <c r="V255" i="5"/>
  <c r="T255" i="5"/>
  <c r="P255" i="5"/>
  <c r="BI254" i="5"/>
  <c r="BH254" i="5"/>
  <c r="BG254" i="5"/>
  <c r="BE254" i="5"/>
  <c r="X254" i="5"/>
  <c r="V254" i="5"/>
  <c r="T254" i="5"/>
  <c r="P254" i="5"/>
  <c r="BI253" i="5"/>
  <c r="BH253" i="5"/>
  <c r="BG253" i="5"/>
  <c r="BE253" i="5"/>
  <c r="X253" i="5"/>
  <c r="V253" i="5"/>
  <c r="T253" i="5"/>
  <c r="P253" i="5"/>
  <c r="BI252" i="5"/>
  <c r="BH252" i="5"/>
  <c r="BG252" i="5"/>
  <c r="BE252" i="5"/>
  <c r="X252" i="5"/>
  <c r="V252" i="5"/>
  <c r="T252" i="5"/>
  <c r="P252" i="5"/>
  <c r="BI251" i="5"/>
  <c r="BH251" i="5"/>
  <c r="BG251" i="5"/>
  <c r="BE251" i="5"/>
  <c r="X251" i="5"/>
  <c r="V251" i="5"/>
  <c r="T251" i="5"/>
  <c r="P251" i="5"/>
  <c r="BI250" i="5"/>
  <c r="BH250" i="5"/>
  <c r="BG250" i="5"/>
  <c r="BE250" i="5"/>
  <c r="X250" i="5"/>
  <c r="V250" i="5"/>
  <c r="T250" i="5"/>
  <c r="P250" i="5"/>
  <c r="BI249" i="5"/>
  <c r="BH249" i="5"/>
  <c r="BG249" i="5"/>
  <c r="BE249" i="5"/>
  <c r="X249" i="5"/>
  <c r="V249" i="5"/>
  <c r="T249" i="5"/>
  <c r="P249" i="5"/>
  <c r="BI248" i="5"/>
  <c r="BH248" i="5"/>
  <c r="BG248" i="5"/>
  <c r="BE248" i="5"/>
  <c r="X248" i="5"/>
  <c r="V248" i="5"/>
  <c r="T248" i="5"/>
  <c r="P248" i="5"/>
  <c r="BI247" i="5"/>
  <c r="BH247" i="5"/>
  <c r="BG247" i="5"/>
  <c r="BE247" i="5"/>
  <c r="X247" i="5"/>
  <c r="V247" i="5"/>
  <c r="T247" i="5"/>
  <c r="P247" i="5"/>
  <c r="BI246" i="5"/>
  <c r="BH246" i="5"/>
  <c r="BG246" i="5"/>
  <c r="BE246" i="5"/>
  <c r="X246" i="5"/>
  <c r="V246" i="5"/>
  <c r="T246" i="5"/>
  <c r="P246" i="5"/>
  <c r="BI245" i="5"/>
  <c r="BH245" i="5"/>
  <c r="BG245" i="5"/>
  <c r="BE245" i="5"/>
  <c r="X245" i="5"/>
  <c r="V245" i="5"/>
  <c r="T245" i="5"/>
  <c r="P245" i="5"/>
  <c r="BI244" i="5"/>
  <c r="BH244" i="5"/>
  <c r="BG244" i="5"/>
  <c r="BE244" i="5"/>
  <c r="X244" i="5"/>
  <c r="V244" i="5"/>
  <c r="T244" i="5"/>
  <c r="P244" i="5"/>
  <c r="BI243" i="5"/>
  <c r="BH243" i="5"/>
  <c r="BG243" i="5"/>
  <c r="BE243" i="5"/>
  <c r="X243" i="5"/>
  <c r="V243" i="5"/>
  <c r="T243" i="5"/>
  <c r="P243" i="5"/>
  <c r="BI242" i="5"/>
  <c r="BH242" i="5"/>
  <c r="BG242" i="5"/>
  <c r="BE242" i="5"/>
  <c r="X242" i="5"/>
  <c r="V242" i="5"/>
  <c r="T242" i="5"/>
  <c r="P242" i="5"/>
  <c r="BI240" i="5"/>
  <c r="BH240" i="5"/>
  <c r="BG240" i="5"/>
  <c r="BE240" i="5"/>
  <c r="X240" i="5"/>
  <c r="V240" i="5"/>
  <c r="T240" i="5"/>
  <c r="P240" i="5"/>
  <c r="BI239" i="5"/>
  <c r="BH239" i="5"/>
  <c r="BG239" i="5"/>
  <c r="BE239" i="5"/>
  <c r="X239" i="5"/>
  <c r="V239" i="5"/>
  <c r="T239" i="5"/>
  <c r="P239" i="5"/>
  <c r="BI238" i="5"/>
  <c r="BH238" i="5"/>
  <c r="BG238" i="5"/>
  <c r="BE238" i="5"/>
  <c r="X238" i="5"/>
  <c r="V238" i="5"/>
  <c r="T238" i="5"/>
  <c r="P238" i="5"/>
  <c r="BI237" i="5"/>
  <c r="BH237" i="5"/>
  <c r="BG237" i="5"/>
  <c r="BE237" i="5"/>
  <c r="X237" i="5"/>
  <c r="V237" i="5"/>
  <c r="T237" i="5"/>
  <c r="P237" i="5"/>
  <c r="BI236" i="5"/>
  <c r="BH236" i="5"/>
  <c r="BG236" i="5"/>
  <c r="BE236" i="5"/>
  <c r="X236" i="5"/>
  <c r="V236" i="5"/>
  <c r="T236" i="5"/>
  <c r="P236" i="5"/>
  <c r="BI235" i="5"/>
  <c r="BH235" i="5"/>
  <c r="BG235" i="5"/>
  <c r="BE235" i="5"/>
  <c r="X235" i="5"/>
  <c r="V235" i="5"/>
  <c r="T235" i="5"/>
  <c r="P235" i="5"/>
  <c r="BI234" i="5"/>
  <c r="BH234" i="5"/>
  <c r="BG234" i="5"/>
  <c r="BE234" i="5"/>
  <c r="X234" i="5"/>
  <c r="V234" i="5"/>
  <c r="T234" i="5"/>
  <c r="P234" i="5"/>
  <c r="BI233" i="5"/>
  <c r="BH233" i="5"/>
  <c r="BG233" i="5"/>
  <c r="BE233" i="5"/>
  <c r="X233" i="5"/>
  <c r="V233" i="5"/>
  <c r="T233" i="5"/>
  <c r="P233" i="5"/>
  <c r="BI232" i="5"/>
  <c r="BH232" i="5"/>
  <c r="BG232" i="5"/>
  <c r="BE232" i="5"/>
  <c r="X232" i="5"/>
  <c r="V232" i="5"/>
  <c r="T232" i="5"/>
  <c r="P232" i="5"/>
  <c r="BI231" i="5"/>
  <c r="BH231" i="5"/>
  <c r="BG231" i="5"/>
  <c r="BE231" i="5"/>
  <c r="X231" i="5"/>
  <c r="V231" i="5"/>
  <c r="T231" i="5"/>
  <c r="P231" i="5"/>
  <c r="BI230" i="5"/>
  <c r="BH230" i="5"/>
  <c r="BG230" i="5"/>
  <c r="BE230" i="5"/>
  <c r="X230" i="5"/>
  <c r="V230" i="5"/>
  <c r="T230" i="5"/>
  <c r="P230" i="5"/>
  <c r="BI229" i="5"/>
  <c r="BH229" i="5"/>
  <c r="BG229" i="5"/>
  <c r="BE229" i="5"/>
  <c r="X229" i="5"/>
  <c r="V229" i="5"/>
  <c r="T229" i="5"/>
  <c r="P229" i="5"/>
  <c r="BI228" i="5"/>
  <c r="BH228" i="5"/>
  <c r="BG228" i="5"/>
  <c r="BE228" i="5"/>
  <c r="X228" i="5"/>
  <c r="V228" i="5"/>
  <c r="T228" i="5"/>
  <c r="P228" i="5"/>
  <c r="BI227" i="5"/>
  <c r="BH227" i="5"/>
  <c r="BG227" i="5"/>
  <c r="BE227" i="5"/>
  <c r="X227" i="5"/>
  <c r="V227" i="5"/>
  <c r="T227" i="5"/>
  <c r="P227" i="5"/>
  <c r="BI226" i="5"/>
  <c r="BH226" i="5"/>
  <c r="BG226" i="5"/>
  <c r="BE226" i="5"/>
  <c r="X226" i="5"/>
  <c r="V226" i="5"/>
  <c r="T226" i="5"/>
  <c r="P226" i="5"/>
  <c r="BI225" i="5"/>
  <c r="BH225" i="5"/>
  <c r="BG225" i="5"/>
  <c r="BE225" i="5"/>
  <c r="X225" i="5"/>
  <c r="V225" i="5"/>
  <c r="T225" i="5"/>
  <c r="P225" i="5"/>
  <c r="BI224" i="5"/>
  <c r="BH224" i="5"/>
  <c r="BG224" i="5"/>
  <c r="BE224" i="5"/>
  <c r="X224" i="5"/>
  <c r="V224" i="5"/>
  <c r="T224" i="5"/>
  <c r="P224" i="5"/>
  <c r="BI223" i="5"/>
  <c r="BH223" i="5"/>
  <c r="BG223" i="5"/>
  <c r="BE223" i="5"/>
  <c r="X223" i="5"/>
  <c r="V223" i="5"/>
  <c r="T223" i="5"/>
  <c r="P223" i="5"/>
  <c r="BI222" i="5"/>
  <c r="BH222" i="5"/>
  <c r="BG222" i="5"/>
  <c r="BE222" i="5"/>
  <c r="X222" i="5"/>
  <c r="V222" i="5"/>
  <c r="T222" i="5"/>
  <c r="P222" i="5"/>
  <c r="BI221" i="5"/>
  <c r="BH221" i="5"/>
  <c r="BG221" i="5"/>
  <c r="BE221" i="5"/>
  <c r="X221" i="5"/>
  <c r="V221" i="5"/>
  <c r="T221" i="5"/>
  <c r="P221" i="5"/>
  <c r="BI220" i="5"/>
  <c r="BH220" i="5"/>
  <c r="BG220" i="5"/>
  <c r="BE220" i="5"/>
  <c r="X220" i="5"/>
  <c r="V220" i="5"/>
  <c r="T220" i="5"/>
  <c r="P220" i="5"/>
  <c r="BI219" i="5"/>
  <c r="BH219" i="5"/>
  <c r="BG219" i="5"/>
  <c r="BE219" i="5"/>
  <c r="X219" i="5"/>
  <c r="V219" i="5"/>
  <c r="T219" i="5"/>
  <c r="P219" i="5"/>
  <c r="BI218" i="5"/>
  <c r="BH218" i="5"/>
  <c r="BG218" i="5"/>
  <c r="BE218" i="5"/>
  <c r="X218" i="5"/>
  <c r="V218" i="5"/>
  <c r="T218" i="5"/>
  <c r="P218" i="5"/>
  <c r="BI216" i="5"/>
  <c r="BH216" i="5"/>
  <c r="BG216" i="5"/>
  <c r="BE216" i="5"/>
  <c r="X216" i="5"/>
  <c r="V216" i="5"/>
  <c r="T216" i="5"/>
  <c r="P216" i="5"/>
  <c r="BI215" i="5"/>
  <c r="BH215" i="5"/>
  <c r="BG215" i="5"/>
  <c r="BE215" i="5"/>
  <c r="X215" i="5"/>
  <c r="V215" i="5"/>
  <c r="T215" i="5"/>
  <c r="P215" i="5"/>
  <c r="BI214" i="5"/>
  <c r="BH214" i="5"/>
  <c r="BG214" i="5"/>
  <c r="BE214" i="5"/>
  <c r="X214" i="5"/>
  <c r="V214" i="5"/>
  <c r="T214" i="5"/>
  <c r="P214" i="5"/>
  <c r="BI213" i="5"/>
  <c r="BH213" i="5"/>
  <c r="BG213" i="5"/>
  <c r="BE213" i="5"/>
  <c r="X213" i="5"/>
  <c r="V213" i="5"/>
  <c r="T213" i="5"/>
  <c r="P213" i="5"/>
  <c r="BI212" i="5"/>
  <c r="BH212" i="5"/>
  <c r="BG212" i="5"/>
  <c r="BE212" i="5"/>
  <c r="X212" i="5"/>
  <c r="V212" i="5"/>
  <c r="T212" i="5"/>
  <c r="P212" i="5"/>
  <c r="BI211" i="5"/>
  <c r="BH211" i="5"/>
  <c r="BG211" i="5"/>
  <c r="BE211" i="5"/>
  <c r="X211" i="5"/>
  <c r="V211" i="5"/>
  <c r="T211" i="5"/>
  <c r="P211" i="5"/>
  <c r="BI210" i="5"/>
  <c r="BH210" i="5"/>
  <c r="BG210" i="5"/>
  <c r="BE210" i="5"/>
  <c r="X210" i="5"/>
  <c r="V210" i="5"/>
  <c r="T210" i="5"/>
  <c r="P210" i="5"/>
  <c r="BI209" i="5"/>
  <c r="BH209" i="5"/>
  <c r="BG209" i="5"/>
  <c r="BE209" i="5"/>
  <c r="X209" i="5"/>
  <c r="V209" i="5"/>
  <c r="T209" i="5"/>
  <c r="P209" i="5"/>
  <c r="BI208" i="5"/>
  <c r="BH208" i="5"/>
  <c r="BG208" i="5"/>
  <c r="BE208" i="5"/>
  <c r="X208" i="5"/>
  <c r="V208" i="5"/>
  <c r="T208" i="5"/>
  <c r="P208" i="5"/>
  <c r="BI207" i="5"/>
  <c r="BH207" i="5"/>
  <c r="BG207" i="5"/>
  <c r="BE207" i="5"/>
  <c r="X207" i="5"/>
  <c r="V207" i="5"/>
  <c r="T207" i="5"/>
  <c r="P207" i="5"/>
  <c r="BI206" i="5"/>
  <c r="BH206" i="5"/>
  <c r="BG206" i="5"/>
  <c r="BE206" i="5"/>
  <c r="X206" i="5"/>
  <c r="V206" i="5"/>
  <c r="T206" i="5"/>
  <c r="P206" i="5"/>
  <c r="BI205" i="5"/>
  <c r="BH205" i="5"/>
  <c r="BG205" i="5"/>
  <c r="BE205" i="5"/>
  <c r="X205" i="5"/>
  <c r="V205" i="5"/>
  <c r="T205" i="5"/>
  <c r="P205" i="5"/>
  <c r="BI204" i="5"/>
  <c r="BH204" i="5"/>
  <c r="BG204" i="5"/>
  <c r="BE204" i="5"/>
  <c r="X204" i="5"/>
  <c r="V204" i="5"/>
  <c r="T204" i="5"/>
  <c r="P204" i="5"/>
  <c r="BI203" i="5"/>
  <c r="BH203" i="5"/>
  <c r="BG203" i="5"/>
  <c r="BE203" i="5"/>
  <c r="X203" i="5"/>
  <c r="V203" i="5"/>
  <c r="T203" i="5"/>
  <c r="P203" i="5"/>
  <c r="BI202" i="5"/>
  <c r="BH202" i="5"/>
  <c r="BG202" i="5"/>
  <c r="BE202" i="5"/>
  <c r="X202" i="5"/>
  <c r="V202" i="5"/>
  <c r="T202" i="5"/>
  <c r="P202" i="5"/>
  <c r="BI201" i="5"/>
  <c r="BH201" i="5"/>
  <c r="BG201" i="5"/>
  <c r="BE201" i="5"/>
  <c r="X201" i="5"/>
  <c r="V201" i="5"/>
  <c r="T201" i="5"/>
  <c r="P201" i="5"/>
  <c r="BI200" i="5"/>
  <c r="BH200" i="5"/>
  <c r="BG200" i="5"/>
  <c r="BE200" i="5"/>
  <c r="X200" i="5"/>
  <c r="V200" i="5"/>
  <c r="T200" i="5"/>
  <c r="P200" i="5"/>
  <c r="BI199" i="5"/>
  <c r="BH199" i="5"/>
  <c r="BG199" i="5"/>
  <c r="BE199" i="5"/>
  <c r="X199" i="5"/>
  <c r="V199" i="5"/>
  <c r="T199" i="5"/>
  <c r="P199" i="5"/>
  <c r="BI198" i="5"/>
  <c r="BH198" i="5"/>
  <c r="BG198" i="5"/>
  <c r="BE198" i="5"/>
  <c r="X198" i="5"/>
  <c r="V198" i="5"/>
  <c r="T198" i="5"/>
  <c r="P198" i="5"/>
  <c r="BI197" i="5"/>
  <c r="BH197" i="5"/>
  <c r="BG197" i="5"/>
  <c r="BE197" i="5"/>
  <c r="X197" i="5"/>
  <c r="V197" i="5"/>
  <c r="T197" i="5"/>
  <c r="P197" i="5"/>
  <c r="BI195" i="5"/>
  <c r="BH195" i="5"/>
  <c r="BG195" i="5"/>
  <c r="BE195" i="5"/>
  <c r="X195" i="5"/>
  <c r="V195" i="5"/>
  <c r="T195" i="5"/>
  <c r="P195" i="5"/>
  <c r="BI194" i="5"/>
  <c r="BH194" i="5"/>
  <c r="BG194" i="5"/>
  <c r="BE194" i="5"/>
  <c r="X194" i="5"/>
  <c r="V194" i="5"/>
  <c r="T194" i="5"/>
  <c r="P194" i="5"/>
  <c r="BI193" i="5"/>
  <c r="BH193" i="5"/>
  <c r="BG193" i="5"/>
  <c r="BE193" i="5"/>
  <c r="X193" i="5"/>
  <c r="V193" i="5"/>
  <c r="T193" i="5"/>
  <c r="P193" i="5"/>
  <c r="BI192" i="5"/>
  <c r="BH192" i="5"/>
  <c r="BG192" i="5"/>
  <c r="BE192" i="5"/>
  <c r="X192" i="5"/>
  <c r="V192" i="5"/>
  <c r="T192" i="5"/>
  <c r="P192" i="5"/>
  <c r="BI191" i="5"/>
  <c r="BH191" i="5"/>
  <c r="BG191" i="5"/>
  <c r="BE191" i="5"/>
  <c r="X191" i="5"/>
  <c r="V191" i="5"/>
  <c r="T191" i="5"/>
  <c r="P191" i="5"/>
  <c r="BI190" i="5"/>
  <c r="BH190" i="5"/>
  <c r="BG190" i="5"/>
  <c r="BE190" i="5"/>
  <c r="X190" i="5"/>
  <c r="V190" i="5"/>
  <c r="T190" i="5"/>
  <c r="P190" i="5"/>
  <c r="BI189" i="5"/>
  <c r="BH189" i="5"/>
  <c r="BG189" i="5"/>
  <c r="BE189" i="5"/>
  <c r="X189" i="5"/>
  <c r="V189" i="5"/>
  <c r="T189" i="5"/>
  <c r="P189" i="5"/>
  <c r="BI188" i="5"/>
  <c r="BH188" i="5"/>
  <c r="BG188" i="5"/>
  <c r="BE188" i="5"/>
  <c r="X188" i="5"/>
  <c r="V188" i="5"/>
  <c r="T188" i="5"/>
  <c r="P188" i="5"/>
  <c r="BI187" i="5"/>
  <c r="BH187" i="5"/>
  <c r="BG187" i="5"/>
  <c r="BE187" i="5"/>
  <c r="X187" i="5"/>
  <c r="V187" i="5"/>
  <c r="T187" i="5"/>
  <c r="P187" i="5"/>
  <c r="BI186" i="5"/>
  <c r="BH186" i="5"/>
  <c r="BG186" i="5"/>
  <c r="BE186" i="5"/>
  <c r="X186" i="5"/>
  <c r="V186" i="5"/>
  <c r="T186" i="5"/>
  <c r="P186" i="5"/>
  <c r="BI185" i="5"/>
  <c r="BH185" i="5"/>
  <c r="BG185" i="5"/>
  <c r="BE185" i="5"/>
  <c r="X185" i="5"/>
  <c r="V185" i="5"/>
  <c r="T185" i="5"/>
  <c r="P185" i="5"/>
  <c r="BI184" i="5"/>
  <c r="BH184" i="5"/>
  <c r="BG184" i="5"/>
  <c r="BE184" i="5"/>
  <c r="X184" i="5"/>
  <c r="V184" i="5"/>
  <c r="T184" i="5"/>
  <c r="P184" i="5"/>
  <c r="BI181" i="5"/>
  <c r="BH181" i="5"/>
  <c r="BG181" i="5"/>
  <c r="BE181" i="5"/>
  <c r="X181" i="5"/>
  <c r="X180" i="5"/>
  <c r="V181" i="5"/>
  <c r="V180" i="5"/>
  <c r="T181" i="5"/>
  <c r="T180" i="5"/>
  <c r="P181" i="5"/>
  <c r="BI179" i="5"/>
  <c r="BH179" i="5"/>
  <c r="BG179" i="5"/>
  <c r="BE179" i="5"/>
  <c r="X179" i="5"/>
  <c r="V179" i="5"/>
  <c r="T179" i="5"/>
  <c r="P179" i="5"/>
  <c r="BI178" i="5"/>
  <c r="BH178" i="5"/>
  <c r="BG178" i="5"/>
  <c r="BE178" i="5"/>
  <c r="X178" i="5"/>
  <c r="V178" i="5"/>
  <c r="T178" i="5"/>
  <c r="P178" i="5"/>
  <c r="BI177" i="5"/>
  <c r="BH177" i="5"/>
  <c r="BG177" i="5"/>
  <c r="BE177" i="5"/>
  <c r="X177" i="5"/>
  <c r="V177" i="5"/>
  <c r="T177" i="5"/>
  <c r="P177" i="5"/>
  <c r="BI176" i="5"/>
  <c r="BH176" i="5"/>
  <c r="BG176" i="5"/>
  <c r="BE176" i="5"/>
  <c r="X176" i="5"/>
  <c r="V176" i="5"/>
  <c r="T176" i="5"/>
  <c r="P176" i="5"/>
  <c r="BI175" i="5"/>
  <c r="BH175" i="5"/>
  <c r="BG175" i="5"/>
  <c r="BE175" i="5"/>
  <c r="X175" i="5"/>
  <c r="V175" i="5"/>
  <c r="T175" i="5"/>
  <c r="P175" i="5"/>
  <c r="BI174" i="5"/>
  <c r="BH174" i="5"/>
  <c r="BG174" i="5"/>
  <c r="BE174" i="5"/>
  <c r="X174" i="5"/>
  <c r="V174" i="5"/>
  <c r="T174" i="5"/>
  <c r="P174" i="5"/>
  <c r="BI173" i="5"/>
  <c r="BH173" i="5"/>
  <c r="BG173" i="5"/>
  <c r="BE173" i="5"/>
  <c r="X173" i="5"/>
  <c r="V173" i="5"/>
  <c r="T173" i="5"/>
  <c r="P173" i="5"/>
  <c r="BI172" i="5"/>
  <c r="BH172" i="5"/>
  <c r="BG172" i="5"/>
  <c r="BE172" i="5"/>
  <c r="X172" i="5"/>
  <c r="V172" i="5"/>
  <c r="T172" i="5"/>
  <c r="P172" i="5"/>
  <c r="BI171" i="5"/>
  <c r="BH171" i="5"/>
  <c r="BG171" i="5"/>
  <c r="BE171" i="5"/>
  <c r="X171" i="5"/>
  <c r="V171" i="5"/>
  <c r="T171" i="5"/>
  <c r="P171" i="5"/>
  <c r="BI170" i="5"/>
  <c r="BH170" i="5"/>
  <c r="BG170" i="5"/>
  <c r="BE170" i="5"/>
  <c r="X170" i="5"/>
  <c r="V170" i="5"/>
  <c r="T170" i="5"/>
  <c r="P170" i="5"/>
  <c r="BI168" i="5"/>
  <c r="BH168" i="5"/>
  <c r="BG168" i="5"/>
  <c r="BE168" i="5"/>
  <c r="X168" i="5"/>
  <c r="V168" i="5"/>
  <c r="T168" i="5"/>
  <c r="P168" i="5"/>
  <c r="BI167" i="5"/>
  <c r="BH167" i="5"/>
  <c r="BG167" i="5"/>
  <c r="BE167" i="5"/>
  <c r="X167" i="5"/>
  <c r="V167" i="5"/>
  <c r="T167" i="5"/>
  <c r="P167" i="5"/>
  <c r="BI166" i="5"/>
  <c r="BH166" i="5"/>
  <c r="BG166" i="5"/>
  <c r="BE166" i="5"/>
  <c r="X166" i="5"/>
  <c r="V166" i="5"/>
  <c r="T166" i="5"/>
  <c r="P166" i="5"/>
  <c r="BI165" i="5"/>
  <c r="BH165" i="5"/>
  <c r="BG165" i="5"/>
  <c r="BE165" i="5"/>
  <c r="X165" i="5"/>
  <c r="V165" i="5"/>
  <c r="T165" i="5"/>
  <c r="P165" i="5"/>
  <c r="BI164" i="5"/>
  <c r="BH164" i="5"/>
  <c r="BG164" i="5"/>
  <c r="BE164" i="5"/>
  <c r="X164" i="5"/>
  <c r="V164" i="5"/>
  <c r="T164" i="5"/>
  <c r="P164" i="5"/>
  <c r="BI163" i="5"/>
  <c r="BH163" i="5"/>
  <c r="BG163" i="5"/>
  <c r="BE163" i="5"/>
  <c r="X163" i="5"/>
  <c r="V163" i="5"/>
  <c r="T163" i="5"/>
  <c r="P163" i="5"/>
  <c r="BI162" i="5"/>
  <c r="BH162" i="5"/>
  <c r="BG162" i="5"/>
  <c r="BE162" i="5"/>
  <c r="X162" i="5"/>
  <c r="V162" i="5"/>
  <c r="T162" i="5"/>
  <c r="P162" i="5"/>
  <c r="BI161" i="5"/>
  <c r="BH161" i="5"/>
  <c r="BG161" i="5"/>
  <c r="BE161" i="5"/>
  <c r="X161" i="5"/>
  <c r="V161" i="5"/>
  <c r="T161" i="5"/>
  <c r="P161" i="5"/>
  <c r="BI160" i="5"/>
  <c r="BH160" i="5"/>
  <c r="BG160" i="5"/>
  <c r="BE160" i="5"/>
  <c r="X160" i="5"/>
  <c r="V160" i="5"/>
  <c r="T160" i="5"/>
  <c r="P160" i="5"/>
  <c r="BI159" i="5"/>
  <c r="BH159" i="5"/>
  <c r="BG159" i="5"/>
  <c r="BE159" i="5"/>
  <c r="X159" i="5"/>
  <c r="V159" i="5"/>
  <c r="T159" i="5"/>
  <c r="P159" i="5"/>
  <c r="BI158" i="5"/>
  <c r="BH158" i="5"/>
  <c r="BG158" i="5"/>
  <c r="BE158" i="5"/>
  <c r="X158" i="5"/>
  <c r="V158" i="5"/>
  <c r="T158" i="5"/>
  <c r="P158" i="5"/>
  <c r="BI157" i="5"/>
  <c r="BH157" i="5"/>
  <c r="BG157" i="5"/>
  <c r="BE157" i="5"/>
  <c r="X157" i="5"/>
  <c r="V157" i="5"/>
  <c r="T157" i="5"/>
  <c r="P157" i="5"/>
  <c r="BI156" i="5"/>
  <c r="BH156" i="5"/>
  <c r="BG156" i="5"/>
  <c r="BE156" i="5"/>
  <c r="X156" i="5"/>
  <c r="V156" i="5"/>
  <c r="T156" i="5"/>
  <c r="P156" i="5"/>
  <c r="BI155" i="5"/>
  <c r="BH155" i="5"/>
  <c r="BG155" i="5"/>
  <c r="BE155" i="5"/>
  <c r="X155" i="5"/>
  <c r="V155" i="5"/>
  <c r="T155" i="5"/>
  <c r="P155" i="5"/>
  <c r="BI154" i="5"/>
  <c r="BH154" i="5"/>
  <c r="BG154" i="5"/>
  <c r="BE154" i="5"/>
  <c r="X154" i="5"/>
  <c r="V154" i="5"/>
  <c r="T154" i="5"/>
  <c r="P154" i="5"/>
  <c r="BI153" i="5"/>
  <c r="BH153" i="5"/>
  <c r="BG153" i="5"/>
  <c r="BE153" i="5"/>
  <c r="X153" i="5"/>
  <c r="V153" i="5"/>
  <c r="T153" i="5"/>
  <c r="P153" i="5"/>
  <c r="BI152" i="5"/>
  <c r="BH152" i="5"/>
  <c r="BG152" i="5"/>
  <c r="BE152" i="5"/>
  <c r="X152" i="5"/>
  <c r="V152" i="5"/>
  <c r="T152" i="5"/>
  <c r="P152" i="5"/>
  <c r="BI151" i="5"/>
  <c r="BH151" i="5"/>
  <c r="BG151" i="5"/>
  <c r="BE151" i="5"/>
  <c r="X151" i="5"/>
  <c r="V151" i="5"/>
  <c r="T151" i="5"/>
  <c r="P151" i="5"/>
  <c r="BI150" i="5"/>
  <c r="BH150" i="5"/>
  <c r="BG150" i="5"/>
  <c r="BE150" i="5"/>
  <c r="X150" i="5"/>
  <c r="V150" i="5"/>
  <c r="T150" i="5"/>
  <c r="P150" i="5"/>
  <c r="BI149" i="5"/>
  <c r="BH149" i="5"/>
  <c r="BG149" i="5"/>
  <c r="BE149" i="5"/>
  <c r="X149" i="5"/>
  <c r="V149" i="5"/>
  <c r="T149" i="5"/>
  <c r="P149" i="5"/>
  <c r="BI147" i="5"/>
  <c r="BH147" i="5"/>
  <c r="BG147" i="5"/>
  <c r="BE147" i="5"/>
  <c r="X147" i="5"/>
  <c r="V147" i="5"/>
  <c r="T147" i="5"/>
  <c r="P147" i="5"/>
  <c r="BI146" i="5"/>
  <c r="BH146" i="5"/>
  <c r="BG146" i="5"/>
  <c r="BE146" i="5"/>
  <c r="X146" i="5"/>
  <c r="V146" i="5"/>
  <c r="T146" i="5"/>
  <c r="P146" i="5"/>
  <c r="BI145" i="5"/>
  <c r="BH145" i="5"/>
  <c r="BG145" i="5"/>
  <c r="BE145" i="5"/>
  <c r="X145" i="5"/>
  <c r="V145" i="5"/>
  <c r="T145" i="5"/>
  <c r="P145" i="5"/>
  <c r="BI143" i="5"/>
  <c r="BH143" i="5"/>
  <c r="BG143" i="5"/>
  <c r="BE143" i="5"/>
  <c r="X143" i="5"/>
  <c r="X142" i="5" s="1"/>
  <c r="V143" i="5"/>
  <c r="V142" i="5" s="1"/>
  <c r="T143" i="5"/>
  <c r="T142" i="5" s="1"/>
  <c r="P143" i="5"/>
  <c r="BI141" i="5"/>
  <c r="BH141" i="5"/>
  <c r="BG141" i="5"/>
  <c r="BE141" i="5"/>
  <c r="X141" i="5"/>
  <c r="V141" i="5"/>
  <c r="T141" i="5"/>
  <c r="P141" i="5"/>
  <c r="BI140" i="5"/>
  <c r="BH140" i="5"/>
  <c r="BG140" i="5"/>
  <c r="BE140" i="5"/>
  <c r="X140" i="5"/>
  <c r="V140" i="5"/>
  <c r="T140" i="5"/>
  <c r="P140" i="5"/>
  <c r="BI139" i="5"/>
  <c r="BH139" i="5"/>
  <c r="BG139" i="5"/>
  <c r="BE139" i="5"/>
  <c r="X139" i="5"/>
  <c r="V139" i="5"/>
  <c r="T139" i="5"/>
  <c r="P139" i="5"/>
  <c r="BI138" i="5"/>
  <c r="BH138" i="5"/>
  <c r="BG138" i="5"/>
  <c r="BE138" i="5"/>
  <c r="X138" i="5"/>
  <c r="V138" i="5"/>
  <c r="T138" i="5"/>
  <c r="P138" i="5"/>
  <c r="BI137" i="5"/>
  <c r="BH137" i="5"/>
  <c r="BG137" i="5"/>
  <c r="BE137" i="5"/>
  <c r="X137" i="5"/>
  <c r="V137" i="5"/>
  <c r="T137" i="5"/>
  <c r="P137" i="5"/>
  <c r="BI136" i="5"/>
  <c r="BH136" i="5"/>
  <c r="BG136" i="5"/>
  <c r="BE136" i="5"/>
  <c r="X136" i="5"/>
  <c r="V136" i="5"/>
  <c r="T136" i="5"/>
  <c r="P136" i="5"/>
  <c r="BI135" i="5"/>
  <c r="BH135" i="5"/>
  <c r="BG135" i="5"/>
  <c r="BE135" i="5"/>
  <c r="X135" i="5"/>
  <c r="V135" i="5"/>
  <c r="T135" i="5"/>
  <c r="P135" i="5"/>
  <c r="BI134" i="5"/>
  <c r="BH134" i="5"/>
  <c r="BG134" i="5"/>
  <c r="BE134" i="5"/>
  <c r="X134" i="5"/>
  <c r="V134" i="5"/>
  <c r="T134" i="5"/>
  <c r="P134" i="5"/>
  <c r="BI133" i="5"/>
  <c r="BH133" i="5"/>
  <c r="BG133" i="5"/>
  <c r="BE133" i="5"/>
  <c r="X133" i="5"/>
  <c r="V133" i="5"/>
  <c r="T133" i="5"/>
  <c r="P133" i="5"/>
  <c r="F124" i="5"/>
  <c r="E122" i="5"/>
  <c r="F89" i="5"/>
  <c r="E87" i="5"/>
  <c r="J24" i="5"/>
  <c r="E24" i="5"/>
  <c r="J92" i="5" s="1"/>
  <c r="J23" i="5"/>
  <c r="J21" i="5"/>
  <c r="E21" i="5"/>
  <c r="J126" i="5" s="1"/>
  <c r="J20" i="5"/>
  <c r="J18" i="5"/>
  <c r="E18" i="5"/>
  <c r="F92" i="5" s="1"/>
  <c r="J17" i="5"/>
  <c r="J15" i="5"/>
  <c r="E15" i="5"/>
  <c r="F126" i="5" s="1"/>
  <c r="J14" i="5"/>
  <c r="J12" i="5"/>
  <c r="J124" i="5"/>
  <c r="E7" i="5"/>
  <c r="E85" i="5"/>
  <c r="K39" i="4"/>
  <c r="K38" i="4"/>
  <c r="BA97" i="1" s="1"/>
  <c r="K37" i="4"/>
  <c r="AZ97" i="1" s="1"/>
  <c r="BI205" i="4"/>
  <c r="BH205" i="4"/>
  <c r="BG205" i="4"/>
  <c r="BE205" i="4"/>
  <c r="X205" i="4"/>
  <c r="V205" i="4"/>
  <c r="T205" i="4"/>
  <c r="P205" i="4"/>
  <c r="BI204" i="4"/>
  <c r="BH204" i="4"/>
  <c r="BG204" i="4"/>
  <c r="BE204" i="4"/>
  <c r="X204" i="4"/>
  <c r="V204" i="4"/>
  <c r="T204" i="4"/>
  <c r="P204" i="4"/>
  <c r="BI203" i="4"/>
  <c r="BH203" i="4"/>
  <c r="BG203" i="4"/>
  <c r="BE203" i="4"/>
  <c r="X203" i="4"/>
  <c r="V203" i="4"/>
  <c r="T203" i="4"/>
  <c r="P203" i="4"/>
  <c r="BI202" i="4"/>
  <c r="BH202" i="4"/>
  <c r="BG202" i="4"/>
  <c r="BE202" i="4"/>
  <c r="X202" i="4"/>
  <c r="V202" i="4"/>
  <c r="T202" i="4"/>
  <c r="P202" i="4"/>
  <c r="BI200" i="4"/>
  <c r="BH200" i="4"/>
  <c r="BG200" i="4"/>
  <c r="BE200" i="4"/>
  <c r="X200" i="4"/>
  <c r="V200" i="4"/>
  <c r="T200" i="4"/>
  <c r="P200" i="4"/>
  <c r="BI199" i="4"/>
  <c r="BH199" i="4"/>
  <c r="BG199" i="4"/>
  <c r="BE199" i="4"/>
  <c r="X199" i="4"/>
  <c r="V199" i="4"/>
  <c r="T199" i="4"/>
  <c r="P199" i="4"/>
  <c r="BI198" i="4"/>
  <c r="BH198" i="4"/>
  <c r="BG198" i="4"/>
  <c r="BE198" i="4"/>
  <c r="X198" i="4"/>
  <c r="V198" i="4"/>
  <c r="T198" i="4"/>
  <c r="P198" i="4"/>
  <c r="BI197" i="4"/>
  <c r="BH197" i="4"/>
  <c r="BG197" i="4"/>
  <c r="BE197" i="4"/>
  <c r="X197" i="4"/>
  <c r="V197" i="4"/>
  <c r="T197" i="4"/>
  <c r="P197" i="4"/>
  <c r="BI196" i="4"/>
  <c r="BH196" i="4"/>
  <c r="BG196" i="4"/>
  <c r="BE196" i="4"/>
  <c r="X196" i="4"/>
  <c r="V196" i="4"/>
  <c r="T196" i="4"/>
  <c r="P196" i="4"/>
  <c r="BI195" i="4"/>
  <c r="BH195" i="4"/>
  <c r="BG195" i="4"/>
  <c r="BE195" i="4"/>
  <c r="X195" i="4"/>
  <c r="V195" i="4"/>
  <c r="T195" i="4"/>
  <c r="P195" i="4"/>
  <c r="BI194" i="4"/>
  <c r="BH194" i="4"/>
  <c r="BG194" i="4"/>
  <c r="BE194" i="4"/>
  <c r="X194" i="4"/>
  <c r="V194" i="4"/>
  <c r="T194" i="4"/>
  <c r="P194" i="4"/>
  <c r="BI193" i="4"/>
  <c r="BH193" i="4"/>
  <c r="BG193" i="4"/>
  <c r="BE193" i="4"/>
  <c r="X193" i="4"/>
  <c r="V193" i="4"/>
  <c r="T193" i="4"/>
  <c r="P193" i="4"/>
  <c r="BI192" i="4"/>
  <c r="BH192" i="4"/>
  <c r="BG192" i="4"/>
  <c r="BE192" i="4"/>
  <c r="X192" i="4"/>
  <c r="V192" i="4"/>
  <c r="T192" i="4"/>
  <c r="P192" i="4"/>
  <c r="BI190" i="4"/>
  <c r="BH190" i="4"/>
  <c r="BG190" i="4"/>
  <c r="BE190" i="4"/>
  <c r="X190" i="4"/>
  <c r="V190" i="4"/>
  <c r="T190" i="4"/>
  <c r="P190" i="4"/>
  <c r="BI189" i="4"/>
  <c r="BH189" i="4"/>
  <c r="BG189" i="4"/>
  <c r="BE189" i="4"/>
  <c r="X189" i="4"/>
  <c r="V189" i="4"/>
  <c r="T189" i="4"/>
  <c r="P189" i="4"/>
  <c r="BI188" i="4"/>
  <c r="BH188" i="4"/>
  <c r="BG188" i="4"/>
  <c r="BE188" i="4"/>
  <c r="X188" i="4"/>
  <c r="V188" i="4"/>
  <c r="T188" i="4"/>
  <c r="P188" i="4"/>
  <c r="BI187" i="4"/>
  <c r="BH187" i="4"/>
  <c r="BG187" i="4"/>
  <c r="BE187" i="4"/>
  <c r="X187" i="4"/>
  <c r="V187" i="4"/>
  <c r="T187" i="4"/>
  <c r="P187" i="4"/>
  <c r="BI186" i="4"/>
  <c r="BH186" i="4"/>
  <c r="BG186" i="4"/>
  <c r="BE186" i="4"/>
  <c r="X186" i="4"/>
  <c r="V186" i="4"/>
  <c r="T186" i="4"/>
  <c r="P186" i="4"/>
  <c r="BI185" i="4"/>
  <c r="BH185" i="4"/>
  <c r="BG185" i="4"/>
  <c r="BE185" i="4"/>
  <c r="X185" i="4"/>
  <c r="V185" i="4"/>
  <c r="T185" i="4"/>
  <c r="P185" i="4"/>
  <c r="BI184" i="4"/>
  <c r="BH184" i="4"/>
  <c r="BG184" i="4"/>
  <c r="BE184" i="4"/>
  <c r="X184" i="4"/>
  <c r="V184" i="4"/>
  <c r="T184" i="4"/>
  <c r="P184" i="4"/>
  <c r="BI182" i="4"/>
  <c r="BH182" i="4"/>
  <c r="BG182" i="4"/>
  <c r="BE182" i="4"/>
  <c r="X182" i="4"/>
  <c r="V182" i="4"/>
  <c r="T182" i="4"/>
  <c r="P182" i="4"/>
  <c r="BI181" i="4"/>
  <c r="BH181" i="4"/>
  <c r="BG181" i="4"/>
  <c r="BE181" i="4"/>
  <c r="X181" i="4"/>
  <c r="V181" i="4"/>
  <c r="T181" i="4"/>
  <c r="P181" i="4"/>
  <c r="BI180" i="4"/>
  <c r="BH180" i="4"/>
  <c r="BG180" i="4"/>
  <c r="BE180" i="4"/>
  <c r="X180" i="4"/>
  <c r="V180" i="4"/>
  <c r="T180" i="4"/>
  <c r="P180" i="4"/>
  <c r="BI178" i="4"/>
  <c r="BH178" i="4"/>
  <c r="BG178" i="4"/>
  <c r="BE178" i="4"/>
  <c r="X178" i="4"/>
  <c r="V178" i="4"/>
  <c r="T178" i="4"/>
  <c r="P178" i="4"/>
  <c r="BI177" i="4"/>
  <c r="BH177" i="4"/>
  <c r="BG177" i="4"/>
  <c r="BE177" i="4"/>
  <c r="X177" i="4"/>
  <c r="V177" i="4"/>
  <c r="T177" i="4"/>
  <c r="P177" i="4"/>
  <c r="BI176" i="4"/>
  <c r="BH176" i="4"/>
  <c r="BG176" i="4"/>
  <c r="BE176" i="4"/>
  <c r="X176" i="4"/>
  <c r="V176" i="4"/>
  <c r="T176" i="4"/>
  <c r="P176" i="4"/>
  <c r="BI175" i="4"/>
  <c r="BH175" i="4"/>
  <c r="BG175" i="4"/>
  <c r="BE175" i="4"/>
  <c r="X175" i="4"/>
  <c r="V175" i="4"/>
  <c r="T175" i="4"/>
  <c r="P175" i="4"/>
  <c r="BI174" i="4"/>
  <c r="BH174" i="4"/>
  <c r="BG174" i="4"/>
  <c r="BE174" i="4"/>
  <c r="X174" i="4"/>
  <c r="V174" i="4"/>
  <c r="T174" i="4"/>
  <c r="P174" i="4"/>
  <c r="BI173" i="4"/>
  <c r="BH173" i="4"/>
  <c r="BG173" i="4"/>
  <c r="BE173" i="4"/>
  <c r="X173" i="4"/>
  <c r="V173" i="4"/>
  <c r="T173" i="4"/>
  <c r="P173" i="4"/>
  <c r="BI172" i="4"/>
  <c r="BH172" i="4"/>
  <c r="BG172" i="4"/>
  <c r="BE172" i="4"/>
  <c r="X172" i="4"/>
  <c r="V172" i="4"/>
  <c r="T172" i="4"/>
  <c r="P172" i="4"/>
  <c r="BI171" i="4"/>
  <c r="BH171" i="4"/>
  <c r="BG171" i="4"/>
  <c r="BE171" i="4"/>
  <c r="X171" i="4"/>
  <c r="V171" i="4"/>
  <c r="T171" i="4"/>
  <c r="P171" i="4"/>
  <c r="BI170" i="4"/>
  <c r="BH170" i="4"/>
  <c r="BG170" i="4"/>
  <c r="BE170" i="4"/>
  <c r="X170" i="4"/>
  <c r="V170" i="4"/>
  <c r="T170" i="4"/>
  <c r="P170" i="4"/>
  <c r="BI169" i="4"/>
  <c r="BH169" i="4"/>
  <c r="BG169" i="4"/>
  <c r="BE169" i="4"/>
  <c r="X169" i="4"/>
  <c r="V169" i="4"/>
  <c r="T169" i="4"/>
  <c r="P169" i="4"/>
  <c r="BI167" i="4"/>
  <c r="BH167" i="4"/>
  <c r="BG167" i="4"/>
  <c r="BE167" i="4"/>
  <c r="X167" i="4"/>
  <c r="V167" i="4"/>
  <c r="T167" i="4"/>
  <c r="P167" i="4"/>
  <c r="BI166" i="4"/>
  <c r="BH166" i="4"/>
  <c r="BG166" i="4"/>
  <c r="BE166" i="4"/>
  <c r="X166" i="4"/>
  <c r="V166" i="4"/>
  <c r="T166" i="4"/>
  <c r="P166" i="4"/>
  <c r="BI165" i="4"/>
  <c r="BH165" i="4"/>
  <c r="BG165" i="4"/>
  <c r="BE165" i="4"/>
  <c r="X165" i="4"/>
  <c r="V165" i="4"/>
  <c r="T165" i="4"/>
  <c r="P165" i="4"/>
  <c r="BI164" i="4"/>
  <c r="BH164" i="4"/>
  <c r="BG164" i="4"/>
  <c r="BE164" i="4"/>
  <c r="X164" i="4"/>
  <c r="V164" i="4"/>
  <c r="T164" i="4"/>
  <c r="P164" i="4"/>
  <c r="BI163" i="4"/>
  <c r="BH163" i="4"/>
  <c r="BG163" i="4"/>
  <c r="BE163" i="4"/>
  <c r="X163" i="4"/>
  <c r="V163" i="4"/>
  <c r="T163" i="4"/>
  <c r="P163" i="4"/>
  <c r="BI162" i="4"/>
  <c r="BH162" i="4"/>
  <c r="BG162" i="4"/>
  <c r="BE162" i="4"/>
  <c r="X162" i="4"/>
  <c r="V162" i="4"/>
  <c r="T162" i="4"/>
  <c r="P162" i="4"/>
  <c r="BI161" i="4"/>
  <c r="BH161" i="4"/>
  <c r="BG161" i="4"/>
  <c r="BE161" i="4"/>
  <c r="X161" i="4"/>
  <c r="V161" i="4"/>
  <c r="T161" i="4"/>
  <c r="P161" i="4"/>
  <c r="BI160" i="4"/>
  <c r="BH160" i="4"/>
  <c r="BG160" i="4"/>
  <c r="BE160" i="4"/>
  <c r="X160" i="4"/>
  <c r="V160" i="4"/>
  <c r="T160" i="4"/>
  <c r="P160" i="4"/>
  <c r="BI159" i="4"/>
  <c r="BH159" i="4"/>
  <c r="BG159" i="4"/>
  <c r="BE159" i="4"/>
  <c r="X159" i="4"/>
  <c r="V159" i="4"/>
  <c r="T159" i="4"/>
  <c r="P159" i="4"/>
  <c r="BI158" i="4"/>
  <c r="BH158" i="4"/>
  <c r="BG158" i="4"/>
  <c r="BE158" i="4"/>
  <c r="X158" i="4"/>
  <c r="V158" i="4"/>
  <c r="T158" i="4"/>
  <c r="P158" i="4"/>
  <c r="BI157" i="4"/>
  <c r="BH157" i="4"/>
  <c r="BG157" i="4"/>
  <c r="BE157" i="4"/>
  <c r="X157" i="4"/>
  <c r="V157" i="4"/>
  <c r="T157" i="4"/>
  <c r="P157" i="4"/>
  <c r="BI156" i="4"/>
  <c r="BH156" i="4"/>
  <c r="BG156" i="4"/>
  <c r="BE156" i="4"/>
  <c r="X156" i="4"/>
  <c r="V156" i="4"/>
  <c r="T156" i="4"/>
  <c r="P156" i="4"/>
  <c r="BI155" i="4"/>
  <c r="BH155" i="4"/>
  <c r="BG155" i="4"/>
  <c r="BE155" i="4"/>
  <c r="X155" i="4"/>
  <c r="V155" i="4"/>
  <c r="T155" i="4"/>
  <c r="P155" i="4"/>
  <c r="BI154" i="4"/>
  <c r="BH154" i="4"/>
  <c r="BG154" i="4"/>
  <c r="BE154" i="4"/>
  <c r="X154" i="4"/>
  <c r="V154" i="4"/>
  <c r="T154" i="4"/>
  <c r="P154" i="4"/>
  <c r="BI152" i="4"/>
  <c r="BH152" i="4"/>
  <c r="BG152" i="4"/>
  <c r="BE152" i="4"/>
  <c r="X152" i="4"/>
  <c r="V152" i="4"/>
  <c r="T152" i="4"/>
  <c r="P152" i="4"/>
  <c r="BI151" i="4"/>
  <c r="BH151" i="4"/>
  <c r="BG151" i="4"/>
  <c r="BE151" i="4"/>
  <c r="X151" i="4"/>
  <c r="V151" i="4"/>
  <c r="T151" i="4"/>
  <c r="P151" i="4"/>
  <c r="BI150" i="4"/>
  <c r="BH150" i="4"/>
  <c r="BG150" i="4"/>
  <c r="BE150" i="4"/>
  <c r="X150" i="4"/>
  <c r="V150" i="4"/>
  <c r="T150" i="4"/>
  <c r="P150" i="4"/>
  <c r="BI149" i="4"/>
  <c r="BH149" i="4"/>
  <c r="BG149" i="4"/>
  <c r="BE149" i="4"/>
  <c r="X149" i="4"/>
  <c r="V149" i="4"/>
  <c r="T149" i="4"/>
  <c r="P149" i="4"/>
  <c r="BI148" i="4"/>
  <c r="BH148" i="4"/>
  <c r="BG148" i="4"/>
  <c r="BE148" i="4"/>
  <c r="X148" i="4"/>
  <c r="V148" i="4"/>
  <c r="T148" i="4"/>
  <c r="P148" i="4"/>
  <c r="BI147" i="4"/>
  <c r="BH147" i="4"/>
  <c r="BG147" i="4"/>
  <c r="BE147" i="4"/>
  <c r="X147" i="4"/>
  <c r="V147" i="4"/>
  <c r="T147" i="4"/>
  <c r="P147" i="4"/>
  <c r="BI146" i="4"/>
  <c r="BH146" i="4"/>
  <c r="BG146" i="4"/>
  <c r="BE146" i="4"/>
  <c r="X146" i="4"/>
  <c r="V146" i="4"/>
  <c r="T146" i="4"/>
  <c r="P146" i="4"/>
  <c r="BI145" i="4"/>
  <c r="BH145" i="4"/>
  <c r="BG145" i="4"/>
  <c r="BE145" i="4"/>
  <c r="X145" i="4"/>
  <c r="V145" i="4"/>
  <c r="T145" i="4"/>
  <c r="P145" i="4"/>
  <c r="BI144" i="4"/>
  <c r="BH144" i="4"/>
  <c r="BG144" i="4"/>
  <c r="BE144" i="4"/>
  <c r="X144" i="4"/>
  <c r="V144" i="4"/>
  <c r="T144" i="4"/>
  <c r="P144" i="4"/>
  <c r="BI143" i="4"/>
  <c r="BH143" i="4"/>
  <c r="BG143" i="4"/>
  <c r="BE143" i="4"/>
  <c r="X143" i="4"/>
  <c r="V143" i="4"/>
  <c r="T143" i="4"/>
  <c r="P143" i="4"/>
  <c r="BI142" i="4"/>
  <c r="BH142" i="4"/>
  <c r="BG142" i="4"/>
  <c r="BE142" i="4"/>
  <c r="X142" i="4"/>
  <c r="V142" i="4"/>
  <c r="T142" i="4"/>
  <c r="P142" i="4"/>
  <c r="BI141" i="4"/>
  <c r="BH141" i="4"/>
  <c r="BG141" i="4"/>
  <c r="BE141" i="4"/>
  <c r="X141" i="4"/>
  <c r="V141" i="4"/>
  <c r="T141" i="4"/>
  <c r="P141" i="4"/>
  <c r="BI140" i="4"/>
  <c r="BH140" i="4"/>
  <c r="BG140" i="4"/>
  <c r="BE140" i="4"/>
  <c r="X140" i="4"/>
  <c r="V140" i="4"/>
  <c r="T140" i="4"/>
  <c r="P140" i="4"/>
  <c r="BI138" i="4"/>
  <c r="BH138" i="4"/>
  <c r="BG138" i="4"/>
  <c r="BE138" i="4"/>
  <c r="X138" i="4"/>
  <c r="V138" i="4"/>
  <c r="T138" i="4"/>
  <c r="P138" i="4"/>
  <c r="BI137" i="4"/>
  <c r="BH137" i="4"/>
  <c r="BG137" i="4"/>
  <c r="BE137" i="4"/>
  <c r="X137" i="4"/>
  <c r="V137" i="4"/>
  <c r="T137" i="4"/>
  <c r="P137" i="4"/>
  <c r="BI136" i="4"/>
  <c r="BH136" i="4"/>
  <c r="BG136" i="4"/>
  <c r="BE136" i="4"/>
  <c r="X136" i="4"/>
  <c r="V136" i="4"/>
  <c r="T136" i="4"/>
  <c r="P136" i="4"/>
  <c r="BI135" i="4"/>
  <c r="BH135" i="4"/>
  <c r="BG135" i="4"/>
  <c r="BE135" i="4"/>
  <c r="X135" i="4"/>
  <c r="V135" i="4"/>
  <c r="T135" i="4"/>
  <c r="P135" i="4"/>
  <c r="BI134" i="4"/>
  <c r="BH134" i="4"/>
  <c r="BG134" i="4"/>
  <c r="BE134" i="4"/>
  <c r="X134" i="4"/>
  <c r="V134" i="4"/>
  <c r="T134" i="4"/>
  <c r="P134" i="4"/>
  <c r="BI133" i="4"/>
  <c r="BH133" i="4"/>
  <c r="BG133" i="4"/>
  <c r="BE133" i="4"/>
  <c r="X133" i="4"/>
  <c r="V133" i="4"/>
  <c r="T133" i="4"/>
  <c r="P133" i="4"/>
  <c r="BI130" i="4"/>
  <c r="BH130" i="4"/>
  <c r="BG130" i="4"/>
  <c r="BE130" i="4"/>
  <c r="X130" i="4"/>
  <c r="X129" i="4" s="1"/>
  <c r="X128" i="4" s="1"/>
  <c r="V130" i="4"/>
  <c r="V129" i="4"/>
  <c r="V128" i="4" s="1"/>
  <c r="T130" i="4"/>
  <c r="T129" i="4" s="1"/>
  <c r="T128" i="4" s="1"/>
  <c r="P130" i="4"/>
  <c r="F121" i="4"/>
  <c r="E119" i="4"/>
  <c r="F89" i="4"/>
  <c r="E87" i="4"/>
  <c r="J24" i="4"/>
  <c r="E24" i="4"/>
  <c r="J124" i="4"/>
  <c r="J23" i="4"/>
  <c r="J21" i="4"/>
  <c r="E21" i="4"/>
  <c r="J123" i="4"/>
  <c r="J20" i="4"/>
  <c r="J18" i="4"/>
  <c r="E18" i="4"/>
  <c r="F92" i="4"/>
  <c r="J17" i="4"/>
  <c r="J15" i="4"/>
  <c r="E15" i="4"/>
  <c r="F91" i="4"/>
  <c r="J14" i="4"/>
  <c r="J12" i="4"/>
  <c r="J89" i="4"/>
  <c r="E7" i="4"/>
  <c r="E117" i="4" s="1"/>
  <c r="K39" i="3"/>
  <c r="K38" i="3"/>
  <c r="BA96" i="1"/>
  <c r="K37" i="3"/>
  <c r="AZ96" i="1" s="1"/>
  <c r="BI207" i="3"/>
  <c r="BH207" i="3"/>
  <c r="BG207" i="3"/>
  <c r="BE207" i="3"/>
  <c r="X207" i="3"/>
  <c r="V207" i="3"/>
  <c r="T207" i="3"/>
  <c r="P207" i="3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I204" i="3"/>
  <c r="BH204" i="3"/>
  <c r="BG204" i="3"/>
  <c r="BE204" i="3"/>
  <c r="X204" i="3"/>
  <c r="V204" i="3"/>
  <c r="T204" i="3"/>
  <c r="P204" i="3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I201" i="3"/>
  <c r="BH201" i="3"/>
  <c r="BG201" i="3"/>
  <c r="BE201" i="3"/>
  <c r="X201" i="3"/>
  <c r="V201" i="3"/>
  <c r="T201" i="3"/>
  <c r="P201" i="3"/>
  <c r="BI200" i="3"/>
  <c r="BH200" i="3"/>
  <c r="BG200" i="3"/>
  <c r="BE200" i="3"/>
  <c r="X200" i="3"/>
  <c r="V200" i="3"/>
  <c r="T200" i="3"/>
  <c r="P200" i="3"/>
  <c r="BI198" i="3"/>
  <c r="BH198" i="3"/>
  <c r="BG198" i="3"/>
  <c r="BE198" i="3"/>
  <c r="X198" i="3"/>
  <c r="V198" i="3"/>
  <c r="T198" i="3"/>
  <c r="P198" i="3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BI195" i="3"/>
  <c r="BH195" i="3"/>
  <c r="BG195" i="3"/>
  <c r="BE195" i="3"/>
  <c r="X195" i="3"/>
  <c r="V195" i="3"/>
  <c r="T195" i="3"/>
  <c r="P195" i="3"/>
  <c r="BI193" i="3"/>
  <c r="BH193" i="3"/>
  <c r="BG193" i="3"/>
  <c r="BE193" i="3"/>
  <c r="X193" i="3"/>
  <c r="V193" i="3"/>
  <c r="T193" i="3"/>
  <c r="P193" i="3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I182" i="3"/>
  <c r="BH182" i="3"/>
  <c r="BG182" i="3"/>
  <c r="BE182" i="3"/>
  <c r="X182" i="3"/>
  <c r="V182" i="3"/>
  <c r="T182" i="3"/>
  <c r="P182" i="3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I178" i="3"/>
  <c r="BH178" i="3"/>
  <c r="BG178" i="3"/>
  <c r="BE178" i="3"/>
  <c r="X178" i="3"/>
  <c r="V178" i="3"/>
  <c r="T178" i="3"/>
  <c r="P178" i="3"/>
  <c r="BI177" i="3"/>
  <c r="BH177" i="3"/>
  <c r="BG177" i="3"/>
  <c r="BE177" i="3"/>
  <c r="X177" i="3"/>
  <c r="V177" i="3"/>
  <c r="T177" i="3"/>
  <c r="P177" i="3"/>
  <c r="BI176" i="3"/>
  <c r="BH176" i="3"/>
  <c r="BG176" i="3"/>
  <c r="BE176" i="3"/>
  <c r="X176" i="3"/>
  <c r="V176" i="3"/>
  <c r="T176" i="3"/>
  <c r="P176" i="3"/>
  <c r="BI175" i="3"/>
  <c r="BH175" i="3"/>
  <c r="BG175" i="3"/>
  <c r="BE175" i="3"/>
  <c r="X175" i="3"/>
  <c r="V175" i="3"/>
  <c r="T175" i="3"/>
  <c r="P175" i="3"/>
  <c r="BI174" i="3"/>
  <c r="BH174" i="3"/>
  <c r="BG174" i="3"/>
  <c r="BE174" i="3"/>
  <c r="X174" i="3"/>
  <c r="V174" i="3"/>
  <c r="T174" i="3"/>
  <c r="P174" i="3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8" i="3"/>
  <c r="BH168" i="3"/>
  <c r="BG168" i="3"/>
  <c r="BE168" i="3"/>
  <c r="X168" i="3"/>
  <c r="V168" i="3"/>
  <c r="T168" i="3"/>
  <c r="P168" i="3"/>
  <c r="BI167" i="3"/>
  <c r="BH167" i="3"/>
  <c r="BG167" i="3"/>
  <c r="BE167" i="3"/>
  <c r="X167" i="3"/>
  <c r="V167" i="3"/>
  <c r="T167" i="3"/>
  <c r="P167" i="3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3" i="3"/>
  <c r="BH163" i="3"/>
  <c r="BG163" i="3"/>
  <c r="BE163" i="3"/>
  <c r="X163" i="3"/>
  <c r="V163" i="3"/>
  <c r="T163" i="3"/>
  <c r="P163" i="3"/>
  <c r="BI161" i="3"/>
  <c r="BH161" i="3"/>
  <c r="BG161" i="3"/>
  <c r="BE161" i="3"/>
  <c r="X161" i="3"/>
  <c r="V161" i="3"/>
  <c r="T161" i="3"/>
  <c r="P161" i="3"/>
  <c r="BI160" i="3"/>
  <c r="BH160" i="3"/>
  <c r="BG160" i="3"/>
  <c r="BE160" i="3"/>
  <c r="X160" i="3"/>
  <c r="V160" i="3"/>
  <c r="T160" i="3"/>
  <c r="P160" i="3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I154" i="3"/>
  <c r="BH154" i="3"/>
  <c r="BG154" i="3"/>
  <c r="BE154" i="3"/>
  <c r="X154" i="3"/>
  <c r="V154" i="3"/>
  <c r="T154" i="3"/>
  <c r="P154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I145" i="3"/>
  <c r="BH145" i="3"/>
  <c r="BG145" i="3"/>
  <c r="BE145" i="3"/>
  <c r="X145" i="3"/>
  <c r="V145" i="3"/>
  <c r="T145" i="3"/>
  <c r="P145" i="3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I142" i="3"/>
  <c r="BH142" i="3"/>
  <c r="BG142" i="3"/>
  <c r="BE142" i="3"/>
  <c r="X142" i="3"/>
  <c r="V142" i="3"/>
  <c r="T142" i="3"/>
  <c r="P142" i="3"/>
  <c r="BI141" i="3"/>
  <c r="BH141" i="3"/>
  <c r="BG141" i="3"/>
  <c r="BE141" i="3"/>
  <c r="X141" i="3"/>
  <c r="V141" i="3"/>
  <c r="T141" i="3"/>
  <c r="P141" i="3"/>
  <c r="BI140" i="3"/>
  <c r="BH140" i="3"/>
  <c r="BG140" i="3"/>
  <c r="BE140" i="3"/>
  <c r="X140" i="3"/>
  <c r="V140" i="3"/>
  <c r="T140" i="3"/>
  <c r="P140" i="3"/>
  <c r="BI139" i="3"/>
  <c r="BH139" i="3"/>
  <c r="BG139" i="3"/>
  <c r="BE139" i="3"/>
  <c r="X139" i="3"/>
  <c r="V139" i="3"/>
  <c r="T139" i="3"/>
  <c r="P139" i="3"/>
  <c r="BI138" i="3"/>
  <c r="BH138" i="3"/>
  <c r="BG138" i="3"/>
  <c r="BE138" i="3"/>
  <c r="X138" i="3"/>
  <c r="V138" i="3"/>
  <c r="T138" i="3"/>
  <c r="P138" i="3"/>
  <c r="BI137" i="3"/>
  <c r="BH137" i="3"/>
  <c r="BG137" i="3"/>
  <c r="BE137" i="3"/>
  <c r="X137" i="3"/>
  <c r="V137" i="3"/>
  <c r="T137" i="3"/>
  <c r="P137" i="3"/>
  <c r="BI136" i="3"/>
  <c r="BH136" i="3"/>
  <c r="BG136" i="3"/>
  <c r="BE136" i="3"/>
  <c r="X136" i="3"/>
  <c r="V136" i="3"/>
  <c r="T136" i="3"/>
  <c r="P136" i="3"/>
  <c r="BI135" i="3"/>
  <c r="BH135" i="3"/>
  <c r="BG135" i="3"/>
  <c r="BE135" i="3"/>
  <c r="X135" i="3"/>
  <c r="V135" i="3"/>
  <c r="T135" i="3"/>
  <c r="P135" i="3"/>
  <c r="BI134" i="3"/>
  <c r="BH134" i="3"/>
  <c r="BG134" i="3"/>
  <c r="BE134" i="3"/>
  <c r="X134" i="3"/>
  <c r="V134" i="3"/>
  <c r="T134" i="3"/>
  <c r="P134" i="3"/>
  <c r="BI133" i="3"/>
  <c r="BH133" i="3"/>
  <c r="BG133" i="3"/>
  <c r="BE133" i="3"/>
  <c r="X133" i="3"/>
  <c r="V133" i="3"/>
  <c r="T133" i="3"/>
  <c r="P133" i="3"/>
  <c r="BI131" i="3"/>
  <c r="BH131" i="3"/>
  <c r="BG131" i="3"/>
  <c r="BE131" i="3"/>
  <c r="X131" i="3"/>
  <c r="V131" i="3"/>
  <c r="T131" i="3"/>
  <c r="P131" i="3"/>
  <c r="BI130" i="3"/>
  <c r="BH130" i="3"/>
  <c r="BG130" i="3"/>
  <c r="BE130" i="3"/>
  <c r="X130" i="3"/>
  <c r="V130" i="3"/>
  <c r="T130" i="3"/>
  <c r="P130" i="3"/>
  <c r="BI128" i="3"/>
  <c r="BH128" i="3"/>
  <c r="BG128" i="3"/>
  <c r="BE128" i="3"/>
  <c r="X128" i="3"/>
  <c r="V128" i="3"/>
  <c r="T128" i="3"/>
  <c r="P128" i="3"/>
  <c r="BI127" i="3"/>
  <c r="BH127" i="3"/>
  <c r="BG127" i="3"/>
  <c r="BE127" i="3"/>
  <c r="X127" i="3"/>
  <c r="V127" i="3"/>
  <c r="T127" i="3"/>
  <c r="P127" i="3"/>
  <c r="F119" i="3"/>
  <c r="E117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122" i="3" s="1"/>
  <c r="J17" i="3"/>
  <c r="J15" i="3"/>
  <c r="E15" i="3"/>
  <c r="F121" i="3" s="1"/>
  <c r="J14" i="3"/>
  <c r="J12" i="3"/>
  <c r="J89" i="3"/>
  <c r="E7" i="3"/>
  <c r="E115" i="3"/>
  <c r="K39" i="2"/>
  <c r="K38" i="2"/>
  <c r="BA95" i="1" s="1"/>
  <c r="K37" i="2"/>
  <c r="AZ95" i="1"/>
  <c r="BI445" i="2"/>
  <c r="BH445" i="2"/>
  <c r="BG445" i="2"/>
  <c r="BE445" i="2"/>
  <c r="X445" i="2"/>
  <c r="V445" i="2"/>
  <c r="T445" i="2"/>
  <c r="P445" i="2"/>
  <c r="BI444" i="2"/>
  <c r="BH444" i="2"/>
  <c r="BG444" i="2"/>
  <c r="BE444" i="2"/>
  <c r="X444" i="2"/>
  <c r="V444" i="2"/>
  <c r="T444" i="2"/>
  <c r="P444" i="2"/>
  <c r="BI442" i="2"/>
  <c r="BH442" i="2"/>
  <c r="BG442" i="2"/>
  <c r="BE442" i="2"/>
  <c r="X442" i="2"/>
  <c r="V442" i="2"/>
  <c r="T442" i="2"/>
  <c r="P442" i="2"/>
  <c r="BI441" i="2"/>
  <c r="BH441" i="2"/>
  <c r="BG441" i="2"/>
  <c r="BE441" i="2"/>
  <c r="X441" i="2"/>
  <c r="V441" i="2"/>
  <c r="T441" i="2"/>
  <c r="P441" i="2"/>
  <c r="BI439" i="2"/>
  <c r="BH439" i="2"/>
  <c r="BG439" i="2"/>
  <c r="BE439" i="2"/>
  <c r="X439" i="2"/>
  <c r="X438" i="2" s="1"/>
  <c r="V439" i="2"/>
  <c r="V438" i="2"/>
  <c r="T439" i="2"/>
  <c r="T438" i="2" s="1"/>
  <c r="P439" i="2"/>
  <c r="BI436" i="2"/>
  <c r="BH436" i="2"/>
  <c r="BG436" i="2"/>
  <c r="BE436" i="2"/>
  <c r="X436" i="2"/>
  <c r="V436" i="2"/>
  <c r="T436" i="2"/>
  <c r="P436" i="2"/>
  <c r="BI435" i="2"/>
  <c r="BH435" i="2"/>
  <c r="BG435" i="2"/>
  <c r="BE435" i="2"/>
  <c r="X435" i="2"/>
  <c r="V435" i="2"/>
  <c r="T435" i="2"/>
  <c r="P435" i="2"/>
  <c r="BI434" i="2"/>
  <c r="BH434" i="2"/>
  <c r="BG434" i="2"/>
  <c r="BE434" i="2"/>
  <c r="X434" i="2"/>
  <c r="V434" i="2"/>
  <c r="T434" i="2"/>
  <c r="P434" i="2"/>
  <c r="BI433" i="2"/>
  <c r="BH433" i="2"/>
  <c r="BG433" i="2"/>
  <c r="BE433" i="2"/>
  <c r="X433" i="2"/>
  <c r="V433" i="2"/>
  <c r="T433" i="2"/>
  <c r="P433" i="2"/>
  <c r="BI432" i="2"/>
  <c r="BH432" i="2"/>
  <c r="BG432" i="2"/>
  <c r="BE432" i="2"/>
  <c r="X432" i="2"/>
  <c r="V432" i="2"/>
  <c r="T432" i="2"/>
  <c r="P432" i="2"/>
  <c r="BI431" i="2"/>
  <c r="BH431" i="2"/>
  <c r="BG431" i="2"/>
  <c r="BE431" i="2"/>
  <c r="X431" i="2"/>
  <c r="V431" i="2"/>
  <c r="T431" i="2"/>
  <c r="P431" i="2"/>
  <c r="BI430" i="2"/>
  <c r="BH430" i="2"/>
  <c r="BG430" i="2"/>
  <c r="BE430" i="2"/>
  <c r="X430" i="2"/>
  <c r="V430" i="2"/>
  <c r="T430" i="2"/>
  <c r="P430" i="2"/>
  <c r="BI429" i="2"/>
  <c r="BH429" i="2"/>
  <c r="BG429" i="2"/>
  <c r="BE429" i="2"/>
  <c r="X429" i="2"/>
  <c r="V429" i="2"/>
  <c r="T429" i="2"/>
  <c r="P429" i="2"/>
  <c r="BI427" i="2"/>
  <c r="BH427" i="2"/>
  <c r="BG427" i="2"/>
  <c r="BE427" i="2"/>
  <c r="X427" i="2"/>
  <c r="V427" i="2"/>
  <c r="T427" i="2"/>
  <c r="P427" i="2"/>
  <c r="BI426" i="2"/>
  <c r="BH426" i="2"/>
  <c r="BG426" i="2"/>
  <c r="BE426" i="2"/>
  <c r="X426" i="2"/>
  <c r="V426" i="2"/>
  <c r="T426" i="2"/>
  <c r="P426" i="2"/>
  <c r="BI425" i="2"/>
  <c r="BH425" i="2"/>
  <c r="BG425" i="2"/>
  <c r="BE425" i="2"/>
  <c r="X425" i="2"/>
  <c r="V425" i="2"/>
  <c r="T425" i="2"/>
  <c r="P425" i="2"/>
  <c r="BI424" i="2"/>
  <c r="BH424" i="2"/>
  <c r="BG424" i="2"/>
  <c r="BE424" i="2"/>
  <c r="X424" i="2"/>
  <c r="V424" i="2"/>
  <c r="T424" i="2"/>
  <c r="P424" i="2"/>
  <c r="BI423" i="2"/>
  <c r="BH423" i="2"/>
  <c r="BG423" i="2"/>
  <c r="BE423" i="2"/>
  <c r="X423" i="2"/>
  <c r="V423" i="2"/>
  <c r="T423" i="2"/>
  <c r="P423" i="2"/>
  <c r="BI422" i="2"/>
  <c r="BH422" i="2"/>
  <c r="BG422" i="2"/>
  <c r="BE422" i="2"/>
  <c r="X422" i="2"/>
  <c r="V422" i="2"/>
  <c r="T422" i="2"/>
  <c r="P422" i="2"/>
  <c r="BI420" i="2"/>
  <c r="BH420" i="2"/>
  <c r="BG420" i="2"/>
  <c r="BE420" i="2"/>
  <c r="X420" i="2"/>
  <c r="V420" i="2"/>
  <c r="T420" i="2"/>
  <c r="P420" i="2"/>
  <c r="BI419" i="2"/>
  <c r="BH419" i="2"/>
  <c r="BG419" i="2"/>
  <c r="BE419" i="2"/>
  <c r="X419" i="2"/>
  <c r="V419" i="2"/>
  <c r="T419" i="2"/>
  <c r="P419" i="2"/>
  <c r="BI418" i="2"/>
  <c r="BH418" i="2"/>
  <c r="BG418" i="2"/>
  <c r="BE418" i="2"/>
  <c r="X418" i="2"/>
  <c r="V418" i="2"/>
  <c r="T418" i="2"/>
  <c r="P418" i="2"/>
  <c r="BI416" i="2"/>
  <c r="BH416" i="2"/>
  <c r="BG416" i="2"/>
  <c r="BE416" i="2"/>
  <c r="X416" i="2"/>
  <c r="V416" i="2"/>
  <c r="T416" i="2"/>
  <c r="P416" i="2"/>
  <c r="BI415" i="2"/>
  <c r="BH415" i="2"/>
  <c r="BG415" i="2"/>
  <c r="BE415" i="2"/>
  <c r="X415" i="2"/>
  <c r="V415" i="2"/>
  <c r="T415" i="2"/>
  <c r="P415" i="2"/>
  <c r="BI414" i="2"/>
  <c r="BH414" i="2"/>
  <c r="BG414" i="2"/>
  <c r="BE414" i="2"/>
  <c r="X414" i="2"/>
  <c r="V414" i="2"/>
  <c r="T414" i="2"/>
  <c r="P414" i="2"/>
  <c r="BI413" i="2"/>
  <c r="BH413" i="2"/>
  <c r="BG413" i="2"/>
  <c r="BE413" i="2"/>
  <c r="X413" i="2"/>
  <c r="V413" i="2"/>
  <c r="T413" i="2"/>
  <c r="P413" i="2"/>
  <c r="BI411" i="2"/>
  <c r="BH411" i="2"/>
  <c r="BG411" i="2"/>
  <c r="BE411" i="2"/>
  <c r="X411" i="2"/>
  <c r="V411" i="2"/>
  <c r="T411" i="2"/>
  <c r="P411" i="2"/>
  <c r="BI410" i="2"/>
  <c r="BH410" i="2"/>
  <c r="BG410" i="2"/>
  <c r="BE410" i="2"/>
  <c r="X410" i="2"/>
  <c r="V410" i="2"/>
  <c r="T410" i="2"/>
  <c r="P410" i="2"/>
  <c r="BI409" i="2"/>
  <c r="BH409" i="2"/>
  <c r="BG409" i="2"/>
  <c r="BE409" i="2"/>
  <c r="X409" i="2"/>
  <c r="V409" i="2"/>
  <c r="T409" i="2"/>
  <c r="P409" i="2"/>
  <c r="BI408" i="2"/>
  <c r="BH408" i="2"/>
  <c r="BG408" i="2"/>
  <c r="BE408" i="2"/>
  <c r="X408" i="2"/>
  <c r="V408" i="2"/>
  <c r="T408" i="2"/>
  <c r="P408" i="2"/>
  <c r="BI407" i="2"/>
  <c r="BH407" i="2"/>
  <c r="BG407" i="2"/>
  <c r="BE407" i="2"/>
  <c r="X407" i="2"/>
  <c r="V407" i="2"/>
  <c r="T407" i="2"/>
  <c r="P407" i="2"/>
  <c r="BI405" i="2"/>
  <c r="BH405" i="2"/>
  <c r="BG405" i="2"/>
  <c r="BE405" i="2"/>
  <c r="X405" i="2"/>
  <c r="V405" i="2"/>
  <c r="T405" i="2"/>
  <c r="P405" i="2"/>
  <c r="BI404" i="2"/>
  <c r="BH404" i="2"/>
  <c r="BG404" i="2"/>
  <c r="BE404" i="2"/>
  <c r="X404" i="2"/>
  <c r="V404" i="2"/>
  <c r="T404" i="2"/>
  <c r="P404" i="2"/>
  <c r="BI403" i="2"/>
  <c r="BH403" i="2"/>
  <c r="BG403" i="2"/>
  <c r="BE403" i="2"/>
  <c r="X403" i="2"/>
  <c r="V403" i="2"/>
  <c r="T403" i="2"/>
  <c r="P403" i="2"/>
  <c r="BI402" i="2"/>
  <c r="BH402" i="2"/>
  <c r="BG402" i="2"/>
  <c r="BE402" i="2"/>
  <c r="X402" i="2"/>
  <c r="V402" i="2"/>
  <c r="T402" i="2"/>
  <c r="P402" i="2"/>
  <c r="BI401" i="2"/>
  <c r="BH401" i="2"/>
  <c r="BG401" i="2"/>
  <c r="BE401" i="2"/>
  <c r="X401" i="2"/>
  <c r="V401" i="2"/>
  <c r="T401" i="2"/>
  <c r="P401" i="2"/>
  <c r="BI400" i="2"/>
  <c r="BH400" i="2"/>
  <c r="BG400" i="2"/>
  <c r="BE400" i="2"/>
  <c r="X400" i="2"/>
  <c r="V400" i="2"/>
  <c r="T400" i="2"/>
  <c r="P400" i="2"/>
  <c r="BI399" i="2"/>
  <c r="BH399" i="2"/>
  <c r="BG399" i="2"/>
  <c r="BE399" i="2"/>
  <c r="X399" i="2"/>
  <c r="V399" i="2"/>
  <c r="T399" i="2"/>
  <c r="P399" i="2"/>
  <c r="BI398" i="2"/>
  <c r="BH398" i="2"/>
  <c r="BG398" i="2"/>
  <c r="BE398" i="2"/>
  <c r="X398" i="2"/>
  <c r="V398" i="2"/>
  <c r="T398" i="2"/>
  <c r="P398" i="2"/>
  <c r="BI397" i="2"/>
  <c r="BH397" i="2"/>
  <c r="BG397" i="2"/>
  <c r="BE397" i="2"/>
  <c r="X397" i="2"/>
  <c r="V397" i="2"/>
  <c r="T397" i="2"/>
  <c r="P397" i="2"/>
  <c r="BI396" i="2"/>
  <c r="BH396" i="2"/>
  <c r="BG396" i="2"/>
  <c r="BE396" i="2"/>
  <c r="X396" i="2"/>
  <c r="V396" i="2"/>
  <c r="T396" i="2"/>
  <c r="P396" i="2"/>
  <c r="BI395" i="2"/>
  <c r="BH395" i="2"/>
  <c r="BG395" i="2"/>
  <c r="BE395" i="2"/>
  <c r="X395" i="2"/>
  <c r="V395" i="2"/>
  <c r="T395" i="2"/>
  <c r="P395" i="2"/>
  <c r="BI394" i="2"/>
  <c r="BH394" i="2"/>
  <c r="BG394" i="2"/>
  <c r="BE394" i="2"/>
  <c r="X394" i="2"/>
  <c r="V394" i="2"/>
  <c r="T394" i="2"/>
  <c r="P394" i="2"/>
  <c r="BI393" i="2"/>
  <c r="BH393" i="2"/>
  <c r="BG393" i="2"/>
  <c r="BE393" i="2"/>
  <c r="X393" i="2"/>
  <c r="V393" i="2"/>
  <c r="T393" i="2"/>
  <c r="P393" i="2"/>
  <c r="BI392" i="2"/>
  <c r="BH392" i="2"/>
  <c r="BG392" i="2"/>
  <c r="BE392" i="2"/>
  <c r="X392" i="2"/>
  <c r="V392" i="2"/>
  <c r="T392" i="2"/>
  <c r="P392" i="2"/>
  <c r="BI391" i="2"/>
  <c r="BH391" i="2"/>
  <c r="BG391" i="2"/>
  <c r="BE391" i="2"/>
  <c r="X391" i="2"/>
  <c r="V391" i="2"/>
  <c r="T391" i="2"/>
  <c r="P391" i="2"/>
  <c r="BI390" i="2"/>
  <c r="BH390" i="2"/>
  <c r="BG390" i="2"/>
  <c r="BE390" i="2"/>
  <c r="X390" i="2"/>
  <c r="V390" i="2"/>
  <c r="T390" i="2"/>
  <c r="P390" i="2"/>
  <c r="BI389" i="2"/>
  <c r="BH389" i="2"/>
  <c r="BG389" i="2"/>
  <c r="BE389" i="2"/>
  <c r="X389" i="2"/>
  <c r="V389" i="2"/>
  <c r="T389" i="2"/>
  <c r="P389" i="2"/>
  <c r="BI388" i="2"/>
  <c r="BH388" i="2"/>
  <c r="BG388" i="2"/>
  <c r="BE388" i="2"/>
  <c r="X388" i="2"/>
  <c r="V388" i="2"/>
  <c r="T388" i="2"/>
  <c r="P388" i="2"/>
  <c r="BI386" i="2"/>
  <c r="BH386" i="2"/>
  <c r="BG386" i="2"/>
  <c r="BE386" i="2"/>
  <c r="X386" i="2"/>
  <c r="V386" i="2"/>
  <c r="T386" i="2"/>
  <c r="P386" i="2"/>
  <c r="BI385" i="2"/>
  <c r="BH385" i="2"/>
  <c r="BG385" i="2"/>
  <c r="BE385" i="2"/>
  <c r="X385" i="2"/>
  <c r="V385" i="2"/>
  <c r="T385" i="2"/>
  <c r="P385" i="2"/>
  <c r="BI384" i="2"/>
  <c r="BH384" i="2"/>
  <c r="BG384" i="2"/>
  <c r="BE384" i="2"/>
  <c r="X384" i="2"/>
  <c r="V384" i="2"/>
  <c r="T384" i="2"/>
  <c r="P384" i="2"/>
  <c r="BI383" i="2"/>
  <c r="BH383" i="2"/>
  <c r="BG383" i="2"/>
  <c r="BE383" i="2"/>
  <c r="X383" i="2"/>
  <c r="V383" i="2"/>
  <c r="T383" i="2"/>
  <c r="P383" i="2"/>
  <c r="BI382" i="2"/>
  <c r="BH382" i="2"/>
  <c r="BG382" i="2"/>
  <c r="BE382" i="2"/>
  <c r="X382" i="2"/>
  <c r="V382" i="2"/>
  <c r="T382" i="2"/>
  <c r="P382" i="2"/>
  <c r="BI381" i="2"/>
  <c r="BH381" i="2"/>
  <c r="BG381" i="2"/>
  <c r="BE381" i="2"/>
  <c r="X381" i="2"/>
  <c r="V381" i="2"/>
  <c r="T381" i="2"/>
  <c r="P381" i="2"/>
  <c r="BI380" i="2"/>
  <c r="BH380" i="2"/>
  <c r="BG380" i="2"/>
  <c r="BE380" i="2"/>
  <c r="X380" i="2"/>
  <c r="V380" i="2"/>
  <c r="T380" i="2"/>
  <c r="P380" i="2"/>
  <c r="BI379" i="2"/>
  <c r="BH379" i="2"/>
  <c r="BG379" i="2"/>
  <c r="BE379" i="2"/>
  <c r="X379" i="2"/>
  <c r="V379" i="2"/>
  <c r="T379" i="2"/>
  <c r="P379" i="2"/>
  <c r="BI378" i="2"/>
  <c r="BH378" i="2"/>
  <c r="BG378" i="2"/>
  <c r="BE378" i="2"/>
  <c r="X378" i="2"/>
  <c r="V378" i="2"/>
  <c r="T378" i="2"/>
  <c r="P378" i="2"/>
  <c r="BI377" i="2"/>
  <c r="BH377" i="2"/>
  <c r="BG377" i="2"/>
  <c r="BE377" i="2"/>
  <c r="X377" i="2"/>
  <c r="V377" i="2"/>
  <c r="T377" i="2"/>
  <c r="P377" i="2"/>
  <c r="BI376" i="2"/>
  <c r="BH376" i="2"/>
  <c r="BG376" i="2"/>
  <c r="BE376" i="2"/>
  <c r="X376" i="2"/>
  <c r="V376" i="2"/>
  <c r="T376" i="2"/>
  <c r="P376" i="2"/>
  <c r="BI375" i="2"/>
  <c r="BH375" i="2"/>
  <c r="BG375" i="2"/>
  <c r="BE375" i="2"/>
  <c r="X375" i="2"/>
  <c r="V375" i="2"/>
  <c r="T375" i="2"/>
  <c r="P375" i="2"/>
  <c r="BI374" i="2"/>
  <c r="BH374" i="2"/>
  <c r="BG374" i="2"/>
  <c r="BE374" i="2"/>
  <c r="X374" i="2"/>
  <c r="V374" i="2"/>
  <c r="T374" i="2"/>
  <c r="P374" i="2"/>
  <c r="BI373" i="2"/>
  <c r="BH373" i="2"/>
  <c r="BG373" i="2"/>
  <c r="BE373" i="2"/>
  <c r="X373" i="2"/>
  <c r="V373" i="2"/>
  <c r="T373" i="2"/>
  <c r="P373" i="2"/>
  <c r="BI372" i="2"/>
  <c r="BH372" i="2"/>
  <c r="BG372" i="2"/>
  <c r="BE372" i="2"/>
  <c r="X372" i="2"/>
  <c r="V372" i="2"/>
  <c r="T372" i="2"/>
  <c r="P372" i="2"/>
  <c r="BI371" i="2"/>
  <c r="BH371" i="2"/>
  <c r="BG371" i="2"/>
  <c r="BE371" i="2"/>
  <c r="X371" i="2"/>
  <c r="V371" i="2"/>
  <c r="T371" i="2"/>
  <c r="P371" i="2"/>
  <c r="BI370" i="2"/>
  <c r="BH370" i="2"/>
  <c r="BG370" i="2"/>
  <c r="BE370" i="2"/>
  <c r="X370" i="2"/>
  <c r="V370" i="2"/>
  <c r="T370" i="2"/>
  <c r="P370" i="2"/>
  <c r="BI369" i="2"/>
  <c r="BH369" i="2"/>
  <c r="BG369" i="2"/>
  <c r="BE369" i="2"/>
  <c r="X369" i="2"/>
  <c r="V369" i="2"/>
  <c r="T369" i="2"/>
  <c r="P369" i="2"/>
  <c r="BI367" i="2"/>
  <c r="BH367" i="2"/>
  <c r="BG367" i="2"/>
  <c r="BE367" i="2"/>
  <c r="X367" i="2"/>
  <c r="V367" i="2"/>
  <c r="T367" i="2"/>
  <c r="P367" i="2"/>
  <c r="BI366" i="2"/>
  <c r="BH366" i="2"/>
  <c r="BG366" i="2"/>
  <c r="BE366" i="2"/>
  <c r="X366" i="2"/>
  <c r="V366" i="2"/>
  <c r="T366" i="2"/>
  <c r="P366" i="2"/>
  <c r="BI365" i="2"/>
  <c r="BH365" i="2"/>
  <c r="BG365" i="2"/>
  <c r="BE365" i="2"/>
  <c r="X365" i="2"/>
  <c r="V365" i="2"/>
  <c r="T365" i="2"/>
  <c r="P365" i="2"/>
  <c r="BI364" i="2"/>
  <c r="BH364" i="2"/>
  <c r="BG364" i="2"/>
  <c r="BE364" i="2"/>
  <c r="X364" i="2"/>
  <c r="V364" i="2"/>
  <c r="T364" i="2"/>
  <c r="P364" i="2"/>
  <c r="BI363" i="2"/>
  <c r="BH363" i="2"/>
  <c r="BG363" i="2"/>
  <c r="BE363" i="2"/>
  <c r="X363" i="2"/>
  <c r="V363" i="2"/>
  <c r="T363" i="2"/>
  <c r="P363" i="2"/>
  <c r="BI362" i="2"/>
  <c r="BH362" i="2"/>
  <c r="BG362" i="2"/>
  <c r="BE362" i="2"/>
  <c r="X362" i="2"/>
  <c r="V362" i="2"/>
  <c r="T362" i="2"/>
  <c r="P362" i="2"/>
  <c r="BI361" i="2"/>
  <c r="BH361" i="2"/>
  <c r="BG361" i="2"/>
  <c r="BE361" i="2"/>
  <c r="X361" i="2"/>
  <c r="V361" i="2"/>
  <c r="T361" i="2"/>
  <c r="P361" i="2"/>
  <c r="BI360" i="2"/>
  <c r="BH360" i="2"/>
  <c r="BG360" i="2"/>
  <c r="BE360" i="2"/>
  <c r="X360" i="2"/>
  <c r="V360" i="2"/>
  <c r="T360" i="2"/>
  <c r="P360" i="2"/>
  <c r="BI359" i="2"/>
  <c r="BH359" i="2"/>
  <c r="BG359" i="2"/>
  <c r="BE359" i="2"/>
  <c r="X359" i="2"/>
  <c r="V359" i="2"/>
  <c r="T359" i="2"/>
  <c r="P359" i="2"/>
  <c r="BI358" i="2"/>
  <c r="BH358" i="2"/>
  <c r="BG358" i="2"/>
  <c r="BE358" i="2"/>
  <c r="X358" i="2"/>
  <c r="V358" i="2"/>
  <c r="T358" i="2"/>
  <c r="P358" i="2"/>
  <c r="BI357" i="2"/>
  <c r="BH357" i="2"/>
  <c r="BG357" i="2"/>
  <c r="BE357" i="2"/>
  <c r="X357" i="2"/>
  <c r="V357" i="2"/>
  <c r="T357" i="2"/>
  <c r="P357" i="2"/>
  <c r="BI356" i="2"/>
  <c r="BH356" i="2"/>
  <c r="BG356" i="2"/>
  <c r="BE356" i="2"/>
  <c r="X356" i="2"/>
  <c r="V356" i="2"/>
  <c r="T356" i="2"/>
  <c r="P356" i="2"/>
  <c r="BI355" i="2"/>
  <c r="BH355" i="2"/>
  <c r="BG355" i="2"/>
  <c r="BE355" i="2"/>
  <c r="X355" i="2"/>
  <c r="V355" i="2"/>
  <c r="T355" i="2"/>
  <c r="P355" i="2"/>
  <c r="BI354" i="2"/>
  <c r="BH354" i="2"/>
  <c r="BG354" i="2"/>
  <c r="BE354" i="2"/>
  <c r="X354" i="2"/>
  <c r="V354" i="2"/>
  <c r="T354" i="2"/>
  <c r="P354" i="2"/>
  <c r="BI352" i="2"/>
  <c r="BH352" i="2"/>
  <c r="BG352" i="2"/>
  <c r="BE352" i="2"/>
  <c r="X352" i="2"/>
  <c r="V352" i="2"/>
  <c r="T352" i="2"/>
  <c r="P352" i="2"/>
  <c r="BI351" i="2"/>
  <c r="BH351" i="2"/>
  <c r="BG351" i="2"/>
  <c r="BE351" i="2"/>
  <c r="X351" i="2"/>
  <c r="V351" i="2"/>
  <c r="T351" i="2"/>
  <c r="P351" i="2"/>
  <c r="BI350" i="2"/>
  <c r="BH350" i="2"/>
  <c r="BG350" i="2"/>
  <c r="BE350" i="2"/>
  <c r="X350" i="2"/>
  <c r="V350" i="2"/>
  <c r="T350" i="2"/>
  <c r="P350" i="2"/>
  <c r="BI349" i="2"/>
  <c r="BH349" i="2"/>
  <c r="BG349" i="2"/>
  <c r="BE349" i="2"/>
  <c r="X349" i="2"/>
  <c r="V349" i="2"/>
  <c r="T349" i="2"/>
  <c r="P349" i="2"/>
  <c r="BI348" i="2"/>
  <c r="BH348" i="2"/>
  <c r="BG348" i="2"/>
  <c r="BE348" i="2"/>
  <c r="X348" i="2"/>
  <c r="V348" i="2"/>
  <c r="T348" i="2"/>
  <c r="P348" i="2"/>
  <c r="BI347" i="2"/>
  <c r="BH347" i="2"/>
  <c r="BG347" i="2"/>
  <c r="BE347" i="2"/>
  <c r="X347" i="2"/>
  <c r="V347" i="2"/>
  <c r="T347" i="2"/>
  <c r="P347" i="2"/>
  <c r="BI346" i="2"/>
  <c r="BH346" i="2"/>
  <c r="BG346" i="2"/>
  <c r="BE346" i="2"/>
  <c r="X346" i="2"/>
  <c r="V346" i="2"/>
  <c r="T346" i="2"/>
  <c r="P346" i="2"/>
  <c r="BI345" i="2"/>
  <c r="BH345" i="2"/>
  <c r="BG345" i="2"/>
  <c r="BE345" i="2"/>
  <c r="X345" i="2"/>
  <c r="V345" i="2"/>
  <c r="T345" i="2"/>
  <c r="P345" i="2"/>
  <c r="BI344" i="2"/>
  <c r="BH344" i="2"/>
  <c r="BG344" i="2"/>
  <c r="BE344" i="2"/>
  <c r="X344" i="2"/>
  <c r="V344" i="2"/>
  <c r="T344" i="2"/>
  <c r="P344" i="2"/>
  <c r="BI343" i="2"/>
  <c r="BH343" i="2"/>
  <c r="BG343" i="2"/>
  <c r="BE343" i="2"/>
  <c r="X343" i="2"/>
  <c r="V343" i="2"/>
  <c r="T343" i="2"/>
  <c r="P343" i="2"/>
  <c r="BI342" i="2"/>
  <c r="BH342" i="2"/>
  <c r="BG342" i="2"/>
  <c r="BE342" i="2"/>
  <c r="X342" i="2"/>
  <c r="V342" i="2"/>
  <c r="T342" i="2"/>
  <c r="P342" i="2"/>
  <c r="BI341" i="2"/>
  <c r="BH341" i="2"/>
  <c r="BG341" i="2"/>
  <c r="BE341" i="2"/>
  <c r="X341" i="2"/>
  <c r="V341" i="2"/>
  <c r="T341" i="2"/>
  <c r="P341" i="2"/>
  <c r="BI340" i="2"/>
  <c r="BH340" i="2"/>
  <c r="BG340" i="2"/>
  <c r="BE340" i="2"/>
  <c r="X340" i="2"/>
  <c r="V340" i="2"/>
  <c r="T340" i="2"/>
  <c r="P340" i="2"/>
  <c r="BI339" i="2"/>
  <c r="BH339" i="2"/>
  <c r="BG339" i="2"/>
  <c r="BE339" i="2"/>
  <c r="X339" i="2"/>
  <c r="V339" i="2"/>
  <c r="T339" i="2"/>
  <c r="P339" i="2"/>
  <c r="BI338" i="2"/>
  <c r="BH338" i="2"/>
  <c r="BG338" i="2"/>
  <c r="BE338" i="2"/>
  <c r="X338" i="2"/>
  <c r="V338" i="2"/>
  <c r="T338" i="2"/>
  <c r="P338" i="2"/>
  <c r="BI337" i="2"/>
  <c r="BH337" i="2"/>
  <c r="BG337" i="2"/>
  <c r="BE337" i="2"/>
  <c r="X337" i="2"/>
  <c r="V337" i="2"/>
  <c r="T337" i="2"/>
  <c r="P337" i="2"/>
  <c r="BI336" i="2"/>
  <c r="BH336" i="2"/>
  <c r="BG336" i="2"/>
  <c r="BE336" i="2"/>
  <c r="X336" i="2"/>
  <c r="V336" i="2"/>
  <c r="T336" i="2"/>
  <c r="P336" i="2"/>
  <c r="BI335" i="2"/>
  <c r="BH335" i="2"/>
  <c r="BG335" i="2"/>
  <c r="BE335" i="2"/>
  <c r="X335" i="2"/>
  <c r="V335" i="2"/>
  <c r="T335" i="2"/>
  <c r="P335" i="2"/>
  <c r="BI334" i="2"/>
  <c r="BH334" i="2"/>
  <c r="BG334" i="2"/>
  <c r="BE334" i="2"/>
  <c r="X334" i="2"/>
  <c r="V334" i="2"/>
  <c r="T334" i="2"/>
  <c r="P334" i="2"/>
  <c r="BI333" i="2"/>
  <c r="BH333" i="2"/>
  <c r="BG333" i="2"/>
  <c r="BE333" i="2"/>
  <c r="X333" i="2"/>
  <c r="V333" i="2"/>
  <c r="T333" i="2"/>
  <c r="P333" i="2"/>
  <c r="BI332" i="2"/>
  <c r="BH332" i="2"/>
  <c r="BG332" i="2"/>
  <c r="BE332" i="2"/>
  <c r="X332" i="2"/>
  <c r="V332" i="2"/>
  <c r="T332" i="2"/>
  <c r="P332" i="2"/>
  <c r="BI331" i="2"/>
  <c r="BH331" i="2"/>
  <c r="BG331" i="2"/>
  <c r="BE331" i="2"/>
  <c r="X331" i="2"/>
  <c r="V331" i="2"/>
  <c r="T331" i="2"/>
  <c r="P331" i="2"/>
  <c r="BI330" i="2"/>
  <c r="BH330" i="2"/>
  <c r="BG330" i="2"/>
  <c r="BE330" i="2"/>
  <c r="X330" i="2"/>
  <c r="V330" i="2"/>
  <c r="T330" i="2"/>
  <c r="P330" i="2"/>
  <c r="BI328" i="2"/>
  <c r="BH328" i="2"/>
  <c r="BG328" i="2"/>
  <c r="BE328" i="2"/>
  <c r="X328" i="2"/>
  <c r="V328" i="2"/>
  <c r="T328" i="2"/>
  <c r="P328" i="2"/>
  <c r="BI327" i="2"/>
  <c r="BH327" i="2"/>
  <c r="BG327" i="2"/>
  <c r="BE327" i="2"/>
  <c r="X327" i="2"/>
  <c r="V327" i="2"/>
  <c r="T327" i="2"/>
  <c r="P327" i="2"/>
  <c r="BI326" i="2"/>
  <c r="BH326" i="2"/>
  <c r="BG326" i="2"/>
  <c r="BE326" i="2"/>
  <c r="X326" i="2"/>
  <c r="V326" i="2"/>
  <c r="T326" i="2"/>
  <c r="P326" i="2"/>
  <c r="BI325" i="2"/>
  <c r="BH325" i="2"/>
  <c r="BG325" i="2"/>
  <c r="BE325" i="2"/>
  <c r="X325" i="2"/>
  <c r="V325" i="2"/>
  <c r="T325" i="2"/>
  <c r="P325" i="2"/>
  <c r="BI324" i="2"/>
  <c r="BH324" i="2"/>
  <c r="BG324" i="2"/>
  <c r="BE324" i="2"/>
  <c r="X324" i="2"/>
  <c r="V324" i="2"/>
  <c r="T324" i="2"/>
  <c r="P324" i="2"/>
  <c r="BI323" i="2"/>
  <c r="BH323" i="2"/>
  <c r="BG323" i="2"/>
  <c r="BE323" i="2"/>
  <c r="X323" i="2"/>
  <c r="V323" i="2"/>
  <c r="T323" i="2"/>
  <c r="P323" i="2"/>
  <c r="BI322" i="2"/>
  <c r="BH322" i="2"/>
  <c r="BG322" i="2"/>
  <c r="BE322" i="2"/>
  <c r="X322" i="2"/>
  <c r="V322" i="2"/>
  <c r="T322" i="2"/>
  <c r="P322" i="2"/>
  <c r="BI321" i="2"/>
  <c r="BH321" i="2"/>
  <c r="BG321" i="2"/>
  <c r="BE321" i="2"/>
  <c r="X321" i="2"/>
  <c r="V321" i="2"/>
  <c r="T321" i="2"/>
  <c r="P321" i="2"/>
  <c r="BI320" i="2"/>
  <c r="BH320" i="2"/>
  <c r="BG320" i="2"/>
  <c r="BE320" i="2"/>
  <c r="X320" i="2"/>
  <c r="V320" i="2"/>
  <c r="T320" i="2"/>
  <c r="P320" i="2"/>
  <c r="BI319" i="2"/>
  <c r="BH319" i="2"/>
  <c r="BG319" i="2"/>
  <c r="BE319" i="2"/>
  <c r="X319" i="2"/>
  <c r="V319" i="2"/>
  <c r="T319" i="2"/>
  <c r="P319" i="2"/>
  <c r="BI317" i="2"/>
  <c r="BH317" i="2"/>
  <c r="BG317" i="2"/>
  <c r="BE317" i="2"/>
  <c r="X317" i="2"/>
  <c r="V317" i="2"/>
  <c r="T317" i="2"/>
  <c r="P317" i="2"/>
  <c r="BI316" i="2"/>
  <c r="BH316" i="2"/>
  <c r="BG316" i="2"/>
  <c r="BE316" i="2"/>
  <c r="X316" i="2"/>
  <c r="V316" i="2"/>
  <c r="T316" i="2"/>
  <c r="P316" i="2"/>
  <c r="BI315" i="2"/>
  <c r="BH315" i="2"/>
  <c r="BG315" i="2"/>
  <c r="BE315" i="2"/>
  <c r="X315" i="2"/>
  <c r="V315" i="2"/>
  <c r="T315" i="2"/>
  <c r="P315" i="2"/>
  <c r="BI314" i="2"/>
  <c r="BH314" i="2"/>
  <c r="BG314" i="2"/>
  <c r="BE314" i="2"/>
  <c r="X314" i="2"/>
  <c r="V314" i="2"/>
  <c r="T314" i="2"/>
  <c r="P314" i="2"/>
  <c r="BI313" i="2"/>
  <c r="BH313" i="2"/>
  <c r="BG313" i="2"/>
  <c r="BE313" i="2"/>
  <c r="X313" i="2"/>
  <c r="V313" i="2"/>
  <c r="T313" i="2"/>
  <c r="P313" i="2"/>
  <c r="BI312" i="2"/>
  <c r="BH312" i="2"/>
  <c r="BG312" i="2"/>
  <c r="BE312" i="2"/>
  <c r="X312" i="2"/>
  <c r="V312" i="2"/>
  <c r="T312" i="2"/>
  <c r="P312" i="2"/>
  <c r="BI310" i="2"/>
  <c r="BH310" i="2"/>
  <c r="BG310" i="2"/>
  <c r="BE310" i="2"/>
  <c r="X310" i="2"/>
  <c r="V310" i="2"/>
  <c r="T310" i="2"/>
  <c r="P310" i="2"/>
  <c r="BI309" i="2"/>
  <c r="BH309" i="2"/>
  <c r="BG309" i="2"/>
  <c r="BE309" i="2"/>
  <c r="X309" i="2"/>
  <c r="V309" i="2"/>
  <c r="T309" i="2"/>
  <c r="P309" i="2"/>
  <c r="BI308" i="2"/>
  <c r="BH308" i="2"/>
  <c r="BG308" i="2"/>
  <c r="BE308" i="2"/>
  <c r="X308" i="2"/>
  <c r="V308" i="2"/>
  <c r="T308" i="2"/>
  <c r="P308" i="2"/>
  <c r="BI307" i="2"/>
  <c r="BH307" i="2"/>
  <c r="BG307" i="2"/>
  <c r="BE307" i="2"/>
  <c r="X307" i="2"/>
  <c r="V307" i="2"/>
  <c r="T307" i="2"/>
  <c r="P307" i="2"/>
  <c r="BI306" i="2"/>
  <c r="BH306" i="2"/>
  <c r="BG306" i="2"/>
  <c r="BE306" i="2"/>
  <c r="X306" i="2"/>
  <c r="V306" i="2"/>
  <c r="T306" i="2"/>
  <c r="P306" i="2"/>
  <c r="BI305" i="2"/>
  <c r="BH305" i="2"/>
  <c r="BG305" i="2"/>
  <c r="BE305" i="2"/>
  <c r="X305" i="2"/>
  <c r="V305" i="2"/>
  <c r="T305" i="2"/>
  <c r="P305" i="2"/>
  <c r="BI303" i="2"/>
  <c r="BH303" i="2"/>
  <c r="BG303" i="2"/>
  <c r="BE303" i="2"/>
  <c r="X303" i="2"/>
  <c r="V303" i="2"/>
  <c r="T303" i="2"/>
  <c r="P303" i="2"/>
  <c r="BI302" i="2"/>
  <c r="BH302" i="2"/>
  <c r="BG302" i="2"/>
  <c r="BE302" i="2"/>
  <c r="X302" i="2"/>
  <c r="V302" i="2"/>
  <c r="T302" i="2"/>
  <c r="P302" i="2"/>
  <c r="BI301" i="2"/>
  <c r="BH301" i="2"/>
  <c r="BG301" i="2"/>
  <c r="BE301" i="2"/>
  <c r="X301" i="2"/>
  <c r="V301" i="2"/>
  <c r="T301" i="2"/>
  <c r="P301" i="2"/>
  <c r="BI300" i="2"/>
  <c r="BH300" i="2"/>
  <c r="BG300" i="2"/>
  <c r="BE300" i="2"/>
  <c r="X300" i="2"/>
  <c r="V300" i="2"/>
  <c r="T300" i="2"/>
  <c r="P300" i="2"/>
  <c r="BI299" i="2"/>
  <c r="BH299" i="2"/>
  <c r="BG299" i="2"/>
  <c r="BE299" i="2"/>
  <c r="X299" i="2"/>
  <c r="V299" i="2"/>
  <c r="T299" i="2"/>
  <c r="P299" i="2"/>
  <c r="BI298" i="2"/>
  <c r="BH298" i="2"/>
  <c r="BG298" i="2"/>
  <c r="BE298" i="2"/>
  <c r="X298" i="2"/>
  <c r="V298" i="2"/>
  <c r="T298" i="2"/>
  <c r="P298" i="2"/>
  <c r="BI297" i="2"/>
  <c r="BH297" i="2"/>
  <c r="BG297" i="2"/>
  <c r="BE297" i="2"/>
  <c r="X297" i="2"/>
  <c r="V297" i="2"/>
  <c r="T297" i="2"/>
  <c r="P297" i="2"/>
  <c r="BI296" i="2"/>
  <c r="BH296" i="2"/>
  <c r="BG296" i="2"/>
  <c r="BE296" i="2"/>
  <c r="X296" i="2"/>
  <c r="V296" i="2"/>
  <c r="T296" i="2"/>
  <c r="P296" i="2"/>
  <c r="BI295" i="2"/>
  <c r="BH295" i="2"/>
  <c r="BG295" i="2"/>
  <c r="BE295" i="2"/>
  <c r="X295" i="2"/>
  <c r="V295" i="2"/>
  <c r="T295" i="2"/>
  <c r="P295" i="2"/>
  <c r="BI294" i="2"/>
  <c r="BH294" i="2"/>
  <c r="BG294" i="2"/>
  <c r="BE294" i="2"/>
  <c r="X294" i="2"/>
  <c r="V294" i="2"/>
  <c r="T294" i="2"/>
  <c r="P294" i="2"/>
  <c r="BI292" i="2"/>
  <c r="BH292" i="2"/>
  <c r="BG292" i="2"/>
  <c r="BE292" i="2"/>
  <c r="X292" i="2"/>
  <c r="V292" i="2"/>
  <c r="T292" i="2"/>
  <c r="P292" i="2"/>
  <c r="BI291" i="2"/>
  <c r="BH291" i="2"/>
  <c r="BG291" i="2"/>
  <c r="BE291" i="2"/>
  <c r="X291" i="2"/>
  <c r="V291" i="2"/>
  <c r="T291" i="2"/>
  <c r="P291" i="2"/>
  <c r="BI290" i="2"/>
  <c r="BH290" i="2"/>
  <c r="BG290" i="2"/>
  <c r="BE290" i="2"/>
  <c r="X290" i="2"/>
  <c r="V290" i="2"/>
  <c r="T290" i="2"/>
  <c r="P290" i="2"/>
  <c r="BI289" i="2"/>
  <c r="BH289" i="2"/>
  <c r="BG289" i="2"/>
  <c r="BE289" i="2"/>
  <c r="X289" i="2"/>
  <c r="V289" i="2"/>
  <c r="T289" i="2"/>
  <c r="P289" i="2"/>
  <c r="BI288" i="2"/>
  <c r="BH288" i="2"/>
  <c r="BG288" i="2"/>
  <c r="BE288" i="2"/>
  <c r="X288" i="2"/>
  <c r="V288" i="2"/>
  <c r="T288" i="2"/>
  <c r="P288" i="2"/>
  <c r="BI287" i="2"/>
  <c r="BH287" i="2"/>
  <c r="BG287" i="2"/>
  <c r="BE287" i="2"/>
  <c r="X287" i="2"/>
  <c r="V287" i="2"/>
  <c r="T287" i="2"/>
  <c r="P287" i="2"/>
  <c r="BI286" i="2"/>
  <c r="BH286" i="2"/>
  <c r="BG286" i="2"/>
  <c r="BE286" i="2"/>
  <c r="X286" i="2"/>
  <c r="V286" i="2"/>
  <c r="T286" i="2"/>
  <c r="P286" i="2"/>
  <c r="BI285" i="2"/>
  <c r="BH285" i="2"/>
  <c r="BG285" i="2"/>
  <c r="BE285" i="2"/>
  <c r="X285" i="2"/>
  <c r="V285" i="2"/>
  <c r="T285" i="2"/>
  <c r="P285" i="2"/>
  <c r="BI284" i="2"/>
  <c r="BH284" i="2"/>
  <c r="BG284" i="2"/>
  <c r="BE284" i="2"/>
  <c r="X284" i="2"/>
  <c r="V284" i="2"/>
  <c r="T284" i="2"/>
  <c r="P284" i="2"/>
  <c r="BI283" i="2"/>
  <c r="BH283" i="2"/>
  <c r="BG283" i="2"/>
  <c r="BE283" i="2"/>
  <c r="X283" i="2"/>
  <c r="V283" i="2"/>
  <c r="T283" i="2"/>
  <c r="P283" i="2"/>
  <c r="BI282" i="2"/>
  <c r="BH282" i="2"/>
  <c r="BG282" i="2"/>
  <c r="BE282" i="2"/>
  <c r="X282" i="2"/>
  <c r="V282" i="2"/>
  <c r="T282" i="2"/>
  <c r="P282" i="2"/>
  <c r="BI279" i="2"/>
  <c r="BH279" i="2"/>
  <c r="BG279" i="2"/>
  <c r="BE279" i="2"/>
  <c r="X279" i="2"/>
  <c r="X278" i="2" s="1"/>
  <c r="V279" i="2"/>
  <c r="V278" i="2"/>
  <c r="T279" i="2"/>
  <c r="T278" i="2" s="1"/>
  <c r="P279" i="2"/>
  <c r="BI277" i="2"/>
  <c r="BH277" i="2"/>
  <c r="BG277" i="2"/>
  <c r="BE277" i="2"/>
  <c r="X277" i="2"/>
  <c r="V277" i="2"/>
  <c r="T277" i="2"/>
  <c r="P277" i="2"/>
  <c r="BI276" i="2"/>
  <c r="BH276" i="2"/>
  <c r="BG276" i="2"/>
  <c r="BE276" i="2"/>
  <c r="X276" i="2"/>
  <c r="V276" i="2"/>
  <c r="T276" i="2"/>
  <c r="P276" i="2"/>
  <c r="BI275" i="2"/>
  <c r="BH275" i="2"/>
  <c r="BG275" i="2"/>
  <c r="BE275" i="2"/>
  <c r="X275" i="2"/>
  <c r="V275" i="2"/>
  <c r="T275" i="2"/>
  <c r="P275" i="2"/>
  <c r="BI274" i="2"/>
  <c r="BH274" i="2"/>
  <c r="BG274" i="2"/>
  <c r="BE274" i="2"/>
  <c r="X274" i="2"/>
  <c r="V274" i="2"/>
  <c r="T274" i="2"/>
  <c r="P274" i="2"/>
  <c r="BI273" i="2"/>
  <c r="BH273" i="2"/>
  <c r="BG273" i="2"/>
  <c r="BE273" i="2"/>
  <c r="X273" i="2"/>
  <c r="V273" i="2"/>
  <c r="T273" i="2"/>
  <c r="P273" i="2"/>
  <c r="BI272" i="2"/>
  <c r="BH272" i="2"/>
  <c r="BG272" i="2"/>
  <c r="BE272" i="2"/>
  <c r="X272" i="2"/>
  <c r="V272" i="2"/>
  <c r="T272" i="2"/>
  <c r="P272" i="2"/>
  <c r="BI271" i="2"/>
  <c r="BH271" i="2"/>
  <c r="BG271" i="2"/>
  <c r="BE271" i="2"/>
  <c r="X271" i="2"/>
  <c r="V271" i="2"/>
  <c r="T271" i="2"/>
  <c r="P271" i="2"/>
  <c r="BI270" i="2"/>
  <c r="BH270" i="2"/>
  <c r="BG270" i="2"/>
  <c r="BE270" i="2"/>
  <c r="X270" i="2"/>
  <c r="V270" i="2"/>
  <c r="T270" i="2"/>
  <c r="P270" i="2"/>
  <c r="BI269" i="2"/>
  <c r="BH269" i="2"/>
  <c r="BG269" i="2"/>
  <c r="BE269" i="2"/>
  <c r="X269" i="2"/>
  <c r="V269" i="2"/>
  <c r="T269" i="2"/>
  <c r="P269" i="2"/>
  <c r="BI268" i="2"/>
  <c r="BH268" i="2"/>
  <c r="BG268" i="2"/>
  <c r="BE268" i="2"/>
  <c r="X268" i="2"/>
  <c r="V268" i="2"/>
  <c r="T268" i="2"/>
  <c r="P268" i="2"/>
  <c r="BI267" i="2"/>
  <c r="BH267" i="2"/>
  <c r="BG267" i="2"/>
  <c r="BE267" i="2"/>
  <c r="X267" i="2"/>
  <c r="V267" i="2"/>
  <c r="T267" i="2"/>
  <c r="P267" i="2"/>
  <c r="BI266" i="2"/>
  <c r="BH266" i="2"/>
  <c r="BG266" i="2"/>
  <c r="BE266" i="2"/>
  <c r="X266" i="2"/>
  <c r="V266" i="2"/>
  <c r="T266" i="2"/>
  <c r="P266" i="2"/>
  <c r="BI265" i="2"/>
  <c r="BH265" i="2"/>
  <c r="BG265" i="2"/>
  <c r="BE265" i="2"/>
  <c r="X265" i="2"/>
  <c r="V265" i="2"/>
  <c r="T265" i="2"/>
  <c r="P265" i="2"/>
  <c r="BI264" i="2"/>
  <c r="BH264" i="2"/>
  <c r="BG264" i="2"/>
  <c r="BE264" i="2"/>
  <c r="X264" i="2"/>
  <c r="V264" i="2"/>
  <c r="T264" i="2"/>
  <c r="P264" i="2"/>
  <c r="BI263" i="2"/>
  <c r="BH263" i="2"/>
  <c r="BG263" i="2"/>
  <c r="BE263" i="2"/>
  <c r="X263" i="2"/>
  <c r="V263" i="2"/>
  <c r="T263" i="2"/>
  <c r="P263" i="2"/>
  <c r="BI262" i="2"/>
  <c r="BH262" i="2"/>
  <c r="BG262" i="2"/>
  <c r="BE262" i="2"/>
  <c r="X262" i="2"/>
  <c r="V262" i="2"/>
  <c r="T262" i="2"/>
  <c r="P262" i="2"/>
  <c r="BI261" i="2"/>
  <c r="BH261" i="2"/>
  <c r="BG261" i="2"/>
  <c r="BE261" i="2"/>
  <c r="X261" i="2"/>
  <c r="V261" i="2"/>
  <c r="T261" i="2"/>
  <c r="P261" i="2"/>
  <c r="BI260" i="2"/>
  <c r="BH260" i="2"/>
  <c r="BG260" i="2"/>
  <c r="BE260" i="2"/>
  <c r="X260" i="2"/>
  <c r="V260" i="2"/>
  <c r="T260" i="2"/>
  <c r="P260" i="2"/>
  <c r="BI259" i="2"/>
  <c r="BH259" i="2"/>
  <c r="BG259" i="2"/>
  <c r="BE259" i="2"/>
  <c r="X259" i="2"/>
  <c r="V259" i="2"/>
  <c r="T259" i="2"/>
  <c r="P259" i="2"/>
  <c r="BI258" i="2"/>
  <c r="BH258" i="2"/>
  <c r="BG258" i="2"/>
  <c r="BE258" i="2"/>
  <c r="X258" i="2"/>
  <c r="V258" i="2"/>
  <c r="T258" i="2"/>
  <c r="P258" i="2"/>
  <c r="BI257" i="2"/>
  <c r="BH257" i="2"/>
  <c r="BG257" i="2"/>
  <c r="BE257" i="2"/>
  <c r="X257" i="2"/>
  <c r="V257" i="2"/>
  <c r="T257" i="2"/>
  <c r="P257" i="2"/>
  <c r="BI256" i="2"/>
  <c r="BH256" i="2"/>
  <c r="BG256" i="2"/>
  <c r="BE256" i="2"/>
  <c r="X256" i="2"/>
  <c r="V256" i="2"/>
  <c r="T256" i="2"/>
  <c r="P256" i="2"/>
  <c r="BI255" i="2"/>
  <c r="BH255" i="2"/>
  <c r="BG255" i="2"/>
  <c r="BE255" i="2"/>
  <c r="X255" i="2"/>
  <c r="V255" i="2"/>
  <c r="T255" i="2"/>
  <c r="P255" i="2"/>
  <c r="BI254" i="2"/>
  <c r="BH254" i="2"/>
  <c r="BG254" i="2"/>
  <c r="BE254" i="2"/>
  <c r="X254" i="2"/>
  <c r="V254" i="2"/>
  <c r="T254" i="2"/>
  <c r="P254" i="2"/>
  <c r="BI253" i="2"/>
  <c r="BH253" i="2"/>
  <c r="BG253" i="2"/>
  <c r="BE253" i="2"/>
  <c r="X253" i="2"/>
  <c r="V253" i="2"/>
  <c r="T253" i="2"/>
  <c r="P253" i="2"/>
  <c r="BI252" i="2"/>
  <c r="BH252" i="2"/>
  <c r="BG252" i="2"/>
  <c r="BE252" i="2"/>
  <c r="X252" i="2"/>
  <c r="V252" i="2"/>
  <c r="T252" i="2"/>
  <c r="P252" i="2"/>
  <c r="BI251" i="2"/>
  <c r="BH251" i="2"/>
  <c r="BG251" i="2"/>
  <c r="BE251" i="2"/>
  <c r="X251" i="2"/>
  <c r="V251" i="2"/>
  <c r="T251" i="2"/>
  <c r="P251" i="2"/>
  <c r="BI250" i="2"/>
  <c r="BH250" i="2"/>
  <c r="BG250" i="2"/>
  <c r="BE250" i="2"/>
  <c r="X250" i="2"/>
  <c r="V250" i="2"/>
  <c r="T250" i="2"/>
  <c r="P250" i="2"/>
  <c r="BI249" i="2"/>
  <c r="BH249" i="2"/>
  <c r="BG249" i="2"/>
  <c r="BE249" i="2"/>
  <c r="X249" i="2"/>
  <c r="V249" i="2"/>
  <c r="T249" i="2"/>
  <c r="P249" i="2"/>
  <c r="BI248" i="2"/>
  <c r="BH248" i="2"/>
  <c r="BG248" i="2"/>
  <c r="BE248" i="2"/>
  <c r="X248" i="2"/>
  <c r="V248" i="2"/>
  <c r="T248" i="2"/>
  <c r="P248" i="2"/>
  <c r="BI247" i="2"/>
  <c r="BH247" i="2"/>
  <c r="BG247" i="2"/>
  <c r="BE247" i="2"/>
  <c r="X247" i="2"/>
  <c r="V247" i="2"/>
  <c r="T247" i="2"/>
  <c r="P247" i="2"/>
  <c r="BI246" i="2"/>
  <c r="BH246" i="2"/>
  <c r="BG246" i="2"/>
  <c r="BE246" i="2"/>
  <c r="X246" i="2"/>
  <c r="V246" i="2"/>
  <c r="T246" i="2"/>
  <c r="P246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3" i="2"/>
  <c r="BH243" i="2"/>
  <c r="BG243" i="2"/>
  <c r="BE243" i="2"/>
  <c r="X243" i="2"/>
  <c r="V243" i="2"/>
  <c r="T243" i="2"/>
  <c r="P243" i="2"/>
  <c r="BI242" i="2"/>
  <c r="BH242" i="2"/>
  <c r="BG242" i="2"/>
  <c r="BE242" i="2"/>
  <c r="X242" i="2"/>
  <c r="V242" i="2"/>
  <c r="T242" i="2"/>
  <c r="P242" i="2"/>
  <c r="BI241" i="2"/>
  <c r="BH241" i="2"/>
  <c r="BG241" i="2"/>
  <c r="BE241" i="2"/>
  <c r="X241" i="2"/>
  <c r="V241" i="2"/>
  <c r="T241" i="2"/>
  <c r="P241" i="2"/>
  <c r="BI240" i="2"/>
  <c r="BH240" i="2"/>
  <c r="BG240" i="2"/>
  <c r="BE240" i="2"/>
  <c r="X240" i="2"/>
  <c r="V240" i="2"/>
  <c r="T240" i="2"/>
  <c r="P240" i="2"/>
  <c r="BI239" i="2"/>
  <c r="BH239" i="2"/>
  <c r="BG239" i="2"/>
  <c r="BE239" i="2"/>
  <c r="X239" i="2"/>
  <c r="V239" i="2"/>
  <c r="T239" i="2"/>
  <c r="P239" i="2"/>
  <c r="BI238" i="2"/>
  <c r="BH238" i="2"/>
  <c r="BG238" i="2"/>
  <c r="BE238" i="2"/>
  <c r="X238" i="2"/>
  <c r="V238" i="2"/>
  <c r="T238" i="2"/>
  <c r="P238" i="2"/>
  <c r="BI237" i="2"/>
  <c r="BH237" i="2"/>
  <c r="BG237" i="2"/>
  <c r="BE237" i="2"/>
  <c r="X237" i="2"/>
  <c r="V237" i="2"/>
  <c r="T237" i="2"/>
  <c r="P237" i="2"/>
  <c r="BI236" i="2"/>
  <c r="BH236" i="2"/>
  <c r="BG236" i="2"/>
  <c r="BE236" i="2"/>
  <c r="X236" i="2"/>
  <c r="V236" i="2"/>
  <c r="T236" i="2"/>
  <c r="P236" i="2"/>
  <c r="BI235" i="2"/>
  <c r="BH235" i="2"/>
  <c r="BG235" i="2"/>
  <c r="BE235" i="2"/>
  <c r="X235" i="2"/>
  <c r="V235" i="2"/>
  <c r="T235" i="2"/>
  <c r="P235" i="2"/>
  <c r="BI234" i="2"/>
  <c r="BH234" i="2"/>
  <c r="BG234" i="2"/>
  <c r="BE234" i="2"/>
  <c r="X234" i="2"/>
  <c r="V234" i="2"/>
  <c r="T234" i="2"/>
  <c r="P234" i="2"/>
  <c r="BI233" i="2"/>
  <c r="BH233" i="2"/>
  <c r="BG233" i="2"/>
  <c r="BE233" i="2"/>
  <c r="X233" i="2"/>
  <c r="V233" i="2"/>
  <c r="T233" i="2"/>
  <c r="P233" i="2"/>
  <c r="BI232" i="2"/>
  <c r="BH232" i="2"/>
  <c r="BG232" i="2"/>
  <c r="BE232" i="2"/>
  <c r="X232" i="2"/>
  <c r="V232" i="2"/>
  <c r="T232" i="2"/>
  <c r="P232" i="2"/>
  <c r="BI231" i="2"/>
  <c r="BH231" i="2"/>
  <c r="BG231" i="2"/>
  <c r="BE231" i="2"/>
  <c r="X231" i="2"/>
  <c r="V231" i="2"/>
  <c r="T231" i="2"/>
  <c r="P231" i="2"/>
  <c r="BI230" i="2"/>
  <c r="BH230" i="2"/>
  <c r="BG230" i="2"/>
  <c r="BE230" i="2"/>
  <c r="X230" i="2"/>
  <c r="V230" i="2"/>
  <c r="T230" i="2"/>
  <c r="P230" i="2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I227" i="2"/>
  <c r="BH227" i="2"/>
  <c r="BG227" i="2"/>
  <c r="BE227" i="2"/>
  <c r="X227" i="2"/>
  <c r="V227" i="2"/>
  <c r="T227" i="2"/>
  <c r="P227" i="2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BI224" i="2"/>
  <c r="BH224" i="2"/>
  <c r="BG224" i="2"/>
  <c r="BE224" i="2"/>
  <c r="X224" i="2"/>
  <c r="V224" i="2"/>
  <c r="T224" i="2"/>
  <c r="P224" i="2"/>
  <c r="BI223" i="2"/>
  <c r="BH223" i="2"/>
  <c r="BG223" i="2"/>
  <c r="BE223" i="2"/>
  <c r="X223" i="2"/>
  <c r="V223" i="2"/>
  <c r="T223" i="2"/>
  <c r="P223" i="2"/>
  <c r="BI222" i="2"/>
  <c r="BH222" i="2"/>
  <c r="BG222" i="2"/>
  <c r="BE222" i="2"/>
  <c r="X222" i="2"/>
  <c r="V222" i="2"/>
  <c r="T222" i="2"/>
  <c r="P222" i="2"/>
  <c r="BI221" i="2"/>
  <c r="BH221" i="2"/>
  <c r="BG221" i="2"/>
  <c r="BE221" i="2"/>
  <c r="X221" i="2"/>
  <c r="V221" i="2"/>
  <c r="T221" i="2"/>
  <c r="P221" i="2"/>
  <c r="BI220" i="2"/>
  <c r="BH220" i="2"/>
  <c r="BG220" i="2"/>
  <c r="BE220" i="2"/>
  <c r="X220" i="2"/>
  <c r="V220" i="2"/>
  <c r="T220" i="2"/>
  <c r="P220" i="2"/>
  <c r="BI219" i="2"/>
  <c r="BH219" i="2"/>
  <c r="BG219" i="2"/>
  <c r="BE219" i="2"/>
  <c r="X219" i="2"/>
  <c r="V219" i="2"/>
  <c r="T219" i="2"/>
  <c r="P219" i="2"/>
  <c r="BI218" i="2"/>
  <c r="BH218" i="2"/>
  <c r="BG218" i="2"/>
  <c r="BE218" i="2"/>
  <c r="X218" i="2"/>
  <c r="V218" i="2"/>
  <c r="T218" i="2"/>
  <c r="P218" i="2"/>
  <c r="BI217" i="2"/>
  <c r="BH217" i="2"/>
  <c r="BG217" i="2"/>
  <c r="BE217" i="2"/>
  <c r="X217" i="2"/>
  <c r="V217" i="2"/>
  <c r="T217" i="2"/>
  <c r="P217" i="2"/>
  <c r="BI216" i="2"/>
  <c r="BH216" i="2"/>
  <c r="BG216" i="2"/>
  <c r="BE216" i="2"/>
  <c r="X216" i="2"/>
  <c r="V216" i="2"/>
  <c r="T216" i="2"/>
  <c r="P216" i="2"/>
  <c r="BI214" i="2"/>
  <c r="BH214" i="2"/>
  <c r="BG214" i="2"/>
  <c r="BE214" i="2"/>
  <c r="X214" i="2"/>
  <c r="V214" i="2"/>
  <c r="T214" i="2"/>
  <c r="P214" i="2"/>
  <c r="BI213" i="2"/>
  <c r="BH213" i="2"/>
  <c r="BG213" i="2"/>
  <c r="BE213" i="2"/>
  <c r="X213" i="2"/>
  <c r="V213" i="2"/>
  <c r="T213" i="2"/>
  <c r="P213" i="2"/>
  <c r="BI212" i="2"/>
  <c r="BH212" i="2"/>
  <c r="BG212" i="2"/>
  <c r="BE212" i="2"/>
  <c r="X212" i="2"/>
  <c r="V212" i="2"/>
  <c r="T212" i="2"/>
  <c r="P212" i="2"/>
  <c r="BI211" i="2"/>
  <c r="BH211" i="2"/>
  <c r="BG211" i="2"/>
  <c r="BE211" i="2"/>
  <c r="X211" i="2"/>
  <c r="V211" i="2"/>
  <c r="T211" i="2"/>
  <c r="P211" i="2"/>
  <c r="BI210" i="2"/>
  <c r="BH210" i="2"/>
  <c r="BG210" i="2"/>
  <c r="BE210" i="2"/>
  <c r="X210" i="2"/>
  <c r="V210" i="2"/>
  <c r="T210" i="2"/>
  <c r="P210" i="2"/>
  <c r="BI209" i="2"/>
  <c r="BH209" i="2"/>
  <c r="BG209" i="2"/>
  <c r="BE209" i="2"/>
  <c r="X209" i="2"/>
  <c r="V209" i="2"/>
  <c r="T209" i="2"/>
  <c r="P209" i="2"/>
  <c r="BI208" i="2"/>
  <c r="BH208" i="2"/>
  <c r="BG208" i="2"/>
  <c r="BE208" i="2"/>
  <c r="X208" i="2"/>
  <c r="V208" i="2"/>
  <c r="T208" i="2"/>
  <c r="P208" i="2"/>
  <c r="BI207" i="2"/>
  <c r="BH207" i="2"/>
  <c r="BG207" i="2"/>
  <c r="BE207" i="2"/>
  <c r="X207" i="2"/>
  <c r="V207" i="2"/>
  <c r="T207" i="2"/>
  <c r="P207" i="2"/>
  <c r="BI206" i="2"/>
  <c r="BH206" i="2"/>
  <c r="BG206" i="2"/>
  <c r="BE206" i="2"/>
  <c r="X206" i="2"/>
  <c r="V206" i="2"/>
  <c r="T206" i="2"/>
  <c r="P206" i="2"/>
  <c r="BI205" i="2"/>
  <c r="BH205" i="2"/>
  <c r="BG205" i="2"/>
  <c r="BE205" i="2"/>
  <c r="X205" i="2"/>
  <c r="V205" i="2"/>
  <c r="T205" i="2"/>
  <c r="P205" i="2"/>
  <c r="BI204" i="2"/>
  <c r="BH204" i="2"/>
  <c r="BG204" i="2"/>
  <c r="BE204" i="2"/>
  <c r="X204" i="2"/>
  <c r="V204" i="2"/>
  <c r="T204" i="2"/>
  <c r="P204" i="2"/>
  <c r="BI203" i="2"/>
  <c r="BH203" i="2"/>
  <c r="BG203" i="2"/>
  <c r="BE203" i="2"/>
  <c r="X203" i="2"/>
  <c r="V203" i="2"/>
  <c r="T203" i="2"/>
  <c r="P203" i="2"/>
  <c r="BI202" i="2"/>
  <c r="BH202" i="2"/>
  <c r="BG202" i="2"/>
  <c r="BE202" i="2"/>
  <c r="X202" i="2"/>
  <c r="V202" i="2"/>
  <c r="T202" i="2"/>
  <c r="P202" i="2"/>
  <c r="BI201" i="2"/>
  <c r="BH201" i="2"/>
  <c r="BG201" i="2"/>
  <c r="BE201" i="2"/>
  <c r="X201" i="2"/>
  <c r="V201" i="2"/>
  <c r="T201" i="2"/>
  <c r="P201" i="2"/>
  <c r="BI200" i="2"/>
  <c r="BH200" i="2"/>
  <c r="BG200" i="2"/>
  <c r="BE200" i="2"/>
  <c r="X200" i="2"/>
  <c r="V200" i="2"/>
  <c r="T200" i="2"/>
  <c r="P200" i="2"/>
  <c r="BI199" i="2"/>
  <c r="BH199" i="2"/>
  <c r="BG199" i="2"/>
  <c r="BE199" i="2"/>
  <c r="X199" i="2"/>
  <c r="V199" i="2"/>
  <c r="T199" i="2"/>
  <c r="P199" i="2"/>
  <c r="BI198" i="2"/>
  <c r="BH198" i="2"/>
  <c r="BG198" i="2"/>
  <c r="BE198" i="2"/>
  <c r="X198" i="2"/>
  <c r="V198" i="2"/>
  <c r="T198" i="2"/>
  <c r="P198" i="2"/>
  <c r="BI197" i="2"/>
  <c r="BH197" i="2"/>
  <c r="BG197" i="2"/>
  <c r="BE197" i="2"/>
  <c r="X197" i="2"/>
  <c r="V197" i="2"/>
  <c r="T197" i="2"/>
  <c r="P197" i="2"/>
  <c r="BI196" i="2"/>
  <c r="BH196" i="2"/>
  <c r="BG196" i="2"/>
  <c r="BE196" i="2"/>
  <c r="X196" i="2"/>
  <c r="V196" i="2"/>
  <c r="T196" i="2"/>
  <c r="P196" i="2"/>
  <c r="BI195" i="2"/>
  <c r="BH195" i="2"/>
  <c r="BG195" i="2"/>
  <c r="BE195" i="2"/>
  <c r="X195" i="2"/>
  <c r="V195" i="2"/>
  <c r="T195" i="2"/>
  <c r="P195" i="2"/>
  <c r="BI194" i="2"/>
  <c r="BH194" i="2"/>
  <c r="BG194" i="2"/>
  <c r="BE194" i="2"/>
  <c r="X194" i="2"/>
  <c r="V194" i="2"/>
  <c r="T194" i="2"/>
  <c r="P194" i="2"/>
  <c r="BI193" i="2"/>
  <c r="BH193" i="2"/>
  <c r="BG193" i="2"/>
  <c r="BE193" i="2"/>
  <c r="X193" i="2"/>
  <c r="V193" i="2"/>
  <c r="T193" i="2"/>
  <c r="P193" i="2"/>
  <c r="BI192" i="2"/>
  <c r="BH192" i="2"/>
  <c r="BG192" i="2"/>
  <c r="BE192" i="2"/>
  <c r="X192" i="2"/>
  <c r="V192" i="2"/>
  <c r="T192" i="2"/>
  <c r="P192" i="2"/>
  <c r="BI191" i="2"/>
  <c r="BH191" i="2"/>
  <c r="BG191" i="2"/>
  <c r="BE191" i="2"/>
  <c r="X191" i="2"/>
  <c r="V191" i="2"/>
  <c r="T191" i="2"/>
  <c r="P191" i="2"/>
  <c r="BI190" i="2"/>
  <c r="BH190" i="2"/>
  <c r="BG190" i="2"/>
  <c r="BE190" i="2"/>
  <c r="X190" i="2"/>
  <c r="V190" i="2"/>
  <c r="T190" i="2"/>
  <c r="P190" i="2"/>
  <c r="BI189" i="2"/>
  <c r="BH189" i="2"/>
  <c r="BG189" i="2"/>
  <c r="BE189" i="2"/>
  <c r="X189" i="2"/>
  <c r="V189" i="2"/>
  <c r="T189" i="2"/>
  <c r="P189" i="2"/>
  <c r="BI188" i="2"/>
  <c r="BH188" i="2"/>
  <c r="BG188" i="2"/>
  <c r="BE188" i="2"/>
  <c r="X188" i="2"/>
  <c r="V188" i="2"/>
  <c r="T188" i="2"/>
  <c r="P188" i="2"/>
  <c r="BI187" i="2"/>
  <c r="BH187" i="2"/>
  <c r="BG187" i="2"/>
  <c r="BE187" i="2"/>
  <c r="X187" i="2"/>
  <c r="V187" i="2"/>
  <c r="T187" i="2"/>
  <c r="P187" i="2"/>
  <c r="BI186" i="2"/>
  <c r="BH186" i="2"/>
  <c r="BG186" i="2"/>
  <c r="BE186" i="2"/>
  <c r="X186" i="2"/>
  <c r="V186" i="2"/>
  <c r="T186" i="2"/>
  <c r="P186" i="2"/>
  <c r="BI185" i="2"/>
  <c r="BH185" i="2"/>
  <c r="BG185" i="2"/>
  <c r="BE185" i="2"/>
  <c r="X185" i="2"/>
  <c r="V185" i="2"/>
  <c r="T185" i="2"/>
  <c r="P185" i="2"/>
  <c r="BI184" i="2"/>
  <c r="BH184" i="2"/>
  <c r="BG184" i="2"/>
  <c r="BE184" i="2"/>
  <c r="X184" i="2"/>
  <c r="V184" i="2"/>
  <c r="T184" i="2"/>
  <c r="P184" i="2"/>
  <c r="BI183" i="2"/>
  <c r="BH183" i="2"/>
  <c r="BG183" i="2"/>
  <c r="BE183" i="2"/>
  <c r="X183" i="2"/>
  <c r="V183" i="2"/>
  <c r="T183" i="2"/>
  <c r="P183" i="2"/>
  <c r="BI182" i="2"/>
  <c r="BH182" i="2"/>
  <c r="BG182" i="2"/>
  <c r="BE182" i="2"/>
  <c r="X182" i="2"/>
  <c r="V182" i="2"/>
  <c r="T182" i="2"/>
  <c r="P182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I178" i="2"/>
  <c r="BH178" i="2"/>
  <c r="BG178" i="2"/>
  <c r="BE178" i="2"/>
  <c r="X178" i="2"/>
  <c r="V178" i="2"/>
  <c r="T178" i="2"/>
  <c r="P178" i="2"/>
  <c r="BI176" i="2"/>
  <c r="BH176" i="2"/>
  <c r="BG176" i="2"/>
  <c r="BE176" i="2"/>
  <c r="X176" i="2"/>
  <c r="X175" i="2"/>
  <c r="V176" i="2"/>
  <c r="V175" i="2" s="1"/>
  <c r="T176" i="2"/>
  <c r="T175" i="2"/>
  <c r="P176" i="2"/>
  <c r="BI174" i="2"/>
  <c r="BH174" i="2"/>
  <c r="BG174" i="2"/>
  <c r="BE174" i="2"/>
  <c r="X174" i="2"/>
  <c r="V174" i="2"/>
  <c r="T174" i="2"/>
  <c r="P174" i="2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2" i="2"/>
  <c r="BH152" i="2"/>
  <c r="BG152" i="2"/>
  <c r="BE152" i="2"/>
  <c r="X152" i="2"/>
  <c r="V152" i="2"/>
  <c r="T152" i="2"/>
  <c r="P152" i="2"/>
  <c r="BI151" i="2"/>
  <c r="BH151" i="2"/>
  <c r="BG151" i="2"/>
  <c r="BE151" i="2"/>
  <c r="X151" i="2"/>
  <c r="V151" i="2"/>
  <c r="T151" i="2"/>
  <c r="P151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BI147" i="2"/>
  <c r="BH147" i="2"/>
  <c r="BG147" i="2"/>
  <c r="BE147" i="2"/>
  <c r="X147" i="2"/>
  <c r="V147" i="2"/>
  <c r="T147" i="2"/>
  <c r="P147" i="2"/>
  <c r="F138" i="2"/>
  <c r="E136" i="2"/>
  <c r="F89" i="2"/>
  <c r="E87" i="2"/>
  <c r="J24" i="2"/>
  <c r="E24" i="2"/>
  <c r="J141" i="2" s="1"/>
  <c r="J23" i="2"/>
  <c r="J21" i="2"/>
  <c r="E21" i="2"/>
  <c r="J140" i="2" s="1"/>
  <c r="J20" i="2"/>
  <c r="J18" i="2"/>
  <c r="E18" i="2"/>
  <c r="F92" i="2" s="1"/>
  <c r="J17" i="2"/>
  <c r="J15" i="2"/>
  <c r="E15" i="2"/>
  <c r="F140" i="2" s="1"/>
  <c r="J14" i="2"/>
  <c r="J12" i="2"/>
  <c r="J138" i="2"/>
  <c r="E7" i="2"/>
  <c r="E134" i="2" s="1"/>
  <c r="L90" i="1"/>
  <c r="AM90" i="1"/>
  <c r="AM89" i="1"/>
  <c r="L89" i="1"/>
  <c r="AM87" i="1"/>
  <c r="L87" i="1"/>
  <c r="L85" i="1"/>
  <c r="L84" i="1"/>
  <c r="Q277" i="5"/>
  <c r="R269" i="5"/>
  <c r="Q265" i="5"/>
  <c r="Q263" i="5"/>
  <c r="R262" i="5"/>
  <c r="Q260" i="5"/>
  <c r="Q253" i="5"/>
  <c r="Q247" i="5"/>
  <c r="Q243" i="5"/>
  <c r="Q240" i="5"/>
  <c r="Q235" i="5"/>
  <c r="R230" i="5"/>
  <c r="R228" i="5"/>
  <c r="Q227" i="5"/>
  <c r="Q222" i="5"/>
  <c r="R219" i="5"/>
  <c r="Q215" i="5"/>
  <c r="Q211" i="5"/>
  <c r="Q210" i="5"/>
  <c r="R208" i="5"/>
  <c r="Q203" i="5"/>
  <c r="Q197" i="5"/>
  <c r="Q195" i="5"/>
  <c r="R193" i="5"/>
  <c r="Q188" i="5"/>
  <c r="R185" i="5"/>
  <c r="R173" i="5"/>
  <c r="Q172" i="5"/>
  <c r="R170" i="5"/>
  <c r="R165" i="5"/>
  <c r="Q162" i="5"/>
  <c r="R158" i="5"/>
  <c r="Q157" i="5"/>
  <c r="R155" i="5"/>
  <c r="R153" i="5"/>
  <c r="R152" i="5"/>
  <c r="Q151" i="5"/>
  <c r="R147" i="5"/>
  <c r="R143" i="5"/>
  <c r="R135" i="5"/>
  <c r="Q204" i="4"/>
  <c r="Q199" i="4"/>
  <c r="Q197" i="4"/>
  <c r="Q195" i="4"/>
  <c r="R194" i="4"/>
  <c r="Q189" i="4"/>
  <c r="R187" i="4"/>
  <c r="R171" i="4"/>
  <c r="R159" i="4"/>
  <c r="R158" i="4"/>
  <c r="R157" i="4"/>
  <c r="R156" i="4"/>
  <c r="R152" i="4"/>
  <c r="R151" i="4"/>
  <c r="Q149" i="4"/>
  <c r="Q148" i="4"/>
  <c r="Q137" i="4"/>
  <c r="R136" i="4"/>
  <c r="R133" i="4"/>
  <c r="R195" i="3"/>
  <c r="R193" i="3"/>
  <c r="R189" i="3"/>
  <c r="Q188" i="3"/>
  <c r="R185" i="3"/>
  <c r="R182" i="3"/>
  <c r="R177" i="3"/>
  <c r="R176" i="3"/>
  <c r="Q169" i="3"/>
  <c r="Q160" i="3"/>
  <c r="Q154" i="3"/>
  <c r="R153" i="3"/>
  <c r="Q140" i="3"/>
  <c r="Q136" i="3"/>
  <c r="Q128" i="3"/>
  <c r="Q436" i="2"/>
  <c r="Q433" i="2"/>
  <c r="R432" i="2"/>
  <c r="Q430" i="2"/>
  <c r="Q429" i="2"/>
  <c r="Q424" i="2"/>
  <c r="Q419" i="2"/>
  <c r="Q415" i="2"/>
  <c r="Q413" i="2"/>
  <c r="Q408" i="2"/>
  <c r="R407" i="2"/>
  <c r="Q403" i="2"/>
  <c r="R400" i="2"/>
  <c r="Q398" i="2"/>
  <c r="Q397" i="2"/>
  <c r="Q393" i="2"/>
  <c r="Q392" i="2"/>
  <c r="R390" i="2"/>
  <c r="R383" i="2"/>
  <c r="R382" i="2"/>
  <c r="Q381" i="2"/>
  <c r="R378" i="2"/>
  <c r="Q372" i="2"/>
  <c r="Q365" i="2"/>
  <c r="Q364" i="2"/>
  <c r="R363" i="2"/>
  <c r="Q362" i="2"/>
  <c r="R357" i="2"/>
  <c r="R355" i="2"/>
  <c r="Q348" i="2"/>
  <c r="Q339" i="2"/>
  <c r="R337" i="2"/>
  <c r="Q336" i="2"/>
  <c r="R327" i="2"/>
  <c r="R326" i="2"/>
  <c r="Q323" i="2"/>
  <c r="Q321" i="2"/>
  <c r="Q320" i="2"/>
  <c r="Q319" i="2"/>
  <c r="Q317" i="2"/>
  <c r="Q310" i="2"/>
  <c r="R300" i="2"/>
  <c r="Q298" i="2"/>
  <c r="Q285" i="2"/>
  <c r="R279" i="2"/>
  <c r="R273" i="2"/>
  <c r="R270" i="2"/>
  <c r="Q264" i="2"/>
  <c r="Q263" i="2"/>
  <c r="Q262" i="2"/>
  <c r="Q255" i="2"/>
  <c r="R253" i="2"/>
  <c r="Q251" i="2"/>
  <c r="R247" i="2"/>
  <c r="R245" i="2"/>
  <c r="Q245" i="2"/>
  <c r="R244" i="2"/>
  <c r="Q244" i="2"/>
  <c r="R243" i="2"/>
  <c r="R239" i="2"/>
  <c r="R234" i="2"/>
  <c r="R233" i="2"/>
  <c r="R229" i="2"/>
  <c r="R223" i="2"/>
  <c r="Q217" i="2"/>
  <c r="Q208" i="2"/>
  <c r="R203" i="2"/>
  <c r="R201" i="2"/>
  <c r="Q200" i="2"/>
  <c r="Q193" i="2"/>
  <c r="Q190" i="2"/>
  <c r="Q179" i="2"/>
  <c r="Q166" i="2"/>
  <c r="R165" i="2"/>
  <c r="R150" i="2"/>
  <c r="Q148" i="2"/>
  <c r="R279" i="5"/>
  <c r="R277" i="5"/>
  <c r="Q276" i="5"/>
  <c r="Q272" i="5"/>
  <c r="R264" i="5"/>
  <c r="R263" i="5"/>
  <c r="R259" i="5"/>
  <c r="Q257" i="5"/>
  <c r="Q252" i="5"/>
  <c r="R247" i="5"/>
  <c r="R242" i="5"/>
  <c r="R239" i="5"/>
  <c r="Q237" i="5"/>
  <c r="Q236" i="5"/>
  <c r="Q232" i="5"/>
  <c r="R231" i="5"/>
  <c r="Q230" i="5"/>
  <c r="Q224" i="5"/>
  <c r="BK222" i="5"/>
  <c r="R215" i="5"/>
  <c r="Q214" i="5"/>
  <c r="Q212" i="5"/>
  <c r="R211" i="5"/>
  <c r="Q201" i="5"/>
  <c r="R200" i="5"/>
  <c r="Q194" i="5"/>
  <c r="Q192" i="5"/>
  <c r="R179" i="5"/>
  <c r="Q177" i="5"/>
  <c r="R171" i="5"/>
  <c r="Q167" i="5"/>
  <c r="Q164" i="5"/>
  <c r="Q163" i="5"/>
  <c r="R162" i="5"/>
  <c r="R156" i="5"/>
  <c r="R150" i="5"/>
  <c r="R136" i="5"/>
  <c r="R205" i="4"/>
  <c r="Q205" i="4"/>
  <c r="R197" i="4"/>
  <c r="Q190" i="4"/>
  <c r="R184" i="4"/>
  <c r="Q176" i="4"/>
  <c r="Q172" i="4"/>
  <c r="Q166" i="4"/>
  <c r="R165" i="4"/>
  <c r="R161" i="4"/>
  <c r="R160" i="4"/>
  <c r="Q157" i="4"/>
  <c r="R149" i="4"/>
  <c r="R145" i="4"/>
  <c r="Q138" i="4"/>
  <c r="Q136" i="4"/>
  <c r="Q206" i="3"/>
  <c r="Q200" i="3"/>
  <c r="R196" i="3"/>
  <c r="Q193" i="3"/>
  <c r="R186" i="3"/>
  <c r="Q184" i="3"/>
  <c r="Q174" i="3"/>
  <c r="Q163" i="3"/>
  <c r="Q156" i="3"/>
  <c r="R154" i="3"/>
  <c r="Q151" i="3"/>
  <c r="R148" i="3"/>
  <c r="Q144" i="3"/>
  <c r="R142" i="3"/>
  <c r="R141" i="3"/>
  <c r="R140" i="3"/>
  <c r="Q134" i="3"/>
  <c r="R131" i="3"/>
  <c r="Q434" i="2"/>
  <c r="R430" i="2"/>
  <c r="Q427" i="2"/>
  <c r="R425" i="2"/>
  <c r="Q418" i="2"/>
  <c r="R416" i="2"/>
  <c r="Q404" i="2"/>
  <c r="Q400" i="2"/>
  <c r="R393" i="2"/>
  <c r="R389" i="2"/>
  <c r="Q386" i="2"/>
  <c r="R380" i="2"/>
  <c r="Q373" i="2"/>
  <c r="R370" i="2"/>
  <c r="Q367" i="2"/>
  <c r="R362" i="2"/>
  <c r="Q357" i="2"/>
  <c r="Q355" i="2"/>
  <c r="Q352" i="2"/>
  <c r="R349" i="2"/>
  <c r="R347" i="2"/>
  <c r="R345" i="2"/>
  <c r="Q341" i="2"/>
  <c r="R338" i="2"/>
  <c r="R334" i="2"/>
  <c r="Q316" i="2"/>
  <c r="Q309" i="2"/>
  <c r="Q295" i="2"/>
  <c r="Q271" i="2"/>
  <c r="Q269" i="2"/>
  <c r="R267" i="2"/>
  <c r="R266" i="2"/>
  <c r="Q265" i="2"/>
  <c r="Q261" i="2"/>
  <c r="Q259" i="2"/>
  <c r="Q254" i="2"/>
  <c r="R242" i="2"/>
  <c r="R241" i="2"/>
  <c r="Q240" i="2"/>
  <c r="Q228" i="2"/>
  <c r="Q219" i="2"/>
  <c r="R216" i="2"/>
  <c r="R214" i="2"/>
  <c r="Q211" i="2"/>
  <c r="Q206" i="2"/>
  <c r="Q205" i="2"/>
  <c r="R204" i="2"/>
  <c r="R199" i="2"/>
  <c r="R196" i="2"/>
  <c r="Q194" i="2"/>
  <c r="R192" i="2"/>
  <c r="Q184" i="2"/>
  <c r="R183" i="2"/>
  <c r="Q182" i="2"/>
  <c r="R170" i="2"/>
  <c r="R167" i="2"/>
  <c r="R155" i="2"/>
  <c r="R154" i="2"/>
  <c r="R153" i="2"/>
  <c r="R147" i="2"/>
  <c r="R276" i="5"/>
  <c r="R273" i="5"/>
  <c r="R271" i="5"/>
  <c r="R268" i="5"/>
  <c r="R261" i="5"/>
  <c r="R258" i="5"/>
  <c r="R254" i="5"/>
  <c r="Q229" i="5"/>
  <c r="R221" i="5"/>
  <c r="Q218" i="5"/>
  <c r="R213" i="5"/>
  <c r="Q209" i="5"/>
  <c r="Q208" i="5"/>
  <c r="Q207" i="5"/>
  <c r="R205" i="5"/>
  <c r="R198" i="5"/>
  <c r="Q186" i="5"/>
  <c r="Q181" i="5"/>
  <c r="R168" i="5"/>
  <c r="Q161" i="5"/>
  <c r="Q160" i="5"/>
  <c r="Q152" i="5"/>
  <c r="R146" i="5"/>
  <c r="R145" i="5"/>
  <c r="R140" i="5"/>
  <c r="Q138" i="5"/>
  <c r="Q137" i="5"/>
  <c r="Q198" i="4"/>
  <c r="R196" i="4"/>
  <c r="Q187" i="4"/>
  <c r="Q182" i="4"/>
  <c r="R181" i="4"/>
  <c r="R175" i="4"/>
  <c r="R174" i="4"/>
  <c r="Q169" i="4"/>
  <c r="Q164" i="4"/>
  <c r="R155" i="4"/>
  <c r="Q152" i="4"/>
  <c r="Q150" i="4"/>
  <c r="Q146" i="4"/>
  <c r="Q143" i="4"/>
  <c r="R130" i="4"/>
  <c r="R206" i="3"/>
  <c r="Q205" i="3"/>
  <c r="Q203" i="3"/>
  <c r="R202" i="3"/>
  <c r="Q196" i="3"/>
  <c r="R191" i="3"/>
  <c r="R181" i="3"/>
  <c r="R171" i="3"/>
  <c r="R167" i="3"/>
  <c r="Q165" i="3"/>
  <c r="R164" i="3"/>
  <c r="Q161" i="3"/>
  <c r="Q149" i="3"/>
  <c r="Q145" i="3"/>
  <c r="Q138" i="3"/>
  <c r="R134" i="3"/>
  <c r="Q131" i="3"/>
  <c r="Q127" i="3"/>
  <c r="R445" i="2"/>
  <c r="Q445" i="2"/>
  <c r="R444" i="2"/>
  <c r="Q444" i="2"/>
  <c r="R442" i="2"/>
  <c r="Q442" i="2"/>
  <c r="R441" i="2"/>
  <c r="Q441" i="2"/>
  <c r="R439" i="2"/>
  <c r="Q439" i="2"/>
  <c r="Q432" i="2"/>
  <c r="R429" i="2"/>
  <c r="R426" i="2"/>
  <c r="Q425" i="2"/>
  <c r="Q414" i="2"/>
  <c r="R413" i="2"/>
  <c r="R410" i="2"/>
  <c r="R399" i="2"/>
  <c r="R398" i="2"/>
  <c r="Q396" i="2"/>
  <c r="Q394" i="2"/>
  <c r="Q391" i="2"/>
  <c r="R388" i="2"/>
  <c r="Q384" i="2"/>
  <c r="R381" i="2"/>
  <c r="R367" i="2"/>
  <c r="R365" i="2"/>
  <c r="R361" i="2"/>
  <c r="Q360" i="2"/>
  <c r="R352" i="2"/>
  <c r="R351" i="2"/>
  <c r="R350" i="2"/>
  <c r="Q343" i="2"/>
  <c r="Q342" i="2"/>
  <c r="R341" i="2"/>
  <c r="R340" i="2"/>
  <c r="R333" i="2"/>
  <c r="R331" i="2"/>
  <c r="R325" i="2"/>
  <c r="R317" i="2"/>
  <c r="R316" i="2"/>
  <c r="Q315" i="2"/>
  <c r="R312" i="2"/>
  <c r="R305" i="2"/>
  <c r="R301" i="2"/>
  <c r="R299" i="2"/>
  <c r="R292" i="2"/>
  <c r="R291" i="2"/>
  <c r="Q290" i="2"/>
  <c r="Q289" i="2"/>
  <c r="R285" i="2"/>
  <c r="R284" i="2"/>
  <c r="Q277" i="2"/>
  <c r="Q275" i="2"/>
  <c r="Q274" i="2"/>
  <c r="R264" i="2"/>
  <c r="R257" i="2"/>
  <c r="R256" i="2"/>
  <c r="Q249" i="2"/>
  <c r="R235" i="2"/>
  <c r="Q232" i="2"/>
  <c r="Q230" i="2"/>
  <c r="R228" i="2"/>
  <c r="Q223" i="2"/>
  <c r="R221" i="2"/>
  <c r="R217" i="2"/>
  <c r="Q213" i="2"/>
  <c r="Q210" i="2"/>
  <c r="Q197" i="2"/>
  <c r="Q195" i="2"/>
  <c r="R189" i="2"/>
  <c r="Q188" i="2"/>
  <c r="R187" i="2"/>
  <c r="R186" i="2"/>
  <c r="Q180" i="2"/>
  <c r="Q172" i="2"/>
  <c r="Q163" i="2"/>
  <c r="R158" i="2"/>
  <c r="Q156" i="2"/>
  <c r="R152" i="2"/>
  <c r="R148" i="2"/>
  <c r="R272" i="5"/>
  <c r="Q270" i="5"/>
  <c r="Q267" i="5"/>
  <c r="Q266" i="5"/>
  <c r="Q258" i="5"/>
  <c r="Q254" i="5"/>
  <c r="R252" i="5"/>
  <c r="Q251" i="5"/>
  <c r="R249" i="5"/>
  <c r="Q248" i="5"/>
  <c r="R245" i="5"/>
  <c r="R238" i="5"/>
  <c r="Q228" i="5"/>
  <c r="R227" i="5"/>
  <c r="Q226" i="5"/>
  <c r="R223" i="5"/>
  <c r="R218" i="5"/>
  <c r="R212" i="5"/>
  <c r="R209" i="5"/>
  <c r="R206" i="5"/>
  <c r="Q200" i="5"/>
  <c r="R192" i="5"/>
  <c r="R191" i="5"/>
  <c r="R186" i="5"/>
  <c r="Q185" i="5"/>
  <c r="R184" i="5"/>
  <c r="Q179" i="5"/>
  <c r="R177" i="5"/>
  <c r="Q173" i="5"/>
  <c r="R172" i="5"/>
  <c r="Q171" i="5"/>
  <c r="Q154" i="5"/>
  <c r="R149" i="5"/>
  <c r="Q146" i="5"/>
  <c r="Q134" i="5"/>
  <c r="R133" i="5"/>
  <c r="Q196" i="4"/>
  <c r="Q193" i="4"/>
  <c r="Q192" i="4"/>
  <c r="Q188" i="4"/>
  <c r="Q186" i="4"/>
  <c r="Q185" i="4"/>
  <c r="Q180" i="4"/>
  <c r="Q175" i="4"/>
  <c r="R173" i="4"/>
  <c r="R172" i="4"/>
  <c r="R170" i="4"/>
  <c r="Q165" i="4"/>
  <c r="R164" i="4"/>
  <c r="Q163" i="4"/>
  <c r="Q160" i="4"/>
  <c r="Q159" i="4"/>
  <c r="Q158" i="4"/>
  <c r="Q151" i="4"/>
  <c r="Q147" i="4"/>
  <c r="R207" i="3"/>
  <c r="Q207" i="3"/>
  <c r="R200" i="3"/>
  <c r="Q198" i="3"/>
  <c r="Q192" i="3"/>
  <c r="Q189" i="3"/>
  <c r="R188" i="3"/>
  <c r="R183" i="3"/>
  <c r="Q182" i="3"/>
  <c r="Q180" i="3"/>
  <c r="R178" i="3"/>
  <c r="R173" i="3"/>
  <c r="Q172" i="3"/>
  <c r="Q170" i="3"/>
  <c r="Q168" i="3"/>
  <c r="Q166" i="3"/>
  <c r="R157" i="3"/>
  <c r="Q152" i="3"/>
  <c r="R150" i="3"/>
  <c r="R144" i="3"/>
  <c r="Q137" i="3"/>
  <c r="R135" i="3"/>
  <c r="R435" i="2"/>
  <c r="Q420" i="2"/>
  <c r="Q416" i="2"/>
  <c r="Q411" i="2"/>
  <c r="R409" i="2"/>
  <c r="R408" i="2"/>
  <c r="R405" i="2"/>
  <c r="R404" i="2"/>
  <c r="R403" i="2"/>
  <c r="Q399" i="2"/>
  <c r="R395" i="2"/>
  <c r="R394" i="2"/>
  <c r="Q378" i="2"/>
  <c r="Q377" i="2"/>
  <c r="Q375" i="2"/>
  <c r="R371" i="2"/>
  <c r="Q370" i="2"/>
  <c r="Q366" i="2"/>
  <c r="Q363" i="2"/>
  <c r="Q361" i="2"/>
  <c r="Q354" i="2"/>
  <c r="R346" i="2"/>
  <c r="R343" i="2"/>
  <c r="Q334" i="2"/>
  <c r="Q331" i="2"/>
  <c r="Q328" i="2"/>
  <c r="Q326" i="2"/>
  <c r="Q325" i="2"/>
  <c r="R324" i="2"/>
  <c r="R303" i="2"/>
  <c r="R298" i="2"/>
  <c r="R287" i="2"/>
  <c r="R277" i="2"/>
  <c r="R275" i="2"/>
  <c r="R271" i="2"/>
  <c r="Q270" i="2"/>
  <c r="Q260" i="2"/>
  <c r="Q258" i="2"/>
  <c r="Q257" i="2"/>
  <c r="R255" i="2"/>
  <c r="R251" i="2"/>
  <c r="R248" i="2"/>
  <c r="Q241" i="2"/>
  <c r="R238" i="2"/>
  <c r="Q236" i="2"/>
  <c r="Q234" i="2"/>
  <c r="R220" i="2"/>
  <c r="R218" i="2"/>
  <c r="R213" i="2"/>
  <c r="Q209" i="2"/>
  <c r="Q203" i="2"/>
  <c r="Q198" i="2"/>
  <c r="R195" i="2"/>
  <c r="R184" i="2"/>
  <c r="Q176" i="2"/>
  <c r="Q174" i="2"/>
  <c r="Q168" i="2"/>
  <c r="K168" i="2"/>
  <c r="Q164" i="2"/>
  <c r="Q160" i="2"/>
  <c r="Q158" i="2"/>
  <c r="Q153" i="2"/>
  <c r="Q151" i="2"/>
  <c r="Q149" i="2"/>
  <c r="R275" i="5"/>
  <c r="Q271" i="5"/>
  <c r="R266" i="5"/>
  <c r="R265" i="5"/>
  <c r="Q264" i="5"/>
  <c r="Q262" i="5"/>
  <c r="R257" i="5"/>
  <c r="Q249" i="5"/>
  <c r="Q246" i="5"/>
  <c r="R244" i="5"/>
  <c r="R207" i="5"/>
  <c r="Q206" i="5"/>
  <c r="R203" i="5"/>
  <c r="R201" i="5"/>
  <c r="Q191" i="5"/>
  <c r="R190" i="5"/>
  <c r="R189" i="5"/>
  <c r="Q178" i="5"/>
  <c r="Q176" i="5"/>
  <c r="Q175" i="5"/>
  <c r="Q174" i="5"/>
  <c r="Q165" i="5"/>
  <c r="Q149" i="5"/>
  <c r="Q147" i="5"/>
  <c r="Q136" i="5"/>
  <c r="Q135" i="5"/>
  <c r="Q133" i="5"/>
  <c r="Q203" i="4"/>
  <c r="R200" i="4"/>
  <c r="Q194" i="4"/>
  <c r="R188" i="4"/>
  <c r="Q177" i="4"/>
  <c r="Q170" i="4"/>
  <c r="R162" i="4"/>
  <c r="Q161" i="4"/>
  <c r="Q154" i="4"/>
  <c r="R148" i="4"/>
  <c r="Q144" i="4"/>
  <c r="Q142" i="4"/>
  <c r="R141" i="4"/>
  <c r="Q134" i="4"/>
  <c r="R204" i="3"/>
  <c r="Q185" i="3"/>
  <c r="Q183" i="3"/>
  <c r="Q175" i="3"/>
  <c r="R170" i="3"/>
  <c r="R169" i="3"/>
  <c r="Q167" i="3"/>
  <c r="R159" i="3"/>
  <c r="Q157" i="3"/>
  <c r="Q155" i="3"/>
  <c r="R152" i="3"/>
  <c r="R149" i="3"/>
  <c r="Q148" i="3"/>
  <c r="Q147" i="3"/>
  <c r="Q146" i="3"/>
  <c r="R143" i="3"/>
  <c r="R137" i="3"/>
  <c r="Q133" i="3"/>
  <c r="Q130" i="3"/>
  <c r="R127" i="3"/>
  <c r="R436" i="2"/>
  <c r="R434" i="2"/>
  <c r="R433" i="2"/>
  <c r="Q431" i="2"/>
  <c r="Q423" i="2"/>
  <c r="R418" i="2"/>
  <c r="R414" i="2"/>
  <c r="Q407" i="2"/>
  <c r="Q405" i="2"/>
  <c r="R401" i="2"/>
  <c r="R397" i="2"/>
  <c r="R396" i="2"/>
  <c r="Q389" i="2"/>
  <c r="Q383" i="2"/>
  <c r="R374" i="2"/>
  <c r="Q359" i="2"/>
  <c r="R354" i="2"/>
  <c r="Q351" i="2"/>
  <c r="Q350" i="2"/>
  <c r="R344" i="2"/>
  <c r="Q340" i="2"/>
  <c r="R339" i="2"/>
  <c r="Q333" i="2"/>
  <c r="Q324" i="2"/>
  <c r="Q314" i="2"/>
  <c r="Q313" i="2"/>
  <c r="R309" i="2"/>
  <c r="R308" i="2"/>
  <c r="R307" i="2"/>
  <c r="Q305" i="2"/>
  <c r="R297" i="2"/>
  <c r="Q296" i="2"/>
  <c r="R294" i="2"/>
  <c r="Q288" i="2"/>
  <c r="R286" i="2"/>
  <c r="R283" i="2"/>
  <c r="Q282" i="2"/>
  <c r="Q273" i="2"/>
  <c r="Q268" i="2"/>
  <c r="R262" i="2"/>
  <c r="Q256" i="2"/>
  <c r="Q247" i="2"/>
  <c r="R246" i="2"/>
  <c r="R240" i="2"/>
  <c r="R237" i="2"/>
  <c r="R236" i="2"/>
  <c r="R232" i="2"/>
  <c r="R227" i="2"/>
  <c r="Q225" i="2"/>
  <c r="R224" i="2"/>
  <c r="R222" i="2"/>
  <c r="Q221" i="2"/>
  <c r="Q214" i="2"/>
  <c r="Q212" i="2"/>
  <c r="Q207" i="2"/>
  <c r="R202" i="2"/>
  <c r="R197" i="2"/>
  <c r="R194" i="2"/>
  <c r="R190" i="2"/>
  <c r="Q189" i="2"/>
  <c r="R185" i="2"/>
  <c r="R179" i="2"/>
  <c r="Q178" i="2"/>
  <c r="R174" i="2"/>
  <c r="Q170" i="2"/>
  <c r="R168" i="2"/>
  <c r="R163" i="2"/>
  <c r="Q161" i="2"/>
  <c r="Q152" i="2"/>
  <c r="R149" i="2"/>
  <c r="R267" i="5"/>
  <c r="Q255" i="5"/>
  <c r="R253" i="5"/>
  <c r="R251" i="5"/>
  <c r="Q250" i="5"/>
  <c r="R248" i="5"/>
  <c r="Q245" i="5"/>
  <c r="Q244" i="5"/>
  <c r="R236" i="5"/>
  <c r="R226" i="5"/>
  <c r="Q225" i="5"/>
  <c r="R224" i="5"/>
  <c r="Q223" i="5"/>
  <c r="R222" i="5"/>
  <c r="Q221" i="5"/>
  <c r="Q220" i="5"/>
  <c r="Q219" i="5"/>
  <c r="R216" i="5"/>
  <c r="Q204" i="5"/>
  <c r="R199" i="5"/>
  <c r="Q193" i="5"/>
  <c r="Q187" i="5"/>
  <c r="Q184" i="5"/>
  <c r="R178" i="5"/>
  <c r="R175" i="5"/>
  <c r="Q168" i="5"/>
  <c r="R167" i="5"/>
  <c r="Q166" i="5"/>
  <c r="R164" i="5"/>
  <c r="R163" i="5"/>
  <c r="Q159" i="5"/>
  <c r="Q155" i="5"/>
  <c r="R138" i="5"/>
  <c r="R204" i="4"/>
  <c r="Q200" i="4"/>
  <c r="R199" i="4"/>
  <c r="R195" i="4"/>
  <c r="R186" i="4"/>
  <c r="Q181" i="4"/>
  <c r="R180" i="4"/>
  <c r="R177" i="4"/>
  <c r="Q174" i="4"/>
  <c r="R169" i="4"/>
  <c r="Q167" i="4"/>
  <c r="R163" i="4"/>
  <c r="Q162" i="4"/>
  <c r="Q155" i="4"/>
  <c r="R147" i="4"/>
  <c r="R146" i="4"/>
  <c r="R140" i="4"/>
  <c r="R138" i="4"/>
  <c r="Q130" i="4"/>
  <c r="Q204" i="3"/>
  <c r="Q201" i="3"/>
  <c r="R198" i="3"/>
  <c r="R197" i="3"/>
  <c r="Q195" i="3"/>
  <c r="R184" i="3"/>
  <c r="Q181" i="3"/>
  <c r="R180" i="3"/>
  <c r="Q177" i="3"/>
  <c r="Q176" i="3"/>
  <c r="R174" i="3"/>
  <c r="R168" i="3"/>
  <c r="R158" i="3"/>
  <c r="R156" i="3"/>
  <c r="R151" i="3"/>
  <c r="Q150" i="3"/>
  <c r="R147" i="3"/>
  <c r="Q139" i="3"/>
  <c r="Q135" i="3"/>
  <c r="R133" i="3"/>
  <c r="R130" i="3"/>
  <c r="Q435" i="2"/>
  <c r="R427" i="2"/>
  <c r="Q410" i="2"/>
  <c r="R391" i="2"/>
  <c r="Q390" i="2"/>
  <c r="Q388" i="2"/>
  <c r="R385" i="2"/>
  <c r="Q380" i="2"/>
  <c r="Q379" i="2"/>
  <c r="Q376" i="2"/>
  <c r="Q374" i="2"/>
  <c r="Q356" i="2"/>
  <c r="Q349" i="2"/>
  <c r="R348" i="2"/>
  <c r="Q347" i="2"/>
  <c r="Q346" i="2"/>
  <c r="Q344" i="2"/>
  <c r="R342" i="2"/>
  <c r="Q337" i="2"/>
  <c r="R335" i="2"/>
  <c r="Q332" i="2"/>
  <c r="R330" i="2"/>
  <c r="R328" i="2"/>
  <c r="BK328" i="2"/>
  <c r="R323" i="2"/>
  <c r="R322" i="2"/>
  <c r="R313" i="2"/>
  <c r="Q306" i="2"/>
  <c r="R302" i="2"/>
  <c r="Q301" i="2"/>
  <c r="Q299" i="2"/>
  <c r="R288" i="2"/>
  <c r="Q287" i="2"/>
  <c r="Q284" i="2"/>
  <c r="R282" i="2"/>
  <c r="R274" i="2"/>
  <c r="R272" i="2"/>
  <c r="BK272" i="2"/>
  <c r="R265" i="2"/>
  <c r="R261" i="2"/>
  <c r="R254" i="2"/>
  <c r="Q250" i="2"/>
  <c r="Q242" i="2"/>
  <c r="Q237" i="2"/>
  <c r="Q235" i="2"/>
  <c r="Q233" i="2"/>
  <c r="Q231" i="2"/>
  <c r="R225" i="2"/>
  <c r="Q222" i="2"/>
  <c r="Q216" i="2"/>
  <c r="R208" i="2"/>
  <c r="R207" i="2"/>
  <c r="R191" i="2"/>
  <c r="Q186" i="2"/>
  <c r="Q183" i="2"/>
  <c r="R180" i="2"/>
  <c r="R173" i="2"/>
  <c r="R172" i="2"/>
  <c r="R171" i="2"/>
  <c r="R161" i="2"/>
  <c r="Q154" i="2"/>
  <c r="R151" i="2"/>
  <c r="Q279" i="5"/>
  <c r="Q275" i="5"/>
  <c r="Q273" i="5"/>
  <c r="R270" i="5"/>
  <c r="Q268" i="5"/>
  <c r="R260" i="5"/>
  <c r="Q259" i="5"/>
  <c r="R256" i="5"/>
  <c r="R250" i="5"/>
  <c r="R240" i="5"/>
  <c r="Q239" i="5"/>
  <c r="Q238" i="5"/>
  <c r="R237" i="5"/>
  <c r="Q234" i="5"/>
  <c r="R233" i="5"/>
  <c r="R232" i="5"/>
  <c r="Q216" i="5"/>
  <c r="R214" i="5"/>
  <c r="Q213" i="5"/>
  <c r="Q205" i="5"/>
  <c r="R202" i="5"/>
  <c r="Q198" i="5"/>
  <c r="R195" i="5"/>
  <c r="R194" i="5"/>
  <c r="Q189" i="5"/>
  <c r="R188" i="5"/>
  <c r="R187" i="5"/>
  <c r="R176" i="5"/>
  <c r="Q170" i="5"/>
  <c r="Q158" i="5"/>
  <c r="R157" i="5"/>
  <c r="R154" i="5"/>
  <c r="Q153" i="5"/>
  <c r="Q150" i="5"/>
  <c r="Q145" i="5"/>
  <c r="Q143" i="5"/>
  <c r="Q141" i="5"/>
  <c r="Q139" i="5"/>
  <c r="R137" i="5"/>
  <c r="R134" i="5"/>
  <c r="R202" i="4"/>
  <c r="R189" i="4"/>
  <c r="K188" i="4"/>
  <c r="R185" i="4"/>
  <c r="R182" i="4"/>
  <c r="R178" i="4"/>
  <c r="R176" i="4"/>
  <c r="Q171" i="4"/>
  <c r="R167" i="4"/>
  <c r="Q156" i="4"/>
  <c r="R143" i="4"/>
  <c r="R142" i="4"/>
  <c r="Q140" i="4"/>
  <c r="R135" i="4"/>
  <c r="R134" i="4"/>
  <c r="R205" i="3"/>
  <c r="R201" i="3"/>
  <c r="Q197" i="3"/>
  <c r="Q186" i="3"/>
  <c r="Q178" i="3"/>
  <c r="R175" i="3"/>
  <c r="R172" i="3"/>
  <c r="R165" i="3"/>
  <c r="Q164" i="3"/>
  <c r="R163" i="3"/>
  <c r="R155" i="3"/>
  <c r="Q153" i="3"/>
  <c r="R146" i="3"/>
  <c r="Q142" i="3"/>
  <c r="R139" i="3"/>
  <c r="R431" i="2"/>
  <c r="Q426" i="2"/>
  <c r="Q422" i="2"/>
  <c r="R420" i="2"/>
  <c r="R415" i="2"/>
  <c r="R402" i="2"/>
  <c r="Q395" i="2"/>
  <c r="R392" i="2"/>
  <c r="R386" i="2"/>
  <c r="Q385" i="2"/>
  <c r="Q382" i="2"/>
  <c r="R376" i="2"/>
  <c r="R375" i="2"/>
  <c r="R372" i="2"/>
  <c r="Q371" i="2"/>
  <c r="R369" i="2"/>
  <c r="R358" i="2"/>
  <c r="R356" i="2"/>
  <c r="Q335" i="2"/>
  <c r="R320" i="2"/>
  <c r="R315" i="2"/>
  <c r="R314" i="2"/>
  <c r="R310" i="2"/>
  <c r="Q308" i="2"/>
  <c r="R306" i="2"/>
  <c r="Q303" i="2"/>
  <c r="R295" i="2"/>
  <c r="Q292" i="2"/>
  <c r="Q291" i="2"/>
  <c r="R290" i="2"/>
  <c r="Q286" i="2"/>
  <c r="Q279" i="2"/>
  <c r="R276" i="2"/>
  <c r="R269" i="2"/>
  <c r="R268" i="2"/>
  <c r="Q266" i="2"/>
  <c r="R263" i="2"/>
  <c r="BK262" i="2"/>
  <c r="R260" i="2"/>
  <c r="R258" i="2"/>
  <c r="Q252" i="2"/>
  <c r="R249" i="2"/>
  <c r="R231" i="2"/>
  <c r="R230" i="2"/>
  <c r="Q229" i="2"/>
  <c r="Q227" i="2"/>
  <c r="R226" i="2"/>
  <c r="Q220" i="2"/>
  <c r="Q218" i="2"/>
  <c r="R212" i="2"/>
  <c r="R211" i="2"/>
  <c r="R210" i="2"/>
  <c r="R206" i="2"/>
  <c r="R205" i="2"/>
  <c r="Q201" i="2"/>
  <c r="Q199" i="2"/>
  <c r="Q196" i="2"/>
  <c r="Q192" i="2"/>
  <c r="Q191" i="2"/>
  <c r="Q187" i="2"/>
  <c r="R178" i="2"/>
  <c r="R169" i="2"/>
  <c r="Q167" i="2"/>
  <c r="R160" i="2"/>
  <c r="R157" i="2"/>
  <c r="Q155" i="2"/>
  <c r="Q150" i="2"/>
  <c r="Q147" i="2"/>
  <c r="AU94" i="1"/>
  <c r="R280" i="5"/>
  <c r="Q280" i="5"/>
  <c r="Q269" i="5"/>
  <c r="Q261" i="5"/>
  <c r="Q256" i="5"/>
  <c r="R255" i="5"/>
  <c r="R246" i="5"/>
  <c r="R243" i="5"/>
  <c r="Q242" i="5"/>
  <c r="R235" i="5"/>
  <c r="R234" i="5"/>
  <c r="Q233" i="5"/>
  <c r="Q231" i="5"/>
  <c r="R229" i="5"/>
  <c r="R225" i="5"/>
  <c r="R220" i="5"/>
  <c r="R210" i="5"/>
  <c r="R204" i="5"/>
  <c r="Q202" i="5"/>
  <c r="Q199" i="5"/>
  <c r="R197" i="5"/>
  <c r="Q190" i="5"/>
  <c r="R181" i="5"/>
  <c r="R174" i="5"/>
  <c r="R166" i="5"/>
  <c r="R161" i="5"/>
  <c r="R160" i="5"/>
  <c r="R159" i="5"/>
  <c r="Q156" i="5"/>
  <c r="R151" i="5"/>
  <c r="R141" i="5"/>
  <c r="Q140" i="5"/>
  <c r="R139" i="5"/>
  <c r="R203" i="4"/>
  <c r="Q202" i="4"/>
  <c r="R198" i="4"/>
  <c r="R193" i="4"/>
  <c r="R192" i="4"/>
  <c r="R190" i="4"/>
  <c r="Q184" i="4"/>
  <c r="Q178" i="4"/>
  <c r="Q173" i="4"/>
  <c r="R166" i="4"/>
  <c r="R154" i="4"/>
  <c r="R150" i="4"/>
  <c r="Q145" i="4"/>
  <c r="R144" i="4"/>
  <c r="Q141" i="4"/>
  <c r="R137" i="4"/>
  <c r="Q135" i="4"/>
  <c r="Q133" i="4"/>
  <c r="R203" i="3"/>
  <c r="Q202" i="3"/>
  <c r="R192" i="3"/>
  <c r="Q191" i="3"/>
  <c r="Q173" i="3"/>
  <c r="Q171" i="3"/>
  <c r="R166" i="3"/>
  <c r="R161" i="3"/>
  <c r="R160" i="3"/>
  <c r="Q159" i="3"/>
  <c r="Q158" i="3"/>
  <c r="R145" i="3"/>
  <c r="Q143" i="3"/>
  <c r="Q141" i="3"/>
  <c r="R138" i="3"/>
  <c r="R136" i="3"/>
  <c r="R128" i="3"/>
  <c r="R424" i="2"/>
  <c r="R423" i="2"/>
  <c r="R422" i="2"/>
  <c r="R419" i="2"/>
  <c r="R411" i="2"/>
  <c r="Q409" i="2"/>
  <c r="Q402" i="2"/>
  <c r="Q401" i="2"/>
  <c r="R384" i="2"/>
  <c r="R379" i="2"/>
  <c r="R377" i="2"/>
  <c r="R373" i="2"/>
  <c r="Q369" i="2"/>
  <c r="R366" i="2"/>
  <c r="R364" i="2"/>
  <c r="R360" i="2"/>
  <c r="R359" i="2"/>
  <c r="Q358" i="2"/>
  <c r="Q345" i="2"/>
  <c r="Q338" i="2"/>
  <c r="R336" i="2"/>
  <c r="R332" i="2"/>
  <c r="Q330" i="2"/>
  <c r="Q327" i="2"/>
  <c r="Q322" i="2"/>
  <c r="R321" i="2"/>
  <c r="R319" i="2"/>
  <c r="Q312" i="2"/>
  <c r="Q307" i="2"/>
  <c r="Q302" i="2"/>
  <c r="Q300" i="2"/>
  <c r="Q297" i="2"/>
  <c r="R296" i="2"/>
  <c r="Q294" i="2"/>
  <c r="R289" i="2"/>
  <c r="Q283" i="2"/>
  <c r="Q276" i="2"/>
  <c r="Q272" i="2"/>
  <c r="Q267" i="2"/>
  <c r="BK261" i="2"/>
  <c r="R259" i="2"/>
  <c r="Q253" i="2"/>
  <c r="R252" i="2"/>
  <c r="R250" i="2"/>
  <c r="Q248" i="2"/>
  <c r="Q246" i="2"/>
  <c r="Q243" i="2"/>
  <c r="Q239" i="2"/>
  <c r="Q238" i="2"/>
  <c r="Q226" i="2"/>
  <c r="Q224" i="2"/>
  <c r="R219" i="2"/>
  <c r="R209" i="2"/>
  <c r="Q204" i="2"/>
  <c r="Q202" i="2"/>
  <c r="R200" i="2"/>
  <c r="R198" i="2"/>
  <c r="R193" i="2"/>
  <c r="R188" i="2"/>
  <c r="Q185" i="2"/>
  <c r="R182" i="2"/>
  <c r="R176" i="2"/>
  <c r="Q173" i="2"/>
  <c r="Q171" i="2"/>
  <c r="Q169" i="2"/>
  <c r="R166" i="2"/>
  <c r="Q165" i="2"/>
  <c r="R164" i="2"/>
  <c r="Q157" i="2"/>
  <c r="R156" i="2"/>
  <c r="K275" i="5"/>
  <c r="BF275" i="5" s="1"/>
  <c r="BK265" i="5"/>
  <c r="K260" i="5"/>
  <c r="BF260" i="5"/>
  <c r="K245" i="5"/>
  <c r="BF245" i="5" s="1"/>
  <c r="K236" i="5"/>
  <c r="BF236" i="5"/>
  <c r="BK231" i="5"/>
  <c r="BK224" i="5"/>
  <c r="K219" i="5"/>
  <c r="BF219" i="5"/>
  <c r="BK215" i="5"/>
  <c r="BK213" i="5"/>
  <c r="BK209" i="5"/>
  <c r="BK201" i="5"/>
  <c r="BK181" i="5"/>
  <c r="BK180" i="5" s="1"/>
  <c r="K180" i="5" s="1"/>
  <c r="K103" i="5" s="1"/>
  <c r="K177" i="5"/>
  <c r="BF177" i="5" s="1"/>
  <c r="BK174" i="5"/>
  <c r="K171" i="5"/>
  <c r="BF171" i="5" s="1"/>
  <c r="BK167" i="5"/>
  <c r="BK145" i="5"/>
  <c r="K141" i="5"/>
  <c r="BF141" i="5" s="1"/>
  <c r="BK137" i="5"/>
  <c r="BK197" i="4"/>
  <c r="K190" i="4"/>
  <c r="BF190" i="4" s="1"/>
  <c r="K184" i="4"/>
  <c r="BF184" i="4"/>
  <c r="K178" i="4"/>
  <c r="BF178" i="4" s="1"/>
  <c r="K155" i="4"/>
  <c r="BF155" i="4"/>
  <c r="BK148" i="4"/>
  <c r="K140" i="4"/>
  <c r="BF140" i="4" s="1"/>
  <c r="BK203" i="3"/>
  <c r="K198" i="3"/>
  <c r="BF198" i="3" s="1"/>
  <c r="BK195" i="3"/>
  <c r="K184" i="3"/>
  <c r="BF184" i="3"/>
  <c r="K178" i="3"/>
  <c r="BF178" i="3" s="1"/>
  <c r="K176" i="3"/>
  <c r="BF176" i="3"/>
  <c r="BK173" i="3"/>
  <c r="K166" i="3"/>
  <c r="BF166" i="3"/>
  <c r="BK152" i="3"/>
  <c r="BK148" i="3"/>
  <c r="K145" i="3"/>
  <c r="BF145" i="3"/>
  <c r="BK139" i="3"/>
  <c r="BK133" i="3"/>
  <c r="K128" i="3"/>
  <c r="BF128" i="3"/>
  <c r="BK426" i="2"/>
  <c r="BK422" i="2"/>
  <c r="K419" i="2"/>
  <c r="BF419" i="2"/>
  <c r="BK401" i="2"/>
  <c r="BK395" i="2"/>
  <c r="K381" i="2"/>
  <c r="BF381" i="2"/>
  <c r="K373" i="2"/>
  <c r="BF373" i="2" s="1"/>
  <c r="K359" i="2"/>
  <c r="BF359" i="2"/>
  <c r="K352" i="2"/>
  <c r="BF352" i="2" s="1"/>
  <c r="BK347" i="2"/>
  <c r="K345" i="2"/>
  <c r="BF345" i="2"/>
  <c r="K336" i="2"/>
  <c r="BF336" i="2" s="1"/>
  <c r="K328" i="2"/>
  <c r="BF328" i="2"/>
  <c r="BK317" i="2"/>
  <c r="K294" i="2"/>
  <c r="BF294" i="2"/>
  <c r="K289" i="2"/>
  <c r="BF289" i="2" s="1"/>
  <c r="BK286" i="2"/>
  <c r="BK282" i="2"/>
  <c r="K279" i="2"/>
  <c r="BF279" i="2" s="1"/>
  <c r="K272" i="2"/>
  <c r="BF272" i="2"/>
  <c r="K268" i="2"/>
  <c r="BF268" i="2" s="1"/>
  <c r="K265" i="2"/>
  <c r="BF265" i="2"/>
  <c r="BK254" i="2"/>
  <c r="BK248" i="2"/>
  <c r="BK243" i="2"/>
  <c r="BK238" i="2"/>
  <c r="K224" i="2"/>
  <c r="BF224" i="2" s="1"/>
  <c r="BK218" i="2"/>
  <c r="K207" i="2"/>
  <c r="BF207" i="2"/>
  <c r="BK204" i="2"/>
  <c r="BK201" i="2"/>
  <c r="K197" i="2"/>
  <c r="BF197" i="2"/>
  <c r="BK194" i="2"/>
  <c r="BK187" i="2"/>
  <c r="K184" i="2"/>
  <c r="BF184" i="2"/>
  <c r="K174" i="2"/>
  <c r="BF174" i="2" s="1"/>
  <c r="BK160" i="2"/>
  <c r="BK148" i="2"/>
  <c r="BK147" i="2"/>
  <c r="K279" i="5"/>
  <c r="BF279" i="5"/>
  <c r="K277" i="5"/>
  <c r="BF277" i="5" s="1"/>
  <c r="K276" i="5"/>
  <c r="BF276" i="5"/>
  <c r="BK270" i="5"/>
  <c r="K269" i="5"/>
  <c r="BF269" i="5" s="1"/>
  <c r="K268" i="5"/>
  <c r="BF268" i="5"/>
  <c r="BK259" i="5"/>
  <c r="BK252" i="5"/>
  <c r="K233" i="5"/>
  <c r="BF233" i="5"/>
  <c r="K223" i="5"/>
  <c r="BF223" i="5" s="1"/>
  <c r="BK214" i="5"/>
  <c r="K211" i="5"/>
  <c r="BF211" i="5" s="1"/>
  <c r="K193" i="5"/>
  <c r="BF193" i="5"/>
  <c r="BK191" i="5"/>
  <c r="BK185" i="5"/>
  <c r="BK175" i="5"/>
  <c r="K165" i="5"/>
  <c r="BF165" i="5"/>
  <c r="BK162" i="5"/>
  <c r="K151" i="5"/>
  <c r="BF151" i="5"/>
  <c r="K194" i="4"/>
  <c r="BF194" i="4" s="1"/>
  <c r="BK175" i="4"/>
  <c r="K166" i="4"/>
  <c r="BF166" i="4"/>
  <c r="K163" i="4"/>
  <c r="BF163" i="4" s="1"/>
  <c r="K161" i="4"/>
  <c r="BF161" i="4"/>
  <c r="K154" i="4"/>
  <c r="BF154" i="4" s="1"/>
  <c r="K151" i="4"/>
  <c r="BF151" i="4"/>
  <c r="BK144" i="4"/>
  <c r="BK142" i="4"/>
  <c r="BK138" i="4"/>
  <c r="K200" i="3"/>
  <c r="BF200" i="3" s="1"/>
  <c r="BK196" i="3"/>
  <c r="K188" i="3"/>
  <c r="BF188" i="3"/>
  <c r="BK174" i="3"/>
  <c r="K164" i="3"/>
  <c r="BF164" i="3"/>
  <c r="K151" i="3"/>
  <c r="BF151" i="3" s="1"/>
  <c r="K143" i="3"/>
  <c r="BF143" i="3"/>
  <c r="K138" i="3"/>
  <c r="BF138" i="3" s="1"/>
  <c r="K136" i="3"/>
  <c r="BF136" i="3"/>
  <c r="K134" i="3"/>
  <c r="BF134" i="3" s="1"/>
  <c r="K131" i="3"/>
  <c r="BF131" i="3"/>
  <c r="BK442" i="2"/>
  <c r="BK439" i="2"/>
  <c r="BK438" i="2" s="1"/>
  <c r="K438" i="2" s="1"/>
  <c r="K122" i="2" s="1"/>
  <c r="BK432" i="2"/>
  <c r="K416" i="2"/>
  <c r="BF416" i="2"/>
  <c r="K403" i="2"/>
  <c r="BF403" i="2" s="1"/>
  <c r="K390" i="2"/>
  <c r="BF390" i="2"/>
  <c r="K382" i="2"/>
  <c r="BF382" i="2" s="1"/>
  <c r="BK374" i="2"/>
  <c r="BK367" i="2"/>
  <c r="K365" i="2"/>
  <c r="BF365" i="2" s="1"/>
  <c r="K363" i="2"/>
  <c r="BF363" i="2"/>
  <c r="BK361" i="2"/>
  <c r="K358" i="2"/>
  <c r="BF358" i="2" s="1"/>
  <c r="K355" i="2"/>
  <c r="BF355" i="2"/>
  <c r="K351" i="2"/>
  <c r="BF351" i="2" s="1"/>
  <c r="BK331" i="2"/>
  <c r="K325" i="2"/>
  <c r="BF325" i="2" s="1"/>
  <c r="K322" i="2"/>
  <c r="BF322" i="2"/>
  <c r="BK312" i="2"/>
  <c r="BK306" i="2"/>
  <c r="K302" i="2"/>
  <c r="BF302" i="2"/>
  <c r="BK296" i="2"/>
  <c r="K290" i="2"/>
  <c r="BF290" i="2" s="1"/>
  <c r="BK271" i="2"/>
  <c r="K261" i="2"/>
  <c r="BF261" i="2" s="1"/>
  <c r="K252" i="2"/>
  <c r="BF252" i="2"/>
  <c r="BK245" i="2"/>
  <c r="K236" i="2"/>
  <c r="BF236" i="2" s="1"/>
  <c r="K222" i="2"/>
  <c r="BF222" i="2"/>
  <c r="K198" i="2"/>
  <c r="BF198" i="2" s="1"/>
  <c r="K191" i="2"/>
  <c r="BF191" i="2"/>
  <c r="BK185" i="2"/>
  <c r="BK183" i="2"/>
  <c r="K179" i="2"/>
  <c r="BF179" i="2"/>
  <c r="BK167" i="2"/>
  <c r="K158" i="2"/>
  <c r="BF158" i="2"/>
  <c r="BK280" i="5"/>
  <c r="K273" i="5"/>
  <c r="BF273" i="5" s="1"/>
  <c r="K271" i="5"/>
  <c r="BF271" i="5"/>
  <c r="BK267" i="5"/>
  <c r="K264" i="5"/>
  <c r="BF264" i="5"/>
  <c r="BK261" i="5"/>
  <c r="BK253" i="5"/>
  <c r="K250" i="5"/>
  <c r="BF250" i="5"/>
  <c r="K248" i="5"/>
  <c r="BF248" i="5" s="1"/>
  <c r="BK246" i="5"/>
  <c r="K240" i="5"/>
  <c r="BF240" i="5"/>
  <c r="BK230" i="5"/>
  <c r="BK205" i="5"/>
  <c r="K202" i="5"/>
  <c r="BF202" i="5"/>
  <c r="BK188" i="5"/>
  <c r="BK184" i="5"/>
  <c r="K172" i="5"/>
  <c r="BF172" i="5"/>
  <c r="BK160" i="5"/>
  <c r="BK156" i="5"/>
  <c r="K153" i="5"/>
  <c r="BF153" i="5"/>
  <c r="K149" i="5"/>
  <c r="BF149" i="5" s="1"/>
  <c r="BK189" i="4"/>
  <c r="BK180" i="4"/>
  <c r="BK174" i="4"/>
  <c r="BK171" i="4"/>
  <c r="BK135" i="4"/>
  <c r="K133" i="4"/>
  <c r="BF133" i="4" s="1"/>
  <c r="BK204" i="3"/>
  <c r="BK181" i="3"/>
  <c r="BK429" i="2"/>
  <c r="K424" i="2"/>
  <c r="BF424" i="2" s="1"/>
  <c r="K414" i="2"/>
  <c r="BF414" i="2"/>
  <c r="K410" i="2"/>
  <c r="BF410" i="2" s="1"/>
  <c r="K402" i="2"/>
  <c r="BF402" i="2"/>
  <c r="K398" i="2"/>
  <c r="BF398" i="2" s="1"/>
  <c r="K394" i="2"/>
  <c r="BF394" i="2"/>
  <c r="BK391" i="2"/>
  <c r="BK389" i="2"/>
  <c r="BK356" i="2"/>
  <c r="BK354" i="2"/>
  <c r="BK343" i="2"/>
  <c r="K340" i="2"/>
  <c r="BF340" i="2"/>
  <c r="K335" i="2"/>
  <c r="BF335" i="2" s="1"/>
  <c r="K333" i="2"/>
  <c r="BF333" i="2"/>
  <c r="BK319" i="2"/>
  <c r="BK308" i="2"/>
  <c r="BK305" i="2"/>
  <c r="BK295" i="2"/>
  <c r="K277" i="2"/>
  <c r="BF277" i="2" s="1"/>
  <c r="BK275" i="2"/>
  <c r="K273" i="2"/>
  <c r="BF273" i="2"/>
  <c r="BK264" i="2"/>
  <c r="K255" i="2"/>
  <c r="BF255" i="2"/>
  <c r="BK251" i="2"/>
  <c r="BK246" i="2"/>
  <c r="BK239" i="2"/>
  <c r="K234" i="2"/>
  <c r="BF234" i="2"/>
  <c r="K230" i="2"/>
  <c r="BF230" i="2" s="1"/>
  <c r="BK227" i="2"/>
  <c r="BK221" i="2"/>
  <c r="K212" i="2"/>
  <c r="BF212" i="2" s="1"/>
  <c r="BK206" i="2"/>
  <c r="BK195" i="2"/>
  <c r="K169" i="2"/>
  <c r="BF169" i="2" s="1"/>
  <c r="K166" i="2"/>
  <c r="BF166" i="2"/>
  <c r="K155" i="2"/>
  <c r="BF155" i="2" s="1"/>
  <c r="BK256" i="5"/>
  <c r="BK239" i="5"/>
  <c r="K235" i="5"/>
  <c r="BF235" i="5" s="1"/>
  <c r="BK221" i="5"/>
  <c r="K210" i="5"/>
  <c r="BF210" i="5" s="1"/>
  <c r="K207" i="5"/>
  <c r="BF207" i="5"/>
  <c r="BK192" i="5"/>
  <c r="BK166" i="5"/>
  <c r="K163" i="5"/>
  <c r="BF163" i="5"/>
  <c r="BK152" i="5"/>
  <c r="K139" i="5"/>
  <c r="BF139" i="5" s="1"/>
  <c r="BK135" i="5"/>
  <c r="K133" i="5"/>
  <c r="BF133" i="5" s="1"/>
  <c r="BK200" i="4"/>
  <c r="BK193" i="4"/>
  <c r="BK176" i="4"/>
  <c r="BK169" i="4"/>
  <c r="K165" i="4"/>
  <c r="BF165" i="4"/>
  <c r="BK147" i="4"/>
  <c r="K141" i="4"/>
  <c r="BF141" i="4" s="1"/>
  <c r="K134" i="4"/>
  <c r="BF134" i="4"/>
  <c r="BK207" i="3"/>
  <c r="BK186" i="3"/>
  <c r="K171" i="3"/>
  <c r="BF171" i="3"/>
  <c r="K165" i="3"/>
  <c r="BF165" i="3" s="1"/>
  <c r="K160" i="3"/>
  <c r="BF160" i="3"/>
  <c r="K158" i="3"/>
  <c r="BF158" i="3" s="1"/>
  <c r="BK144" i="3"/>
  <c r="BK141" i="3"/>
  <c r="K127" i="3"/>
  <c r="BF127" i="3" s="1"/>
  <c r="BK431" i="2"/>
  <c r="K413" i="2"/>
  <c r="BF413" i="2" s="1"/>
  <c r="BK409" i="2"/>
  <c r="BK404" i="2"/>
  <c r="K400" i="2"/>
  <c r="BF400" i="2" s="1"/>
  <c r="BK397" i="2"/>
  <c r="K388" i="2"/>
  <c r="BF388" i="2"/>
  <c r="K383" i="2"/>
  <c r="BF383" i="2" s="1"/>
  <c r="BK377" i="2"/>
  <c r="K372" i="2"/>
  <c r="BF372" i="2" s="1"/>
  <c r="BK370" i="2"/>
  <c r="K346" i="2"/>
  <c r="BF346" i="2"/>
  <c r="K344" i="2"/>
  <c r="BF344" i="2" s="1"/>
  <c r="BK341" i="2"/>
  <c r="K339" i="2"/>
  <c r="BF339" i="2" s="1"/>
  <c r="K337" i="2"/>
  <c r="BF337" i="2"/>
  <c r="K334" i="2"/>
  <c r="BF334" i="2" s="1"/>
  <c r="K332" i="2"/>
  <c r="BF332" i="2"/>
  <c r="K330" i="2"/>
  <c r="BF330" i="2" s="1"/>
  <c r="BK326" i="2"/>
  <c r="BK316" i="2"/>
  <c r="BK314" i="2"/>
  <c r="BK301" i="2"/>
  <c r="K297" i="2"/>
  <c r="BF297" i="2"/>
  <c r="K292" i="2"/>
  <c r="BF292" i="2" s="1"/>
  <c r="K288" i="2"/>
  <c r="BF288" i="2"/>
  <c r="BK284" i="2"/>
  <c r="K269" i="2"/>
  <c r="BF269" i="2" s="1"/>
  <c r="K262" i="2"/>
  <c r="BF262" i="2"/>
  <c r="BK257" i="2"/>
  <c r="BK250" i="2"/>
  <c r="K240" i="2"/>
  <c r="BF240" i="2"/>
  <c r="K226" i="2"/>
  <c r="BF226" i="2" s="1"/>
  <c r="BK223" i="2"/>
  <c r="BK219" i="2"/>
  <c r="BK214" i="2"/>
  <c r="K209" i="2"/>
  <c r="BF209" i="2"/>
  <c r="BK157" i="2"/>
  <c r="BK272" i="5"/>
  <c r="K266" i="5"/>
  <c r="BF266" i="5"/>
  <c r="BK263" i="5"/>
  <c r="BK258" i="5"/>
  <c r="K255" i="5"/>
  <c r="BF255" i="5"/>
  <c r="BK251" i="5"/>
  <c r="BK247" i="5"/>
  <c r="K244" i="5"/>
  <c r="BF244" i="5"/>
  <c r="K237" i="5"/>
  <c r="BF237" i="5" s="1"/>
  <c r="K234" i="5"/>
  <c r="BF234" i="5"/>
  <c r="K227" i="5"/>
  <c r="BF227" i="5" s="1"/>
  <c r="K222" i="5"/>
  <c r="BF222" i="5"/>
  <c r="K218" i="5"/>
  <c r="BF218" i="5" s="1"/>
  <c r="K212" i="5"/>
  <c r="BF212" i="5"/>
  <c r="BK208" i="5"/>
  <c r="BK203" i="5"/>
  <c r="K189" i="5"/>
  <c r="BF189" i="5"/>
  <c r="K186" i="5"/>
  <c r="BF186" i="5" s="1"/>
  <c r="BK170" i="5"/>
  <c r="K161" i="5"/>
  <c r="BF161" i="5"/>
  <c r="K157" i="5"/>
  <c r="BF157" i="5" s="1"/>
  <c r="K147" i="5"/>
  <c r="BF147" i="5"/>
  <c r="BK138" i="5"/>
  <c r="BK134" i="5"/>
  <c r="BK202" i="4"/>
  <c r="K199" i="4"/>
  <c r="BF199" i="4" s="1"/>
  <c r="BK187" i="4"/>
  <c r="BK181" i="4"/>
  <c r="K170" i="4"/>
  <c r="BF170" i="4" s="1"/>
  <c r="K157" i="4"/>
  <c r="BF157" i="4"/>
  <c r="K150" i="4"/>
  <c r="BF150" i="4" s="1"/>
  <c r="BK143" i="4"/>
  <c r="BK197" i="3"/>
  <c r="BK185" i="3"/>
  <c r="BK177" i="3"/>
  <c r="BK168" i="3"/>
  <c r="K163" i="3"/>
  <c r="BF163" i="3"/>
  <c r="K157" i="3"/>
  <c r="BF157" i="3" s="1"/>
  <c r="BK154" i="3"/>
  <c r="BK149" i="3"/>
  <c r="K147" i="3"/>
  <c r="BF147" i="3" s="1"/>
  <c r="K140" i="3"/>
  <c r="BF140" i="3"/>
  <c r="BK445" i="2"/>
  <c r="BK441" i="2"/>
  <c r="BK430" i="2"/>
  <c r="BK423" i="2"/>
  <c r="K392" i="2"/>
  <c r="BF392" i="2" s="1"/>
  <c r="BK385" i="2"/>
  <c r="K379" i="2"/>
  <c r="BF379" i="2" s="1"/>
  <c r="BK371" i="2"/>
  <c r="BK362" i="2"/>
  <c r="BK350" i="2"/>
  <c r="K321" i="2"/>
  <c r="BF321" i="2" s="1"/>
  <c r="BK300" i="2"/>
  <c r="BK298" i="2"/>
  <c r="BK291" i="2"/>
  <c r="K287" i="2"/>
  <c r="BF287" i="2"/>
  <c r="BK285" i="2"/>
  <c r="BK276" i="2"/>
  <c r="BK247" i="2"/>
  <c r="K225" i="2"/>
  <c r="BF225" i="2"/>
  <c r="K196" i="2"/>
  <c r="BF196" i="2" s="1"/>
  <c r="K190" i="2"/>
  <c r="BF190" i="2"/>
  <c r="K186" i="2"/>
  <c r="BF186" i="2" s="1"/>
  <c r="K176" i="2"/>
  <c r="BF176" i="2"/>
  <c r="K172" i="2"/>
  <c r="BF172" i="2" s="1"/>
  <c r="BK168" i="2"/>
  <c r="K262" i="5"/>
  <c r="BF262" i="5" s="1"/>
  <c r="K243" i="5"/>
  <c r="BF243" i="5"/>
  <c r="BK238" i="5"/>
  <c r="BK229" i="5"/>
  <c r="K226" i="5"/>
  <c r="BF226" i="5"/>
  <c r="BK204" i="5"/>
  <c r="K200" i="5"/>
  <c r="BF200" i="5" s="1"/>
  <c r="BK197" i="5"/>
  <c r="BK176" i="5"/>
  <c r="K173" i="5"/>
  <c r="BF173" i="5" s="1"/>
  <c r="BK168" i="5"/>
  <c r="BK155" i="5"/>
  <c r="K140" i="5"/>
  <c r="BF140" i="5" s="1"/>
  <c r="K203" i="4"/>
  <c r="BF203" i="4"/>
  <c r="BK196" i="4"/>
  <c r="BK192" i="4"/>
  <c r="BK182" i="4"/>
  <c r="K173" i="4"/>
  <c r="BF173" i="4" s="1"/>
  <c r="BK167" i="4"/>
  <c r="K164" i="4"/>
  <c r="BF164" i="4"/>
  <c r="BK158" i="4"/>
  <c r="BK149" i="4"/>
  <c r="K145" i="4"/>
  <c r="BF145" i="4"/>
  <c r="K136" i="4"/>
  <c r="BF136" i="4" s="1"/>
  <c r="K130" i="4"/>
  <c r="BF130" i="4"/>
  <c r="BK201" i="3"/>
  <c r="BK192" i="3"/>
  <c r="BK189" i="3"/>
  <c r="BK182" i="3"/>
  <c r="K169" i="3"/>
  <c r="BF169" i="3" s="1"/>
  <c r="BK153" i="3"/>
  <c r="BK150" i="3"/>
  <c r="K142" i="3"/>
  <c r="BF142" i="3" s="1"/>
  <c r="BK444" i="2"/>
  <c r="BK434" i="2"/>
  <c r="K425" i="2"/>
  <c r="BF425" i="2" s="1"/>
  <c r="BK415" i="2"/>
  <c r="K411" i="2"/>
  <c r="BF411" i="2" s="1"/>
  <c r="BK408" i="2"/>
  <c r="K405" i="2"/>
  <c r="BF405" i="2"/>
  <c r="BK396" i="2"/>
  <c r="BK376" i="2"/>
  <c r="K357" i="2"/>
  <c r="BF357" i="2"/>
  <c r="BK348" i="2"/>
  <c r="K327" i="2"/>
  <c r="BF327" i="2"/>
  <c r="BK323" i="2"/>
  <c r="K320" i="2"/>
  <c r="BF320" i="2" s="1"/>
  <c r="BK315" i="2"/>
  <c r="BK309" i="2"/>
  <c r="K299" i="2"/>
  <c r="BF299" i="2"/>
  <c r="BK283" i="2"/>
  <c r="K263" i="2"/>
  <c r="BF263" i="2" s="1"/>
  <c r="K260" i="2"/>
  <c r="BF260" i="2"/>
  <c r="BK258" i="2"/>
  <c r="K253" i="2"/>
  <c r="BF253" i="2"/>
  <c r="BK249" i="2"/>
  <c r="BK244" i="2"/>
  <c r="K235" i="2"/>
  <c r="BF235" i="2"/>
  <c r="K232" i="2"/>
  <c r="BF232" i="2"/>
  <c r="BK217" i="2"/>
  <c r="BK213" i="2"/>
  <c r="K208" i="2"/>
  <c r="BF208" i="2"/>
  <c r="K203" i="2"/>
  <c r="BF203" i="2"/>
  <c r="BK193" i="2"/>
  <c r="BK188" i="2"/>
  <c r="BK178" i="2"/>
  <c r="BK171" i="2"/>
  <c r="K164" i="2"/>
  <c r="BF164" i="2"/>
  <c r="BK257" i="5"/>
  <c r="BK254" i="5"/>
  <c r="BK249" i="5"/>
  <c r="BK206" i="5"/>
  <c r="K199" i="5"/>
  <c r="BF199" i="5"/>
  <c r="K194" i="5"/>
  <c r="BF194" i="5"/>
  <c r="BK190" i="5"/>
  <c r="BK187" i="5"/>
  <c r="K179" i="5"/>
  <c r="BF179" i="5"/>
  <c r="K164" i="5"/>
  <c r="BF164" i="5"/>
  <c r="K158" i="5"/>
  <c r="BF158" i="5"/>
  <c r="BK150" i="5"/>
  <c r="BK146" i="5"/>
  <c r="BK198" i="4"/>
  <c r="BK185" i="4"/>
  <c r="BK160" i="4"/>
  <c r="BK156" i="4"/>
  <c r="BK206" i="3"/>
  <c r="K202" i="3"/>
  <c r="BF202" i="3" s="1"/>
  <c r="BK193" i="3"/>
  <c r="BK191" i="3"/>
  <c r="BK180" i="3"/>
  <c r="K172" i="3"/>
  <c r="BF172" i="3"/>
  <c r="K161" i="3"/>
  <c r="BF161" i="3"/>
  <c r="BK159" i="3"/>
  <c r="K155" i="3"/>
  <c r="BF155" i="3"/>
  <c r="K146" i="3"/>
  <c r="BF146" i="3" s="1"/>
  <c r="K135" i="3"/>
  <c r="BF135" i="3"/>
  <c r="BK435" i="2"/>
  <c r="K418" i="2"/>
  <c r="BF418" i="2"/>
  <c r="K407" i="2"/>
  <c r="BF407" i="2"/>
  <c r="BK386" i="2"/>
  <c r="BK380" i="2"/>
  <c r="K375" i="2"/>
  <c r="BF375" i="2"/>
  <c r="BK270" i="2"/>
  <c r="BK267" i="2"/>
  <c r="BK256" i="2"/>
  <c r="BK241" i="2"/>
  <c r="K233" i="2"/>
  <c r="BF233" i="2"/>
  <c r="BK231" i="2"/>
  <c r="BK229" i="2"/>
  <c r="K216" i="2"/>
  <c r="BF216" i="2"/>
  <c r="BK211" i="2"/>
  <c r="K200" i="2"/>
  <c r="BF200" i="2" s="1"/>
  <c r="BK180" i="2"/>
  <c r="BK173" i="2"/>
  <c r="BK170" i="2"/>
  <c r="K165" i="2"/>
  <c r="BF165" i="2"/>
  <c r="BK163" i="2"/>
  <c r="BK154" i="2"/>
  <c r="BK153" i="2"/>
  <c r="K152" i="2"/>
  <c r="BF152" i="2"/>
  <c r="K151" i="2"/>
  <c r="BF151" i="2" s="1"/>
  <c r="K150" i="2"/>
  <c r="BF150" i="2"/>
  <c r="BK149" i="2"/>
  <c r="BK242" i="5"/>
  <c r="BK232" i="5"/>
  <c r="BK228" i="5"/>
  <c r="K225" i="5"/>
  <c r="BF225" i="5" s="1"/>
  <c r="BK220" i="5"/>
  <c r="BK216" i="5"/>
  <c r="K198" i="5"/>
  <c r="BF198" i="5" s="1"/>
  <c r="BK195" i="5"/>
  <c r="BK178" i="5"/>
  <c r="K159" i="5"/>
  <c r="BF159" i="5" s="1"/>
  <c r="K154" i="5"/>
  <c r="BF154" i="5"/>
  <c r="K143" i="5"/>
  <c r="BF143" i="5" s="1"/>
  <c r="K136" i="5"/>
  <c r="BF136" i="5"/>
  <c r="BK205" i="4"/>
  <c r="K204" i="4"/>
  <c r="BF204" i="4" s="1"/>
  <c r="K195" i="4"/>
  <c r="BF195" i="4"/>
  <c r="BK188" i="4"/>
  <c r="BK186" i="4"/>
  <c r="K177" i="4"/>
  <c r="BF177" i="4"/>
  <c r="K172" i="4"/>
  <c r="BF172" i="4"/>
  <c r="K162" i="4"/>
  <c r="BF162" i="4"/>
  <c r="K159" i="4"/>
  <c r="BF159" i="4"/>
  <c r="BK152" i="4"/>
  <c r="K146" i="4"/>
  <c r="BF146" i="4" s="1"/>
  <c r="K137" i="4"/>
  <c r="BF137" i="4"/>
  <c r="K205" i="3"/>
  <c r="BF205" i="3" s="1"/>
  <c r="BK183" i="3"/>
  <c r="K175" i="3"/>
  <c r="BF175" i="3"/>
  <c r="BK170" i="3"/>
  <c r="BK167" i="3"/>
  <c r="BK156" i="3"/>
  <c r="BK137" i="3"/>
  <c r="BK130" i="3"/>
  <c r="BK436" i="2"/>
  <c r="K433" i="2"/>
  <c r="BF433" i="2"/>
  <c r="K427" i="2"/>
  <c r="BF427" i="2"/>
  <c r="K420" i="2"/>
  <c r="BF420" i="2"/>
  <c r="K399" i="2"/>
  <c r="BF399" i="2"/>
  <c r="K393" i="2"/>
  <c r="BF393" i="2"/>
  <c r="K384" i="2"/>
  <c r="BF384" i="2"/>
  <c r="BK378" i="2"/>
  <c r="BK369" i="2"/>
  <c r="K366" i="2"/>
  <c r="BF366" i="2"/>
  <c r="K364" i="2"/>
  <c r="BF364" i="2"/>
  <c r="BK360" i="2"/>
  <c r="BK349" i="2"/>
  <c r="K342" i="2"/>
  <c r="BF342" i="2"/>
  <c r="BK338" i="2"/>
  <c r="BK324" i="2"/>
  <c r="BK313" i="2"/>
  <c r="K310" i="2"/>
  <c r="BF310" i="2" s="1"/>
  <c r="BK307" i="2"/>
  <c r="K303" i="2"/>
  <c r="BF303" i="2"/>
  <c r="BK274" i="2"/>
  <c r="BK266" i="2"/>
  <c r="K259" i="2"/>
  <c r="BF259" i="2"/>
  <c r="BK242" i="2"/>
  <c r="K237" i="2"/>
  <c r="BF237" i="2"/>
  <c r="BK228" i="2"/>
  <c r="K220" i="2"/>
  <c r="BF220" i="2"/>
  <c r="BK210" i="2"/>
  <c r="BK205" i="2"/>
  <c r="K202" i="2"/>
  <c r="BF202" i="2"/>
  <c r="K199" i="2"/>
  <c r="BF199" i="2"/>
  <c r="K192" i="2"/>
  <c r="BF192" i="2"/>
  <c r="K189" i="2"/>
  <c r="BF189" i="2"/>
  <c r="K182" i="2"/>
  <c r="BF182" i="2"/>
  <c r="K161" i="2"/>
  <c r="BF161" i="2"/>
  <c r="K156" i="2"/>
  <c r="BF156" i="2"/>
  <c r="V159" i="2" l="1"/>
  <c r="X162" i="2"/>
  <c r="T177" i="2"/>
  <c r="T215" i="2"/>
  <c r="T281" i="2"/>
  <c r="T293" i="2"/>
  <c r="V304" i="2"/>
  <c r="R311" i="2"/>
  <c r="J110" i="2" s="1"/>
  <c r="X329" i="2"/>
  <c r="T368" i="2"/>
  <c r="X387" i="2"/>
  <c r="X406" i="2"/>
  <c r="R412" i="2"/>
  <c r="J117" i="2"/>
  <c r="R417" i="2"/>
  <c r="J118" i="2" s="1"/>
  <c r="T428" i="2"/>
  <c r="T443" i="2"/>
  <c r="X126" i="3"/>
  <c r="T129" i="3"/>
  <c r="X129" i="3"/>
  <c r="R129" i="3"/>
  <c r="J98" i="3"/>
  <c r="X162" i="3"/>
  <c r="T187" i="3"/>
  <c r="V194" i="3"/>
  <c r="X199" i="3"/>
  <c r="X132" i="4"/>
  <c r="X168" i="4"/>
  <c r="T183" i="4"/>
  <c r="Q183" i="4"/>
  <c r="I105" i="4" s="1"/>
  <c r="X201" i="4"/>
  <c r="V183" i="5"/>
  <c r="Q215" i="2"/>
  <c r="I104" i="2" s="1"/>
  <c r="V293" i="2"/>
  <c r="T304" i="2"/>
  <c r="T318" i="2"/>
  <c r="T329" i="2"/>
  <c r="X353" i="2"/>
  <c r="Q368" i="2"/>
  <c r="I114" i="2"/>
  <c r="Q412" i="2"/>
  <c r="I117" i="2"/>
  <c r="X440" i="2"/>
  <c r="X437" i="2"/>
  <c r="R443" i="2"/>
  <c r="J124" i="2"/>
  <c r="Q126" i="3"/>
  <c r="X132" i="3"/>
  <c r="V162" i="3"/>
  <c r="X179" i="3"/>
  <c r="Q187" i="3"/>
  <c r="I102" i="3"/>
  <c r="X190" i="3"/>
  <c r="Q190" i="3"/>
  <c r="I103" i="3" s="1"/>
  <c r="R190" i="3"/>
  <c r="J103" i="3" s="1"/>
  <c r="V199" i="3"/>
  <c r="R132" i="4"/>
  <c r="J100" i="4"/>
  <c r="T153" i="4"/>
  <c r="R168" i="4"/>
  <c r="J103" i="4" s="1"/>
  <c r="X183" i="4"/>
  <c r="R191" i="4"/>
  <c r="J106" i="4" s="1"/>
  <c r="R183" i="5"/>
  <c r="T181" i="2"/>
  <c r="R281" i="2"/>
  <c r="BK311" i="2"/>
  <c r="K311" i="2" s="1"/>
  <c r="K110" i="2" s="1"/>
  <c r="V318" i="2"/>
  <c r="R329" i="2"/>
  <c r="J112" i="2" s="1"/>
  <c r="V368" i="2"/>
  <c r="V387" i="2"/>
  <c r="Q406" i="2"/>
  <c r="I116" i="2" s="1"/>
  <c r="T421" i="2"/>
  <c r="R428" i="2"/>
  <c r="J120" i="2" s="1"/>
  <c r="Q440" i="2"/>
  <c r="I123" i="2"/>
  <c r="T126" i="3"/>
  <c r="V132" i="3"/>
  <c r="T162" i="3"/>
  <c r="T179" i="3"/>
  <c r="T132" i="4"/>
  <c r="R139" i="4"/>
  <c r="J101" i="4" s="1"/>
  <c r="T179" i="4"/>
  <c r="R183" i="4"/>
  <c r="J105" i="4" s="1"/>
  <c r="Q201" i="4"/>
  <c r="I107" i="4"/>
  <c r="T132" i="5"/>
  <c r="T144" i="5"/>
  <c r="Q144" i="5"/>
  <c r="I100" i="5"/>
  <c r="Q196" i="5"/>
  <c r="I106" i="5" s="1"/>
  <c r="T146" i="2"/>
  <c r="T159" i="2"/>
  <c r="Q162" i="2"/>
  <c r="I100" i="2" s="1"/>
  <c r="V177" i="2"/>
  <c r="X181" i="2"/>
  <c r="R181" i="2"/>
  <c r="J103" i="2" s="1"/>
  <c r="Q281" i="2"/>
  <c r="I107" i="2"/>
  <c r="V311" i="2"/>
  <c r="V353" i="2"/>
  <c r="R368" i="2"/>
  <c r="J114" i="2"/>
  <c r="V406" i="2"/>
  <c r="X412" i="2"/>
  <c r="X417" i="2"/>
  <c r="Q428" i="2"/>
  <c r="I120" i="2" s="1"/>
  <c r="T440" i="2"/>
  <c r="T437" i="2" s="1"/>
  <c r="V443" i="2"/>
  <c r="V129" i="3"/>
  <c r="Q129" i="3"/>
  <c r="I98" i="3" s="1"/>
  <c r="V187" i="3"/>
  <c r="V190" i="3"/>
  <c r="Q194" i="3"/>
  <c r="I104" i="3" s="1"/>
  <c r="T139" i="4"/>
  <c r="X153" i="4"/>
  <c r="T168" i="4"/>
  <c r="V179" i="4"/>
  <c r="V183" i="4"/>
  <c r="Q191" i="4"/>
  <c r="I106" i="4" s="1"/>
  <c r="V132" i="5"/>
  <c r="T217" i="5"/>
  <c r="R146" i="2"/>
  <c r="J98" i="2" s="1"/>
  <c r="R159" i="2"/>
  <c r="J99" i="2"/>
  <c r="V181" i="2"/>
  <c r="Q181" i="2"/>
  <c r="I103" i="2" s="1"/>
  <c r="X281" i="2"/>
  <c r="R293" i="2"/>
  <c r="J108" i="2" s="1"/>
  <c r="T311" i="2"/>
  <c r="X318" i="2"/>
  <c r="Q329" i="2"/>
  <c r="I112" i="2" s="1"/>
  <c r="X368" i="2"/>
  <c r="Q387" i="2"/>
  <c r="I115" i="2" s="1"/>
  <c r="V417" i="2"/>
  <c r="Q421" i="2"/>
  <c r="I119" i="2"/>
  <c r="BK443" i="2"/>
  <c r="K443" i="2" s="1"/>
  <c r="K124" i="2" s="1"/>
  <c r="V179" i="3"/>
  <c r="X187" i="3"/>
  <c r="T194" i="3"/>
  <c r="Q199" i="3"/>
  <c r="I105" i="3"/>
  <c r="Q132" i="4"/>
  <c r="X139" i="4"/>
  <c r="R153" i="4"/>
  <c r="J102" i="4"/>
  <c r="X179" i="4"/>
  <c r="V144" i="5"/>
  <c r="V148" i="5"/>
  <c r="R217" i="5"/>
  <c r="J107" i="5" s="1"/>
  <c r="X146" i="2"/>
  <c r="X159" i="2"/>
  <c r="T162" i="2"/>
  <c r="Q177" i="2"/>
  <c r="I102" i="2" s="1"/>
  <c r="R215" i="2"/>
  <c r="J104" i="2"/>
  <c r="V281" i="2"/>
  <c r="Q293" i="2"/>
  <c r="I108" i="2"/>
  <c r="R304" i="2"/>
  <c r="J109" i="2" s="1"/>
  <c r="X311" i="2"/>
  <c r="V329" i="2"/>
  <c r="T387" i="2"/>
  <c r="T406" i="2"/>
  <c r="V412" i="2"/>
  <c r="Q417" i="2"/>
  <c r="I118" i="2"/>
  <c r="R421" i="2"/>
  <c r="J119" i="2" s="1"/>
  <c r="R440" i="2"/>
  <c r="J123" i="2"/>
  <c r="V126" i="3"/>
  <c r="V125" i="3" s="1"/>
  <c r="Q132" i="3"/>
  <c r="I99" i="3"/>
  <c r="R162" i="3"/>
  <c r="J100" i="3" s="1"/>
  <c r="T190" i="3"/>
  <c r="T199" i="3"/>
  <c r="V139" i="4"/>
  <c r="V168" i="4"/>
  <c r="T191" i="4"/>
  <c r="V201" i="4"/>
  <c r="Q132" i="5"/>
  <c r="I98" i="5" s="1"/>
  <c r="X144" i="5"/>
  <c r="X217" i="5"/>
  <c r="Q146" i="2"/>
  <c r="I98" i="2" s="1"/>
  <c r="R162" i="2"/>
  <c r="J100" i="2"/>
  <c r="X177" i="2"/>
  <c r="V215" i="2"/>
  <c r="X293" i="2"/>
  <c r="X304" i="2"/>
  <c r="Q311" i="2"/>
  <c r="I110" i="2" s="1"/>
  <c r="Q318" i="2"/>
  <c r="I111" i="2"/>
  <c r="Q353" i="2"/>
  <c r="I113" i="2" s="1"/>
  <c r="R387" i="2"/>
  <c r="J115" i="2"/>
  <c r="T412" i="2"/>
  <c r="X421" i="2"/>
  <c r="X428" i="2"/>
  <c r="V440" i="2"/>
  <c r="V437" i="2" s="1"/>
  <c r="Q443" i="2"/>
  <c r="I124" i="2"/>
  <c r="T132" i="3"/>
  <c r="Q162" i="3"/>
  <c r="I100" i="3" s="1"/>
  <c r="R179" i="3"/>
  <c r="J101" i="3"/>
  <c r="BK190" i="3"/>
  <c r="K190" i="3" s="1"/>
  <c r="K103" i="3" s="1"/>
  <c r="R194" i="3"/>
  <c r="J104" i="3" s="1"/>
  <c r="V132" i="4"/>
  <c r="Q139" i="4"/>
  <c r="I101" i="4"/>
  <c r="Q153" i="4"/>
  <c r="I102" i="4" s="1"/>
  <c r="BK179" i="4"/>
  <c r="K179" i="4"/>
  <c r="K104" i="4"/>
  <c r="Q179" i="4"/>
  <c r="I104" i="4"/>
  <c r="X191" i="4"/>
  <c r="R201" i="4"/>
  <c r="J107" i="4" s="1"/>
  <c r="X132" i="5"/>
  <c r="R144" i="5"/>
  <c r="J100" i="5"/>
  <c r="T241" i="5"/>
  <c r="V146" i="2"/>
  <c r="Q159" i="2"/>
  <c r="I99" i="2"/>
  <c r="V162" i="2"/>
  <c r="R177" i="2"/>
  <c r="J102" i="2"/>
  <c r="X215" i="2"/>
  <c r="Q304" i="2"/>
  <c r="I109" i="2"/>
  <c r="R318" i="2"/>
  <c r="J111" i="2"/>
  <c r="T353" i="2"/>
  <c r="R353" i="2"/>
  <c r="J113" i="2"/>
  <c r="R406" i="2"/>
  <c r="J116" i="2" s="1"/>
  <c r="T417" i="2"/>
  <c r="V421" i="2"/>
  <c r="V428" i="2"/>
  <c r="BK440" i="2"/>
  <c r="K440" i="2"/>
  <c r="K123" i="2"/>
  <c r="X443" i="2"/>
  <c r="R126" i="3"/>
  <c r="R132" i="3"/>
  <c r="J99" i="3"/>
  <c r="Q179" i="3"/>
  <c r="I101" i="3" s="1"/>
  <c r="R187" i="3"/>
  <c r="J102" i="3"/>
  <c r="X194" i="3"/>
  <c r="R199" i="3"/>
  <c r="J105" i="3"/>
  <c r="V153" i="4"/>
  <c r="Q168" i="4"/>
  <c r="I103" i="4" s="1"/>
  <c r="R179" i="4"/>
  <c r="J104" i="4"/>
  <c r="V191" i="4"/>
  <c r="T201" i="4"/>
  <c r="R132" i="5"/>
  <c r="T148" i="5"/>
  <c r="X148" i="5"/>
  <c r="Q148" i="5"/>
  <c r="I101" i="5"/>
  <c r="R148" i="5"/>
  <c r="J101" i="5"/>
  <c r="T169" i="5"/>
  <c r="V169" i="5"/>
  <c r="X169" i="5"/>
  <c r="Q169" i="5"/>
  <c r="I102" i="5" s="1"/>
  <c r="R169" i="5"/>
  <c r="J102" i="5"/>
  <c r="T183" i="5"/>
  <c r="X183" i="5"/>
  <c r="Q183" i="5"/>
  <c r="T196" i="5"/>
  <c r="V196" i="5"/>
  <c r="X196" i="5"/>
  <c r="R196" i="5"/>
  <c r="J106" i="5"/>
  <c r="V217" i="5"/>
  <c r="Q217" i="5"/>
  <c r="I107" i="5" s="1"/>
  <c r="V241" i="5"/>
  <c r="X241" i="5"/>
  <c r="Q241" i="5"/>
  <c r="I108" i="5" s="1"/>
  <c r="R241" i="5"/>
  <c r="J108" i="5"/>
  <c r="T274" i="5"/>
  <c r="V274" i="5"/>
  <c r="X274" i="5"/>
  <c r="Q274" i="5"/>
  <c r="I109" i="5" s="1"/>
  <c r="R274" i="5"/>
  <c r="J109" i="5"/>
  <c r="T278" i="5"/>
  <c r="V278" i="5"/>
  <c r="X278" i="5"/>
  <c r="Q278" i="5"/>
  <c r="I110" i="5"/>
  <c r="R278" i="5"/>
  <c r="J110" i="5" s="1"/>
  <c r="J92" i="2"/>
  <c r="Q438" i="2"/>
  <c r="I122" i="2" s="1"/>
  <c r="F92" i="3"/>
  <c r="J91" i="4"/>
  <c r="F123" i="4"/>
  <c r="Q129" i="4"/>
  <c r="Q128" i="4"/>
  <c r="I97" i="4"/>
  <c r="J91" i="5"/>
  <c r="F91" i="2"/>
  <c r="R278" i="2"/>
  <c r="J105" i="2"/>
  <c r="F91" i="3"/>
  <c r="J119" i="3"/>
  <c r="E85" i="4"/>
  <c r="F124" i="4"/>
  <c r="F127" i="5"/>
  <c r="E85" i="2"/>
  <c r="J89" i="5"/>
  <c r="F141" i="2"/>
  <c r="Q175" i="2"/>
  <c r="I101" i="2" s="1"/>
  <c r="J92" i="3"/>
  <c r="J92" i="4"/>
  <c r="J121" i="4"/>
  <c r="F91" i="5"/>
  <c r="R142" i="5"/>
  <c r="J99" i="5"/>
  <c r="J89" i="2"/>
  <c r="Q278" i="2"/>
  <c r="I105" i="2" s="1"/>
  <c r="E120" i="5"/>
  <c r="J127" i="5"/>
  <c r="J91" i="2"/>
  <c r="BK437" i="2"/>
  <c r="K437" i="2"/>
  <c r="K121" i="2"/>
  <c r="R438" i="2"/>
  <c r="J122" i="2" s="1"/>
  <c r="E85" i="3"/>
  <c r="BF168" i="2"/>
  <c r="R175" i="2"/>
  <c r="J101" i="2" s="1"/>
  <c r="J91" i="3"/>
  <c r="BF188" i="4"/>
  <c r="R129" i="4"/>
  <c r="R128" i="4" s="1"/>
  <c r="J97" i="4" s="1"/>
  <c r="Q142" i="5"/>
  <c r="I99" i="5" s="1"/>
  <c r="Q180" i="5"/>
  <c r="I103" i="5"/>
  <c r="R180" i="5"/>
  <c r="J103" i="5" s="1"/>
  <c r="F37" i="2"/>
  <c r="BD95" i="1" s="1"/>
  <c r="F39" i="4"/>
  <c r="BF97" i="1" s="1"/>
  <c r="BK165" i="2"/>
  <c r="BK216" i="2"/>
  <c r="BK233" i="2"/>
  <c r="BK297" i="2"/>
  <c r="BK333" i="2"/>
  <c r="BK352" i="2"/>
  <c r="BK394" i="2"/>
  <c r="BK165" i="3"/>
  <c r="K203" i="3"/>
  <c r="BF203" i="3" s="1"/>
  <c r="K181" i="4"/>
  <c r="BF181" i="4" s="1"/>
  <c r="K356" i="2"/>
  <c r="BF356" i="2" s="1"/>
  <c r="BK383" i="2"/>
  <c r="BK414" i="2"/>
  <c r="K192" i="3"/>
  <c r="BF192" i="3" s="1"/>
  <c r="BK141" i="4"/>
  <c r="BK172" i="4"/>
  <c r="K146" i="5"/>
  <c r="BF146" i="5"/>
  <c r="K166" i="5"/>
  <c r="BF166" i="5" s="1"/>
  <c r="BK194" i="5"/>
  <c r="K215" i="5"/>
  <c r="BF215" i="5"/>
  <c r="BK245" i="5"/>
  <c r="K149" i="2"/>
  <c r="BF149" i="2"/>
  <c r="BK209" i="2"/>
  <c r="K264" i="2"/>
  <c r="BF264" i="2"/>
  <c r="K298" i="2"/>
  <c r="BF298" i="2"/>
  <c r="K350" i="2"/>
  <c r="BF350" i="2"/>
  <c r="BK399" i="2"/>
  <c r="BK128" i="3"/>
  <c r="K181" i="3"/>
  <c r="BF181" i="3"/>
  <c r="BK163" i="4"/>
  <c r="K175" i="4"/>
  <c r="BF175" i="4" s="1"/>
  <c r="K189" i="4"/>
  <c r="BF189" i="4" s="1"/>
  <c r="BK164" i="5"/>
  <c r="K214" i="5"/>
  <c r="BF214" i="5"/>
  <c r="K259" i="5"/>
  <c r="BF259" i="5"/>
  <c r="K163" i="2"/>
  <c r="BF163" i="2"/>
  <c r="K187" i="2"/>
  <c r="BF187" i="2"/>
  <c r="K231" i="2"/>
  <c r="BF231" i="2"/>
  <c r="K241" i="2"/>
  <c r="BF241" i="2"/>
  <c r="BK290" i="2"/>
  <c r="K378" i="2"/>
  <c r="BF378" i="2" s="1"/>
  <c r="BK184" i="3"/>
  <c r="BK179" i="3" s="1"/>
  <c r="K179" i="3" s="1"/>
  <c r="K101" i="3" s="1"/>
  <c r="BK150" i="4"/>
  <c r="BK195" i="4"/>
  <c r="K178" i="2"/>
  <c r="BF178" i="2" s="1"/>
  <c r="BK292" i="2"/>
  <c r="K176" i="4"/>
  <c r="BF176" i="4"/>
  <c r="K184" i="5"/>
  <c r="BF184" i="5"/>
  <c r="K272" i="5"/>
  <c r="BF272" i="5"/>
  <c r="K284" i="2"/>
  <c r="BF284" i="2"/>
  <c r="K367" i="2"/>
  <c r="BF367" i="2"/>
  <c r="K173" i="3"/>
  <c r="BF173" i="3"/>
  <c r="BK204" i="4"/>
  <c r="K267" i="5"/>
  <c r="BF267" i="5" s="1"/>
  <c r="BK322" i="2"/>
  <c r="K404" i="2"/>
  <c r="BF404" i="2"/>
  <c r="K205" i="4"/>
  <c r="BF205" i="4"/>
  <c r="F37" i="4"/>
  <c r="BD97" i="1"/>
  <c r="F39" i="3"/>
  <c r="BF96" i="1"/>
  <c r="K35" i="2"/>
  <c r="AX95" i="1" s="1"/>
  <c r="BK203" i="2"/>
  <c r="K228" i="2"/>
  <c r="BF228" i="2" s="1"/>
  <c r="BK263" i="2"/>
  <c r="K305" i="2"/>
  <c r="BF305" i="2"/>
  <c r="K341" i="2"/>
  <c r="BF341" i="2" s="1"/>
  <c r="K385" i="2"/>
  <c r="BF385" i="2"/>
  <c r="K422" i="2"/>
  <c r="BF422" i="2" s="1"/>
  <c r="BK142" i="3"/>
  <c r="BK160" i="3"/>
  <c r="K182" i="3"/>
  <c r="BF182" i="3" s="1"/>
  <c r="BK190" i="4"/>
  <c r="K137" i="5"/>
  <c r="BF137" i="5" s="1"/>
  <c r="K181" i="5"/>
  <c r="BF181" i="5" s="1"/>
  <c r="K209" i="5"/>
  <c r="BF209" i="5" s="1"/>
  <c r="K232" i="5"/>
  <c r="BF232" i="5" s="1"/>
  <c r="BK248" i="5"/>
  <c r="BK161" i="2"/>
  <c r="BK159" i="2" s="1"/>
  <c r="K159" i="2" s="1"/>
  <c r="K99" i="2" s="1"/>
  <c r="BK192" i="2"/>
  <c r="K218" i="2"/>
  <c r="BF218" i="2" s="1"/>
  <c r="K267" i="2"/>
  <c r="BF267" i="2" s="1"/>
  <c r="K296" i="2"/>
  <c r="BF296" i="2" s="1"/>
  <c r="K323" i="2"/>
  <c r="BF323" i="2"/>
  <c r="K376" i="2"/>
  <c r="BF376" i="2"/>
  <c r="BK416" i="2"/>
  <c r="BK127" i="3"/>
  <c r="BK157" i="3"/>
  <c r="BK198" i="3"/>
  <c r="BK194" i="3"/>
  <c r="K194" i="3"/>
  <c r="K104" i="3" s="1"/>
  <c r="K160" i="4"/>
  <c r="BF160" i="4"/>
  <c r="K200" i="4"/>
  <c r="BF200" i="4" s="1"/>
  <c r="K152" i="5"/>
  <c r="BF152" i="5"/>
  <c r="K170" i="5"/>
  <c r="BF170" i="5" s="1"/>
  <c r="K197" i="5"/>
  <c r="BF197" i="5"/>
  <c r="BK226" i="5"/>
  <c r="K256" i="5"/>
  <c r="BF256" i="5" s="1"/>
  <c r="BK156" i="2"/>
  <c r="K213" i="2"/>
  <c r="BF213" i="2" s="1"/>
  <c r="BK253" i="2"/>
  <c r="K291" i="2"/>
  <c r="BF291" i="2" s="1"/>
  <c r="K377" i="2"/>
  <c r="BF377" i="2" s="1"/>
  <c r="BK427" i="2"/>
  <c r="K133" i="3"/>
  <c r="BF133" i="3" s="1"/>
  <c r="K185" i="3"/>
  <c r="BF185" i="3"/>
  <c r="BK165" i="4"/>
  <c r="K180" i="4"/>
  <c r="BF180" i="4"/>
  <c r="K156" i="5"/>
  <c r="BF156" i="5" s="1"/>
  <c r="BK211" i="5"/>
  <c r="BK244" i="5"/>
  <c r="K173" i="2"/>
  <c r="BF173" i="2" s="1"/>
  <c r="BK208" i="2"/>
  <c r="K249" i="2"/>
  <c r="BF249" i="2"/>
  <c r="BK365" i="2"/>
  <c r="K409" i="2"/>
  <c r="BF409" i="2"/>
  <c r="K152" i="3"/>
  <c r="BF152" i="3"/>
  <c r="K201" i="3"/>
  <c r="BF201" i="3"/>
  <c r="K142" i="4"/>
  <c r="BF142" i="4"/>
  <c r="K168" i="5"/>
  <c r="BF168" i="5"/>
  <c r="BK152" i="2"/>
  <c r="K195" i="2"/>
  <c r="BF195" i="2" s="1"/>
  <c r="BK310" i="2"/>
  <c r="BK304" i="2"/>
  <c r="K304" i="2"/>
  <c r="K109" i="2" s="1"/>
  <c r="BK136" i="3"/>
  <c r="K171" i="4"/>
  <c r="BF171" i="4"/>
  <c r="BK147" i="5"/>
  <c r="BK144" i="5"/>
  <c r="K144" i="5"/>
  <c r="K100" i="5"/>
  <c r="K230" i="5"/>
  <c r="BF230" i="5"/>
  <c r="K183" i="2"/>
  <c r="BF183" i="2"/>
  <c r="BK294" i="2"/>
  <c r="K370" i="2"/>
  <c r="BF370" i="2"/>
  <c r="BK177" i="5"/>
  <c r="BK273" i="5"/>
  <c r="BK375" i="2"/>
  <c r="K213" i="5"/>
  <c r="BF213" i="5"/>
  <c r="F38" i="4"/>
  <c r="BE97" i="1"/>
  <c r="F39" i="5"/>
  <c r="BF98" i="1" s="1"/>
  <c r="BK184" i="2"/>
  <c r="BK226" i="2"/>
  <c r="BK259" i="2"/>
  <c r="BK303" i="2"/>
  <c r="BK339" i="2"/>
  <c r="BK355" i="2"/>
  <c r="BK410" i="2"/>
  <c r="K139" i="3"/>
  <c r="BF139" i="3" s="1"/>
  <c r="BK151" i="3"/>
  <c r="K167" i="3"/>
  <c r="BF167" i="3" s="1"/>
  <c r="K158" i="4"/>
  <c r="BF158" i="4"/>
  <c r="BK199" i="4"/>
  <c r="BK151" i="5"/>
  <c r="BK193" i="5"/>
  <c r="BK227" i="5"/>
  <c r="K242" i="5"/>
  <c r="BF242" i="5" s="1"/>
  <c r="K148" i="2"/>
  <c r="BF148" i="2"/>
  <c r="BK179" i="2"/>
  <c r="BK177" i="2" s="1"/>
  <c r="K177" i="2" s="1"/>
  <c r="K102" i="2" s="1"/>
  <c r="BK198" i="2"/>
  <c r="K219" i="2"/>
  <c r="BF219" i="2" s="1"/>
  <c r="K270" i="2"/>
  <c r="BF270" i="2"/>
  <c r="K300" i="2"/>
  <c r="BF300" i="2" s="1"/>
  <c r="BK332" i="2"/>
  <c r="BK372" i="2"/>
  <c r="K395" i="2"/>
  <c r="BF395" i="2" s="1"/>
  <c r="K430" i="2"/>
  <c r="BF430" i="2"/>
  <c r="K154" i="3"/>
  <c r="BF154" i="3" s="1"/>
  <c r="BK202" i="3"/>
  <c r="BK157" i="4"/>
  <c r="K186" i="4"/>
  <c r="BF186" i="4" s="1"/>
  <c r="BK157" i="5"/>
  <c r="K190" i="5"/>
  <c r="BF190" i="5" s="1"/>
  <c r="K201" i="5"/>
  <c r="BF201" i="5" s="1"/>
  <c r="BK236" i="5"/>
  <c r="BK260" i="5"/>
  <c r="BK169" i="2"/>
  <c r="BK234" i="2"/>
  <c r="K283" i="2"/>
  <c r="BF283" i="2" s="1"/>
  <c r="BK342" i="2"/>
  <c r="K391" i="2"/>
  <c r="BF391" i="2"/>
  <c r="BK418" i="2"/>
  <c r="BK146" i="3"/>
  <c r="BK200" i="3"/>
  <c r="K169" i="4"/>
  <c r="BF169" i="4" s="1"/>
  <c r="K185" i="4"/>
  <c r="BF185" i="4" s="1"/>
  <c r="BK161" i="5"/>
  <c r="BK218" i="5"/>
  <c r="K251" i="5"/>
  <c r="BF251" i="5" s="1"/>
  <c r="BK373" i="2"/>
  <c r="BK425" i="2"/>
  <c r="K189" i="3"/>
  <c r="BF189" i="3"/>
  <c r="K135" i="4"/>
  <c r="BF135" i="4"/>
  <c r="K182" i="4"/>
  <c r="BF182" i="4"/>
  <c r="K175" i="5"/>
  <c r="BF175" i="5"/>
  <c r="K167" i="2"/>
  <c r="BF167" i="2"/>
  <c r="K251" i="2"/>
  <c r="BF251" i="2"/>
  <c r="BK388" i="2"/>
  <c r="BK205" i="3"/>
  <c r="K150" i="5"/>
  <c r="BF150" i="5"/>
  <c r="BK207" i="5"/>
  <c r="K170" i="2"/>
  <c r="BF170" i="2"/>
  <c r="K250" i="2"/>
  <c r="BF250" i="2" s="1"/>
  <c r="BK330" i="2"/>
  <c r="K445" i="2"/>
  <c r="BF445" i="2"/>
  <c r="K174" i="4"/>
  <c r="BF174" i="4"/>
  <c r="K220" i="5"/>
  <c r="BF220" i="5"/>
  <c r="BK277" i="5"/>
  <c r="BK398" i="2"/>
  <c r="K246" i="2"/>
  <c r="BF246" i="2"/>
  <c r="F38" i="5"/>
  <c r="BE98" i="1" s="1"/>
  <c r="BK220" i="2"/>
  <c r="BK240" i="2"/>
  <c r="K295" i="2"/>
  <c r="BF295" i="2" s="1"/>
  <c r="K319" i="2"/>
  <c r="BF319" i="2"/>
  <c r="K343" i="2"/>
  <c r="BF343" i="2" s="1"/>
  <c r="K361" i="2"/>
  <c r="BF361" i="2"/>
  <c r="BK424" i="2"/>
  <c r="BK138" i="3"/>
  <c r="BK158" i="3"/>
  <c r="K204" i="3"/>
  <c r="BF204" i="3" s="1"/>
  <c r="BK154" i="4"/>
  <c r="K198" i="4"/>
  <c r="BF198" i="4"/>
  <c r="BK140" i="5"/>
  <c r="K178" i="5"/>
  <c r="BF178" i="5"/>
  <c r="K208" i="5"/>
  <c r="BF208" i="5" s="1"/>
  <c r="BK235" i="5"/>
  <c r="K254" i="5"/>
  <c r="BF254" i="5"/>
  <c r="K147" i="2"/>
  <c r="BF147" i="2" s="1"/>
  <c r="BK172" i="2"/>
  <c r="K193" i="2"/>
  <c r="BF193" i="2" s="1"/>
  <c r="K229" i="2"/>
  <c r="BF229" i="2"/>
  <c r="BK268" i="2"/>
  <c r="BK287" i="2"/>
  <c r="K317" i="2"/>
  <c r="BF317" i="2"/>
  <c r="BK359" i="2"/>
  <c r="K396" i="2"/>
  <c r="BF396" i="2" s="1"/>
  <c r="BK433" i="2"/>
  <c r="BK428" i="2"/>
  <c r="K428" i="2" s="1"/>
  <c r="K120" i="2" s="1"/>
  <c r="K153" i="3"/>
  <c r="BF153" i="3"/>
  <c r="K186" i="3"/>
  <c r="BF186" i="3" s="1"/>
  <c r="K206" i="3"/>
  <c r="BF206" i="3"/>
  <c r="BK161" i="4"/>
  <c r="K138" i="5"/>
  <c r="BF138" i="5"/>
  <c r="BK154" i="5"/>
  <c r="K176" i="5"/>
  <c r="BF176" i="5"/>
  <c r="BK202" i="5"/>
  <c r="BK237" i="5"/>
  <c r="BK269" i="5"/>
  <c r="K205" i="2"/>
  <c r="BF205" i="2"/>
  <c r="BK252" i="2"/>
  <c r="BK279" i="2"/>
  <c r="BK278" i="2" s="1"/>
  <c r="K278" i="2" s="1"/>
  <c r="K105" i="2" s="1"/>
  <c r="K314" i="2"/>
  <c r="BF314" i="2"/>
  <c r="K349" i="2"/>
  <c r="BF349" i="2"/>
  <c r="K426" i="2"/>
  <c r="BF426" i="2"/>
  <c r="K130" i="3"/>
  <c r="BF130" i="3"/>
  <c r="BK137" i="4"/>
  <c r="K167" i="4"/>
  <c r="BF167" i="4"/>
  <c r="BK184" i="4"/>
  <c r="BK133" i="5"/>
  <c r="BK173" i="5"/>
  <c r="BK223" i="5"/>
  <c r="BK275" i="5"/>
  <c r="BK176" i="2"/>
  <c r="BK175" i="2"/>
  <c r="K175" i="2"/>
  <c r="K101" i="2"/>
  <c r="BK222" i="2"/>
  <c r="K247" i="2"/>
  <c r="BF247" i="2"/>
  <c r="K309" i="2"/>
  <c r="BF309" i="2" s="1"/>
  <c r="BK379" i="2"/>
  <c r="BK145" i="3"/>
  <c r="K195" i="3"/>
  <c r="BF195" i="3" s="1"/>
  <c r="BK155" i="4"/>
  <c r="K174" i="5"/>
  <c r="BF174" i="5"/>
  <c r="BK150" i="2"/>
  <c r="BK224" i="2"/>
  <c r="BK344" i="2"/>
  <c r="K431" i="2"/>
  <c r="BF431" i="2" s="1"/>
  <c r="K152" i="4"/>
  <c r="BF152" i="4"/>
  <c r="K155" i="5"/>
  <c r="BF155" i="5" s="1"/>
  <c r="K265" i="5"/>
  <c r="BF265" i="5"/>
  <c r="K276" i="2"/>
  <c r="BF276" i="2" s="1"/>
  <c r="BK358" i="2"/>
  <c r="K442" i="2"/>
  <c r="BF442" i="2"/>
  <c r="BK140" i="4"/>
  <c r="K145" i="5"/>
  <c r="BF145" i="5"/>
  <c r="K263" i="5"/>
  <c r="BF263" i="5" s="1"/>
  <c r="K308" i="2"/>
  <c r="BF308" i="2"/>
  <c r="BK384" i="2"/>
  <c r="F39" i="2"/>
  <c r="BF95" i="1" s="1"/>
  <c r="F35" i="4"/>
  <c r="BB97" i="1"/>
  <c r="F37" i="5"/>
  <c r="BD98" i="1" s="1"/>
  <c r="F35" i="5"/>
  <c r="BB98" i="1" s="1"/>
  <c r="K217" i="2"/>
  <c r="BF217" i="2" s="1"/>
  <c r="K242" i="2"/>
  <c r="BF242" i="2" s="1"/>
  <c r="BK299" i="2"/>
  <c r="BK321" i="2"/>
  <c r="K348" i="2"/>
  <c r="BF348" i="2" s="1"/>
  <c r="BK403" i="2"/>
  <c r="BK135" i="3"/>
  <c r="BK155" i="3"/>
  <c r="BK176" i="3"/>
  <c r="K149" i="4"/>
  <c r="BF149" i="4" s="1"/>
  <c r="K193" i="4"/>
  <c r="BF193" i="4" s="1"/>
  <c r="BK139" i="5"/>
  <c r="K205" i="5"/>
  <c r="BF205" i="5"/>
  <c r="BK234" i="5"/>
  <c r="BK250" i="5"/>
  <c r="K280" i="5"/>
  <c r="BF280" i="5"/>
  <c r="K171" i="2"/>
  <c r="BF171" i="2" s="1"/>
  <c r="K188" i="2"/>
  <c r="BF188" i="2"/>
  <c r="K221" i="2"/>
  <c r="BF221" i="2" s="1"/>
  <c r="BK260" i="2"/>
  <c r="K285" i="2"/>
  <c r="BF285" i="2" s="1"/>
  <c r="K306" i="2"/>
  <c r="BF306" i="2" s="1"/>
  <c r="K347" i="2"/>
  <c r="BF347" i="2" s="1"/>
  <c r="K386" i="2"/>
  <c r="BF386" i="2" s="1"/>
  <c r="K423" i="2"/>
  <c r="BF423" i="2"/>
  <c r="K141" i="3"/>
  <c r="BF141" i="3" s="1"/>
  <c r="K180" i="3"/>
  <c r="BF180" i="3"/>
  <c r="BK134" i="4"/>
  <c r="BK171" i="5"/>
  <c r="BK199" i="5"/>
  <c r="K229" i="5"/>
  <c r="BF229" i="5" s="1"/>
  <c r="K252" i="5"/>
  <c r="BF252" i="5"/>
  <c r="BK200" i="2"/>
  <c r="BK255" i="2"/>
  <c r="BK336" i="2"/>
  <c r="K374" i="2"/>
  <c r="BF374" i="2"/>
  <c r="BK413" i="2"/>
  <c r="BK131" i="3"/>
  <c r="BK129" i="3"/>
  <c r="K129" i="3"/>
  <c r="K98" i="3" s="1"/>
  <c r="K138" i="4"/>
  <c r="BF138" i="4"/>
  <c r="BK170" i="4"/>
  <c r="K187" i="4"/>
  <c r="BF187" i="4" s="1"/>
  <c r="BK158" i="5"/>
  <c r="K185" i="5"/>
  <c r="BF185" i="5" s="1"/>
  <c r="K221" i="5"/>
  <c r="BF221" i="5"/>
  <c r="K194" i="2"/>
  <c r="BF194" i="2" s="1"/>
  <c r="K238" i="2"/>
  <c r="BF238" i="2"/>
  <c r="BK269" i="2"/>
  <c r="BK351" i="2"/>
  <c r="BK411" i="2"/>
  <c r="K170" i="3"/>
  <c r="BF170" i="3" s="1"/>
  <c r="BK145" i="4"/>
  <c r="BK240" i="5"/>
  <c r="K154" i="2"/>
  <c r="BF154" i="2" s="1"/>
  <c r="K254" i="2"/>
  <c r="BF254" i="2" s="1"/>
  <c r="K415" i="2"/>
  <c r="BF415" i="2"/>
  <c r="K183" i="3"/>
  <c r="BF183" i="3" s="1"/>
  <c r="K135" i="5"/>
  <c r="BF135" i="5"/>
  <c r="BK198" i="5"/>
  <c r="K249" i="5"/>
  <c r="BF249" i="5"/>
  <c r="BK191" i="2"/>
  <c r="BK288" i="2"/>
  <c r="BK366" i="2"/>
  <c r="K444" i="2"/>
  <c r="BF444" i="2"/>
  <c r="K148" i="4"/>
  <c r="BF148" i="4" s="1"/>
  <c r="BK159" i="5"/>
  <c r="BK262" i="5"/>
  <c r="BK402" i="2"/>
  <c r="K177" i="3"/>
  <c r="BF177" i="3"/>
  <c r="K244" i="2"/>
  <c r="BF244" i="2" s="1"/>
  <c r="K35" i="3"/>
  <c r="AX96" i="1"/>
  <c r="K35" i="4"/>
  <c r="AX97" i="1" s="1"/>
  <c r="BK155" i="2"/>
  <c r="K204" i="2"/>
  <c r="BF204" i="2"/>
  <c r="BK237" i="2"/>
  <c r="BK289" i="2"/>
  <c r="BK325" i="2"/>
  <c r="K354" i="2"/>
  <c r="BF354" i="2" s="1"/>
  <c r="K436" i="2"/>
  <c r="BF436" i="2"/>
  <c r="BK140" i="3"/>
  <c r="K159" i="3"/>
  <c r="BF159" i="3" s="1"/>
  <c r="BK178" i="3"/>
  <c r="BK146" i="4"/>
  <c r="K197" i="4"/>
  <c r="BF197" i="4" s="1"/>
  <c r="K187" i="5"/>
  <c r="BF187" i="5"/>
  <c r="K216" i="5"/>
  <c r="BF216" i="5" s="1"/>
  <c r="K238" i="5"/>
  <c r="BF238" i="5"/>
  <c r="BK255" i="5"/>
  <c r="BK151" i="2"/>
  <c r="K206" i="2"/>
  <c r="BF206" i="2"/>
  <c r="K257" i="2"/>
  <c r="BF257" i="2" s="1"/>
  <c r="BK302" i="2"/>
  <c r="K324" i="2"/>
  <c r="BF324" i="2" s="1"/>
  <c r="K380" i="2"/>
  <c r="BF380" i="2"/>
  <c r="BK407" i="2"/>
  <c r="K156" i="3"/>
  <c r="BF156" i="3" s="1"/>
  <c r="K196" i="3"/>
  <c r="BF196" i="3"/>
  <c r="BK130" i="4"/>
  <c r="BK129" i="4" s="1"/>
  <c r="K129" i="4" s="1"/>
  <c r="K98" i="4" s="1"/>
  <c r="BK164" i="4"/>
  <c r="BK153" i="5"/>
  <c r="K191" i="5"/>
  <c r="BF191" i="5"/>
  <c r="BK210" i="5"/>
  <c r="K258" i="5"/>
  <c r="BF258" i="5"/>
  <c r="BK196" i="2"/>
  <c r="BK232" i="2"/>
  <c r="K274" i="2"/>
  <c r="BF274" i="2"/>
  <c r="BK345" i="2"/>
  <c r="K397" i="2"/>
  <c r="BF397" i="2" s="1"/>
  <c r="K432" i="2"/>
  <c r="BF432" i="2"/>
  <c r="BK166" i="3"/>
  <c r="K197" i="3"/>
  <c r="BF197" i="3"/>
  <c r="BK166" i="4"/>
  <c r="K196" i="4"/>
  <c r="BF196" i="4" s="1"/>
  <c r="BK172" i="5"/>
  <c r="BK219" i="5"/>
  <c r="K270" i="5"/>
  <c r="BF270" i="5" s="1"/>
  <c r="K180" i="2"/>
  <c r="BF180" i="2"/>
  <c r="BK212" i="2"/>
  <c r="K256" i="2"/>
  <c r="BF256" i="2"/>
  <c r="K313" i="2"/>
  <c r="BF313" i="2" s="1"/>
  <c r="BK393" i="2"/>
  <c r="BK161" i="3"/>
  <c r="BK189" i="5"/>
  <c r="BK166" i="2"/>
  <c r="K362" i="2"/>
  <c r="BF362" i="2"/>
  <c r="K174" i="3"/>
  <c r="BF174" i="3" s="1"/>
  <c r="BK173" i="4"/>
  <c r="BK186" i="5"/>
  <c r="BK199" i="2"/>
  <c r="K307" i="2"/>
  <c r="BF307" i="2" s="1"/>
  <c r="K439" i="2"/>
  <c r="BF439" i="2"/>
  <c r="K144" i="3"/>
  <c r="BF144" i="3" s="1"/>
  <c r="K206" i="5"/>
  <c r="BF206" i="5"/>
  <c r="BK363" i="2"/>
  <c r="BK419" i="2"/>
  <c r="BK149" i="5"/>
  <c r="K245" i="2"/>
  <c r="BF245" i="2" s="1"/>
  <c r="K35" i="5"/>
  <c r="AX98" i="1"/>
  <c r="F35" i="3"/>
  <c r="BB96" i="1" s="1"/>
  <c r="F38" i="3"/>
  <c r="BE96" i="1"/>
  <c r="F35" i="2"/>
  <c r="BB95" i="1" s="1"/>
  <c r="F37" i="3"/>
  <c r="BD96" i="1"/>
  <c r="BK158" i="2"/>
  <c r="K210" i="2"/>
  <c r="BF210" i="2"/>
  <c r="BK236" i="2"/>
  <c r="BK273" i="2"/>
  <c r="BK320" i="2"/>
  <c r="BK346" i="2"/>
  <c r="BK390" i="2"/>
  <c r="BK147" i="3"/>
  <c r="BK169" i="3"/>
  <c r="BK162" i="4"/>
  <c r="K202" i="4"/>
  <c r="BF202" i="4"/>
  <c r="BK165" i="5"/>
  <c r="K188" i="5"/>
  <c r="BF188" i="5"/>
  <c r="BK225" i="5"/>
  <c r="K253" i="5"/>
  <c r="BF253" i="5"/>
  <c r="BK268" i="5"/>
  <c r="K157" i="2"/>
  <c r="BF157" i="2" s="1"/>
  <c r="BK186" i="2"/>
  <c r="BK207" i="2"/>
  <c r="K258" i="2"/>
  <c r="BF258" i="2" s="1"/>
  <c r="BK277" i="2"/>
  <c r="K301" i="2"/>
  <c r="BF301" i="2"/>
  <c r="K315" i="2"/>
  <c r="BF315" i="2"/>
  <c r="BK364" i="2"/>
  <c r="K389" i="2"/>
  <c r="BF389" i="2" s="1"/>
  <c r="K429" i="2"/>
  <c r="BF429" i="2"/>
  <c r="BK143" i="3"/>
  <c r="BK172" i="3"/>
  <c r="BK136" i="4"/>
  <c r="BK136" i="5"/>
  <c r="K162" i="5"/>
  <c r="BF162" i="5" s="1"/>
  <c r="K192" i="5"/>
  <c r="BF192" i="5"/>
  <c r="K204" i="5"/>
  <c r="BF204" i="5" s="1"/>
  <c r="BK243" i="5"/>
  <c r="K257" i="5"/>
  <c r="BF257" i="5"/>
  <c r="BK164" i="2"/>
  <c r="K223" i="2"/>
  <c r="BF223" i="2"/>
  <c r="BK265" i="2"/>
  <c r="K326" i="2"/>
  <c r="BF326" i="2" s="1"/>
  <c r="K371" i="2"/>
  <c r="BF371" i="2"/>
  <c r="BK405" i="2"/>
  <c r="K435" i="2"/>
  <c r="BF435" i="2"/>
  <c r="K168" i="3"/>
  <c r="BF168" i="3" s="1"/>
  <c r="K144" i="4"/>
  <c r="BF144" i="4"/>
  <c r="BK177" i="4"/>
  <c r="K192" i="4"/>
  <c r="BF192" i="4" s="1"/>
  <c r="BK179" i="5"/>
  <c r="BK233" i="5"/>
  <c r="K160" i="2"/>
  <c r="BF160" i="2"/>
  <c r="BK182" i="2"/>
  <c r="BK225" i="2"/>
  <c r="K239" i="2"/>
  <c r="BF239" i="2"/>
  <c r="K331" i="2"/>
  <c r="BF331" i="2"/>
  <c r="BK382" i="2"/>
  <c r="BK134" i="3"/>
  <c r="BK171" i="3"/>
  <c r="K156" i="4"/>
  <c r="BF156" i="4" s="1"/>
  <c r="K134" i="5"/>
  <c r="BF134" i="5"/>
  <c r="BK279" i="5"/>
  <c r="BK278" i="5" s="1"/>
  <c r="K278" i="5" s="1"/>
  <c r="K110" i="5"/>
  <c r="K214" i="2"/>
  <c r="BF214" i="2" s="1"/>
  <c r="BK335" i="2"/>
  <c r="BK163" i="3"/>
  <c r="K160" i="5"/>
  <c r="BF160" i="5" s="1"/>
  <c r="K231" i="5"/>
  <c r="BF231" i="5"/>
  <c r="BK189" i="2"/>
  <c r="BK327" i="2"/>
  <c r="F38" i="2"/>
  <c r="BE95" i="1"/>
  <c r="K201" i="2"/>
  <c r="BF201" i="2" s="1"/>
  <c r="K227" i="2"/>
  <c r="BF227" i="2"/>
  <c r="K266" i="2"/>
  <c r="BF266" i="2" s="1"/>
  <c r="K316" i="2"/>
  <c r="BF316" i="2"/>
  <c r="BK337" i="2"/>
  <c r="K360" i="2"/>
  <c r="BF360" i="2"/>
  <c r="BK420" i="2"/>
  <c r="K137" i="3"/>
  <c r="BF137" i="3" s="1"/>
  <c r="K148" i="3"/>
  <c r="BF148" i="3"/>
  <c r="BK164" i="3"/>
  <c r="K193" i="3"/>
  <c r="BF193" i="3"/>
  <c r="BK151" i="4"/>
  <c r="BK203" i="4"/>
  <c r="K167" i="5"/>
  <c r="BF167" i="5"/>
  <c r="BK200" i="5"/>
  <c r="K228" i="5"/>
  <c r="BF228" i="5" s="1"/>
  <c r="K239" i="5"/>
  <c r="BF239" i="5"/>
  <c r="K261" i="5"/>
  <c r="BF261" i="5" s="1"/>
  <c r="K153" i="2"/>
  <c r="BF153" i="2"/>
  <c r="K185" i="2"/>
  <c r="BF185" i="2" s="1"/>
  <c r="BK202" i="2"/>
  <c r="BK230" i="2"/>
  <c r="K275" i="2"/>
  <c r="BF275" i="2" s="1"/>
  <c r="K312" i="2"/>
  <c r="BF312" i="2"/>
  <c r="BK357" i="2"/>
  <c r="BK381" i="2"/>
  <c r="K408" i="2"/>
  <c r="BF408" i="2"/>
  <c r="K149" i="3"/>
  <c r="BF149" i="3" s="1"/>
  <c r="BK188" i="3"/>
  <c r="BK187" i="3"/>
  <c r="K187" i="3"/>
  <c r="K102" i="3" s="1"/>
  <c r="BK143" i="5"/>
  <c r="BK142" i="5"/>
  <c r="K142" i="5"/>
  <c r="K99" i="5" s="1"/>
  <c r="BK163" i="5"/>
  <c r="K195" i="5"/>
  <c r="BF195" i="5" s="1"/>
  <c r="K224" i="5"/>
  <c r="BF224" i="5" s="1"/>
  <c r="K247" i="5"/>
  <c r="BF247" i="5"/>
  <c r="BK271" i="5"/>
  <c r="BK190" i="2"/>
  <c r="K248" i="2"/>
  <c r="BF248" i="2"/>
  <c r="K282" i="2"/>
  <c r="BF282" i="2"/>
  <c r="K338" i="2"/>
  <c r="BF338" i="2"/>
  <c r="BK392" i="2"/>
  <c r="K434" i="2"/>
  <c r="BF434" i="2"/>
  <c r="BK175" i="3"/>
  <c r="K147" i="4"/>
  <c r="BF147" i="4"/>
  <c r="BK178" i="4"/>
  <c r="BK212" i="5"/>
  <c r="BK266" i="5"/>
  <c r="BK174" i="2"/>
  <c r="K211" i="2"/>
  <c r="BF211" i="2"/>
  <c r="BK235" i="2"/>
  <c r="K286" i="2"/>
  <c r="BF286" i="2"/>
  <c r="BK340" i="2"/>
  <c r="BK400" i="2"/>
  <c r="K150" i="3"/>
  <c r="BF150" i="3"/>
  <c r="K191" i="3"/>
  <c r="BF191" i="3" s="1"/>
  <c r="BK133" i="4"/>
  <c r="BK159" i="4"/>
  <c r="K243" i="2"/>
  <c r="BF243" i="2" s="1"/>
  <c r="K369" i="2"/>
  <c r="BF369" i="2"/>
  <c r="K207" i="3"/>
  <c r="BF207" i="3" s="1"/>
  <c r="BK141" i="5"/>
  <c r="K203" i="5"/>
  <c r="BF203" i="5"/>
  <c r="BK276" i="5"/>
  <c r="K271" i="2"/>
  <c r="BF271" i="2"/>
  <c r="BK334" i="2"/>
  <c r="K441" i="2"/>
  <c r="BF441" i="2"/>
  <c r="BK194" i="4"/>
  <c r="K246" i="5"/>
  <c r="BF246" i="5" s="1"/>
  <c r="BK197" i="2"/>
  <c r="K401" i="2"/>
  <c r="BF401" i="2"/>
  <c r="K143" i="4"/>
  <c r="BF143" i="4" s="1"/>
  <c r="BK264" i="5"/>
  <c r="Q131" i="4" l="1"/>
  <c r="I99" i="4" s="1"/>
  <c r="V280" i="2"/>
  <c r="X280" i="2"/>
  <c r="Q125" i="3"/>
  <c r="I96" i="3" s="1"/>
  <c r="K30" i="3" s="1"/>
  <c r="AS96" i="1" s="1"/>
  <c r="Q182" i="5"/>
  <c r="I104" i="5" s="1"/>
  <c r="V145" i="2"/>
  <c r="V144" i="2" s="1"/>
  <c r="X145" i="2"/>
  <c r="X144" i="2" s="1"/>
  <c r="X125" i="3"/>
  <c r="R131" i="5"/>
  <c r="T145" i="2"/>
  <c r="T131" i="5"/>
  <c r="T131" i="4"/>
  <c r="T127" i="4" s="1"/>
  <c r="AW97" i="1" s="1"/>
  <c r="T125" i="3"/>
  <c r="AW96" i="1"/>
  <c r="V182" i="5"/>
  <c r="X131" i="4"/>
  <c r="X127" i="4" s="1"/>
  <c r="X182" i="5"/>
  <c r="R125" i="3"/>
  <c r="J96" i="3"/>
  <c r="K31" i="3" s="1"/>
  <c r="AT96" i="1" s="1"/>
  <c r="V131" i="4"/>
  <c r="V127" i="4"/>
  <c r="R280" i="2"/>
  <c r="J106" i="2"/>
  <c r="R182" i="5"/>
  <c r="J104" i="5"/>
  <c r="T280" i="2"/>
  <c r="X131" i="5"/>
  <c r="X130" i="5" s="1"/>
  <c r="T182" i="5"/>
  <c r="V131" i="5"/>
  <c r="V130" i="5" s="1"/>
  <c r="R145" i="2"/>
  <c r="I97" i="3"/>
  <c r="I98" i="4"/>
  <c r="I105" i="5"/>
  <c r="Q145" i="2"/>
  <c r="Q280" i="2"/>
  <c r="I106" i="2" s="1"/>
  <c r="I100" i="4"/>
  <c r="J105" i="5"/>
  <c r="R437" i="2"/>
  <c r="J121" i="2" s="1"/>
  <c r="J98" i="4"/>
  <c r="R131" i="4"/>
  <c r="J99" i="4"/>
  <c r="J107" i="2"/>
  <c r="Q437" i="2"/>
  <c r="I121" i="2"/>
  <c r="Q127" i="4"/>
  <c r="I96" i="4" s="1"/>
  <c r="K30" i="4" s="1"/>
  <c r="AS97" i="1" s="1"/>
  <c r="Q131" i="5"/>
  <c r="Q130" i="5" s="1"/>
  <c r="I96" i="5" s="1"/>
  <c r="K30" i="5" s="1"/>
  <c r="AS98" i="1" s="1"/>
  <c r="J97" i="3"/>
  <c r="BK128" i="4"/>
  <c r="J98" i="5"/>
  <c r="BK153" i="4"/>
  <c r="K153" i="4" s="1"/>
  <c r="K102" i="4" s="1"/>
  <c r="BK181" i="2"/>
  <c r="K181" i="2"/>
  <c r="K103" i="2" s="1"/>
  <c r="BK406" i="2"/>
  <c r="K406" i="2"/>
  <c r="K116" i="2"/>
  <c r="BK421" i="2"/>
  <c r="K421" i="2" s="1"/>
  <c r="K119" i="2" s="1"/>
  <c r="BK146" i="2"/>
  <c r="K146" i="2" s="1"/>
  <c r="K98" i="2" s="1"/>
  <c r="BK162" i="2"/>
  <c r="K162" i="2"/>
  <c r="K100" i="2" s="1"/>
  <c r="BK215" i="2"/>
  <c r="K215" i="2" s="1"/>
  <c r="K104" i="2" s="1"/>
  <c r="BK417" i="2"/>
  <c r="K417" i="2"/>
  <c r="K118" i="2" s="1"/>
  <c r="BK199" i="3"/>
  <c r="K199" i="3" s="1"/>
  <c r="K105" i="3" s="1"/>
  <c r="BK168" i="4"/>
  <c r="K168" i="4"/>
  <c r="K103" i="4" s="1"/>
  <c r="BK329" i="2"/>
  <c r="K329" i="2" s="1"/>
  <c r="K112" i="2" s="1"/>
  <c r="BK126" i="3"/>
  <c r="K126" i="3"/>
  <c r="K97" i="3" s="1"/>
  <c r="BK162" i="3"/>
  <c r="K162" i="3" s="1"/>
  <c r="K100" i="3" s="1"/>
  <c r="BK148" i="5"/>
  <c r="K148" i="5"/>
  <c r="K101" i="5" s="1"/>
  <c r="BK412" i="2"/>
  <c r="K412" i="2" s="1"/>
  <c r="K117" i="2" s="1"/>
  <c r="BK132" i="3"/>
  <c r="K132" i="3"/>
  <c r="K99" i="3" s="1"/>
  <c r="BK191" i="4"/>
  <c r="K191" i="4" s="1"/>
  <c r="K106" i="4" s="1"/>
  <c r="BK201" i="4"/>
  <c r="K201" i="4"/>
  <c r="K107" i="4" s="1"/>
  <c r="BK132" i="5"/>
  <c r="BK368" i="2"/>
  <c r="K368" i="2"/>
  <c r="K114" i="2" s="1"/>
  <c r="BK132" i="4"/>
  <c r="K132" i="4" s="1"/>
  <c r="K100" i="4" s="1"/>
  <c r="BK183" i="4"/>
  <c r="K183" i="4"/>
  <c r="K105" i="4" s="1"/>
  <c r="BK281" i="2"/>
  <c r="BK353" i="2"/>
  <c r="K353" i="2"/>
  <c r="K113" i="2" s="1"/>
  <c r="BK293" i="2"/>
  <c r="K293" i="2" s="1"/>
  <c r="K108" i="2" s="1"/>
  <c r="BK318" i="2"/>
  <c r="K318" i="2"/>
  <c r="K111" i="2" s="1"/>
  <c r="BK387" i="2"/>
  <c r="K387" i="2" s="1"/>
  <c r="K115" i="2" s="1"/>
  <c r="BK139" i="4"/>
  <c r="K139" i="4"/>
  <c r="K101" i="4" s="1"/>
  <c r="BK169" i="5"/>
  <c r="K169" i="5" s="1"/>
  <c r="K102" i="5" s="1"/>
  <c r="BK183" i="5"/>
  <c r="K183" i="5"/>
  <c r="K105" i="5" s="1"/>
  <c r="BK196" i="5"/>
  <c r="K196" i="5" s="1"/>
  <c r="K106" i="5" s="1"/>
  <c r="BK217" i="5"/>
  <c r="K217" i="5"/>
  <c r="K107" i="5" s="1"/>
  <c r="BK241" i="5"/>
  <c r="K241" i="5" s="1"/>
  <c r="K108" i="5" s="1"/>
  <c r="BK274" i="5"/>
  <c r="K274" i="5"/>
  <c r="K109" i="5" s="1"/>
  <c r="BE94" i="1"/>
  <c r="W32" i="1" s="1"/>
  <c r="F36" i="4"/>
  <c r="BC97" i="1" s="1"/>
  <c r="BD94" i="1"/>
  <c r="W31" i="1" s="1"/>
  <c r="F36" i="2"/>
  <c r="BC95" i="1" s="1"/>
  <c r="K36" i="3"/>
  <c r="AY96" i="1" s="1"/>
  <c r="AV96" i="1" s="1"/>
  <c r="K36" i="5"/>
  <c r="AY98" i="1"/>
  <c r="AV98" i="1" s="1"/>
  <c r="BB94" i="1"/>
  <c r="W29" i="1" s="1"/>
  <c r="K36" i="4"/>
  <c r="AY97" i="1" s="1"/>
  <c r="AV97" i="1" s="1"/>
  <c r="F36" i="3"/>
  <c r="BC96" i="1"/>
  <c r="BF94" i="1"/>
  <c r="W33" i="1"/>
  <c r="F36" i="5"/>
  <c r="BC98" i="1" s="1"/>
  <c r="K36" i="2"/>
  <c r="AY95" i="1"/>
  <c r="AV95" i="1"/>
  <c r="BK131" i="5" l="1"/>
  <c r="K131" i="5"/>
  <c r="K97" i="5"/>
  <c r="Q144" i="2"/>
  <c r="I96" i="2" s="1"/>
  <c r="K30" i="2" s="1"/>
  <c r="AS95" i="1" s="1"/>
  <c r="AS94" i="1" s="1"/>
  <c r="R130" i="5"/>
  <c r="J96" i="5" s="1"/>
  <c r="K31" i="5" s="1"/>
  <c r="AT98" i="1" s="1"/>
  <c r="T130" i="5"/>
  <c r="AW98" i="1" s="1"/>
  <c r="BK280" i="2"/>
  <c r="K280" i="2"/>
  <c r="K106" i="2"/>
  <c r="R144" i="2"/>
  <c r="J96" i="2"/>
  <c r="K31" i="2"/>
  <c r="AT95" i="1"/>
  <c r="T144" i="2"/>
  <c r="AW95" i="1"/>
  <c r="R127" i="4"/>
  <c r="J96" i="4"/>
  <c r="K31" i="4" s="1"/>
  <c r="AT97" i="1" s="1"/>
  <c r="J97" i="2"/>
  <c r="BK145" i="2"/>
  <c r="BK144" i="2" s="1"/>
  <c r="K144" i="2" s="1"/>
  <c r="K32" i="2" s="1"/>
  <c r="AG95" i="1" s="1"/>
  <c r="AN95" i="1" s="1"/>
  <c r="I97" i="5"/>
  <c r="K281" i="2"/>
  <c r="K107" i="2" s="1"/>
  <c r="I97" i="2"/>
  <c r="K128" i="4"/>
  <c r="K97" i="4"/>
  <c r="BK131" i="4"/>
  <c r="K131" i="4"/>
  <c r="K99" i="4"/>
  <c r="BK125" i="3"/>
  <c r="K125" i="3" s="1"/>
  <c r="K32" i="3" s="1"/>
  <c r="AG96" i="1" s="1"/>
  <c r="AN96" i="1" s="1"/>
  <c r="J97" i="5"/>
  <c r="K132" i="5"/>
  <c r="K98" i="5"/>
  <c r="BK182" i="5"/>
  <c r="K182" i="5"/>
  <c r="K104" i="5"/>
  <c r="BC94" i="1"/>
  <c r="W30" i="1" s="1"/>
  <c r="AX94" i="1"/>
  <c r="AK29" i="1"/>
  <c r="AZ94" i="1"/>
  <c r="BA94" i="1"/>
  <c r="BK127" i="4" l="1"/>
  <c r="K127" i="4" s="1"/>
  <c r="K32" i="4" s="1"/>
  <c r="AG97" i="1" s="1"/>
  <c r="AN97" i="1" s="1"/>
  <c r="K41" i="2"/>
  <c r="K145" i="2"/>
  <c r="K97" i="2" s="1"/>
  <c r="K96" i="3"/>
  <c r="K96" i="2"/>
  <c r="K41" i="3"/>
  <c r="BK130" i="5"/>
  <c r="K130" i="5" s="1"/>
  <c r="K32" i="5" s="1"/>
  <c r="AG98" i="1" s="1"/>
  <c r="AN98" i="1" s="1"/>
  <c r="AY94" i="1"/>
  <c r="AK30" i="1" s="1"/>
  <c r="AW94" i="1"/>
  <c r="AT94" i="1"/>
  <c r="K41" i="5" l="1"/>
  <c r="K96" i="4"/>
  <c r="K96" i="5"/>
  <c r="K41" i="4"/>
  <c r="AG94" i="1"/>
  <c r="AK26" i="1" s="1"/>
  <c r="AK35" i="1" s="1"/>
  <c r="AV94" i="1"/>
  <c r="AN94" i="1" l="1"/>
</calcChain>
</file>

<file path=xl/sharedStrings.xml><?xml version="1.0" encoding="utf-8"?>
<sst xmlns="http://schemas.openxmlformats.org/spreadsheetml/2006/main" count="8776" uniqueCount="1762">
  <si>
    <t>Export Komplet</t>
  </si>
  <si>
    <t/>
  </si>
  <si>
    <t>2.0</t>
  </si>
  <si>
    <t>False</t>
  </si>
  <si>
    <t>True</t>
  </si>
  <si>
    <t>{9c29ea1b-a3a5-4579-b0f4-31e344979e94}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</si>
  <si>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</si>
  <si>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</si>
  <si>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</si>
  <si>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</si>
  <si>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</si>
  <si>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</si>
  <si>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</si>
  <si>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kod286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</si>
  <si>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</si>
  <si>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</si>
  <si>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Centrum odborného výcviku-materialno-technické vybavenie rekonštr.SOŠ strojnická Pov.Bystrica</t>
  </si>
  <si>
    <t>JKSO:</t>
  </si>
  <si>
    <t>KS:</t>
  </si>
  <si>
    <t>Miesto:</t>
  </si>
  <si>
    <t xml:space="preserve"> </t>
  </si>
  <si>
    <t>Dátum:</t>
  </si>
  <si>
    <t>5.6.2020</t>
  </si>
  <si>
    <t>Objednávateľ:</t>
  </si>
  <si>
    <t>IČO:</t>
  </si>
  <si>
    <t>IČ DPH:</t>
  </si>
  <si>
    <t>Zhotoviteľ:</t>
  </si>
  <si>
    <t>Vyplň údaj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</si>
  <si>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</si>
  <si>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</si>
  <si>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</si>
  <si>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</si>
  <si>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</si>
  <si>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</si>
  <si>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</si>
  <si>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</si>
  <si>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</si>
  <si>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</si>
  <si>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</si>
  <si>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</si>
  <si>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</si>
  <si>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</si>
  <si>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</si>
  <si>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</si>
  <si>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</si>
  <si>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</si>
  <si>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</si>
  <si>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</si>
  <si>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</si>
  <si>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</si>
  <si>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</si>
  <si>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</si>
  <si>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</si>
  <si>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</si>
  <si>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</si>
  <si>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</si>
  <si>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</si>
  <si>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</si>
  <si>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</si>
  <si>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</si>
  <si>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</si>
  <si>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</si>
  <si>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</si>
  <si>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</si>
  <si>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</si>
  <si>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</si>
  <si>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</si>
  <si>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</si>
  <si>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</si>
  <si>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</si>
  <si>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</si>
  <si>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</si>
  <si>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</si>
  <si>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</si>
  <si>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</si>
  <si>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</si>
  <si>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</si>
  <si>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</si>
  <si>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</si>
  <si>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</si>
  <si>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Stavebno-architekto...</t>
  </si>
  <si>
    <t>STA</t>
  </si>
  <si>
    <t>1</t>
  </si>
  <si>
    <t>{21222c94-ef60-466d-b21d-8aa7abc0c056}</t>
  </si>
  <si>
    <t>002</t>
  </si>
  <si>
    <t>Elektroinštalácia</t>
  </si>
  <si>
    <t>{9286490c-1a5f-4512-827b-6082197d277b}</t>
  </si>
  <si>
    <t>003</t>
  </si>
  <si>
    <t>Vykurovanie</t>
  </si>
  <si>
    <t>{2855aeea-ad17-4ed1-859d-5c8c906435b8}</t>
  </si>
  <si>
    <t>004</t>
  </si>
  <si>
    <t>Zdravotechnika</t>
  </si>
  <si>
    <t>{59a45594-1c31-4503-a13c-6c3cae04f32a}</t>
  </si>
  <si>
    <t>KRYCÍ LIST ROZPOČTU</t>
  </si>
  <si>
    <t>Objekt:</t>
  </si>
  <si>
    <t>001 - Stavebno-architekto...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</si>
  <si>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</si>
  <si>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</si>
  <si>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</si>
  <si>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</si>
  <si>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</si>
  <si>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</si>
  <si>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</si>
  <si>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</si>
  <si>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</si>
  <si>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  Práce a dodávky HSV</t>
  </si>
  <si>
    <t xml:space="preserve">    1 -   Zemné práce</t>
  </si>
  <si>
    <t xml:space="preserve">    2 -   Zakladanie</t>
  </si>
  <si>
    <t xml:space="preserve">    3 -   Zvislé a kompletné konštrukcie</t>
  </si>
  <si>
    <t xml:space="preserve">    4 -   Vodorovné konštrukcie</t>
  </si>
  <si>
    <t xml:space="preserve">    5 -   Komunikácie</t>
  </si>
  <si>
    <t xml:space="preserve">    6 -   Úpravy povrchov, podlahy, osadenie</t>
  </si>
  <si>
    <t xml:space="preserve">    9 -   Ostatné konštrukcie a práce-búranie</t>
  </si>
  <si>
    <t xml:space="preserve">    99 -   Presun hmôt HSV</t>
  </si>
  <si>
    <t>PSV -   PSV</t>
  </si>
  <si>
    <t xml:space="preserve">    711 -   Izolácie proti vode a vlhkosti</t>
  </si>
  <si>
    <t xml:space="preserve">    712 -   Izolácie striech, povlakové krytiny</t>
  </si>
  <si>
    <t xml:space="preserve">    713 -   Izolácie tepelné</t>
  </si>
  <si>
    <t xml:space="preserve">    725 -   Zdravotechnika</t>
  </si>
  <si>
    <t xml:space="preserve">    762 -   Konštrukcie tesárske</t>
  </si>
  <si>
    <t xml:space="preserve">    764 -   Konštrukcie klampiarske</t>
  </si>
  <si>
    <t xml:space="preserve">    766 -   Konštrukcie stolárske</t>
  </si>
  <si>
    <t xml:space="preserve">    766-1 -   Plastové okná</t>
  </si>
  <si>
    <t xml:space="preserve">    767 -   Konštrukcie doplnkové kovové</t>
  </si>
  <si>
    <t xml:space="preserve">    771 -   Podlahy z dlaždíc</t>
  </si>
  <si>
    <t xml:space="preserve">    776 -   Podlahy povlakové</t>
  </si>
  <si>
    <t xml:space="preserve">    781 -   Obklady</t>
  </si>
  <si>
    <t xml:space="preserve">    783 -   Nátery</t>
  </si>
  <si>
    <t xml:space="preserve">    784 -   Maľby,nátery</t>
  </si>
  <si>
    <t>M -   Práce a dodávky M</t>
  </si>
  <si>
    <t xml:space="preserve">    21-M -  Elektromontáže</t>
  </si>
  <si>
    <t xml:space="preserve">    43-M -   Montáž oceľových konštrukcií</t>
  </si>
  <si>
    <t>VRN -   Vedľajšie rozpočtové náklady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</si>
  <si>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</si>
  <si>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</si>
  <si>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</si>
  <si>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</si>
  <si>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</si>
  <si>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</si>
  <si>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</si>
  <si>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</si>
  <si>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</si>
  <si>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</si>
  <si>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</si>
  <si>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</si>
  <si>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</si>
  <si>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</si>
  <si>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</si>
  <si>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</si>
  <si>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</si>
  <si>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 Práce a dodávky HSV</t>
  </si>
  <si>
    <t>ROZPOCET</t>
  </si>
  <si>
    <t xml:space="preserve">  Zemné práce</t>
  </si>
  <si>
    <t>K</t>
  </si>
  <si>
    <t>119001801</t>
  </si>
  <si>
    <t>Ochranné zábradlie okolo výkopu, drevené výšky 1,10 m dvojtyčové</t>
  </si>
  <si>
    <t>m</t>
  </si>
  <si>
    <t>4</t>
  </si>
  <si>
    <t>2</t>
  </si>
  <si>
    <t>132211121</t>
  </si>
  <si>
    <t>Hĺbenie rýh šírky nad 600  do 1300 mm v  horninách tr. 3 súdržných - ručne - pri vonkajšom múre + pre opravu dažďových zvodov-uoresni sa pri prevádzaní prác</t>
  </si>
  <si>
    <t>m3</t>
  </si>
  <si>
    <t>3</t>
  </si>
  <si>
    <t>132211139</t>
  </si>
  <si>
    <t>Príplatok za lepivosť pri hĺbení rýh š nad 600 do 1300 mm ručne v horninetr. 3</t>
  </si>
  <si>
    <t>6</t>
  </si>
  <si>
    <t>151101101</t>
  </si>
  <si>
    <t>Paženie a rozopretie stien rýh pre podzemné vedenie, príložné do 2 m</t>
  </si>
  <si>
    <t>m2</t>
  </si>
  <si>
    <t>8</t>
  </si>
  <si>
    <t>5</t>
  </si>
  <si>
    <t>151101111</t>
  </si>
  <si>
    <t>Odstránenie paženia rýh pre podzemné vedenie, príložné hĺbky do 2 m</t>
  </si>
  <si>
    <t>10</t>
  </si>
  <si>
    <t>162501102</t>
  </si>
  <si>
    <t>Vodorovné premiestnenie výkopku po spevnenej ceste z horniny tr.1-4, do 100 m3 na vzdialenosť do 3000 m</t>
  </si>
  <si>
    <t>12</t>
  </si>
  <si>
    <t>7</t>
  </si>
  <si>
    <t>162501105</t>
  </si>
  <si>
    <t>Vodorovné premiestnenie výkopku po spevnenej ceste z horniny tr.1-4, do 100 m3, príplatok k cene za každých ďalšich a začatých 1000 m</t>
  </si>
  <si>
    <t>14</t>
  </si>
  <si>
    <t>171201201</t>
  </si>
  <si>
    <t>Uloženie sypaniny na skládky do 100 m3</t>
  </si>
  <si>
    <t>16</t>
  </si>
  <si>
    <t>9</t>
  </si>
  <si>
    <t>171209002</t>
  </si>
  <si>
    <t>Poplatok za skladovanie - zemina a kamenivo (17 05) ostatné</t>
  </si>
  <si>
    <t>t</t>
  </si>
  <si>
    <t>18</t>
  </si>
  <si>
    <t>174101001</t>
  </si>
  <si>
    <t>Zásyp sypaninou so zhutnením  rýh, do 100 m3 pre upravu dažďových zvodov - upresní sa pri prevádzaní prác</t>
  </si>
  <si>
    <t>11</t>
  </si>
  <si>
    <t>M</t>
  </si>
  <si>
    <t>583310001700</t>
  </si>
  <si>
    <t>Kamenivo ťažené hrubé frakcia 16-32 mm,</t>
  </si>
  <si>
    <t>22</t>
  </si>
  <si>
    <t>1900000p1</t>
  </si>
  <si>
    <t>Prevedenie sond</t>
  </si>
  <si>
    <t>kpl</t>
  </si>
  <si>
    <t>24</t>
  </si>
  <si>
    <t xml:space="preserve">  Zakladanie</t>
  </si>
  <si>
    <t>13</t>
  </si>
  <si>
    <t>212572111.</t>
  </si>
  <si>
    <t>NK2 -Štrkový zásyp fr.16-32 drenážného potrubia</t>
  </si>
  <si>
    <t>26</t>
  </si>
  <si>
    <t>212752127.</t>
  </si>
  <si>
    <t>NNK2 Trativody z flexodrenážnych rúr 2xDN 150</t>
  </si>
  <si>
    <t>28</t>
  </si>
  <si>
    <t xml:space="preserve">  Zvislé a kompletné konštrukcie</t>
  </si>
  <si>
    <t>15</t>
  </si>
  <si>
    <t>311272123</t>
  </si>
  <si>
    <t>NK18 Murivo nosné (m3) z tvárnic YTONG hr. 250 mm P6-650 hladkých, na MVC a maltu YTONG (250x249x499)</t>
  </si>
  <si>
    <t>30</t>
  </si>
  <si>
    <t>311272126</t>
  </si>
  <si>
    <t>NK9 NK17 Murivo nosné (m3) z tvárnic YTONG hr. 450 mm P2-300 Lambda YQ hladkých, na MVC a maltu YTONG (450x249x499)</t>
  </si>
  <si>
    <t>32</t>
  </si>
  <si>
    <t>17</t>
  </si>
  <si>
    <t>317165102</t>
  </si>
  <si>
    <t>Prekladový trámec YTONG šírky 125 mm, výšky 124 mm, dĺžky 1300 mm</t>
  </si>
  <si>
    <t>ks</t>
  </si>
  <si>
    <t>34</t>
  </si>
  <si>
    <t>317165122</t>
  </si>
  <si>
    <t>NK7 Prekladový trámec YTONG šírky 150 mm, výšky 124 mm, dĺžky 1300 mm</t>
  </si>
  <si>
    <t>36</t>
  </si>
  <si>
    <t>19</t>
  </si>
  <si>
    <t>317165201</t>
  </si>
  <si>
    <t>NK18 Nosný preklad YTONG šírky 250 mm, výšky 249 mm, dĺžky 1300 mm</t>
  </si>
  <si>
    <t>38</t>
  </si>
  <si>
    <t>340238233</t>
  </si>
  <si>
    <t>NK4-Zamurovanie otvorov plochy od 0,25 do 1 m2 tvárnicami YTONG (100x599x249)</t>
  </si>
  <si>
    <t>40</t>
  </si>
  <si>
    <t>21</t>
  </si>
  <si>
    <t>340239233</t>
  </si>
  <si>
    <t>NK2 0Zamurovanie otvorov hr.100 mm plochy nad 1 do 4 m2 tvárnicami YTONG (100x599x249)</t>
  </si>
  <si>
    <t>42</t>
  </si>
  <si>
    <t>340239235</t>
  </si>
  <si>
    <t>NK8 Zamurovanie otvorov hr.150 mm  plochy nad 1 do 4 m2 tvárnicami YTONG (150x599x249)</t>
  </si>
  <si>
    <t>44</t>
  </si>
  <si>
    <t>23</t>
  </si>
  <si>
    <t>340239237</t>
  </si>
  <si>
    <t>NK19 Zamurovanie otvorov hr.250 mm plochy nad 1 do 4 m2 tvárnicami YTONG (250x499x249)</t>
  </si>
  <si>
    <t>46</t>
  </si>
  <si>
    <t>342272102</t>
  </si>
  <si>
    <t>1.02Priečky z tvárnic YTONG hr. 100 mm P2-500 hladkých, na MVC a maltu YTONG (100x249x599)</t>
  </si>
  <si>
    <t>48</t>
  </si>
  <si>
    <t>25</t>
  </si>
  <si>
    <t>342272104</t>
  </si>
  <si>
    <t>NK7 Priečky z tvárnic YTONG hr. 150 mm P2-500 hladkých, na MVC a maltu YTONG (150x249x599)</t>
  </si>
  <si>
    <t>50</t>
  </si>
  <si>
    <t>346234342</t>
  </si>
  <si>
    <t>NK11 Zamurovanie rýh po osadení dažďových zvodov</t>
  </si>
  <si>
    <t>52</t>
  </si>
  <si>
    <t xml:space="preserve">  Vodorovné konštrukcie</t>
  </si>
  <si>
    <t>27</t>
  </si>
  <si>
    <t>411387531</t>
  </si>
  <si>
    <t>BK11 Zabetónov. otvoru s plochou do 0, 25 m2, v stropoch zo železobetónu</t>
  </si>
  <si>
    <t>54</t>
  </si>
  <si>
    <t xml:space="preserve">  Komunikácie</t>
  </si>
  <si>
    <t>564261111</t>
  </si>
  <si>
    <t>NK3-Podklad zo štrkopiesku  fr..4-8 mms rozprestretím, vlhčením a zhutnením, po zhutnení hr. 200 mm</t>
  </si>
  <si>
    <t>56</t>
  </si>
  <si>
    <t>29</t>
  </si>
  <si>
    <t>564791111</t>
  </si>
  <si>
    <t>Podklad spevnenej plochy z kameniva drveného so zhutnením</t>
  </si>
  <si>
    <t>58</t>
  </si>
  <si>
    <t>581114118</t>
  </si>
  <si>
    <t>NK3 Betónový okapový chodník hr.150 mm</t>
  </si>
  <si>
    <t>60</t>
  </si>
  <si>
    <t xml:space="preserve">  Úpravy povrchov, podlahy, osadenie</t>
  </si>
  <si>
    <t>31</t>
  </si>
  <si>
    <t>611461113</t>
  </si>
  <si>
    <t>Príprava vnútorného podkladu stropov BAUMIT, penetračný náter Baumit BetonPrimer</t>
  </si>
  <si>
    <t>62</t>
  </si>
  <si>
    <t>611461136</t>
  </si>
  <si>
    <t>NK13 Vnútorná omietka stropov BAUMIT, vápennocementová, strojné miešanie, ručné nanášanie, MVR Uni, hr. 8 mm</t>
  </si>
  <si>
    <t>64</t>
  </si>
  <si>
    <t>33</t>
  </si>
  <si>
    <t>6120000p1</t>
  </si>
  <si>
    <t>Oprava ostenia + murárské výpomoce pri výmene okien</t>
  </si>
  <si>
    <t>66</t>
  </si>
  <si>
    <t>612401291</t>
  </si>
  <si>
    <t>NK4 Omietka jednotlivých malých plôch vnútorných stien akoukoľvek maltou nad 0, 09 do 0,25 m2</t>
  </si>
  <si>
    <t>68</t>
  </si>
  <si>
    <t>35</t>
  </si>
  <si>
    <t>612465113</t>
  </si>
  <si>
    <t>Príprava vnútorného podkladu stien BAUMIT, penetračný náter Baumit BetonPrimer</t>
  </si>
  <si>
    <t>70</t>
  </si>
  <si>
    <t>612465136</t>
  </si>
  <si>
    <t>NK7,8,9,11,13,17,18 ,19,20 Vnútorná omietka stien BAUMIT, vápennocementová, strojné miešanie, ručné nanášanie, MVR Uni, hr. 10 mm</t>
  </si>
  <si>
    <t>72</t>
  </si>
  <si>
    <t>37</t>
  </si>
  <si>
    <t>622461110</t>
  </si>
  <si>
    <t>BK31 Oprava vonkajšej omietky šľachtenej umelej škrabanej, opravená plocha do 10 %</t>
  </si>
  <si>
    <t>74</t>
  </si>
  <si>
    <t>622464233</t>
  </si>
  <si>
    <t>D svetlíky,NK17  Vonkajšia omietka stien tenkovrstvová BAUMIT, silikónová, Baumit SilikonTop, škrabaná, hr. 3 mm farba bežová</t>
  </si>
  <si>
    <t>76</t>
  </si>
  <si>
    <t>39</t>
  </si>
  <si>
    <t>622466115</t>
  </si>
  <si>
    <t>Príprava vonkajšieho podkladu stien BAUMIT, penetračný náter Baumit BetonKontakt</t>
  </si>
  <si>
    <t>78</t>
  </si>
  <si>
    <t>622466135</t>
  </si>
  <si>
    <t>NK17 Vonkajšia omietka stien BAUMIT, vápennocementová, strojné miešanie, ručné nanášanie, Jadrová omietka (GrobPutz), hr. 20 mm</t>
  </si>
  <si>
    <t>80</t>
  </si>
  <si>
    <t>41</t>
  </si>
  <si>
    <t>62249130p</t>
  </si>
  <si>
    <t>Náter fasádny  podkladný náter</t>
  </si>
  <si>
    <t>82</t>
  </si>
  <si>
    <t>622491405</t>
  </si>
  <si>
    <t>A Fasádny náter BAUMIT StyleColor - farba bežová</t>
  </si>
  <si>
    <t>84</t>
  </si>
  <si>
    <t>43</t>
  </si>
  <si>
    <t>622491405.</t>
  </si>
  <si>
    <t>B Fasádny náter BAUMIT StyleColor -farba bordová</t>
  </si>
  <si>
    <t>86</t>
  </si>
  <si>
    <t>62290111p</t>
  </si>
  <si>
    <t>BK31 Očistenie fasády</t>
  </si>
  <si>
    <t>88</t>
  </si>
  <si>
    <t>45</t>
  </si>
  <si>
    <t>631315661</t>
  </si>
  <si>
    <t>Mazanina z betónu prostého tr.C20/25 hr.nad 120 do 240 mm</t>
  </si>
  <si>
    <t>90</t>
  </si>
  <si>
    <t>631319175</t>
  </si>
  <si>
    <t>Príplatok za strhnutie povrchu mazaniny latou pre hr.obidvoch vrstiev mazaniny nad 120 do 240 mm</t>
  </si>
  <si>
    <t>92</t>
  </si>
  <si>
    <t>47</t>
  </si>
  <si>
    <t>631323711</t>
  </si>
  <si>
    <t>NK52 Mazanina z betónu vystužená oceľovými vláknami (Dramix) (m3) tr.C25/30 hr. nad 80 do 120 mm</t>
  </si>
  <si>
    <t>94</t>
  </si>
  <si>
    <t>631351101</t>
  </si>
  <si>
    <t>Debnenie stien, rýh a otvorov v podlahách zhotovenie</t>
  </si>
  <si>
    <t>96</t>
  </si>
  <si>
    <t>49</t>
  </si>
  <si>
    <t>631351102</t>
  </si>
  <si>
    <t>Debnenie stien, rýh a otvorov v podlahách odstránenie</t>
  </si>
  <si>
    <t>98</t>
  </si>
  <si>
    <t>631362021</t>
  </si>
  <si>
    <t>Výstuž mazanín z betónov (z kameniva) a z ľahkých betónov zo zváraných sietí z drôtov typu KARI</t>
  </si>
  <si>
    <t>100</t>
  </si>
  <si>
    <t>51</t>
  </si>
  <si>
    <t>632452221</t>
  </si>
  <si>
    <t>NK6 Cementový poter, pevnosti v tlaku 20 MPa, hr. 60 mm</t>
  </si>
  <si>
    <t>102</t>
  </si>
  <si>
    <t>642940010</t>
  </si>
  <si>
    <t>Začistenie  muriva po vybúraní zárubne</t>
  </si>
  <si>
    <t>104</t>
  </si>
  <si>
    <t>53</t>
  </si>
  <si>
    <t>642942111</t>
  </si>
  <si>
    <t>Osadenie oceľovej dverovej zárubne alebo rámu, plochy otvoru do 2,5 m2</t>
  </si>
  <si>
    <t>106</t>
  </si>
  <si>
    <t>642944121</t>
  </si>
  <si>
    <t>Dodatočná montáž oceľovej dverovej zárubne, plochy otvoru do 2,5 m2</t>
  </si>
  <si>
    <t>108</t>
  </si>
  <si>
    <t>55</t>
  </si>
  <si>
    <t>553310008300</t>
  </si>
  <si>
    <t>Zárubňa oceľová CgU  600x1970</t>
  </si>
  <si>
    <t>110</t>
  </si>
  <si>
    <t>553310008700</t>
  </si>
  <si>
    <t>Zárubňa oceľová CgU  800x1970</t>
  </si>
  <si>
    <t>112</t>
  </si>
  <si>
    <t>57</t>
  </si>
  <si>
    <t>553310008900</t>
  </si>
  <si>
    <t>Zárubňa oceľová CgU  900x1970</t>
  </si>
  <si>
    <t>114</t>
  </si>
  <si>
    <t>642944221</t>
  </si>
  <si>
    <t>Dodatočná montáž oceľovej dverovej zárubne, plochy otvoru 2,5 - 4,5 m2</t>
  </si>
  <si>
    <t>116</t>
  </si>
  <si>
    <t>59</t>
  </si>
  <si>
    <t>553310009400</t>
  </si>
  <si>
    <t>Zárubňa oceľová CgU šxvxhr 1450x1970x160 mm</t>
  </si>
  <si>
    <t>118</t>
  </si>
  <si>
    <t>553310002200</t>
  </si>
  <si>
    <t>Zárubňa kovová  1650x1970 dvojdielna na dodatočnú montáž</t>
  </si>
  <si>
    <t>120</t>
  </si>
  <si>
    <t>61</t>
  </si>
  <si>
    <t>553310002201</t>
  </si>
  <si>
    <t>Zárubňa kovová  1900X1970  dvojdielna na dodatočnú montáž</t>
  </si>
  <si>
    <t>122</t>
  </si>
  <si>
    <t>642944321</t>
  </si>
  <si>
    <t>Dodatočná montáž oceľovej dverovej zárubne, plochy otvoru nad 4,5 m2</t>
  </si>
  <si>
    <t>124</t>
  </si>
  <si>
    <t>63</t>
  </si>
  <si>
    <t>553310002400</t>
  </si>
  <si>
    <t>Zárubňa kovová 2500x ( 1970+530 mm), dvojdielna na dodatočnú montáž</t>
  </si>
  <si>
    <t>126</t>
  </si>
  <si>
    <t xml:space="preserve">  Ostatné konštrukcie a práce-búranie</t>
  </si>
  <si>
    <t>935111211</t>
  </si>
  <si>
    <t>NK3 Osadenie  žľabu z betónových priekopových tvárnic šírky nad 500 do 800 mm</t>
  </si>
  <si>
    <t>128</t>
  </si>
  <si>
    <t>65</t>
  </si>
  <si>
    <t>592270002100</t>
  </si>
  <si>
    <t>Odvodňovací žľab  500x250x140 mm, prehĺbenie 80 mm, sivá</t>
  </si>
  <si>
    <t>130</t>
  </si>
  <si>
    <t>938902303</t>
  </si>
  <si>
    <t>BK43 Čistenie podláh</t>
  </si>
  <si>
    <t>132</t>
  </si>
  <si>
    <t>67</t>
  </si>
  <si>
    <t>938902303.</t>
  </si>
  <si>
    <t>BK44 Čistenie podláhy haly - terazzová dlažba</t>
  </si>
  <si>
    <t>134</t>
  </si>
  <si>
    <t>941941041</t>
  </si>
  <si>
    <t>Montáž lešenia ľahkého pracovného radového s podlahami šírky nad 1,00 do 1,20 m, výšky do 10 m</t>
  </si>
  <si>
    <t>136</t>
  </si>
  <si>
    <t>69</t>
  </si>
  <si>
    <t>941941291</t>
  </si>
  <si>
    <t>Príplatok za prvý a každý ďalší i začatý mesiac použitia lešenia ľahkého pracovného radového s podlahami šírky nad 1,00 do 1,20 m, výšky do 10 m</t>
  </si>
  <si>
    <t>138</t>
  </si>
  <si>
    <t>941941841</t>
  </si>
  <si>
    <t>Demontáž lešenia ľahkého pracovného radového s podlahami šírky nad 1,00 do 1,20 m, výšky do 10 m</t>
  </si>
  <si>
    <t>140</t>
  </si>
  <si>
    <t>71</t>
  </si>
  <si>
    <t>941955001</t>
  </si>
  <si>
    <t>Lešenie ľahké pracovné pomocné, s výškou lešeňovej podlahy do 1,20 m</t>
  </si>
  <si>
    <t>142</t>
  </si>
  <si>
    <t>941955003</t>
  </si>
  <si>
    <t>Lešenie ľahké pracovné pomocné s výškou lešeňovej podlahy nad 1,90 do 2,50 m</t>
  </si>
  <si>
    <t>144</t>
  </si>
  <si>
    <t>73</t>
  </si>
  <si>
    <t>941955004</t>
  </si>
  <si>
    <t>Lešenie ľahké pracovné pomocné s výškou lešeňovej podlahy nad 2,50 do 3,5 m</t>
  </si>
  <si>
    <t>146</t>
  </si>
  <si>
    <t>941955201</t>
  </si>
  <si>
    <t>Lešenie ľahké pracovné vo svetlíku</t>
  </si>
  <si>
    <t>148</t>
  </si>
  <si>
    <t>75</t>
  </si>
  <si>
    <t>943943221</t>
  </si>
  <si>
    <t>Montáž lešenia priestorového ľahkého bez podláh pri zaťaženie do 2 kPa, výšky do 10 m</t>
  </si>
  <si>
    <t>150</t>
  </si>
  <si>
    <t>943943292</t>
  </si>
  <si>
    <t>Príplatok za prvý a každý ďalší i začatý mesiac používania lešenia priestorového ľahkého bez podláh výšky do 10 m a nad 10 do 22 m</t>
  </si>
  <si>
    <t>152</t>
  </si>
  <si>
    <t>77</t>
  </si>
  <si>
    <t>943943821</t>
  </si>
  <si>
    <t>Demontáž lešenia priestorového ľahkého bez podláh pri zaťaženie do 2 kPa, výšky do 10 m</t>
  </si>
  <si>
    <t>154</t>
  </si>
  <si>
    <t>943955021</t>
  </si>
  <si>
    <t>Montáž lešeňovej podlahy s priečnikmi alebo pozdĺžnikmi výšky do do 10 m</t>
  </si>
  <si>
    <t>156</t>
  </si>
  <si>
    <t>79</t>
  </si>
  <si>
    <t>943955191</t>
  </si>
  <si>
    <t>Príplatok za prvý a každý i začatý mesiac použitia lešeňovej podlahy pre všetky výšky do 40 m</t>
  </si>
  <si>
    <t>158</t>
  </si>
  <si>
    <t>943955821</t>
  </si>
  <si>
    <t>Demontáž lešeňovej podlahy s priečnikmi alebo pozdľžnikmi výšky do 10 m</t>
  </si>
  <si>
    <t>160</t>
  </si>
  <si>
    <t>81</t>
  </si>
  <si>
    <t>944944103</t>
  </si>
  <si>
    <t>Ochranná sieť na boku lešenia zo siete Baumit</t>
  </si>
  <si>
    <t>162</t>
  </si>
  <si>
    <t>944944803</t>
  </si>
  <si>
    <t>Demontáž ochrannej siete na boku lešenia zo siete Baumit</t>
  </si>
  <si>
    <t>164</t>
  </si>
  <si>
    <t>83</t>
  </si>
  <si>
    <t>962031132</t>
  </si>
  <si>
    <t>BK37 Búranie priečok z tehál pálených, plných alebo dutých hr. do 150 mm,  -0,19600t</t>
  </si>
  <si>
    <t>166</t>
  </si>
  <si>
    <t>962032231</t>
  </si>
  <si>
    <t>BK4,9,11,36  Búranie muriva nadzákladového z tehál pálených, vápenopieskových,cementových na maltu,  -1,90500t</t>
  </si>
  <si>
    <t>168</t>
  </si>
  <si>
    <t>85</t>
  </si>
  <si>
    <t>962081141</t>
  </si>
  <si>
    <t>Búranie sklobetónu</t>
  </si>
  <si>
    <t>170</t>
  </si>
  <si>
    <t>963051213</t>
  </si>
  <si>
    <t>BK11 Búranie železobetónových stropov rebrových s viditeľnými trámami,  -2,40000t</t>
  </si>
  <si>
    <t>172</t>
  </si>
  <si>
    <t>87</t>
  </si>
  <si>
    <t>965041341</t>
  </si>
  <si>
    <t>BK56 Búranie škvarobetón hr.do 100 mm na streche pod povlakovou krytinou</t>
  </si>
  <si>
    <t>174</t>
  </si>
  <si>
    <t>965042141</t>
  </si>
  <si>
    <t>BK10,BK45 Búranie podkladov pod dlažby, liatych dlažieb a mazanín,betón alebo liaty asfalt hr.do 100 mm, plochy nad 4 m2 -2,20000t</t>
  </si>
  <si>
    <t>176</t>
  </si>
  <si>
    <t>89</t>
  </si>
  <si>
    <t>965042241</t>
  </si>
  <si>
    <t>Búranie podkladov pod dlažby, liatych dlažieb a mazanín,betón,liaty asfalt hr.nad 100 mm, plochy nad 4 m2 -2,20000t-bet.podlaha k voli oprave dažďových zvodov-upresní sa pri prevádzaní prác</t>
  </si>
  <si>
    <t>178</t>
  </si>
  <si>
    <t>965081712</t>
  </si>
  <si>
    <t>BK10,BK43  Búranie dlažieb, bez podklad. lôžka z xylolit., alebo keramických dlaždíc hr. do 10 mm,  -0,02000t</t>
  </si>
  <si>
    <t>180</t>
  </si>
  <si>
    <t>91</t>
  </si>
  <si>
    <t>965081812</t>
  </si>
  <si>
    <t>"BK43,BK44"Búranie dlažieb terazzových,  -0,06500t</t>
  </si>
  <si>
    <t>182</t>
  </si>
  <si>
    <t>968061112</t>
  </si>
  <si>
    <t>Vyvesenie dreveného okenného krídla do suti plochy do 1, 5 m2, -0,01200t</t>
  </si>
  <si>
    <t>184</t>
  </si>
  <si>
    <t>93</t>
  </si>
  <si>
    <t>968061125</t>
  </si>
  <si>
    <t>Vyvesenie dreveného dverného krídla do suti plochy do 2 m2, -0,02400t</t>
  </si>
  <si>
    <t>186</t>
  </si>
  <si>
    <t>968062355</t>
  </si>
  <si>
    <t>Vybúranie drevených rámov okien dvojitých alebo zdvojených, plochy do 2 m2,  -0,06200t</t>
  </si>
  <si>
    <t>188</t>
  </si>
  <si>
    <t>95</t>
  </si>
  <si>
    <t>968062356</t>
  </si>
  <si>
    <t>Vybúranie drevených rámov okien dvojitých alebo zdvojených, plochy do 4 m2,  -0,05400t</t>
  </si>
  <si>
    <t>190</t>
  </si>
  <si>
    <t>968062357</t>
  </si>
  <si>
    <t>Vybúranie drevených rámov okien dvojitých alebo zdvojených, plochy nad 4 m2,  -0,04700t</t>
  </si>
  <si>
    <t>192</t>
  </si>
  <si>
    <t>97</t>
  </si>
  <si>
    <t>968062455</t>
  </si>
  <si>
    <t>Vybúranie drevených dverových zárubní plochy do 2 m2,  -0,08800t</t>
  </si>
  <si>
    <t>194</t>
  </si>
  <si>
    <t>968071112</t>
  </si>
  <si>
    <t>Vyvesenie kovového okenného krídla do suti plochy do 1, 5 m2</t>
  </si>
  <si>
    <t>196</t>
  </si>
  <si>
    <t>99</t>
  </si>
  <si>
    <t>968071113</t>
  </si>
  <si>
    <t>Vyvesenie kovového okenného krídla do suti plochy nad 1, 5 m2</t>
  </si>
  <si>
    <t>198</t>
  </si>
  <si>
    <t>968071125</t>
  </si>
  <si>
    <t>Vyvesenie kovového dverného krídla do suti plochy do 2 m2</t>
  </si>
  <si>
    <t>200</t>
  </si>
  <si>
    <t>101</t>
  </si>
  <si>
    <t>968071126</t>
  </si>
  <si>
    <t>Vyvesenie kovového dverného krídla do suti plochy nad 2 m2</t>
  </si>
  <si>
    <t>202</t>
  </si>
  <si>
    <t>968072356</t>
  </si>
  <si>
    <t>Vybúranie kovových rámov okien dvojitých alebo zdvojených, plochy do 4 m2,  -0,05300t</t>
  </si>
  <si>
    <t>204</t>
  </si>
  <si>
    <t>103</t>
  </si>
  <si>
    <t>968072357</t>
  </si>
  <si>
    <t>Vybúranie kovových rámov okien dvojitých alebo zdvojených, plochy nad 4 m2,  -0,05000t</t>
  </si>
  <si>
    <t>206</t>
  </si>
  <si>
    <t>968072455</t>
  </si>
  <si>
    <t>Vybúranie kovových dverových zárubní plochy do 2 m2,  -0,07600t</t>
  </si>
  <si>
    <t>208</t>
  </si>
  <si>
    <t>105</t>
  </si>
  <si>
    <t>968072456</t>
  </si>
  <si>
    <t>Vybúranie kovových dverových zárubní plochy nad 2 m2,  -0,06300t</t>
  </si>
  <si>
    <t>210</t>
  </si>
  <si>
    <t>971033621</t>
  </si>
  <si>
    <t>BK5 Vybúranie otvorov v murive tehl. plochy do 4 m2 hr.do 100 mm,  -0,18000t</t>
  </si>
  <si>
    <t>212</t>
  </si>
  <si>
    <t>107</t>
  </si>
  <si>
    <t>972054341</t>
  </si>
  <si>
    <t>BK11 Vybúranie otvoru v stropoch železob. plochy do 0, 25 m2, hr.nad 120 mm,  -0,09000t</t>
  </si>
  <si>
    <t>214</t>
  </si>
  <si>
    <t>973031812</t>
  </si>
  <si>
    <t>"NK4,NK20"Vysekanie káps pre zaviazanie v murive z tehál hr. do 100 mm,  -0,00700t</t>
  </si>
  <si>
    <t>216</t>
  </si>
  <si>
    <t>109</t>
  </si>
  <si>
    <t>973031813</t>
  </si>
  <si>
    <t>NK7 Vysekanie káps pre zaviazanie v murive z tehál hr. do 150 mm,  -0,01000t</t>
  </si>
  <si>
    <t>218</t>
  </si>
  <si>
    <t>973031824</t>
  </si>
  <si>
    <t>NK18,NK19 Vysekanie káps pre zaviazanie v murive z tehál hr.  250 mm,  -0,01100t</t>
  </si>
  <si>
    <t>220</t>
  </si>
  <si>
    <t>111</t>
  </si>
  <si>
    <t>973031825</t>
  </si>
  <si>
    <t>NK12 Vysekanie káps pre zaviazanie v murive z tehál hr.  450 mm,  -0,02000t</t>
  </si>
  <si>
    <t>222</t>
  </si>
  <si>
    <t>974031389</t>
  </si>
  <si>
    <t>BK11 Vysek. rýh v murive tehl. pre  výmenu dažďových zvodov do hĺbky 300mm, š. do 450mm,  -0,24300t</t>
  </si>
  <si>
    <t>224</t>
  </si>
  <si>
    <t>113</t>
  </si>
  <si>
    <t>976071111</t>
  </si>
  <si>
    <t>Vybúranie kovových madiel a zábradlí,  -0,03700t</t>
  </si>
  <si>
    <t>226</t>
  </si>
  <si>
    <t>978011191</t>
  </si>
  <si>
    <t>BK8 Otlčenie omietok stropov vnútorných rebrovýchvápenných alebo vápennocementových v rozsahu do 100 %,  -0,05000t</t>
  </si>
  <si>
    <t>228</t>
  </si>
  <si>
    <t>115</t>
  </si>
  <si>
    <t>978013191</t>
  </si>
  <si>
    <t>BK7 Otlčenie omietok stien vnútorných vápenných alebo vápennocementových v rozsahu do 100 %,  -0,04600t</t>
  </si>
  <si>
    <t>230</t>
  </si>
  <si>
    <t>978015291</t>
  </si>
  <si>
    <t>BK54 Otlčenie omietok vonkajších z bočných strán svetlíkovv rozsahu do 100 %,  -0,05900t</t>
  </si>
  <si>
    <t>232</t>
  </si>
  <si>
    <t>117</t>
  </si>
  <si>
    <t>978059531</t>
  </si>
  <si>
    <t>BK7 Odsekanie a odobratie stien z obkladačiek vnútorných nad 2 m2,  -0,06800t</t>
  </si>
  <si>
    <t>234</t>
  </si>
  <si>
    <t>979011111</t>
  </si>
  <si>
    <t>Zvislá doprava sutiny a vybúraných hmôt za prvé podlažie nad alebo pod základným podlažím</t>
  </si>
  <si>
    <t>236</t>
  </si>
  <si>
    <t>119</t>
  </si>
  <si>
    <t>979081111</t>
  </si>
  <si>
    <t>Odvoz sutiny a vybúraných hmôt na skládku do 1 km</t>
  </si>
  <si>
    <t>238</t>
  </si>
  <si>
    <t>979081121</t>
  </si>
  <si>
    <t>Odvoz sutiny a vybúraných hmôt na skládku za každý ďalší 1 km</t>
  </si>
  <si>
    <t>240</t>
  </si>
  <si>
    <t>121</t>
  </si>
  <si>
    <t>979082111</t>
  </si>
  <si>
    <t>Vnútrostavenisková doprava sutiny a vybúraných hmôt do 10 m</t>
  </si>
  <si>
    <t>242</t>
  </si>
  <si>
    <t>979082121</t>
  </si>
  <si>
    <t>Vnútrostavenisková doprava sutiny a vybúraných hmôt za každých ďalších 5 m</t>
  </si>
  <si>
    <t>244</t>
  </si>
  <si>
    <t>123</t>
  </si>
  <si>
    <t>979089012</t>
  </si>
  <si>
    <t>Poplatok za skladovanie - betón, tehly, dlaždice (17 01 ), ostatné</t>
  </si>
  <si>
    <t>246</t>
  </si>
  <si>
    <t>979093111</t>
  </si>
  <si>
    <t>Uloženie sutiny na skládku s hrubým urovnaním bez zhutnenia</t>
  </si>
  <si>
    <t>248</t>
  </si>
  <si>
    <t>125</t>
  </si>
  <si>
    <t>9999900p2</t>
  </si>
  <si>
    <t>Stahovanie strojov</t>
  </si>
  <si>
    <t>250</t>
  </si>
  <si>
    <t xml:space="preserve">  Presun hmôt HSV</t>
  </si>
  <si>
    <t>999281111</t>
  </si>
  <si>
    <t>Presun hmôt pre opravy a údržbu objektov vrátane vonkajších plášťov výšky do 25 m</t>
  </si>
  <si>
    <t>252</t>
  </si>
  <si>
    <t>PSV</t>
  </si>
  <si>
    <t xml:space="preserve">  PSV</t>
  </si>
  <si>
    <t>711</t>
  </si>
  <si>
    <t xml:space="preserve">  Izolácie proti vode a vlhkosti</t>
  </si>
  <si>
    <t>127</t>
  </si>
  <si>
    <t>711132102</t>
  </si>
  <si>
    <t>NK1 Zhotovenie geotextílie alebo tkaniny na plochu zvislú</t>
  </si>
  <si>
    <t>254</t>
  </si>
  <si>
    <t>693110001200</t>
  </si>
  <si>
    <t>Geotextília polypropylénová Tatratex GTX N PP 300,</t>
  </si>
  <si>
    <t>256</t>
  </si>
  <si>
    <t>129</t>
  </si>
  <si>
    <t>711111001</t>
  </si>
  <si>
    <t>NK6 Zhotovenie izolácie proti zemnej vlhkosti vodorovná náterom penetračným za studena</t>
  </si>
  <si>
    <t>258</t>
  </si>
  <si>
    <t>246170000900</t>
  </si>
  <si>
    <t>Lak asfaltový ALP-PENETRAL v sudoch</t>
  </si>
  <si>
    <t>260</t>
  </si>
  <si>
    <t>131</t>
  </si>
  <si>
    <t>711141559</t>
  </si>
  <si>
    <t>Zhotovenie  izolácie proti zemnej vlhkosti a tlakovej vode vodorovná NAIP pritavením</t>
  </si>
  <si>
    <t>262</t>
  </si>
  <si>
    <t>628310001000</t>
  </si>
  <si>
    <t>Pás asfaltový HYDROBIT V 60 S 35 pre spodné vrstvy hydroizolačných systémov, ICOPAL</t>
  </si>
  <si>
    <t>264</t>
  </si>
  <si>
    <t>273</t>
  </si>
  <si>
    <t>711141559_1</t>
  </si>
  <si>
    <t>Odstránenie  izolácie proti zemnej vlhkosti a tlakovej vode vodorovná NAIP</t>
  </si>
  <si>
    <t>-451601799</t>
  </si>
  <si>
    <t>133</t>
  </si>
  <si>
    <t>711142101</t>
  </si>
  <si>
    <t>NK1 Izolácia proti zemnej vlhkosti s protiradonovou odolnosťou FONDALINE S šírka 2 m zvislá</t>
  </si>
  <si>
    <t>266</t>
  </si>
  <si>
    <t>711211501</t>
  </si>
  <si>
    <t>NK6 Jednozlož. hydroizolačná hmota CEMIX, kúpeľňová hydroizolácia dvojnásobná, ozn. I03 vodorová</t>
  </si>
  <si>
    <t>268</t>
  </si>
  <si>
    <t>135</t>
  </si>
  <si>
    <t>711212501</t>
  </si>
  <si>
    <t>NK12 Jednozlož. hydroizolačná hmota CEMIX, kúpeľňová hydroizolácia dvojnásobna, ozn. I03 zvislá</t>
  </si>
  <si>
    <t>270</t>
  </si>
  <si>
    <t>998711202</t>
  </si>
  <si>
    <t>Presun hmôt pre izoláciu proti vode v objektoch výšky nad 6 do 12 m</t>
  </si>
  <si>
    <t>%</t>
  </si>
  <si>
    <t>272</t>
  </si>
  <si>
    <t>712</t>
  </si>
  <si>
    <t xml:space="preserve">  Izolácie striech, povlakové krytiny</t>
  </si>
  <si>
    <t>137</t>
  </si>
  <si>
    <t>712300833</t>
  </si>
  <si>
    <t>BK56 Odstránenie povlakovej krytiny na strechách plochých 10° trojvrstvovej,  -0,01400t</t>
  </si>
  <si>
    <t>274</t>
  </si>
  <si>
    <t>712300841</t>
  </si>
  <si>
    <t>Očistenie a vyspravenie plochy strechy</t>
  </si>
  <si>
    <t>276</t>
  </si>
  <si>
    <t>139</t>
  </si>
  <si>
    <t>712331101</t>
  </si>
  <si>
    <t>Zhotovenie povlak. krytiny striech plochých do 10° pásmi na sucho - parozábrana</t>
  </si>
  <si>
    <t>278</t>
  </si>
  <si>
    <t>283230007000</t>
  </si>
  <si>
    <t>Parotesné zábrany DELTA-LUXX š.1,5 m,</t>
  </si>
  <si>
    <t>280</t>
  </si>
  <si>
    <t>141</t>
  </si>
  <si>
    <t>712370030</t>
  </si>
  <si>
    <t>Zhotovenie povlakovej krytiny striech plochých do 10° PVC-P fóliou prikotvením s lepením spoju</t>
  </si>
  <si>
    <t>282</t>
  </si>
  <si>
    <t>283220002000</t>
  </si>
  <si>
    <t>Hydroizolačná fólia PVC-P FATRAFOL 810, hr. 1,5 mm, š. 1,3 m, izolácia plochých striech, farba sivá</t>
  </si>
  <si>
    <t>284</t>
  </si>
  <si>
    <t>143</t>
  </si>
  <si>
    <t>3119700015p1</t>
  </si>
  <si>
    <t>Kotviace skrutky d=6,3 mm aj s plastovými teleskopmi</t>
  </si>
  <si>
    <t>286</t>
  </si>
  <si>
    <t>712990040</t>
  </si>
  <si>
    <t>Položenie geotextílie vodorovne alebo zvislo na strechy ploché do 10°</t>
  </si>
  <si>
    <t>288</t>
  </si>
  <si>
    <t>145</t>
  </si>
  <si>
    <t>290</t>
  </si>
  <si>
    <t>998712202</t>
  </si>
  <si>
    <t>Presun hmôt pre izoláciu povlakovej krytiny v objektoch výšky nad 6 do 12 m</t>
  </si>
  <si>
    <t>292</t>
  </si>
  <si>
    <t>713</t>
  </si>
  <si>
    <t xml:space="preserve">  Izolácie tepelné</t>
  </si>
  <si>
    <t>147</t>
  </si>
  <si>
    <t>713122111</t>
  </si>
  <si>
    <t>NK6 Montáž tepelnej izolácie podláh polystyrénom, kladeným voľne v jednej vrstve</t>
  </si>
  <si>
    <t>294</t>
  </si>
  <si>
    <t>283720009000</t>
  </si>
  <si>
    <t>Doska EPS 150S hr. 100 mm, na zateplenie podláh a strešných terás, ISOVER</t>
  </si>
  <si>
    <t>296</t>
  </si>
  <si>
    <t>149</t>
  </si>
  <si>
    <t>713141250</t>
  </si>
  <si>
    <t>NK54 Montáž tepelnej izolácie striech plochých do 10° minerálnou vlnou, dvojvrstvová kladenými voľne</t>
  </si>
  <si>
    <t>298</t>
  </si>
  <si>
    <t>63144002870p</t>
  </si>
  <si>
    <t>Doska NOBASIL DDP (SPS) 140x1200x2000 mm, z minerálnym tmelom a živicou plochú strechu</t>
  </si>
  <si>
    <t>300</t>
  </si>
  <si>
    <t>151</t>
  </si>
  <si>
    <t>63144002890p</t>
  </si>
  <si>
    <t>Doska NOBASIL DDP (SPS) 160x1200x2000 mm, z minerálnym tmelom a živicou plochú strechu</t>
  </si>
  <si>
    <t>302</t>
  </si>
  <si>
    <t>998713202</t>
  </si>
  <si>
    <t>Presun hmôt pre izolácie tepelné v objektoch výšky nad 6 m do 12 m</t>
  </si>
  <si>
    <t>304</t>
  </si>
  <si>
    <t>725</t>
  </si>
  <si>
    <t xml:space="preserve">  Zdravotechnika</t>
  </si>
  <si>
    <t>153</t>
  </si>
  <si>
    <t>725110811</t>
  </si>
  <si>
    <t>Demontáž záchoda splachovacieho s nádržou alebo s tlakovým splachovačom,  -0,01933t</t>
  </si>
  <si>
    <t>súb.</t>
  </si>
  <si>
    <t>306</t>
  </si>
  <si>
    <t>725210821</t>
  </si>
  <si>
    <t>Demontáž umývadiel alebo umývadielok bez výtokovej armatúry,  -0,01946t</t>
  </si>
  <si>
    <t>308</t>
  </si>
  <si>
    <t>155</t>
  </si>
  <si>
    <t>725240812</t>
  </si>
  <si>
    <t>Demontáž sprchovej  misy bez výtokových armatúr mís,  -0,02450t</t>
  </si>
  <si>
    <t>310</t>
  </si>
  <si>
    <t>725820810</t>
  </si>
  <si>
    <t>Demontáž batérie drezovej, umývadlovej nástennej,  -0,0026t</t>
  </si>
  <si>
    <t>312</t>
  </si>
  <si>
    <t>157</t>
  </si>
  <si>
    <t>725840870</t>
  </si>
  <si>
    <t>Demontáž batérie vaňovej, sprchovej nástennej,  -0,00225t</t>
  </si>
  <si>
    <t>314</t>
  </si>
  <si>
    <t>725840873</t>
  </si>
  <si>
    <t>Demontáž príslušenstva pre sprchové batérie, držiak na sprchu,  -0,00113t</t>
  </si>
  <si>
    <t>316</t>
  </si>
  <si>
    <t>762</t>
  </si>
  <si>
    <t xml:space="preserve">  Konštrukcie tesárske</t>
  </si>
  <si>
    <t>159</t>
  </si>
  <si>
    <t>76243123p</t>
  </si>
  <si>
    <t>C Montáž obloženia stien drevenými doskami</t>
  </si>
  <si>
    <t>318</t>
  </si>
  <si>
    <t>611920007100</t>
  </si>
  <si>
    <t>Drevený obklad tatranský profil,</t>
  </si>
  <si>
    <t>320</t>
  </si>
  <si>
    <t>161</t>
  </si>
  <si>
    <t>762712140</t>
  </si>
  <si>
    <t>Montáž priestorových viazaných konštrukcií z reziva hraneného prierezovej plochy 280-450 cm2</t>
  </si>
  <si>
    <t>322</t>
  </si>
  <si>
    <t>605120007900</t>
  </si>
  <si>
    <t>Hranoly zo smrekovca 150/300</t>
  </si>
  <si>
    <t>324</t>
  </si>
  <si>
    <t>163</t>
  </si>
  <si>
    <t>762795000</t>
  </si>
  <si>
    <t>Spojovacie prostriedky pre priestorové viazané konštrukcie - klince, svorky, fixačné dosky</t>
  </si>
  <si>
    <t>326</t>
  </si>
  <si>
    <t>762132811</t>
  </si>
  <si>
    <t>Demontáž drevenného obkladu  stien z jednostranne hobľovaných dosiek,  -0.01400t</t>
  </si>
  <si>
    <t>328</t>
  </si>
  <si>
    <t>165</t>
  </si>
  <si>
    <t>762213811</t>
  </si>
  <si>
    <t>Demontáž schodiska vrátane zábradlia priamočiarych alebo krivočiar. s podstupnicami š.  1, 70 m -0.300 t</t>
  </si>
  <si>
    <t>330</t>
  </si>
  <si>
    <t>762811811</t>
  </si>
  <si>
    <t>BK56 Demontáž záklopu na streche</t>
  </si>
  <si>
    <t>332</t>
  </si>
  <si>
    <t>167</t>
  </si>
  <si>
    <t>76281181p</t>
  </si>
  <si>
    <t>BK56 Demontáž dreveného roštu</t>
  </si>
  <si>
    <t>334</t>
  </si>
  <si>
    <t>998762202</t>
  </si>
  <si>
    <t>Presun hmôt pre konštrukcie tesárske v objektoch výšky do 12 m</t>
  </si>
  <si>
    <t>336</t>
  </si>
  <si>
    <t>764</t>
  </si>
  <si>
    <t xml:space="preserve">  Konštrukcie klampiarske</t>
  </si>
  <si>
    <t>169</t>
  </si>
  <si>
    <t>764357202</t>
  </si>
  <si>
    <t>Žľaby z pozinkovaného PZ plechu,  zaatikové bez hákov r.š. 1200 mm</t>
  </si>
  <si>
    <t>338</t>
  </si>
  <si>
    <t>764357204</t>
  </si>
  <si>
    <t>Žľaby z pozinkovaného PZ plechu,  zaatikové bez hákov r.š. 1400 mm</t>
  </si>
  <si>
    <t>340</t>
  </si>
  <si>
    <t>171</t>
  </si>
  <si>
    <t>764357207</t>
  </si>
  <si>
    <t>Žľaby z pozinkovaného PZ plechu, medzistrešné  bez hákov r.š. 2000 mm</t>
  </si>
  <si>
    <t>342</t>
  </si>
  <si>
    <t>7644302p1</t>
  </si>
  <si>
    <t>Oplechovanie  z pozinkovaného PZ plechu, vrátane rohov r.š. 300 mm</t>
  </si>
  <si>
    <t>344</t>
  </si>
  <si>
    <t>173</t>
  </si>
  <si>
    <t>7644302p2</t>
  </si>
  <si>
    <t>Oplechovanie  z pozinkovaného PZ plechu, vrátane rohov r.š. 350 mm</t>
  </si>
  <si>
    <t>346</t>
  </si>
  <si>
    <t>7644302p3</t>
  </si>
  <si>
    <t>Oplechovanie  z pozinkovaného PZ plechu, vrátane rohov r.š. 400 mm</t>
  </si>
  <si>
    <t>348</t>
  </si>
  <si>
    <t>175</t>
  </si>
  <si>
    <t>7644302p4</t>
  </si>
  <si>
    <t>Oplechovanie  z pozinkovaného PZ plechu, vrátane rohov r.š. 500 mm</t>
  </si>
  <si>
    <t>350</t>
  </si>
  <si>
    <t>7644302p5</t>
  </si>
  <si>
    <t>Oplechovanie  pozinkovaného PZ plechu, vrátane rohov r.š. 600 mm</t>
  </si>
  <si>
    <t>352</t>
  </si>
  <si>
    <t>177</t>
  </si>
  <si>
    <t>7644302p6</t>
  </si>
  <si>
    <t>Oplechovanie  pozinkovaného PZ plechu, vrátane rohov r.š. 660 mm</t>
  </si>
  <si>
    <t>354</t>
  </si>
  <si>
    <t>764352221</t>
  </si>
  <si>
    <t>Žľaby z pozinkovaného PZ plechu, pododkvapové polkruhové r.š. 150 mm</t>
  </si>
  <si>
    <t>356</t>
  </si>
  <si>
    <t>179</t>
  </si>
  <si>
    <t>764359212</t>
  </si>
  <si>
    <t>Kotlík kónický z pozinkovaného PZ plechu, pre rúry s priemerom od 100 do 125 mm</t>
  </si>
  <si>
    <t>358</t>
  </si>
  <si>
    <t>764454254</t>
  </si>
  <si>
    <t>Zvodové rúry z pozinkovaného PZ plechu, kruhové priemer 120 mm</t>
  </si>
  <si>
    <t>360</t>
  </si>
  <si>
    <t>181</t>
  </si>
  <si>
    <t>764311822</t>
  </si>
  <si>
    <t>BK55 Demontáž krytiny hladkej strešnej z tabúľ 2000 x 1000 mm, so sklonom do 30st.,  -0,00732t</t>
  </si>
  <si>
    <t>362</t>
  </si>
  <si>
    <t>764352800</t>
  </si>
  <si>
    <t>Demontáž žľabov pododkvapových polkruhových so sklonom do 30st. rš 150 mm,  -0,00280t</t>
  </si>
  <si>
    <t>364</t>
  </si>
  <si>
    <t>183</t>
  </si>
  <si>
    <t>764357802</t>
  </si>
  <si>
    <t>Demontáž žľabov medzistrešných a zaatikových rš 1200 mm,  -0,00897t</t>
  </si>
  <si>
    <t>366</t>
  </si>
  <si>
    <t>764357804</t>
  </si>
  <si>
    <t>Demontáž žľabov medzistrešných a zaatikových rš 1400 mm,  -0,01047t</t>
  </si>
  <si>
    <t>368</t>
  </si>
  <si>
    <t>185</t>
  </si>
  <si>
    <t>764357807</t>
  </si>
  <si>
    <t>Demontáž žľabov medzistrešných a zaatikových rš 2000 mm,  -0,01919t</t>
  </si>
  <si>
    <t>370</t>
  </si>
  <si>
    <t>764359810</t>
  </si>
  <si>
    <t>Demontáž kotlíka kónického, so sklonom žľabu do 30st.,  -0,00110t</t>
  </si>
  <si>
    <t>372</t>
  </si>
  <si>
    <t>187</t>
  </si>
  <si>
    <t>764410850</t>
  </si>
  <si>
    <t>Demontáž oplechovania parapetov rš od 100 do 330 mm,  -0,00135t</t>
  </si>
  <si>
    <t>374</t>
  </si>
  <si>
    <t>764430840</t>
  </si>
  <si>
    <t>Demontáž oplechovania  rš od 300 do 500 mm,  -0,00230t</t>
  </si>
  <si>
    <t>376</t>
  </si>
  <si>
    <t>189</t>
  </si>
  <si>
    <t>764430850</t>
  </si>
  <si>
    <t>Demontáž oplechovania  rš 600 mm,  -0,00337t</t>
  </si>
  <si>
    <t>378</t>
  </si>
  <si>
    <t>764454802</t>
  </si>
  <si>
    <t>Demontáž odpadových rúr kruhových, s priemerom 120 mm,  -0,00285t</t>
  </si>
  <si>
    <t>380</t>
  </si>
  <si>
    <t>191</t>
  </si>
  <si>
    <t>998764202</t>
  </si>
  <si>
    <t>Presun hmôt pre konštrukcie klampiarske v objektoch výšky nad 6 do 12 m</t>
  </si>
  <si>
    <t>382</t>
  </si>
  <si>
    <t>766</t>
  </si>
  <si>
    <t xml:space="preserve">  Konštrukcie stolárske</t>
  </si>
  <si>
    <t>766111820</t>
  </si>
  <si>
    <t>Demontáž drevených stien plných,  -0,01695t</t>
  </si>
  <si>
    <t>384</t>
  </si>
  <si>
    <t>193</t>
  </si>
  <si>
    <t>766411821</t>
  </si>
  <si>
    <t>Demontáž obloženia stien -0,01098t</t>
  </si>
  <si>
    <t>386</t>
  </si>
  <si>
    <t>76666213p</t>
  </si>
  <si>
    <t>Dodávka a montáž vnútorných dverí dľa špecifikácie</t>
  </si>
  <si>
    <t>388</t>
  </si>
  <si>
    <t>195</t>
  </si>
  <si>
    <t>6116100000p1</t>
  </si>
  <si>
    <t>Ozn.D8 Dvere vnútorné dvojkrídlové 1750x2050mm,osadené v ocelovej zárubni,plné,farba-biela</t>
  </si>
  <si>
    <t>390</t>
  </si>
  <si>
    <t>6116100000p2</t>
  </si>
  <si>
    <t>Ozn.D9 Dvere vnútorné dvojkrídlové 2000x2050mm,osadené v ocelovej zárubni,plné,farba-biela</t>
  </si>
  <si>
    <t>392</t>
  </si>
  <si>
    <t>197</t>
  </si>
  <si>
    <t>6116100000p3</t>
  </si>
  <si>
    <t>Ozn.D10 Dvere vnútorné dvojkrídlové 1550x2050mm,osadené v ocelovej zárubni,plné,farba-biela</t>
  </si>
  <si>
    <t>394</t>
  </si>
  <si>
    <t>6116100000p4</t>
  </si>
  <si>
    <t>Ozn.D11 Dvere vnútorné dvojkrídlové 2600x2550mm, s nadsvetlíkom osadené v ocelovej zárubni,plné,farba-biela</t>
  </si>
  <si>
    <t>396</t>
  </si>
  <si>
    <t>199</t>
  </si>
  <si>
    <t>6116100000p5</t>
  </si>
  <si>
    <t>Ozn.D12 Dvere vnútorné jednokrídlové 900x1970mm, osadené v ocelovej zárubni,plné,farba-biela</t>
  </si>
  <si>
    <t>398</t>
  </si>
  <si>
    <t>6116100000p6</t>
  </si>
  <si>
    <t>Ozn.D13 Dvere vnútorné jednokrídlové 900x1970mm, osadené v ocelovej zárubni,plné,farba-biela</t>
  </si>
  <si>
    <t>400</t>
  </si>
  <si>
    <t>201</t>
  </si>
  <si>
    <t>6116100000p7</t>
  </si>
  <si>
    <t>Ozn.D14 Dvere vnútorné jednokrídlové 800x1970mm, osadené v ocelovej zárubni,plné,farba-biela</t>
  </si>
  <si>
    <t>402</t>
  </si>
  <si>
    <t>6116100000p8</t>
  </si>
  <si>
    <t>Ozn.D15 Dvere vnútorné jednokrídlové 800x1970mm, osadené v ocelovej zárubni,plné,farba-biela</t>
  </si>
  <si>
    <t>404</t>
  </si>
  <si>
    <t>203</t>
  </si>
  <si>
    <t>6116100000p9</t>
  </si>
  <si>
    <t>Ozn.D16 Dvere vnútorné jednokrídlové 600x1970mm, osadené v ocelovej zárubni,plné,farba-biela</t>
  </si>
  <si>
    <t>406</t>
  </si>
  <si>
    <t>766694980</t>
  </si>
  <si>
    <t>Demontáž parapetnej dosky drevenej šírky do 300 mm, dĺžky do 1600 mm, -0,003t</t>
  </si>
  <si>
    <t>408</t>
  </si>
  <si>
    <t>205</t>
  </si>
  <si>
    <t>998766202</t>
  </si>
  <si>
    <t>Presun hmot pre konštrukcie stolárske v objektoch výšky nad 6 do 12 m</t>
  </si>
  <si>
    <t>410</t>
  </si>
  <si>
    <t>766-1</t>
  </si>
  <si>
    <t xml:space="preserve">  Plastové okná</t>
  </si>
  <si>
    <t>76662108p</t>
  </si>
  <si>
    <t>Dodávka  montáž okien plastových dľa špecifikácie</t>
  </si>
  <si>
    <t>412</t>
  </si>
  <si>
    <t>207</t>
  </si>
  <si>
    <t>611410010p01</t>
  </si>
  <si>
    <t>Ozn.01 Plastové okno 2500x2500mm  štvorkrídlové-dve krídla fixné,dve krídla otváravé,sklopné,rám a okenné krídla-5 komorový systé,zasklenie - izolačné trojsklo,Uw max=1,0W/(mK)včetne vnútor.plastového parapetu a vonkajšieho z poplastovaného plechu</t>
  </si>
  <si>
    <t>414</t>
  </si>
  <si>
    <t>611410010p02</t>
  </si>
  <si>
    <t>Ozn.02 Plastové okno 2500x2500mm  štvorkrídlové-tri krídla fixné,jedno krídlo otváravé,sklopné,rám a okenné krídla-5 komorový systé,zasklenie - izolačné trojsklo,Uw max=1,0W/(mK)včetne vnútor.plastového parapetu a vonkajšieho z poplastovaného plechu</t>
  </si>
  <si>
    <t>416</t>
  </si>
  <si>
    <t>209</t>
  </si>
  <si>
    <t>611410010p03</t>
  </si>
  <si>
    <t>Ozn.03 Plastové okno 2500x2400mm  štvorkrídlové-tri krídla fixné,jedno krídlo otváravé,sklopné,rám a okenné krídla-5 komorový systé,zasklenie - izolačné trojsklo,Uw max=1,0W/(mK)včetne vnútor.plastového parapetu a vonkajšieho z poplastovaného plechu</t>
  </si>
  <si>
    <t>418</t>
  </si>
  <si>
    <t>611410010p05</t>
  </si>
  <si>
    <t>Ozn.05 Plastové okno 2400x2400mm  štvorkrídlové-tri krídla fixné,jedno krídlo otváravé,sklopné,rám a okenné krídla-5 komorovvý systé,zasklenie - izolačné trojsklo,Uw max=1,0W/(mK)včetne vnútor.plastového parapetu a vonkajšieho z poplast. plechu</t>
  </si>
  <si>
    <t>420</t>
  </si>
  <si>
    <t>211</t>
  </si>
  <si>
    <t>611410010p04</t>
  </si>
  <si>
    <t>Ozn.04 Plastové okno 2500x2400mm  štvorkrídlové-tri krídla fixné,jedno krídlo otváravé,sklopné,rám a okenné krídla-5 komorový systé,zasklenie - izolačné trojsklo,Uw max=1,0W/(mK)včetne vnútor.plastového parapetu a vonkajšieho z poplast. plechu--kotv.mreží</t>
  </si>
  <si>
    <t>422</t>
  </si>
  <si>
    <t>611410010p06</t>
  </si>
  <si>
    <t>Ozn.06 Plastové okno 2400x2300mm  štvorkrídlové-všetky krídla fixné,rám a okenné krídla-5 komorovvý systé,zasklenie - izolačné trojsklo,Uw max=1,0W/(mK)včetne vnútor.plastového parapetu a vonkajšieho z poplast. plechu</t>
  </si>
  <si>
    <t>424</t>
  </si>
  <si>
    <t>213</t>
  </si>
  <si>
    <t>611410010p07</t>
  </si>
  <si>
    <t>Ozn.07 Plastové okno 2500x1250mm  dvojkrídlové-jedno krídlo fixné,jedno krídlo otváravé,sklopné,rám a okenné krídla-5 komorovvý systé,zasklenie - izolačné trojsklo,Uw max=1,0W/(mK)včetne vnútor.plastového parapetu a vonk. z poplast. plechu-kotvenie mreže</t>
  </si>
  <si>
    <t>-1915568763</t>
  </si>
  <si>
    <t>611410010p08</t>
  </si>
  <si>
    <t>Ozn.08 Plastové okno 3000x1600mm  dvojkrídlové-jedno krídlo fixné,jedno krídlo otváravé,sklopné,rám a okenné krídla-5 komorovvý systé,zasklenie - izolačné trojsklo,Uw max=1,0W/(mK)včetne vnútor.plastového parapetu a vonk. z poplast. plechu-kotvenie mreže</t>
  </si>
  <si>
    <t>426</t>
  </si>
  <si>
    <t>215</t>
  </si>
  <si>
    <t>611410010p09</t>
  </si>
  <si>
    <t>Ozn.09 Plastové okno 2400x1200mm  dvojkrídlové-jedno krídlo fixné,jedno krídlo otváravé,sklopné,rám a okenné krídla-5 komorovvý systé,zasklenie - izolačné trojsklo,Uw max=1,0W/(mK)včetne vnútor.plastového parapetu a vonk. z poplast. plechu</t>
  </si>
  <si>
    <t>428</t>
  </si>
  <si>
    <t>611410010p10</t>
  </si>
  <si>
    <t>Ozn.10 Plastové okno 2200x1200mm  dvojkrídlové-jedno krídlo fixné,jedno krídlo otváravé,sklopné,rám a okenné krídla-5 komorovvý systé,zasklenie - izolačné trojsklo,Uw max=1,0W/(mK)včetne vnútor.plastového parapetu a vonk. z poplast. plechu</t>
  </si>
  <si>
    <t>430</t>
  </si>
  <si>
    <t>217</t>
  </si>
  <si>
    <t>611410010p11</t>
  </si>
  <si>
    <t>Ozn.11 Plastové okno 2000x1200mm  dvojkrídlové-jedno krídlo fixné,jedno krídlo otváravé,sklopné,rám a okenné krídla-5 komorovvý systé,zasklenie - izolačné trojsklo,Uw max=1,0W/(mK)včetne vnútor.plastového parapetu a vonk. z poplast. plechu-kotvenie mreže</t>
  </si>
  <si>
    <t>432</t>
  </si>
  <si>
    <t>611410010p12</t>
  </si>
  <si>
    <t>Ozn.12 Plastové okno 1600x800mm  dvojkrídlové-jedno krídlo fixné,jedno krídlo otváravé,sklopné,rám a okenné krídla-5 komorovvý systé,zasklenie - izolačné trojsklo,Uw max=1,0W/(mK)včetne vnútor.plastového parapetu a vonk. z poplast. plechu-kotvenie mreže</t>
  </si>
  <si>
    <t>434</t>
  </si>
  <si>
    <t>219</t>
  </si>
  <si>
    <t>611410010p13</t>
  </si>
  <si>
    <t>Ozn.13 Plastové okno 1600x700mm  dvojkrídlové-jedno krídlo fixné,jedno krídlo otváravé,sklopné,rám a okenné krídla-5 komorovvý systé,zasklenie - izolačné trojsklo,Uw max=1,0W/(mK)včetne vnútor.plastového parapetu a vonk. z poplast. plechu-kotvenie mreže</t>
  </si>
  <si>
    <t>436</t>
  </si>
  <si>
    <t>611410010p14</t>
  </si>
  <si>
    <t>Ozn.14 Plastové okno 2500x2450 mm štvorkrídlové-tri krídla fixné,jedno krídlo otváravé,sklopné,rám a okenné krídla-5 komorovvý systé,zasklenie - izolačné trojsklo,Uw max=1,0W/(mK)včetne vnútor.plastového parapetu a vonk. z poplast. plechu</t>
  </si>
  <si>
    <t>438</t>
  </si>
  <si>
    <t>221</t>
  </si>
  <si>
    <t>611410010p15</t>
  </si>
  <si>
    <t>Ozn.15 Plastové okno 1250x2400 dvojkrídlové-jedno krídlo fixné,jedno krídlo otváravé,sklopné,rám a okenné krídla-5 komorovvý systé,zasklenie - izolačné trojsklo,Uw max=1,0W/(mK)včetne vnútor.plastového parapetu a vonk. z poplast. plechu</t>
  </si>
  <si>
    <t>440</t>
  </si>
  <si>
    <t>611410010p16</t>
  </si>
  <si>
    <t>Ozn.16 Plastové okno 1650x1250 mm  dvojkrídlové-jedno krídlo fixné,jedno krídlo otváravé,sklopné,rám a okenné krídla-5 komorovvý systé,zasklenie - izolačné trojsklo,Uw max=1,0W/(mK)včetne vnútor.plastového parapetu a vonk. z poplast. plechu</t>
  </si>
  <si>
    <t>-1415831857</t>
  </si>
  <si>
    <t>223</t>
  </si>
  <si>
    <t>998766202.</t>
  </si>
  <si>
    <t>Presun hmot pre plastové výrobky</t>
  </si>
  <si>
    <t>442</t>
  </si>
  <si>
    <t>767</t>
  </si>
  <si>
    <t xml:space="preserve">  Konštrukcie doplnkové kovové</t>
  </si>
  <si>
    <t>767122112</t>
  </si>
  <si>
    <t>NK14 Montáž kovových mrežových priečok</t>
  </si>
  <si>
    <t>444</t>
  </si>
  <si>
    <t>225</t>
  </si>
  <si>
    <t>76712281p</t>
  </si>
  <si>
    <t>Demontáž kovových mrežových priečok vrátane mrežových krídel  -0,01700t</t>
  </si>
  <si>
    <t>446</t>
  </si>
  <si>
    <t>767162250</t>
  </si>
  <si>
    <t>NK46 Montáž zábradlia rovného</t>
  </si>
  <si>
    <t>448</t>
  </si>
  <si>
    <t>227</t>
  </si>
  <si>
    <t>553520003000</t>
  </si>
  <si>
    <t>NK48 Zábradlie ocelové   výška  1000 mm,</t>
  </si>
  <si>
    <t>450</t>
  </si>
  <si>
    <t>7676465p1</t>
  </si>
  <si>
    <t>Dodávka a montáž vonkajších hliníkových dverí dľašpecifikácie</t>
  </si>
  <si>
    <t>452</t>
  </si>
  <si>
    <t>229</t>
  </si>
  <si>
    <t>5535534100300p1</t>
  </si>
  <si>
    <t>Ozn.D1 Vstupný portál 4500x3200 mm s dvoma jednokrídlovými dverami,s hornými a bočnými svetlíkmi,všetky svetlíky okolo dverí výklopné,nayjvrchnejší fixný,rám a dvere al.profil,zasklenie - izolačné trojsklo,Uw max=1,0W/(m2K),farba-antracitovo sivá</t>
  </si>
  <si>
    <t>-108779163</t>
  </si>
  <si>
    <t>5534100300p2</t>
  </si>
  <si>
    <t>Ozn.D2 Dvojkrídlové vstupné dvere 1650x2100 mm ,rám a dvere al.profil,zasklenie - izolačné trojsklo,Uw max=1,0W/(m2K),farba-antracitovo sivá</t>
  </si>
  <si>
    <t>454</t>
  </si>
  <si>
    <t>231</t>
  </si>
  <si>
    <t>5534100300p3</t>
  </si>
  <si>
    <t>Ozn.D3 Dvojkrídlové vstupné dvere 2100x3400 mm  s hornými svetlíkmi  ,rám a dvere al.profil,zasklenie - izolačné trojsklo,Uw max=1,0W/(m2K),farba-antracitovo sivá</t>
  </si>
  <si>
    <t>456</t>
  </si>
  <si>
    <t>76764652p</t>
  </si>
  <si>
    <t>Dodávka a montáž dverí plechových, vchodových dľa výpisu</t>
  </si>
  <si>
    <t>458</t>
  </si>
  <si>
    <t>233</t>
  </si>
  <si>
    <t>553410015p01</t>
  </si>
  <si>
    <t>Ozn.D4 Dvere vstupné dvojkrídlové  plechové 2000x2200 mm ,zateplené hr.dverí 60 mm,krídla z galvanizovanej ocele,s rohovou zárubňu,plné,farba- antracitovo sivá</t>
  </si>
  <si>
    <t>460</t>
  </si>
  <si>
    <t>553410015p02</t>
  </si>
  <si>
    <t>Ozn.D5 Dvere vstupné dvojkrídlové  plechové 1650x2500 mm ,zateplené hr.dverí 60 mm,krídla z galvanizovanej ocele,s rohovou zárubňu,plné,farba- antracitovo sivá</t>
  </si>
  <si>
    <t>462</t>
  </si>
  <si>
    <t>235</t>
  </si>
  <si>
    <t>553410015p03</t>
  </si>
  <si>
    <t>Ozn.D6 Dvere vstupné dvojkrídlové  plechové 1450x2500 mm ,zateplené hr.dverí 60 mm,krídla z galvanizovanej ocele,s rohovou zárubňu,plné,farba- antracitovo sivá</t>
  </si>
  <si>
    <t>464</t>
  </si>
  <si>
    <t>553410015p04</t>
  </si>
  <si>
    <t>Ozn.D7 Dvere vstupné jednokrídlové plechové 900x2050 mm ,zateplené hr.dverí 60 mm,krídla z galvanizovanej ocele,s rohovou zárubňu,plné,farba- antracitovo sivá</t>
  </si>
  <si>
    <t>466</t>
  </si>
  <si>
    <t>237</t>
  </si>
  <si>
    <t>767658114</t>
  </si>
  <si>
    <t>Montáž vrát sekčných sklopných  plochy nad 13 m2</t>
  </si>
  <si>
    <t>468</t>
  </si>
  <si>
    <t>5534100570p1</t>
  </si>
  <si>
    <t>Ozn.B1 Vonkajšia priemyselná sekčná brána 3500x4500mm,s personálnym vstupom,s elektrickým pohonom s možnosťou manuálneho zdvihu,bránaosadená v oc.kovových vodiacích koľajniciach,plné,farba-antracitovo sivá zateplená</t>
  </si>
  <si>
    <t>470</t>
  </si>
  <si>
    <t>239</t>
  </si>
  <si>
    <t>767662110</t>
  </si>
  <si>
    <t>Montáž mreží pevných skrutkovaním</t>
  </si>
  <si>
    <t>472</t>
  </si>
  <si>
    <t>76713480p</t>
  </si>
  <si>
    <t>Demontáž mreží</t>
  </si>
  <si>
    <t>474</t>
  </si>
  <si>
    <t>241</t>
  </si>
  <si>
    <t>998767202</t>
  </si>
  <si>
    <t>Presun hmôt pre kovové stavebné doplnkové konštrukcie v objektoch výšky nad 6 do 12 m</t>
  </si>
  <si>
    <t>476</t>
  </si>
  <si>
    <t>771</t>
  </si>
  <si>
    <t xml:space="preserve">  Podlahy z dlaždíc</t>
  </si>
  <si>
    <t>77154203p</t>
  </si>
  <si>
    <t>BK43 Opravy podláh z dlaždíc keramickýchdo flexibilného  lepidla, (10%z 302,36)</t>
  </si>
  <si>
    <t>478</t>
  </si>
  <si>
    <t>243</t>
  </si>
  <si>
    <t>77155190p</t>
  </si>
  <si>
    <t>BK43,BK44 Opravy podláh z dlaždíc terazzových (10%z 384,39+1954,1)</t>
  </si>
  <si>
    <t>480</t>
  </si>
  <si>
    <t>771576107</t>
  </si>
  <si>
    <t>NK6 Montáž podláh z dlaždíc keramických  protišmykových do tmelu flexibilného</t>
  </si>
  <si>
    <t>482</t>
  </si>
  <si>
    <t>245</t>
  </si>
  <si>
    <t>597740001700</t>
  </si>
  <si>
    <t>Dlaždice keramické protišmykové</t>
  </si>
  <si>
    <t>484</t>
  </si>
  <si>
    <t>998771202</t>
  </si>
  <si>
    <t>Presun hmôt pre podlahy z dlaždíc v objektoch výšky nad 6 do 12 m</t>
  </si>
  <si>
    <t>486</t>
  </si>
  <si>
    <t>776</t>
  </si>
  <si>
    <t xml:space="preserve">  Podlahy povlakové</t>
  </si>
  <si>
    <t>247</t>
  </si>
  <si>
    <t>776511820</t>
  </si>
  <si>
    <t>BK43 Odstránenie povlakových podláh z nášľapnej plochy lepených s podložkou,  -0,00100t</t>
  </si>
  <si>
    <t>488</t>
  </si>
  <si>
    <t>776521101</t>
  </si>
  <si>
    <t>BK43 Oprava povlakových podláh PVC v pásoch lepením (10% Z 466,61m2)</t>
  </si>
  <si>
    <t>490</t>
  </si>
  <si>
    <t>249</t>
  </si>
  <si>
    <t>284110001600</t>
  </si>
  <si>
    <t>Podlaha PVC</t>
  </si>
  <si>
    <t>492</t>
  </si>
  <si>
    <t>998776202</t>
  </si>
  <si>
    <t>Presun hmôt pre podlahy povlakové v objektoch výšky nad 6 do 12 m</t>
  </si>
  <si>
    <t>494</t>
  </si>
  <si>
    <t>781</t>
  </si>
  <si>
    <t xml:space="preserve">  Obklady</t>
  </si>
  <si>
    <t>251</t>
  </si>
  <si>
    <t>781445012</t>
  </si>
  <si>
    <t>NK12 Montáž obkladov vnútor. stien z obkladačiek kladených do tmelu + spárovanie</t>
  </si>
  <si>
    <t>496</t>
  </si>
  <si>
    <t>597640001500</t>
  </si>
  <si>
    <t>Obkladačky keramické 200x200</t>
  </si>
  <si>
    <t>498</t>
  </si>
  <si>
    <t>253</t>
  </si>
  <si>
    <t>998781202</t>
  </si>
  <si>
    <t>Presun hmôt pre obklady keramické v objektoch výšky nad 6 do 12 m</t>
  </si>
  <si>
    <t>500</t>
  </si>
  <si>
    <t>783</t>
  </si>
  <si>
    <t xml:space="preserve">  Nátery</t>
  </si>
  <si>
    <t>783201812</t>
  </si>
  <si>
    <t>Odstránenie starých náterov z kovových stavebných doplnkových konštrukcií oceľovou kefou</t>
  </si>
  <si>
    <t>502</t>
  </si>
  <si>
    <t>255</t>
  </si>
  <si>
    <t>783222100</t>
  </si>
  <si>
    <t>Nátery kov.stav.doplnk.konštr. syntetické farby šedej na vzduchu schnúce dvojnásobné - 70µm</t>
  </si>
  <si>
    <t>504</t>
  </si>
  <si>
    <t>783226100</t>
  </si>
  <si>
    <t>Nátery kov.stav.doplnk.konštr. syntetické na vzduchu schnúce základný - 35µm</t>
  </si>
  <si>
    <t>506</t>
  </si>
  <si>
    <t>257</t>
  </si>
  <si>
    <t>783522000</t>
  </si>
  <si>
    <t>Nátery klamp. konštr. syntet. na vzduchu schnúce dvojnás. so základného náterom reakt. farbou - 105µm</t>
  </si>
  <si>
    <t>508</t>
  </si>
  <si>
    <t>783801812</t>
  </si>
  <si>
    <t>Odstránenie starých náterov z omietok oškrabaním s obrúsením stien</t>
  </si>
  <si>
    <t>510</t>
  </si>
  <si>
    <t>259</t>
  </si>
  <si>
    <t>783812100</t>
  </si>
  <si>
    <t>Umyvateľný nátery olejové farby bielej omietok stien dvojnásobné 1x s emailovaním</t>
  </si>
  <si>
    <t>512</t>
  </si>
  <si>
    <t>784</t>
  </si>
  <si>
    <t xml:space="preserve">  Maľby,nátery</t>
  </si>
  <si>
    <t>784152273</t>
  </si>
  <si>
    <t>NK53 Maľby z maliarskych zmesí Primalex, Farmal, strojne nanášané dvojnásobné, základné na hrubozrnný podklad výšky do 3,80 m</t>
  </si>
  <si>
    <t>514</t>
  </si>
  <si>
    <t>261</t>
  </si>
  <si>
    <t>784152274</t>
  </si>
  <si>
    <t>NK53Maľby z maliarskych zmesí Primalex, Farmal, strojne nanášané dvojnásobné, základné na hrubozrnný podklad výšky nad 3,80 m</t>
  </si>
  <si>
    <t>516</t>
  </si>
  <si>
    <t>784402801</t>
  </si>
  <si>
    <t>BK42 Vyčistenie jestvujúcich povrchov  výšky do 3,80 m</t>
  </si>
  <si>
    <t>518</t>
  </si>
  <si>
    <t>263</t>
  </si>
  <si>
    <t>784402802</t>
  </si>
  <si>
    <t>BK42 Vyčistenie stávajúcich povrchov výšky nad 3,80 m</t>
  </si>
  <si>
    <t>520</t>
  </si>
  <si>
    <t>784410120</t>
  </si>
  <si>
    <t>NK53 Penetrovanie jednonásobné výšky do 3,80 m</t>
  </si>
  <si>
    <t>522</t>
  </si>
  <si>
    <t>265</t>
  </si>
  <si>
    <t>784410130</t>
  </si>
  <si>
    <t>NK53 Penetrovanie jednonásobné  výšky nad 3,80 m</t>
  </si>
  <si>
    <t>524</t>
  </si>
  <si>
    <t>784410620</t>
  </si>
  <si>
    <t>Vyrovnanie trhlín a nerovností na hrubozrnných povrchoch výšky do 3,80 m - 35%</t>
  </si>
  <si>
    <t>526</t>
  </si>
  <si>
    <t>267</t>
  </si>
  <si>
    <t>784410630</t>
  </si>
  <si>
    <t>Vyrovnanie trhlín a nerovností na hrubozrnných povrchoch výšky nad 3,80 m</t>
  </si>
  <si>
    <t>528</t>
  </si>
  <si>
    <t xml:space="preserve">  Práce a dodávky M</t>
  </si>
  <si>
    <t>21-M</t>
  </si>
  <si>
    <t xml:space="preserve"> Elektromontáže</t>
  </si>
  <si>
    <t>21001000R</t>
  </si>
  <si>
    <t>Demontáž a spätná montáž jestvujúceho bleskozvodu vrátane podpier a uchytenia</t>
  </si>
  <si>
    <t>súbor</t>
  </si>
  <si>
    <t>530</t>
  </si>
  <si>
    <t>43-M</t>
  </si>
  <si>
    <t xml:space="preserve">  Montáž oceľových konštrukcií</t>
  </si>
  <si>
    <t>269</t>
  </si>
  <si>
    <t>430213162</t>
  </si>
  <si>
    <t>Demontáž žeriav.dráhy na bet.stľpoch s hlav.nosníkmi valc.kraj.vetva 1 nos., č.prier.45,hmot.176 kg/m</t>
  </si>
  <si>
    <t>532</t>
  </si>
  <si>
    <t>430predb.cena</t>
  </si>
  <si>
    <t>Demontáž žeriavu</t>
  </si>
  <si>
    <t>534</t>
  </si>
  <si>
    <t>VRN</t>
  </si>
  <si>
    <t xml:space="preserve">  Vedľajšie rozpočtové náklady</t>
  </si>
  <si>
    <t>271</t>
  </si>
  <si>
    <t>000600011</t>
  </si>
  <si>
    <t>Zariadenie staveniska</t>
  </si>
  <si>
    <t>eur</t>
  </si>
  <si>
    <t>536</t>
  </si>
  <si>
    <t>001300021</t>
  </si>
  <si>
    <t>Kompletačná a koordinačná činnosť - kompletačná činnosť bez rozlíšenia</t>
  </si>
  <si>
    <t>538</t>
  </si>
  <si>
    <t>002 - Elektroinštalácia</t>
  </si>
  <si>
    <t>D1 -   Demontáže</t>
  </si>
  <si>
    <t>D2 -   Montáže (vrátane inštalačného príslušenstva)</t>
  </si>
  <si>
    <t>D3 -   Prípojnicový systém min. 630A, Ik min.35kA, IP min.55, TN-S, Al, prípojné body z oboch strán, max.</t>
  </si>
  <si>
    <t>D4 -   Svietidla</t>
  </si>
  <si>
    <t>D5 -   Silnoprúdové rozvody</t>
  </si>
  <si>
    <t>D6 -   Rozvody pre napájanie strojno-technologických častí sú započítané v položkách "pripojenie pracovis</t>
  </si>
  <si>
    <t>D7 -   Štruktúrovaná kabeláž</t>
  </si>
  <si>
    <t>D8 -   Popojovanie</t>
  </si>
  <si>
    <t>D9 -   Ostatné práce</t>
  </si>
  <si>
    <t>D1</t>
  </si>
  <si>
    <t xml:space="preserve">  Demontáže</t>
  </si>
  <si>
    <t>Pol1</t>
  </si>
  <si>
    <t>Zrušenie existujúcej elektrickej inštalácie - káblové rozvody, osvetlenie, prípojnicový systém, úprava RH1, RH2</t>
  </si>
  <si>
    <t>h</t>
  </si>
  <si>
    <t>Pol2</t>
  </si>
  <si>
    <t>Odvoz a likvidácia odpadu - 5% z položky 1</t>
  </si>
  <si>
    <t>D2</t>
  </si>
  <si>
    <t xml:space="preserve">  Montáže (vrátane inštalačného príslušenstva)</t>
  </si>
  <si>
    <t>Pol3</t>
  </si>
  <si>
    <t>Káblový rošt (rebrík) 600 vrátane úchytov a osadenia</t>
  </si>
  <si>
    <t>Pol4</t>
  </si>
  <si>
    <t>Kábľový žľab 300/100 s prepážkou, vrátane ohybov, odbočiek, spojovacieho a upevňovacieho materiálu (konzoly, závesy, atď..) a príslušenstva</t>
  </si>
  <si>
    <t>D3</t>
  </si>
  <si>
    <t xml:space="preserve">  Prípojnicový systém min. 630A, Ik min.35kA, IP min.55, TN-S, Al, prípojné body z oboch strán, max.</t>
  </si>
  <si>
    <t>Pol5</t>
  </si>
  <si>
    <t>Prípojnicový systém</t>
  </si>
  <si>
    <t>Pol6</t>
  </si>
  <si>
    <t>T odbočenie</t>
  </si>
  <si>
    <t>Pol7</t>
  </si>
  <si>
    <t>Pripojovací káblový diel priamy</t>
  </si>
  <si>
    <t>Pol8</t>
  </si>
  <si>
    <t>Koleno doľava / doprava</t>
  </si>
  <si>
    <t>Pol9</t>
  </si>
  <si>
    <t>Pripojenie pracoviska 1,4 kW - odbočná pripojovacia skrinka vrátane ističa a prívodného vedenia CYKY-J 5x... Do dĺžky 15m, prívod zhora</t>
  </si>
  <si>
    <t>Pol10</t>
  </si>
  <si>
    <t>Pripojenie pracoviska 2,0 kW - odbočná pripojovacia skrinka vrátane ističa a prívodného vedenia CYKY-J 5x... Do dĺžky 15m, prívod zhora</t>
  </si>
  <si>
    <t>Pol11</t>
  </si>
  <si>
    <t>Pripojenie pracoviska 2,5 kW - odbočná pripojovacia skrinka vrátane ističa a prívodného vedenia CYKY-J 5x... Do dĺžky 15m, prívod zhora</t>
  </si>
  <si>
    <t>Pol12</t>
  </si>
  <si>
    <t>Pripojenie pracoviska 3,0 kW - odbočná pripojovacia skrinka vrátane ističa a prívodného vedenia CYKY-J 5x... Do dĺžky 15m, prívod zhora</t>
  </si>
  <si>
    <t>Pol13</t>
  </si>
  <si>
    <t>Pripojenie pracoviska 4,0 kW - odbočná pripojovacia skrinka vrátane ističa a prívodného vedenia CYKY-J 5x... Do dĺžky 15m, prívod zhora</t>
  </si>
  <si>
    <t>Pol14</t>
  </si>
  <si>
    <t>Pripojenie pracoviska 4,5 kW - odbočná pripojovacia skrinka vrátane ističa a prívodného vedenia CYKY-J 5x... Do dĺžky 15m, prívod zhora</t>
  </si>
  <si>
    <t>Pol15</t>
  </si>
  <si>
    <t>Pripojenie pracoviska 5,5 kW - odbočná pripojovacia skrinka vrátane ističa a prívodného vedenia CYKY-J 5x... Do dĺžky 15m, prívod zhora</t>
  </si>
  <si>
    <t>Pol16</t>
  </si>
  <si>
    <t>Pripojenie pracoviska 6,5 kW - odbočná pripojovacia skrinka vrátane ističa a prívodného vedenia CYKY-J 5x... Do dĺžky 15m, prívod zhora</t>
  </si>
  <si>
    <t>Pol17</t>
  </si>
  <si>
    <t>Pripojenie pracoviska 7,5 kW - odbočná pripojovacia skrinka vrátane ističa a prívodného vedenia CYKY-J 5x... Do dĺžky 15m, prívod zhora</t>
  </si>
  <si>
    <t>Pol18</t>
  </si>
  <si>
    <t>Pripojenie pracoviska 8,5 kW - odbočná pripojovacia skrinka vrátane ističa a prívodného vedenia CYKY-J 5x... Do dĺžky 15m, prívod zhora</t>
  </si>
  <si>
    <t>Pol19</t>
  </si>
  <si>
    <t>Pripojenie pracoviska 10,0 kW - odbočná pripojovacia skrinka vrátane ističa a prívodného vedenia CYKY-J 5x... Do dĺžky 15m, prívod zhora</t>
  </si>
  <si>
    <t>Pol20</t>
  </si>
  <si>
    <t>Pripojenie pracoviska 10,5 kW - odbočná pripojovacia skrinka vrátane ističa a prívodného vedenia CYKY-J 5x... Do dĺžky 15m, prívod zhora</t>
  </si>
  <si>
    <t>Pol21</t>
  </si>
  <si>
    <t>Pripojenie pracoviska 11,0 kW - odbočná pripojovacia skrinka vrátane ističa a prívodného vedenia CYKY-J 5x... Do dĺžky 15m, prívod zhora</t>
  </si>
  <si>
    <t>Pol22</t>
  </si>
  <si>
    <t>Pripojenie pracoviska 14,5 kW - odbočná pripojovacia skrinka vrátane ističa a prívodného vedenia CYKY-J 5x... Do dĺžky 15m, prívod zhora</t>
  </si>
  <si>
    <t>Pol23</t>
  </si>
  <si>
    <t>Pripojenie pracoviska 15,0 kW - odbočná pripojovacia skrinka vrátane ističa a prívodného vedenia CYKY-J 5x... Do dĺžky 15m, prívod zhora</t>
  </si>
  <si>
    <t>Pol24</t>
  </si>
  <si>
    <t>Pripojenie pracoviska 16,0 kW - odbočná pripojovacia skrinka vrátane ističa a prívodného vedenia CYKY-J 5x... Do dĺžky 15m, prívod zhora</t>
  </si>
  <si>
    <t>Pol25</t>
  </si>
  <si>
    <t>Pripojenie pracoviska 18,0 kW - odbočná pripojovacia skrinka vrátane ističa a prívodného vedenia CYKY-J 5x... Do dĺžky 15m, prívod zhora</t>
  </si>
  <si>
    <t>Pol26</t>
  </si>
  <si>
    <t>Pripojenie pracoviska 20,0 kW - odbočná pripojovacia skrinka vrátane ističa a prívodného vedenia CYKY-J 5x... Do dĺžky 15m, prívod zhora</t>
  </si>
  <si>
    <t>Pol27</t>
  </si>
  <si>
    <t>Pripojenie pracoviska 22,0 kW - odbočná pripojovacia skrinka vrátane ističa a prívodného vedenia CYKY-J 5x... Do dĺžky 15m, prívod zhora</t>
  </si>
  <si>
    <t>Pol28</t>
  </si>
  <si>
    <t>Pripojenie pracoviska 37,0 kW - odbočná pripojovacia skrinka vrátane ističa a prívodného vedenia CYKY-J 5x... Do dĺžky 15m, prívod zhora</t>
  </si>
  <si>
    <t>Pol29</t>
  </si>
  <si>
    <t>Ovládacia skrinka "MS1" - 2x tlačidlo, na povrch 10A/230V, IP55</t>
  </si>
  <si>
    <t>Pol30</t>
  </si>
  <si>
    <t>Havarijné tlačidlo "HT" - 10A/230V, IP55, na povrch</t>
  </si>
  <si>
    <t>Pol31</t>
  </si>
  <si>
    <t>Spínač č.6 pod omietku vrátane prístrojovej krabice, IP44, 10A/250V, vrátane vysekania otvoru</t>
  </si>
  <si>
    <t>Pol32</t>
  </si>
  <si>
    <t>Tlačidlo pod omietku vrátane prístrojovej krabice, IP44, 10A/250V, vrátane vysekania otvoru</t>
  </si>
  <si>
    <t>Pol33</t>
  </si>
  <si>
    <t>Zásuvková rozvodnica vrátane istiacich prvkov a RCD s možnosťou uzamknutia, 2x16A/230V, 1x16A/400V, 1x32A/400V</t>
  </si>
  <si>
    <t>D4</t>
  </si>
  <si>
    <t xml:space="preserve">  Svietidla</t>
  </si>
  <si>
    <t>Pol34</t>
  </si>
  <si>
    <t>Svietidlo "P1" - LED 28W, IP44, prisadené na stenu</t>
  </si>
  <si>
    <t>Pol35</t>
  </si>
  <si>
    <t>Svietidlo "P2" - LED 28W, IP44, prisadené na strop</t>
  </si>
  <si>
    <t>Pol36</t>
  </si>
  <si>
    <t>Svietidlo "P3" - LED 77W, IP66, 4000K, prichytené o káblový žľab</t>
  </si>
  <si>
    <t>Pol37</t>
  </si>
  <si>
    <t>Svietidlo "P3N" - LED 77W, IP66, 4000K s núdzovým modulom so vstavanou batériou 1h, prichytené o káblový žľab</t>
  </si>
  <si>
    <t>Pol38</t>
  </si>
  <si>
    <t>Svietidlo "P4" - LED 148W, IP66, 4000K s núdzovým modulom so vstavanou batériou 1h, prichytené o káblový žľab</t>
  </si>
  <si>
    <t>Pol39</t>
  </si>
  <si>
    <t>Svietidlo "NO" - LED 3W, IP44, trvalé, so vstavanou batériou 1h, vrátane piktogramu</t>
  </si>
  <si>
    <t>Pol40</t>
  </si>
  <si>
    <t>Navrhovaný rozvádzač "RT1" In=800A, 2xvývod 630A, SPD, + istiace a ovládacie prístroje. PRE NACENENIE: 10xRCD 4P/do 40A/30mA, 40x FA do 50A/3P, 10x KM do 40A/4P, imp. Relé, HT, tlačidla - ovl. osvetlenia a príslušenstvo. Navrhovaný rozvádzač sa vyhotový n</t>
  </si>
  <si>
    <t>Pol41</t>
  </si>
  <si>
    <t>Navrhovaný rozvádzač "RT2" In=800A, 1xvývod 630A,  SPD, + istiace a ovládacie prístroje. PRE NACENENIE: 10xRCD 4P/do 40A/30mA, 40x FA do 50A/3P, 10x KM do 40A/4P, imp. Relé, HT, tlačidla - ovl. osvetlenia a príslušenstvo. Navrhovaný rozvádzač sa vyhotový</t>
  </si>
  <si>
    <t>Pol42</t>
  </si>
  <si>
    <t>Navrhovaný rozvádzač "RT3" In=800A, 1xvývod 630A,  SPD, + istiace a ovládacie prístroje. PRE NACENENIE: 10xRCD 4P/do 40A/30mA, 40x FA do 50A/3P, 10x KM do 40A/4P, imp. Relé, HT, tlačidla - ovl. osvetlenia a príslušenstvo. Navrhovaný rozvádzač sa vyhotový</t>
  </si>
  <si>
    <t>Pol43</t>
  </si>
  <si>
    <t>Navrhovaný rozvádzač "RT4" In=800A, 2xvývod 630A,  SPD, + istiace a ovládacie prístroje. PRE NACENENIE: 10xRCD 4P/do 40A/30mA, 40x FA do 50A/3P, 10x KM do 40A/4P, imp. Relé, HT, tlačidla - ovl. osvetlenia a príslušenstvo. Navrhovaný rozvádzač sa vyhotový</t>
  </si>
  <si>
    <t>Pol44</t>
  </si>
  <si>
    <t>Presun existujúceho rozvádzača "RM4" do novej polohy 10m, vrátane nadpojenia hl. prívodu NN, kábel typu 1-AYKY-J 3x240+120, vrátane pripojenia exist. Vývodov do 50ks</t>
  </si>
  <si>
    <t>Pol45</t>
  </si>
  <si>
    <t>Úprava exist. rozvádzača "RS8" - nová plechová nástenná rozvodnica 1200x575x175 vrátane výmeny pôvodnej elektrovýzbroje.  PRE NACENENIE: 10xRCD 4P/do 40A/30mA, 40x FA do 50A/3P, 10x KM do 40A/4P, imp. Relé, HT, tlačidla - ovl. osvetlenia a príslušenstvo.</t>
  </si>
  <si>
    <t>Pol46</t>
  </si>
  <si>
    <t>Napojenie existujúceho kalorifera z rozvádzača RS8 - presun napájania a ovládania z RK do RS8</t>
  </si>
  <si>
    <t>Pol47</t>
  </si>
  <si>
    <t>Úprava exist. rozvádzača "RS10" - doplnenie RCD 10A/B/1N/30mA, FA 10A/C/1 + KM 20A/2P + imp. Relé, FA 10A/B/1</t>
  </si>
  <si>
    <t>Pol48</t>
  </si>
  <si>
    <t>Úprava exist. RH1 - doplnenie dvoch ističov 630A/3P</t>
  </si>
  <si>
    <t>Pol49</t>
  </si>
  <si>
    <t>Úprava exist. RH2 - doplnenie dvoch ističov 630A/3P</t>
  </si>
  <si>
    <t>D5</t>
  </si>
  <si>
    <t xml:space="preserve">  Silnoprúdové rozvody</t>
  </si>
  <si>
    <t>Pol50</t>
  </si>
  <si>
    <t>Káble typu 1-CYKY-J 3x240+120</t>
  </si>
  <si>
    <t>Pol51</t>
  </si>
  <si>
    <t>Káble typu CYKY-J 5x6</t>
  </si>
  <si>
    <t>Pol52</t>
  </si>
  <si>
    <t>Káble typu CYKY-J 5x4</t>
  </si>
  <si>
    <t>Pol53</t>
  </si>
  <si>
    <t>Káble typu CYKY-J 5x2,5</t>
  </si>
  <si>
    <t>Pol54</t>
  </si>
  <si>
    <t>Káble typu CYKY-J(O) 5x1,5</t>
  </si>
  <si>
    <t>Pol55</t>
  </si>
  <si>
    <t>Káble typu CYKY-J 3x2,5</t>
  </si>
  <si>
    <t>Pol56</t>
  </si>
  <si>
    <t>Káble typu CYKY-J(O) 3x1,5</t>
  </si>
  <si>
    <t>D6</t>
  </si>
  <si>
    <t xml:space="preserve">  Rozvody pre napájanie strojno-technologických častí sú započítané v položkách "pripojenie pracovis</t>
  </si>
  <si>
    <t>Pol57</t>
  </si>
  <si>
    <t>Vysekanie a začistenie drážky</t>
  </si>
  <si>
    <t>Pol58</t>
  </si>
  <si>
    <t>Cháničky / lišty / trubky do D40</t>
  </si>
  <si>
    <t>D7</t>
  </si>
  <si>
    <t xml:space="preserve">  Štruktúrovaná kabeláž</t>
  </si>
  <si>
    <t>Pol59</t>
  </si>
  <si>
    <t>Zásuvka 2xRJ45 cat.6A na povrch</t>
  </si>
  <si>
    <t>Pol60</t>
  </si>
  <si>
    <t>RACK 42U IP55 s ventiláciou, PDU 6x230V zásuvka, 5x PATCH panel 24 port cat. 6A, 5x SWITCH 24 port</t>
  </si>
  <si>
    <t>Pol61</t>
  </si>
  <si>
    <t>Káble typu SFTP cat. 6A uložené v káblovom žľabe s rozvodmi NN oddelené prepážkou</t>
  </si>
  <si>
    <t>D8</t>
  </si>
  <si>
    <t xml:space="preserve">  Popojovanie</t>
  </si>
  <si>
    <t>Pol62</t>
  </si>
  <si>
    <t>Vysekanie drážky hĺbky 6cm pre uloženie pásika FeZn 30/4 do betónu podlahy, vrátane začistenia</t>
  </si>
  <si>
    <t>Pol63</t>
  </si>
  <si>
    <t>Pásik FeZn 30/4 550m vrátane zvarov / svoriek 53ks, protikorózna úprava spojov</t>
  </si>
  <si>
    <t>Pol64</t>
  </si>
  <si>
    <t>Svorka vyrovnania potenciálu</t>
  </si>
  <si>
    <t>Pol65</t>
  </si>
  <si>
    <t>Zriadenie pospojovania vodičom H07V-K do dimenzie 25 v dĺžke 200m, vrátane pripojenia</t>
  </si>
  <si>
    <t>D9</t>
  </si>
  <si>
    <t xml:space="preserve">  Ostatné práce</t>
  </si>
  <si>
    <t>Pol66</t>
  </si>
  <si>
    <t>Prenájom plošiny a obsluha, vrátane dopravy</t>
  </si>
  <si>
    <t>Pol67</t>
  </si>
  <si>
    <t>Prenájom mobilného lešenia</t>
  </si>
  <si>
    <t>Pol69</t>
  </si>
  <si>
    <t>Konštrukčna (výrobna) dokumentácia (rozvádzače, prípojničák)</t>
  </si>
  <si>
    <t>Pol70</t>
  </si>
  <si>
    <t>Dokumentácia skutočného vyhotovenia</t>
  </si>
  <si>
    <t>Pol71</t>
  </si>
  <si>
    <t>OPaOS - revízia EZ</t>
  </si>
  <si>
    <t>Pol72</t>
  </si>
  <si>
    <t>Autorský dozor</t>
  </si>
  <si>
    <t>hod</t>
  </si>
  <si>
    <t>Pol73</t>
  </si>
  <si>
    <t>PPV</t>
  </si>
  <si>
    <t>Pol74</t>
  </si>
  <si>
    <t>Podružný materiál, doprava</t>
  </si>
  <si>
    <t>003 - Vykurovanie</t>
  </si>
  <si>
    <t>HSV -  Práce a dodávky HSV</t>
  </si>
  <si>
    <t xml:space="preserve">    9 -  Ostatné konštrukcie a práce-búranie</t>
  </si>
  <si>
    <t>PSV -  Práce a dodávky PSV</t>
  </si>
  <si>
    <t xml:space="preserve">    713 -  Izolácie tepelné</t>
  </si>
  <si>
    <t xml:space="preserve">    733 -  Ústredné kúrenie, rozvodné potrubie</t>
  </si>
  <si>
    <t xml:space="preserve">    734 -  Ústredné kúrenie, armatúry.</t>
  </si>
  <si>
    <t xml:space="preserve">    735 -  Ústredné kúrenie, vykurov. telesá</t>
  </si>
  <si>
    <t xml:space="preserve">    767 -  Konštrukcie doplnkové kovové</t>
  </si>
  <si>
    <t xml:space="preserve">    769 -  Montáž vzduchotechnických zariadení</t>
  </si>
  <si>
    <t xml:space="preserve">    770 -  Odsávanie od brúsenia</t>
  </si>
  <si>
    <t xml:space="preserve">    OST -  Ostatné</t>
  </si>
  <si>
    <t xml:space="preserve"> Práce a dodávky HSV</t>
  </si>
  <si>
    <t xml:space="preserve"> Ostatné konštrukcie a práce-búranie</t>
  </si>
  <si>
    <t>971033331</t>
  </si>
  <si>
    <t>Vybúranie otvoru v murive tehl. plochy do 0, 09 m2 hr.do 150 mm,  -0,02600t</t>
  </si>
  <si>
    <t xml:space="preserve"> Práce a dodávky PSV</t>
  </si>
  <si>
    <t xml:space="preserve"> Izolácie tepelné</t>
  </si>
  <si>
    <t>713482121</t>
  </si>
  <si>
    <t>Montáž trubíc z PE, hr.13-20 mm,vnút.priemer do 38</t>
  </si>
  <si>
    <t>2837741529</t>
  </si>
  <si>
    <t>Tubolit DG 18 x 20 izolácia-trubica AZ FLEX Armacell</t>
  </si>
  <si>
    <t>2837741542</t>
  </si>
  <si>
    <t>Tubolit DG 22 x 20 izolácia-trubica AZ FLEX Armacell</t>
  </si>
  <si>
    <t>2837741555</t>
  </si>
  <si>
    <t>Tubolit DG 28 x 20 izolácia-trubica AZ FLEX Armacell</t>
  </si>
  <si>
    <t>2837741568</t>
  </si>
  <si>
    <t>Tubolit DG 35 x 20 izolácia-trubica AZ FLEX Armacell</t>
  </si>
  <si>
    <t>733</t>
  </si>
  <si>
    <t xml:space="preserve"> Ústredné kúrenie, rozvodné potrubie</t>
  </si>
  <si>
    <t>733110806</t>
  </si>
  <si>
    <t>Demontáž potrubia z oceľových rúrok závitových nad 15 do DN 32,  -0,00320t</t>
  </si>
  <si>
    <t>733113115</t>
  </si>
  <si>
    <t>Potrubie z rúrok závitových Príplatok k cene za zhotovenie prípojky z oceľ. rúrok závitových DN 25</t>
  </si>
  <si>
    <t>733167021</t>
  </si>
  <si>
    <t>Potrubie z plastohliníkových rúrok HERZ, D 16x2,0 mm v kotúčoch</t>
  </si>
  <si>
    <t>733167022</t>
  </si>
  <si>
    <t>Potrubie z plastohliníkových rúrok HERZ, D 20x2,0 mm v kotúčoch</t>
  </si>
  <si>
    <t>733167023</t>
  </si>
  <si>
    <t>Potrubie z plastohliníkových rúrok HERZ, D 26x3,0 mm v kotúčoch</t>
  </si>
  <si>
    <t>733167024</t>
  </si>
  <si>
    <t>Potrubie z plastohliníkových rúrok HERZ, D 32x3,0 mm v kotúčoch</t>
  </si>
  <si>
    <t>733167033</t>
  </si>
  <si>
    <t>Potrubie z plastohliníkových rúrok HERZ, D 32x3,0 mm v tyčiach</t>
  </si>
  <si>
    <t>73316720R</t>
  </si>
  <si>
    <t>Montáž a dodávka soklovej lišty</t>
  </si>
  <si>
    <t>733191301</t>
  </si>
  <si>
    <t>Tlaková skúška plastového potrubia do 32 mm</t>
  </si>
  <si>
    <t>733191925</t>
  </si>
  <si>
    <t>Oprava rozvodov potrubí -privarenie odbočky do DN 25</t>
  </si>
  <si>
    <t>733193810</t>
  </si>
  <si>
    <t>Rozrezanie konzoly, podpery a výložníka pre potrubie z uholníkov L do 50x50x5 mm,  -0,00215t</t>
  </si>
  <si>
    <t>733890803</t>
  </si>
  <si>
    <t>Vnútrostav. premiestnenie vybúraných hmôt rozvodov potrubia vodorovne do 100 m z obj. výš. do 24m</t>
  </si>
  <si>
    <t>998733203</t>
  </si>
  <si>
    <t>Presun hmôt pre rozvody potrubia v objektoch výšky nad 6 do 24 m</t>
  </si>
  <si>
    <t>734</t>
  </si>
  <si>
    <t xml:space="preserve"> Ústredné kúrenie, armatúry.</t>
  </si>
  <si>
    <t>734209101</t>
  </si>
  <si>
    <t>Montáž závitovej armatúry s 1 závitom do G 1/2</t>
  </si>
  <si>
    <t>5510124215</t>
  </si>
  <si>
    <t>Ventil odvzdušňovací aut.bankový priamy 1/2"</t>
  </si>
  <si>
    <t>5518101043</t>
  </si>
  <si>
    <t>Termostatická hlavica "H" HERZ "HERZCULES" so závitom M 30 x 1,5, v masívnom vyhotovení proti vandalizmu</t>
  </si>
  <si>
    <t>734209112</t>
  </si>
  <si>
    <t>Montáž závitovej armatúry s 2 závitmi do G 1/2</t>
  </si>
  <si>
    <t>5518101055</t>
  </si>
  <si>
    <t>Radiátorová spojka H-kus priama 1/2" Herz-3000</t>
  </si>
  <si>
    <t>734209114</t>
  </si>
  <si>
    <t>Montáž závitovej armatúry s 2 závitmi G 3/4</t>
  </si>
  <si>
    <t>4849229361</t>
  </si>
  <si>
    <t>Ventil stupačkový regulačný 3/4" Herz STROMAX GM</t>
  </si>
  <si>
    <t>734209115</t>
  </si>
  <si>
    <t>Montáž závitovej armatúry s 2 závitmi G 1</t>
  </si>
  <si>
    <t>5516050020</t>
  </si>
  <si>
    <t>Kohút guľový 1"FF, páka</t>
  </si>
  <si>
    <t>4849229360</t>
  </si>
  <si>
    <t>Ventil stupačkový regulačný 1" Herz STROMAX GM</t>
  </si>
  <si>
    <t>734261225</t>
  </si>
  <si>
    <t>Závitový medzikus Ve 4300 - priamy G 1</t>
  </si>
  <si>
    <t>73426122R</t>
  </si>
  <si>
    <t>Hadica pripojovacia G 1"</t>
  </si>
  <si>
    <t>734291113</t>
  </si>
  <si>
    <t>Ostané armatúry, kohútik plniaci a vypúšťací normy 13 7061, PN 1,0/100st. C G 1/2</t>
  </si>
  <si>
    <t>998734203</t>
  </si>
  <si>
    <t>Presun hmôt pre armatúry v objektoch výšky nad 6 do 24 m</t>
  </si>
  <si>
    <t>735</t>
  </si>
  <si>
    <t xml:space="preserve"> Ústredné kúrenie, vykurov. telesá</t>
  </si>
  <si>
    <t>735000912</t>
  </si>
  <si>
    <t>Vyregulovanie dvojregulačného ventilu s termostatickým ovládaním</t>
  </si>
  <si>
    <t>735153300</t>
  </si>
  <si>
    <t>Príplatok k cene za odvzdušňovací ventil telies U. S. Steel Košice s príplatkom 8 %</t>
  </si>
  <si>
    <t>735154043</t>
  </si>
  <si>
    <t>Montáž vykurovacieho telesa panelového jednoradového 600 mm/ dĺžky 1400-1800 mm</t>
  </si>
  <si>
    <t>4845390550</t>
  </si>
  <si>
    <t>Vykur. teleso doskové - oceľ. radiátor KORAD 11VK 600x1400 s pripoj. vpravo/vľavo,s jedným panelom a jedným konvekt.</t>
  </si>
  <si>
    <t>735154143</t>
  </si>
  <si>
    <t>Montáž vykurovacieho telesa panelového dvojradového výšky 600 mm/ dĺžky 1400-1800 mm</t>
  </si>
  <si>
    <t>4845380750</t>
  </si>
  <si>
    <t>Vykur. teleso doskové - oceľ. radiátor KORAD 22K 600x1400 s bočným pripoj.,s dvoma panelmi a dvoma konvekt.</t>
  </si>
  <si>
    <t>4845389805</t>
  </si>
  <si>
    <t>Držiak Korad navŕtavacia nástenná konzola sada</t>
  </si>
  <si>
    <t>sada</t>
  </si>
  <si>
    <t>735158110</t>
  </si>
  <si>
    <t>Vykurovacie telesá panelové, tlaková skúška telesa vodou U. S. Steel Košice jednoradového</t>
  </si>
  <si>
    <t>735158120</t>
  </si>
  <si>
    <t>Vykurovacie telesá panelové, tlaková skúška telesa vodou U. S. Steel Košice dvojradového</t>
  </si>
  <si>
    <t>998735202</t>
  </si>
  <si>
    <t>Presun hmôt pre vykurovacie telesá v objektoch výšky nad 6 do 12 m</t>
  </si>
  <si>
    <t xml:space="preserve"> Konštrukcie doplnkové kovové</t>
  </si>
  <si>
    <t>767995101</t>
  </si>
  <si>
    <t>Montáž ostatných atypických kovových stavebných doplnkových konštrukcií do 5 kg</t>
  </si>
  <si>
    <t>kg</t>
  </si>
  <si>
    <t>1341080000</t>
  </si>
  <si>
    <t>Konzoly a držiaky pre uchytenie potrubia</t>
  </si>
  <si>
    <t>998767204</t>
  </si>
  <si>
    <t>Presun hmôt pre kovové stavebné doplnkové konštrukcie v objektoch výšky nad 24 do 36 m</t>
  </si>
  <si>
    <t>769</t>
  </si>
  <si>
    <t xml:space="preserve"> Montáž vzduchotechnických zariadení</t>
  </si>
  <si>
    <t>769043000</t>
  </si>
  <si>
    <t>Montáž vodného ohrievača SAHARA</t>
  </si>
  <si>
    <t>4290018617</t>
  </si>
  <si>
    <t>SAHARA HN12UWCRAP.BKD vodný ohrev</t>
  </si>
  <si>
    <t>4290018619</t>
  </si>
  <si>
    <t>SAHARA HN23UWCRAP.BKD vodný ohrev</t>
  </si>
  <si>
    <t>4290018621</t>
  </si>
  <si>
    <t>SAHARA HN32UWCRAP.BKD vodný ohrev</t>
  </si>
  <si>
    <t>4290018659</t>
  </si>
  <si>
    <t>OSH 2 ovládacia skriňa pre SAHARA MAXX</t>
  </si>
  <si>
    <t>4290018663</t>
  </si>
  <si>
    <t>ZH1 5300 montážny záves pre SAHARA MAXX</t>
  </si>
  <si>
    <t>769082320</t>
  </si>
  <si>
    <t>Demontáž vodného ohrievača veľkosť 1</t>
  </si>
  <si>
    <t>770</t>
  </si>
  <si>
    <t xml:space="preserve"> Odsávanie od brúsenia</t>
  </si>
  <si>
    <t>770143000</t>
  </si>
  <si>
    <t>Odsávacie rameno</t>
  </si>
  <si>
    <t>770143001</t>
  </si>
  <si>
    <t>Filtračné zariadenie, V.A.a.Gram</t>
  </si>
  <si>
    <t>770143003</t>
  </si>
  <si>
    <t>Odvodný radiálny ventilátor, V.A.a.Gram</t>
  </si>
  <si>
    <t>770143004</t>
  </si>
  <si>
    <t>Regulačné, uzatváracie klapky ručné- tesné</t>
  </si>
  <si>
    <t>770143005</t>
  </si>
  <si>
    <t>Tesné potrubie d125</t>
  </si>
  <si>
    <t>770143006</t>
  </si>
  <si>
    <t>Tesné potrubie</t>
  </si>
  <si>
    <t>770143007</t>
  </si>
  <si>
    <t>Tlmič hluku</t>
  </si>
  <si>
    <t>770143008</t>
  </si>
  <si>
    <t>Výfuková hlavica</t>
  </si>
  <si>
    <t>770143012</t>
  </si>
  <si>
    <t>Demontáž jestvujúceho odsávacieho potrubia</t>
  </si>
  <si>
    <t>OST</t>
  </si>
  <si>
    <t xml:space="preserve"> Ostatné</t>
  </si>
  <si>
    <t>HZS000110</t>
  </si>
  <si>
    <t>Napustenie vody do vykurovacieho systému</t>
  </si>
  <si>
    <t>262144</t>
  </si>
  <si>
    <t>HZS000111</t>
  </si>
  <si>
    <t>Vykurovacia skúška</t>
  </si>
  <si>
    <t>HZS000112</t>
  </si>
  <si>
    <t>Vyregulovanie systému</t>
  </si>
  <si>
    <t>OST000112</t>
  </si>
  <si>
    <t>Prenájom hydraulickej plošiny</t>
  </si>
  <si>
    <t>deň</t>
  </si>
  <si>
    <t>004 - Zdravotechnika</t>
  </si>
  <si>
    <t xml:space="preserve">    1 -  Zemné práce</t>
  </si>
  <si>
    <t xml:space="preserve">    4 -  Vodorovné konštrukcie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</si>
  <si>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</si>
  <si>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</si>
  <si>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</si>
  <si>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Zdravotech. vnútorná kanalizácia</t>
  </si>
  <si>
    <t xml:space="preserve">    722 -  Zdravotechnika</t>
  </si>
  <si>
    <t xml:space="preserve">    725 -  Zdravotechnika</t>
  </si>
  <si>
    <t xml:space="preserve"> Zemné práce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</si>
  <si>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</si>
  <si>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</si>
  <si>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</si>
  <si>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</si>
  <si>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162301102</t>
  </si>
  <si>
    <t>Vodorovné premiestnenie výkopku  po spevnenej ceste z  horniny tr.1-4  v množstve do 100 m3 na vzdialenosť do 1000 m</t>
  </si>
  <si>
    <t>Vodorovné premiestnenie výkopku  po spevnenej ceste z  horniny tr.1-4  v množstve do 100 m3, príplatok k cene za každých ďalšich a začatých 1000 m</t>
  </si>
  <si>
    <t>171209001</t>
  </si>
  <si>
    <t>Poplatok za skladovanie - zemina a kamenivo (17 05) nebezpečné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</si>
  <si>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</si>
  <si>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</si>
  <si>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</si>
  <si>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5834118100</t>
  </si>
  <si>
    <t>Kamenivo drvené drobné  0-4 b</t>
  </si>
  <si>
    <t xml:space="preserve"> Vodorovné konštrukcie</t>
  </si>
  <si>
    <t>451572111</t>
  </si>
  <si>
    <t>Lôžko pod potrubie, stoky a drobné objekty, v otvorenom výkope z kameniva drobného ťaženého 0-4 mm</t>
  </si>
  <si>
    <t xml:space="preserve"> Úpravy povrchov, podlahy, osadenie</t>
  </si>
  <si>
    <t>612403399</t>
  </si>
  <si>
    <t>Hrubá výplň rýh na stenách akoukoľvek maltou, akejkoľvek šírky ryhy</t>
  </si>
  <si>
    <t>631312141</t>
  </si>
  <si>
    <t>Doplnenie existujúcich mazanín prostým betónom (s dodaním hmôt) bez poteru rýh v mazaninách</t>
  </si>
  <si>
    <t>631362411</t>
  </si>
  <si>
    <t>Výstuž mazanín z betónov (z kameniva) a z ľahkých betónov, zo zváraných sietí KARI, priemer drôtu 5/5 mm, veľkosť oka 100x100 mm</t>
  </si>
  <si>
    <t xml:space="preserve"> Rúrové vedenie</t>
  </si>
  <si>
    <t>871313121</t>
  </si>
  <si>
    <t>Montáž potrubia z kanalizačných rúr z tvrdého PVC tesn. gumovým krúžkom v skl. do 20% DN 150</t>
  </si>
  <si>
    <t>2861101700</t>
  </si>
  <si>
    <t>Kanalizačné rúry PVC-U hladké s hrdlom 160x 3.6x1000mm</t>
  </si>
  <si>
    <t>2861101600</t>
  </si>
  <si>
    <t>Kanalizačné rúry PVC-U hladké s hrdlom 160x 3.6x 500mm</t>
  </si>
  <si>
    <t>871373121</t>
  </si>
  <si>
    <t>Montáž potrubia z kanaliz. rúr z tvrdého PVC tesn. gumovým krúžkom v sklone do 20 % DN 300</t>
  </si>
  <si>
    <t>2861103700</t>
  </si>
  <si>
    <t>Kanalizačné rúry PVC-U hladké s hrdlom 250x 6.2x3000mm</t>
  </si>
  <si>
    <t>892311000</t>
  </si>
  <si>
    <t>Skúška tesnosti kanalizácie D 150</t>
  </si>
  <si>
    <t>894431132</t>
  </si>
  <si>
    <t>Montáž revíznej šachty z PVC, DN 400/160 (DN šachty/DN potr. ved.), tlak 12,5 t, hl. 1100 do 1500mm</t>
  </si>
  <si>
    <t>89443114R</t>
  </si>
  <si>
    <t>Zhotovenie napojenia na jestvujúcu areálovú kanalizáciu</t>
  </si>
  <si>
    <t>894431281</t>
  </si>
  <si>
    <t>Montáž revíznej šachty z PP, DN 630 s dnom pre korugované predĺženie (DN šachty/DN potr. ved.) DN 630/DN 160</t>
  </si>
  <si>
    <t>2860008660</t>
  </si>
  <si>
    <t>Predĺženie PP D630/1000 -pre revízne šachty DN630</t>
  </si>
  <si>
    <t>2860008700</t>
  </si>
  <si>
    <t>Tesniaci krúžok -pre revízne šachty DN630  PIPELIFE</t>
  </si>
  <si>
    <t>2860008800</t>
  </si>
  <si>
    <t>Šachtové dno PRO630/160 0° - 180° -pre revízne šachty DN630</t>
  </si>
  <si>
    <t>5524213540</t>
  </si>
  <si>
    <t>Poklop BEGU, Betón - liatina -pre revízne šachty DN630 - 1000 (kc.PL600/A15)</t>
  </si>
  <si>
    <t>5922441020</t>
  </si>
  <si>
    <t>Betónový roznášací prstenec -pre revízne šachty DN630</t>
  </si>
  <si>
    <t>894431283</t>
  </si>
  <si>
    <t>Montáž revíznej šachty z PP, DN 630 s dnom pre korugované predĺženie (DN šachty/DN potr. ved.) DN 630/DN 250</t>
  </si>
  <si>
    <t>2860009380</t>
  </si>
  <si>
    <t>Šachtové dno PRO630/250 0° - 180° -pre revízne šachty DN630</t>
  </si>
  <si>
    <t>919735122</t>
  </si>
  <si>
    <t>Rezanie betónového krytu alebo podkladu tr. nad C 12/15 hr. nad 50 do 100 mm</t>
  </si>
  <si>
    <t>965043441</t>
  </si>
  <si>
    <t>Búranie podkladov pod dlažby, liatych dlažieb a mazanín,betón s poterom,teracom hr.do 150 mm,  plochy nad 4 m2 -2,20000t</t>
  </si>
  <si>
    <t>974031142</t>
  </si>
  <si>
    <t>Vysekávanie rýh v akomkoľvek murive tehlovom na akúkoľvek maltu do hĺbky 70 mm a š. do 70 mm,  -0,00900t</t>
  </si>
  <si>
    <t>974031153</t>
  </si>
  <si>
    <t>Vysekávanie rýh v akomkoľvek murive tehlovom na akúkoľvek maltu do hĺbky 100 mm a š. do 100 mm,  -0,01800t</t>
  </si>
  <si>
    <t>974031154</t>
  </si>
  <si>
    <t>Vysekávanie rýh v akomkoľvek murive tehlovom na akúkoľvek maltu do hĺbky 100 mm a š. do 150 mm,  -0,02700t</t>
  </si>
  <si>
    <t xml:space="preserve"> Presun hmôt HSV</t>
  </si>
  <si>
    <t>999281112</t>
  </si>
  <si>
    <t>Presun hmôt pre opravy a údržbu objektov vrátane vonkajších plášťov výšky 25-36 m</t>
  </si>
  <si>
    <t>713482111</t>
  </si>
  <si>
    <t>Montáž trubíc z PE, hr.do 10 mm,vnút.priemer do 38</t>
  </si>
  <si>
    <t>2837741534</t>
  </si>
  <si>
    <t>Tubolit DG 18 x 9 izolácia-trubica AZ FLEX Armacell</t>
  </si>
  <si>
    <t>2837741539</t>
  </si>
  <si>
    <t>Tubolit DG 20 x 9 izolácia-trubica AZ FLEX Armacell</t>
  </si>
  <si>
    <t>2837741552</t>
  </si>
  <si>
    <t>Tubolit DG 28 x 9 izolácia-trubica AZ FLEX Armacell</t>
  </si>
  <si>
    <t>2837741574</t>
  </si>
  <si>
    <t>Tubolit DG 32 x 9 izolácia-trubica AZ FLEX Armacell</t>
  </si>
  <si>
    <t>713482112</t>
  </si>
  <si>
    <t>Montáž trubíc z PE, hr.do 10 mm,vnút.priemer 42-70</t>
  </si>
  <si>
    <t>2837741577</t>
  </si>
  <si>
    <t>Tubolit DG 40 x 9 izolácia-trubica AZ FLEX Armacell</t>
  </si>
  <si>
    <t>2837741584</t>
  </si>
  <si>
    <t>Tubolit DG 42 x 9 izolácia-trubica AZ FLEX Armacell</t>
  </si>
  <si>
    <t>2837741596</t>
  </si>
  <si>
    <t>Tubolit DG 50 x 9 izolácia-trubica AZ FLEX Armacell</t>
  </si>
  <si>
    <t>713482123</t>
  </si>
  <si>
    <t>Montáž trubíc z PE, hr.15-20 mm,vnút.priemer 76-95</t>
  </si>
  <si>
    <t>2837741608</t>
  </si>
  <si>
    <t>Tubolit DG 60 x 9 izolácia-trubica AZ FLEX Armacell</t>
  </si>
  <si>
    <t>721</t>
  </si>
  <si>
    <t xml:space="preserve"> Zdravotech. vnútorná kanalizácia</t>
  </si>
  <si>
    <t>721170955</t>
  </si>
  <si>
    <t>Oprava odpadového potrubia novodurového vsadenie odbočky do potrubia hrdlového D 110</t>
  </si>
  <si>
    <t>721171107</t>
  </si>
  <si>
    <t>Potrubie z PVC - U odpadové ležaté hrdlové D 75x1, 8</t>
  </si>
  <si>
    <t>721171109</t>
  </si>
  <si>
    <t>Potrubie z PVC - U odpadové ležaté hrdlové D 110x2, 2</t>
  </si>
  <si>
    <t>721171111</t>
  </si>
  <si>
    <t>Potrubie z PVC - U odpadové ležaté hrdlové D 125x2, 8</t>
  </si>
  <si>
    <t>721171112</t>
  </si>
  <si>
    <t>Potrubie z PVC - U odpadové ležaté hrdlové D 160x3, 9</t>
  </si>
  <si>
    <t>721171113</t>
  </si>
  <si>
    <t>Potrubie z PVC - U odpadové ležaté hrdlové D 200x4, 9</t>
  </si>
  <si>
    <t>721171114</t>
  </si>
  <si>
    <t>Potrubie z PVC - U odpadové ležaté hrdlové D 250x7, 7</t>
  </si>
  <si>
    <t>721172111</t>
  </si>
  <si>
    <t>Potrubie z PVC - U odpadové zvislé hrdlové D 125x2, 8</t>
  </si>
  <si>
    <t>721173205</t>
  </si>
  <si>
    <t>Potrubie z PVC - U odpadné pripájacie D 50x1, 8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</si>
  <si>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</si>
  <si>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</si>
  <si>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</si>
  <si>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</si>
  <si>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</si>
  <si>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</si>
  <si>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721212402</t>
  </si>
  <si>
    <t>Montáž podlahového vpustu, s vodorovným odtokom z PVC DN 75</t>
  </si>
  <si>
    <t>2866100012</t>
  </si>
  <si>
    <t>Podlahová vpusť bočná nerez znížená 105x105/50/ Alcaplast APV26</t>
  </si>
  <si>
    <t>721233116</t>
  </si>
  <si>
    <t>Strešný vtok DN 125</t>
  </si>
  <si>
    <t>721274102</t>
  </si>
  <si>
    <t>Ventilačné hlavice strešná - plastové DN 70 HUL 807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</si>
  <si>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</si>
  <si>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</si>
  <si>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</si>
  <si>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</si>
  <si>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721290113</t>
  </si>
  <si>
    <t>Ostatné - skúška tesnosti kanalizácie v objektoch vodou DN 250 alebo DN 300</t>
  </si>
  <si>
    <t>998721202</t>
  </si>
  <si>
    <t>Presun hmôt pre vnútornú kanalizáciu v objektoch výšky nad 6 do 12 m</t>
  </si>
  <si>
    <t>722</t>
  </si>
  <si>
    <t xml:space="preserve"> Zdravotechnika</t>
  </si>
  <si>
    <t>722130214</t>
  </si>
  <si>
    <t>Potrubie z oceľ.rúr pozink.bezšvík.bežných-11 353.0, 10 004.0 zvarov. bežných-11 343.00 DN 32</t>
  </si>
  <si>
    <t>722130216</t>
  </si>
  <si>
    <t>Potrubie z oceľ.rúr pozink.bezšvík.bežných-11 353.0, 10 004.0 zvarov. bežných-11 343.00 DN 50</t>
  </si>
  <si>
    <t>722131912</t>
  </si>
  <si>
    <t>Oprava vodovodného potrubia závitového vsadenie odbočky do potrubia DN 20</t>
  </si>
  <si>
    <t>722131913</t>
  </si>
  <si>
    <t>Oprava vodovodného potrubia závitového vsadenie odbočky do potrubia DN 25</t>
  </si>
  <si>
    <t>722131916</t>
  </si>
  <si>
    <t>Oprava vodovodného potrubia závitového vsadenie odbočky do potrubia DN 50</t>
  </si>
  <si>
    <t>722172621</t>
  </si>
  <si>
    <t>Potrubie z rúr REHAU, rúrka univerzálna RAUTITAN flex D 16,0x2,2 v kotúčoch</t>
  </si>
  <si>
    <t>722172622</t>
  </si>
  <si>
    <t>Potrubie z rúr REHAU, rúrka univerzálna RAUTITAN flex D 20,0x2,8 v kotúčoch</t>
  </si>
  <si>
    <t>722172623</t>
  </si>
  <si>
    <t>Potrubie z rúr REHAU, rúrka univerzálna RAUTITAN flex D 25,0x3,5 v kotúčoch</t>
  </si>
  <si>
    <t>722172624</t>
  </si>
  <si>
    <t>Potrubie z rúr REHAU, rúrka univerzálna RAUTITAN flex D 32,0x4,4 v kotúčoch</t>
  </si>
  <si>
    <t>722172631</t>
  </si>
  <si>
    <t>Potrubie z rúr REHAU, rúrka univerzálna RAUTITAN flex D 40,0x5,5 v tyčiach</t>
  </si>
  <si>
    <t>722172632</t>
  </si>
  <si>
    <t>Potrubie z rúr REHAU, rúrka univerzálna RAUTITAN flex D 50,0x6,9 v tyčiach</t>
  </si>
  <si>
    <t>722190401</t>
  </si>
  <si>
    <t>Vyvedenie a upevnenie výpustky DN 15</t>
  </si>
  <si>
    <t>722220111</t>
  </si>
  <si>
    <t>Montáž armatúry závitovej s jedným závitom, nástenka pre výtokový ventil G 1/2</t>
  </si>
  <si>
    <t>722220121</t>
  </si>
  <si>
    <t>Montáž armatúry závitovej s jedným závitom, nástenka pre batériu G 1/2</t>
  </si>
  <si>
    <t>pár</t>
  </si>
  <si>
    <t>722229101</t>
  </si>
  <si>
    <t>Montáž ventilu výtok., plavák.,vypúšť.,odvodňov.,kohút.plniaceho,vypúšťacieho PN 0.6, ventilov G 1/2</t>
  </si>
  <si>
    <t>5511040200</t>
  </si>
  <si>
    <t>Guľový ventil voda vypúšťací 1/2"</t>
  </si>
  <si>
    <t>722239106</t>
  </si>
  <si>
    <t>Montáž ventilu priameho, spätného,pod omietku,poistného,redukčného,šikmého G 2</t>
  </si>
  <si>
    <t>5511084810</t>
  </si>
  <si>
    <t>Guľový kohút G 2"voda</t>
  </si>
  <si>
    <t>5518610216</t>
  </si>
  <si>
    <t>Klapka spätná Clapet 2" Ivar</t>
  </si>
  <si>
    <t>722254116</t>
  </si>
  <si>
    <t>Hadicový naviják s trvale stálou hadicou typ A25/30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</si>
  <si>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</si>
  <si>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</si>
  <si>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</si>
  <si>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</si>
  <si>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998722202</t>
  </si>
  <si>
    <t>Presun hmôt pre vnútorný vodovod v objektoch výšky nad 6 do 12 m</t>
  </si>
  <si>
    <t>725119307</t>
  </si>
  <si>
    <t>Montáž záchodovej misy kombinovanej s rovným odpadom</t>
  </si>
  <si>
    <t>6420133890</t>
  </si>
  <si>
    <t>WC misa kombinovaná stojacia</t>
  </si>
  <si>
    <t>6420134050</t>
  </si>
  <si>
    <t>WC misa kombinovaná stojacia invalidná</t>
  </si>
  <si>
    <t>725291112</t>
  </si>
  <si>
    <t>Montáž doplnkov zariadení kúpeľní a záchodov, toaletná doska</t>
  </si>
  <si>
    <t>6420135130</t>
  </si>
  <si>
    <t>WC toaletná doska</t>
  </si>
  <si>
    <t>725291114</t>
  </si>
  <si>
    <t>Montáž doplnkov zariadení kúpeľní a záchodov, madlá</t>
  </si>
  <si>
    <t>5514677190</t>
  </si>
  <si>
    <t>Madlo k invalidnému WC sklopné 80 cm</t>
  </si>
  <si>
    <t>5514645460</t>
  </si>
  <si>
    <t>Madlo k invalidnému umývadlu pevné 60 cm</t>
  </si>
  <si>
    <t>725129201</t>
  </si>
  <si>
    <t>Montáž pisoárového záchodku z bieleho diturvitu bez splachovacej nádrže</t>
  </si>
  <si>
    <t>6420144240</t>
  </si>
  <si>
    <t>Pisoár bez senzora GOLEM biela, obj.č.8430610000001</t>
  </si>
  <si>
    <t>725129210</t>
  </si>
  <si>
    <t>Montáž pisoárového záchodku z bieleho diturvitu s automatickým splachovaním</t>
  </si>
  <si>
    <t>6420144230</t>
  </si>
  <si>
    <t>Pisoár Golem s radarovým splachovačom a integrovaným napájacím zdrojom 230V, vrátane sifónu, upevňovacej sady, reaguje iba na použitie pisoára (vyhodnocuje zmeny, ku ktorým dochádza vo vnútri pisoára pri prietoku kvapaliny) Sanela SLP 19RZ, SANELA</t>
  </si>
  <si>
    <t>725219401</t>
  </si>
  <si>
    <t>Montáž umývadla bez výtokovej armatúry z bieleho diturvitu na skrutky do muriva</t>
  </si>
  <si>
    <t>súb</t>
  </si>
  <si>
    <t>5513052550</t>
  </si>
  <si>
    <t>Umývadlo biele š. 55 s otvorom pre batériu</t>
  </si>
  <si>
    <t>5513442600</t>
  </si>
  <si>
    <t>Umývadlo pre invalidov biele š. 64 s otvorom pre batériu</t>
  </si>
  <si>
    <t>725333360</t>
  </si>
  <si>
    <t>Montáž výlevky keramickej voľne stojacej bez výtokovej armatúry</t>
  </si>
  <si>
    <t>6420144360</t>
  </si>
  <si>
    <t>Výlevka MIRA biela, obj.č.8510460000001</t>
  </si>
  <si>
    <t>725539140</t>
  </si>
  <si>
    <t>Montáž elektrického zásobníka malolitrážneho do 5 L</t>
  </si>
  <si>
    <t>5413000140</t>
  </si>
  <si>
    <t>Ohrievač elektrický závesný pod umývadlo 5 SNU Sli 2kW Stiebel Eltron</t>
  </si>
  <si>
    <t>725819401</t>
  </si>
  <si>
    <t>Montáž ventilu rohového s pripojovacou rúrkou G 1/2</t>
  </si>
  <si>
    <t>5514100500</t>
  </si>
  <si>
    <t>Rohový mosadzný T 66 A 1/2" s vrškom T 13</t>
  </si>
  <si>
    <t>5514100501</t>
  </si>
  <si>
    <t>Tlačný ventil pisoárový nadomietkový vr.krytky a manžety Alcaplast ATS001</t>
  </si>
  <si>
    <t>725829201</t>
  </si>
  <si>
    <t>Montáž batérie umývadlovej a drezovej nástennej pákovej, alebo klasickej</t>
  </si>
  <si>
    <t>5514671040</t>
  </si>
  <si>
    <t>Nástenná batéria G 1/2" x 150 k výlevke</t>
  </si>
  <si>
    <t>725829601</t>
  </si>
  <si>
    <t>Montáž batérií umývadlových stojankových pákových alebo klasických</t>
  </si>
  <si>
    <t>5514644580</t>
  </si>
  <si>
    <t>Umývadlová stojánková batéria páková</t>
  </si>
  <si>
    <t>725849201</t>
  </si>
  <si>
    <t>Montáž batérie sprchovej nástennej pákovej, klasickej</t>
  </si>
  <si>
    <t>5514367400</t>
  </si>
  <si>
    <t>Sprchová batéria nástenná G 1/2"x150mm vrátane príslušenstva</t>
  </si>
  <si>
    <t>725869301</t>
  </si>
  <si>
    <t>Montáž zápachovej uzávierky pre zariaďovacie predmety, umývadlová do D 40</t>
  </si>
  <si>
    <t>2863120236</t>
  </si>
  <si>
    <t>Uzávierka zápachová umývadlová HL135/40</t>
  </si>
  <si>
    <t>2863120237</t>
  </si>
  <si>
    <t>Uzávierka zápachová umývadlová HL137/40</t>
  </si>
  <si>
    <t>998725202</t>
  </si>
  <si>
    <t>Presun hmôt pre zariaďovacie predmety v objektoch výšky nad 6 do 12 m</t>
  </si>
  <si>
    <t>OST000113</t>
  </si>
  <si>
    <t>Zistenie, zmapovanie existujúcej daždovej kanalizácie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</si>
</sst>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859BE7"/>
      </patternFill>
    </fill>
    <fill>
      <patternFill patternType="solid">
        <fgColor rgb="FFFFD27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 applyProtection="1">
      <alignment horizontal="right"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4" fontId="21" fillId="0" borderId="0" xfId="0" applyNumberFormat="1" applyFont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7" fontId="29" fillId="0" borderId="12" xfId="0" applyNumberFormat="1" applyFont="1" applyBorder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7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0" fontId="31" fillId="7" borderId="22" xfId="0" applyFont="1" applyFill="1" applyBorder="1" applyAlignment="1" applyProtection="1">
      <alignment horizontal="center"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167" fontId="20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 x14ac:dyDescent="0.2">
      <c r="AR2" s="234" t="s">
        <v>6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S2" s="14" t="s">
        <v>7</v>
      </c>
      <c r="BT2" s="14" t="s">
        <v>8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G4" s="20" t="s">
        <v>11</v>
      </c>
      <c r="BS4" s="14" t="s">
        <v>7</v>
      </c>
    </row>
    <row r="5" spans="1:74" s="1" customFormat="1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G5" s="215" t="s">
        <v>14</v>
      </c>
      <c r="BS5" s="14" t="s">
        <v>7</v>
      </c>
    </row>
    <row r="6" spans="1:74" s="1" customFormat="1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G6" s="216"/>
      <c r="BS6" s="14" t="s">
        <v>7</v>
      </c>
    </row>
    <row r="7" spans="1:74" s="1" customFormat="1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G7" s="216"/>
      <c r="BS7" s="14" t="s">
        <v>7</v>
      </c>
    </row>
    <row r="8" spans="1:74" s="1" customFormat="1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G8" s="216"/>
      <c r="BS8" s="14" t="s">
        <v>7</v>
      </c>
    </row>
    <row r="9" spans="1:74" s="1" customFormat="1" ht="14.45" customHeight="1" x14ac:dyDescent="0.2">
      <c r="B9" s="17"/>
      <c r="AR9" s="17"/>
      <c r="BG9" s="216"/>
      <c r="BS9" s="14" t="s">
        <v>7</v>
      </c>
    </row>
    <row r="10" spans="1:74" s="1" customFormat="1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G10" s="216"/>
      <c r="BS10" s="14" t="s">
        <v>7</v>
      </c>
    </row>
    <row r="11" spans="1:74" s="1" customFormat="1" ht="18.399999999999999" customHeight="1" x14ac:dyDescent="0.2">
      <c r="B11" s="17"/>
      <c r="E11" s="22" t="s">
        <v>20</v>
      </c>
      <c r="AK11" s="24" t="s">
        <v>25</v>
      </c>
      <c r="AN11" s="22" t="s">
        <v>1</v>
      </c>
      <c r="AR11" s="17"/>
      <c r="BG11" s="216"/>
      <c r="BS11" s="14" t="s">
        <v>7</v>
      </c>
    </row>
    <row r="12" spans="1:74" s="1" customFormat="1" ht="6.95" customHeight="1" x14ac:dyDescent="0.2">
      <c r="B12" s="17"/>
      <c r="AR12" s="17"/>
      <c r="BG12" s="216"/>
      <c r="BS12" s="14" t="s">
        <v>7</v>
      </c>
    </row>
    <row r="13" spans="1:74" s="1" customFormat="1" ht="12" customHeight="1" x14ac:dyDescent="0.2">
      <c r="B13" s="17"/>
      <c r="D13" s="24" t="s">
        <v>26</v>
      </c>
      <c r="AK13" s="24" t="s">
        <v>24</v>
      </c>
      <c r="AN13" s="26" t="s">
        <v>27</v>
      </c>
      <c r="AR13" s="17"/>
      <c r="BG13" s="216"/>
      <c r="BS13" s="14" t="s">
        <v>7</v>
      </c>
    </row>
    <row r="14" spans="1:74" ht="12.75" x14ac:dyDescent="0.2">
      <c r="B14" s="17"/>
      <c r="E14" s="221" t="s">
        <v>27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25</v>
      </c>
      <c r="AN14" s="26" t="s">
        <v>27</v>
      </c>
      <c r="AR14" s="17"/>
      <c r="BG14" s="216"/>
      <c r="BS14" s="14" t="s">
        <v>7</v>
      </c>
    </row>
    <row r="15" spans="1:74" s="1" customFormat="1" ht="6.95" customHeight="1" x14ac:dyDescent="0.2">
      <c r="B15" s="17"/>
      <c r="AR15" s="17"/>
      <c r="BG15" s="216"/>
      <c r="BS15" s="14" t="s">
        <v>3</v>
      </c>
    </row>
    <row r="16" spans="1:74" s="1" customFormat="1" ht="12" customHeight="1" x14ac:dyDescent="0.2">
      <c r="B16" s="17"/>
      <c r="D16" s="24" t="s">
        <v>28</v>
      </c>
      <c r="AK16" s="24" t="s">
        <v>24</v>
      </c>
      <c r="AN16" s="22" t="s">
        <v>1</v>
      </c>
      <c r="AR16" s="17"/>
      <c r="BG16" s="216"/>
      <c r="BS16" s="14" t="s">
        <v>3</v>
      </c>
    </row>
    <row r="17" spans="1:71" s="1" customFormat="1" ht="18.399999999999999" customHeight="1" x14ac:dyDescent="0.2">
      <c r="B17" s="17"/>
      <c r="E17" s="22" t="s">
        <v>20</v>
      </c>
      <c r="AK17" s="24" t="s">
        <v>25</v>
      </c>
      <c r="AN17" s="22" t="s">
        <v>1</v>
      </c>
      <c r="AR17" s="17"/>
      <c r="BG17" s="216"/>
      <c r="BS17" s="14" t="s">
        <v>4</v>
      </c>
    </row>
    <row r="18" spans="1:71" s="1" customFormat="1" ht="6.95" customHeight="1" x14ac:dyDescent="0.2">
      <c r="B18" s="17"/>
      <c r="AR18" s="17"/>
      <c r="BG18" s="216"/>
      <c r="BS18" s="14" t="s">
        <v>29</v>
      </c>
    </row>
    <row r="19" spans="1:71" s="1" customFormat="1" ht="12" customHeight="1" x14ac:dyDescent="0.2">
      <c r="B19" s="17"/>
      <c r="D19" s="24" t="s">
        <v>30</v>
      </c>
      <c r="AK19" s="24" t="s">
        <v>24</v>
      </c>
      <c r="AN19" s="22" t="s">
        <v>1</v>
      </c>
      <c r="AR19" s="17"/>
      <c r="BG19" s="216"/>
      <c r="BS19" s="14" t="s">
        <v>29</v>
      </c>
    </row>
    <row r="20" spans="1:71" s="1" customFormat="1" ht="18.399999999999999" customHeight="1" x14ac:dyDescent="0.2">
      <c r="B20" s="17"/>
      <c r="E20" s="22" t="s">
        <v>20</v>
      </c>
      <c r="AK20" s="24" t="s">
        <v>25</v>
      </c>
      <c r="AN20" s="22" t="s">
        <v>1</v>
      </c>
      <c r="AR20" s="17"/>
      <c r="BG20" s="216"/>
      <c r="BS20" s="14" t="s">
        <v>4</v>
      </c>
    </row>
    <row r="21" spans="1:71" s="1" customFormat="1" ht="6.95" customHeight="1" x14ac:dyDescent="0.2">
      <c r="B21" s="17"/>
      <c r="AR21" s="17"/>
      <c r="BG21" s="216"/>
    </row>
    <row r="22" spans="1:71" s="1" customFormat="1" ht="12" customHeight="1" x14ac:dyDescent="0.2">
      <c r="B22" s="17"/>
      <c r="D22" s="24" t="s">
        <v>31</v>
      </c>
      <c r="AR22" s="17"/>
      <c r="BG22" s="216"/>
    </row>
    <row r="23" spans="1:71" s="1" customFormat="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G23" s="216"/>
    </row>
    <row r="24" spans="1:71" s="1" customFormat="1" ht="6.95" customHeight="1" x14ac:dyDescent="0.2">
      <c r="B24" s="17"/>
      <c r="AR24" s="17"/>
      <c r="BG24" s="216"/>
    </row>
    <row r="25" spans="1:71" s="1" customFormat="1" ht="6.95" customHeight="1" x14ac:dyDescent="0.2">
      <c r="B25" s="1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7"/>
      <c r="BG25" s="216"/>
    </row>
    <row r="26" spans="1:71" s="2" customFormat="1" ht="25.9" customHeight="1" x14ac:dyDescent="0.2">
      <c r="A26" s="28"/>
      <c r="B26" s="29"/>
      <c r="C26" s="28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P26" s="28"/>
      <c r="AQ26" s="28"/>
      <c r="AR26" s="29"/>
      <c r="BG26" s="216"/>
    </row>
    <row r="27" spans="1:71" s="2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G27" s="216"/>
    </row>
    <row r="28" spans="1:71" s="2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26" t="s">
        <v>33</v>
      </c>
      <c r="M28" s="226"/>
      <c r="N28" s="226"/>
      <c r="O28" s="226"/>
      <c r="P28" s="226"/>
      <c r="Q28" s="28"/>
      <c r="R28" s="28"/>
      <c r="S28" s="28"/>
      <c r="T28" s="28"/>
      <c r="U28" s="28"/>
      <c r="V28" s="28"/>
      <c r="W28" s="226" t="s">
        <v>34</v>
      </c>
      <c r="X28" s="226"/>
      <c r="Y28" s="226"/>
      <c r="Z28" s="226"/>
      <c r="AA28" s="226"/>
      <c r="AB28" s="226"/>
      <c r="AC28" s="226"/>
      <c r="AD28" s="226"/>
      <c r="AE28" s="226"/>
      <c r="AF28" s="28"/>
      <c r="AG28" s="28"/>
      <c r="AH28" s="28"/>
      <c r="AI28" s="28"/>
      <c r="AJ28" s="28"/>
      <c r="AK28" s="226" t="s">
        <v>35</v>
      </c>
      <c r="AL28" s="226"/>
      <c r="AM28" s="226"/>
      <c r="AN28" s="226"/>
      <c r="AO28" s="226"/>
      <c r="AP28" s="28"/>
      <c r="AQ28" s="28"/>
      <c r="AR28" s="29"/>
      <c r="BG28" s="216"/>
    </row>
    <row r="29" spans="1:71" s="3" customFormat="1" ht="14.45" customHeight="1" x14ac:dyDescent="0.2">
      <c r="B29" s="33"/>
      <c r="D29" s="24" t="s">
        <v>36</v>
      </c>
      <c r="F29" s="24" t="s">
        <v>37</v>
      </c>
      <c r="L29" s="229">
        <v>0.2</v>
      </c>
      <c r="M29" s="228"/>
      <c r="N29" s="228"/>
      <c r="O29" s="228"/>
      <c r="P29" s="228"/>
      <c r="W29" s="227">
        <f>ROUND(BB94,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ROUND(AX94, 2)</f>
        <v>0</v>
      </c>
      <c r="AL29" s="228"/>
      <c r="AM29" s="228"/>
      <c r="AN29" s="228"/>
      <c r="AO29" s="228"/>
      <c r="AR29" s="33"/>
      <c r="BG29" s="217"/>
    </row>
    <row r="30" spans="1:71" s="3" customFormat="1" ht="14.45" customHeight="1" x14ac:dyDescent="0.2">
      <c r="B30" s="33"/>
      <c r="F30" s="24" t="s">
        <v>38</v>
      </c>
      <c r="L30" s="229">
        <v>0.2</v>
      </c>
      <c r="M30" s="228"/>
      <c r="N30" s="228"/>
      <c r="O30" s="228"/>
      <c r="P30" s="228"/>
      <c r="W30" s="227">
        <f>ROUND(BC94,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ROUND(AY94, 2)</f>
        <v>0</v>
      </c>
      <c r="AL30" s="228"/>
      <c r="AM30" s="228"/>
      <c r="AN30" s="228"/>
      <c r="AO30" s="228"/>
      <c r="AR30" s="33"/>
      <c r="BG30" s="217"/>
    </row>
    <row r="31" spans="1:71" s="3" customFormat="1" ht="14.45" hidden="1" customHeight="1" x14ac:dyDescent="0.2">
      <c r="B31" s="33"/>
      <c r="F31" s="24" t="s">
        <v>39</v>
      </c>
      <c r="L31" s="229">
        <v>0.2</v>
      </c>
      <c r="M31" s="228"/>
      <c r="N31" s="228"/>
      <c r="O31" s="228"/>
      <c r="P31" s="228"/>
      <c r="W31" s="227">
        <f>ROUND(BD94,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G31" s="217"/>
    </row>
    <row r="32" spans="1:71" s="3" customFormat="1" ht="14.45" hidden="1" customHeight="1" x14ac:dyDescent="0.2">
      <c r="B32" s="33"/>
      <c r="F32" s="24" t="s">
        <v>40</v>
      </c>
      <c r="L32" s="229">
        <v>0.2</v>
      </c>
      <c r="M32" s="228"/>
      <c r="N32" s="228"/>
      <c r="O32" s="228"/>
      <c r="P32" s="228"/>
      <c r="W32" s="227">
        <f>ROUND(BE94,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G32" s="217"/>
    </row>
    <row r="33" spans="1:59" s="3" customFormat="1" ht="14.45" hidden="1" customHeight="1" x14ac:dyDescent="0.2">
      <c r="B33" s="33"/>
      <c r="F33" s="24" t="s">
        <v>41</v>
      </c>
      <c r="L33" s="229">
        <v>0</v>
      </c>
      <c r="M33" s="228"/>
      <c r="N33" s="228"/>
      <c r="O33" s="228"/>
      <c r="P33" s="228"/>
      <c r="W33" s="227">
        <f>ROUND(BF94,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G33" s="217"/>
    </row>
    <row r="34" spans="1:59" s="2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G34" s="216"/>
    </row>
    <row r="35" spans="1:59" s="2" customFormat="1" ht="25.9" customHeight="1" x14ac:dyDescent="0.2">
      <c r="A35" s="28"/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33" t="s">
        <v>44</v>
      </c>
      <c r="Y35" s="231"/>
      <c r="Z35" s="231"/>
      <c r="AA35" s="231"/>
      <c r="AB35" s="231"/>
      <c r="AC35" s="36"/>
      <c r="AD35" s="36"/>
      <c r="AE35" s="36"/>
      <c r="AF35" s="36"/>
      <c r="AG35" s="36"/>
      <c r="AH35" s="36"/>
      <c r="AI35" s="36"/>
      <c r="AJ35" s="36"/>
      <c r="AK35" s="230">
        <f>SUM(AK26:AK33)</f>
        <v>0</v>
      </c>
      <c r="AL35" s="231"/>
      <c r="AM35" s="231"/>
      <c r="AN35" s="231"/>
      <c r="AO35" s="232"/>
      <c r="AP35" s="34"/>
      <c r="AQ35" s="34"/>
      <c r="AR35" s="29"/>
      <c r="BG35" s="28"/>
    </row>
    <row r="36" spans="1:59" s="2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G36" s="28"/>
    </row>
    <row r="37" spans="1:59" s="2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G37" s="28"/>
    </row>
    <row r="38" spans="1:59" s="1" customFormat="1" ht="14.45" customHeight="1" x14ac:dyDescent="0.2">
      <c r="B38" s="17"/>
      <c r="AR38" s="17"/>
    </row>
    <row r="39" spans="1:59" s="1" customFormat="1" ht="14.45" customHeight="1" x14ac:dyDescent="0.2">
      <c r="B39" s="17"/>
      <c r="AR39" s="17"/>
    </row>
    <row r="40" spans="1:59" s="1" customFormat="1" ht="14.45" customHeight="1" x14ac:dyDescent="0.2">
      <c r="B40" s="17"/>
      <c r="AR40" s="17"/>
    </row>
    <row r="41" spans="1:59" s="1" customFormat="1" ht="14.45" customHeight="1" x14ac:dyDescent="0.2">
      <c r="B41" s="17"/>
      <c r="AR41" s="17"/>
    </row>
    <row r="42" spans="1:59" s="1" customFormat="1" ht="14.45" customHeight="1" x14ac:dyDescent="0.2">
      <c r="B42" s="17"/>
      <c r="AR42" s="17"/>
    </row>
    <row r="43" spans="1:59" s="1" customFormat="1" ht="14.45" customHeight="1" x14ac:dyDescent="0.2">
      <c r="B43" s="17"/>
      <c r="AR43" s="17"/>
    </row>
    <row r="44" spans="1:59" s="1" customFormat="1" ht="14.45" customHeight="1" x14ac:dyDescent="0.2">
      <c r="B44" s="17"/>
      <c r="AR44" s="17"/>
    </row>
    <row r="45" spans="1:59" s="1" customFormat="1" ht="14.45" customHeight="1" x14ac:dyDescent="0.2">
      <c r="B45" s="17"/>
      <c r="AR45" s="17"/>
    </row>
    <row r="46" spans="1:59" s="1" customFormat="1" ht="14.45" customHeight="1" x14ac:dyDescent="0.2">
      <c r="B46" s="17"/>
      <c r="AR46" s="17"/>
    </row>
    <row r="47" spans="1:59" s="1" customFormat="1" ht="14.45" customHeight="1" x14ac:dyDescent="0.2">
      <c r="B47" s="17"/>
      <c r="AR47" s="17"/>
    </row>
    <row r="48" spans="1:59" s="1" customFormat="1" ht="14.45" customHeight="1" x14ac:dyDescent="0.2">
      <c r="B48" s="17"/>
      <c r="AR48" s="17"/>
    </row>
    <row r="49" spans="1:59" s="2" customFormat="1" ht="14.45" customHeight="1" x14ac:dyDescent="0.2">
      <c r="B49" s="38"/>
      <c r="D49" s="39" t="s">
        <v>45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46</v>
      </c>
      <c r="AI49" s="40"/>
      <c r="AJ49" s="40"/>
      <c r="AK49" s="40"/>
      <c r="AL49" s="40"/>
      <c r="AM49" s="40"/>
      <c r="AN49" s="40"/>
      <c r="AO49" s="40"/>
      <c r="AR49" s="38"/>
    </row>
    <row r="50" spans="1:59" ht="11.25" x14ac:dyDescent="0.2">
      <c r="B50" s="17"/>
      <c r="AR50" s="17"/>
    </row>
    <row r="51" spans="1:59" ht="11.25" x14ac:dyDescent="0.2">
      <c r="B51" s="17"/>
      <c r="AR51" s="17"/>
    </row>
    <row r="52" spans="1:59" ht="11.25" x14ac:dyDescent="0.2">
      <c r="B52" s="17"/>
      <c r="AR52" s="17"/>
    </row>
    <row r="53" spans="1:59" ht="11.25" x14ac:dyDescent="0.2">
      <c r="B53" s="17"/>
      <c r="AR53" s="17"/>
    </row>
    <row r="54" spans="1:59" ht="11.25" x14ac:dyDescent="0.2">
      <c r="B54" s="17"/>
      <c r="AR54" s="17"/>
    </row>
    <row r="55" spans="1:59" ht="11.25" x14ac:dyDescent="0.2">
      <c r="B55" s="17"/>
      <c r="AR55" s="17"/>
    </row>
    <row r="56" spans="1:59" ht="11.25" x14ac:dyDescent="0.2">
      <c r="B56" s="17"/>
      <c r="AR56" s="17"/>
    </row>
    <row r="57" spans="1:59" ht="11.25" x14ac:dyDescent="0.2">
      <c r="B57" s="17"/>
      <c r="AR57" s="17"/>
    </row>
    <row r="58" spans="1:59" ht="11.25" x14ac:dyDescent="0.2">
      <c r="B58" s="17"/>
      <c r="AR58" s="17"/>
    </row>
    <row r="59" spans="1:59" ht="11.25" x14ac:dyDescent="0.2">
      <c r="B59" s="17"/>
      <c r="AR59" s="17"/>
    </row>
    <row r="60" spans="1:59" s="2" customFormat="1" ht="12.75" x14ac:dyDescent="0.2">
      <c r="A60" s="28"/>
      <c r="B60" s="29"/>
      <c r="C60" s="28"/>
      <c r="D60" s="41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47</v>
      </c>
      <c r="AI60" s="31"/>
      <c r="AJ60" s="31"/>
      <c r="AK60" s="31"/>
      <c r="AL60" s="31"/>
      <c r="AM60" s="41" t="s">
        <v>48</v>
      </c>
      <c r="AN60" s="31"/>
      <c r="AO60" s="31"/>
      <c r="AP60" s="28"/>
      <c r="AQ60" s="28"/>
      <c r="AR60" s="29"/>
      <c r="BG60" s="28"/>
    </row>
    <row r="61" spans="1:59" ht="11.25" x14ac:dyDescent="0.2">
      <c r="B61" s="17"/>
      <c r="AR61" s="17"/>
    </row>
    <row r="62" spans="1:59" ht="11.25" x14ac:dyDescent="0.2">
      <c r="B62" s="17"/>
      <c r="AR62" s="17"/>
    </row>
    <row r="63" spans="1:59" ht="11.25" x14ac:dyDescent="0.2">
      <c r="B63" s="17"/>
      <c r="AR63" s="17"/>
    </row>
    <row r="64" spans="1:59" s="2" customFormat="1" ht="12.75" x14ac:dyDescent="0.2">
      <c r="A64" s="28"/>
      <c r="B64" s="29"/>
      <c r="C64" s="28"/>
      <c r="D64" s="39" t="s">
        <v>49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50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G64" s="28"/>
    </row>
    <row r="65" spans="1:59" ht="11.25" x14ac:dyDescent="0.2">
      <c r="B65" s="17"/>
      <c r="AR65" s="17"/>
    </row>
    <row r="66" spans="1:59" ht="11.25" x14ac:dyDescent="0.2">
      <c r="B66" s="17"/>
      <c r="AR66" s="17"/>
    </row>
    <row r="67" spans="1:59" ht="11.25" x14ac:dyDescent="0.2">
      <c r="B67" s="17"/>
      <c r="AR67" s="17"/>
    </row>
    <row r="68" spans="1:59" ht="11.25" x14ac:dyDescent="0.2">
      <c r="B68" s="17"/>
      <c r="AR68" s="17"/>
    </row>
    <row r="69" spans="1:59" ht="11.25" x14ac:dyDescent="0.2">
      <c r="B69" s="17"/>
      <c r="AR69" s="17"/>
    </row>
    <row r="70" spans="1:59" ht="11.25" x14ac:dyDescent="0.2">
      <c r="B70" s="17"/>
      <c r="AR70" s="17"/>
    </row>
    <row r="71" spans="1:59" ht="11.25" x14ac:dyDescent="0.2">
      <c r="B71" s="17"/>
      <c r="AR71" s="17"/>
    </row>
    <row r="72" spans="1:59" ht="11.25" x14ac:dyDescent="0.2">
      <c r="B72" s="17"/>
      <c r="AR72" s="17"/>
    </row>
    <row r="73" spans="1:59" ht="11.25" x14ac:dyDescent="0.2">
      <c r="B73" s="17"/>
      <c r="AR73" s="17"/>
    </row>
    <row r="74" spans="1:59" ht="11.25" x14ac:dyDescent="0.2">
      <c r="B74" s="17"/>
      <c r="AR74" s="17"/>
    </row>
    <row r="75" spans="1:59" s="2" customFormat="1" ht="12.75" x14ac:dyDescent="0.2">
      <c r="A75" s="28"/>
      <c r="B75" s="29"/>
      <c r="C75" s="28"/>
      <c r="D75" s="41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47</v>
      </c>
      <c r="AI75" s="31"/>
      <c r="AJ75" s="31"/>
      <c r="AK75" s="31"/>
      <c r="AL75" s="31"/>
      <c r="AM75" s="41" t="s">
        <v>48</v>
      </c>
      <c r="AN75" s="31"/>
      <c r="AO75" s="31"/>
      <c r="AP75" s="28"/>
      <c r="AQ75" s="28"/>
      <c r="AR75" s="29"/>
      <c r="BG75" s="28"/>
    </row>
    <row r="76" spans="1:59" s="2" customFormat="1" ht="11.25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G76" s="28"/>
    </row>
    <row r="77" spans="1:59" s="2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G77" s="28"/>
    </row>
    <row r="81" spans="1:91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G81" s="28"/>
    </row>
    <row r="82" spans="1:91" s="2" customFormat="1" ht="24.95" customHeight="1" x14ac:dyDescent="0.2">
      <c r="A82" s="28"/>
      <c r="B82" s="29"/>
      <c r="C82" s="18" t="s">
        <v>51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G82" s="28"/>
    </row>
    <row r="83" spans="1:91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G83" s="28"/>
    </row>
    <row r="84" spans="1:91" s="4" customFormat="1" ht="12" customHeight="1" x14ac:dyDescent="0.2">
      <c r="B84" s="47"/>
      <c r="C84" s="24" t="s">
        <v>12</v>
      </c>
      <c r="L84" s="4" t="str">
        <f>K5</f>
        <v>kod286</v>
      </c>
      <c r="AR84" s="47"/>
    </row>
    <row r="85" spans="1:91" s="5" customFormat="1" ht="36.950000000000003" customHeight="1" x14ac:dyDescent="0.2">
      <c r="B85" s="48"/>
      <c r="C85" s="49" t="s">
        <v>15</v>
      </c>
      <c r="L85" s="196" t="str">
        <f>K6</f>
        <v>Centrum odborného výcviku-materialno-technické vybavenie rekonštr.SOŠ strojnická Pov.Bystrica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8"/>
    </row>
    <row r="86" spans="1:91" s="2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G86" s="28"/>
    </row>
    <row r="87" spans="1:91" s="2" customFormat="1" ht="12" customHeight="1" x14ac:dyDescent="0.2">
      <c r="A87" s="28"/>
      <c r="B87" s="29"/>
      <c r="C87" s="24" t="s">
        <v>19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4" t="s">
        <v>21</v>
      </c>
      <c r="AJ87" s="28"/>
      <c r="AK87" s="28"/>
      <c r="AL87" s="28"/>
      <c r="AM87" s="198" t="str">
        <f>IF(AN8= "","",AN8)</f>
        <v>5.6.2020</v>
      </c>
      <c r="AN87" s="198"/>
      <c r="AO87" s="28"/>
      <c r="AP87" s="28"/>
      <c r="AQ87" s="28"/>
      <c r="AR87" s="29"/>
      <c r="BG87" s="28"/>
    </row>
    <row r="88" spans="1:91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G88" s="28"/>
    </row>
    <row r="89" spans="1:91" s="2" customFormat="1" ht="15.2" customHeight="1" x14ac:dyDescent="0.2">
      <c r="A89" s="28"/>
      <c r="B89" s="29"/>
      <c r="C89" s="24" t="s">
        <v>23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4" t="s">
        <v>28</v>
      </c>
      <c r="AJ89" s="28"/>
      <c r="AK89" s="28"/>
      <c r="AL89" s="28"/>
      <c r="AM89" s="199" t="str">
        <f>IF(E17="","",E17)</f>
        <v xml:space="preserve"> </v>
      </c>
      <c r="AN89" s="200"/>
      <c r="AO89" s="200"/>
      <c r="AP89" s="200"/>
      <c r="AQ89" s="28"/>
      <c r="AR89" s="29"/>
      <c r="AS89" s="201" t="s">
        <v>52</v>
      </c>
      <c r="AT89" s="202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2"/>
      <c r="BG89" s="28"/>
    </row>
    <row r="90" spans="1:91" s="2" customFormat="1" ht="15.2" customHeight="1" x14ac:dyDescent="0.2">
      <c r="A90" s="28"/>
      <c r="B90" s="29"/>
      <c r="C90" s="24" t="s">
        <v>26</v>
      </c>
      <c r="D90" s="28"/>
      <c r="E90" s="28"/>
      <c r="F90" s="28"/>
      <c r="G90" s="28"/>
      <c r="H90" s="28"/>
      <c r="I90" s="28"/>
      <c r="J90" s="28"/>
      <c r="K90" s="28"/>
      <c r="L90" s="4" t="str">
        <f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4" t="s">
        <v>30</v>
      </c>
      <c r="AJ90" s="28"/>
      <c r="AK90" s="28"/>
      <c r="AL90" s="28"/>
      <c r="AM90" s="199" t="str">
        <f>IF(E20="","",E20)</f>
        <v xml:space="preserve"> </v>
      </c>
      <c r="AN90" s="200"/>
      <c r="AO90" s="200"/>
      <c r="AP90" s="200"/>
      <c r="AQ90" s="28"/>
      <c r="AR90" s="29"/>
      <c r="AS90" s="203"/>
      <c r="AT90" s="204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4"/>
      <c r="BG90" s="28"/>
    </row>
    <row r="91" spans="1:91" s="2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03"/>
      <c r="AT91" s="204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4"/>
      <c r="BG91" s="28"/>
    </row>
    <row r="92" spans="1:91" s="2" customFormat="1" ht="29.25" customHeight="1" x14ac:dyDescent="0.2">
      <c r="A92" s="28"/>
      <c r="B92" s="29"/>
      <c r="C92" s="205" t="s">
        <v>53</v>
      </c>
      <c r="D92" s="206"/>
      <c r="E92" s="206"/>
      <c r="F92" s="206"/>
      <c r="G92" s="206"/>
      <c r="H92" s="55"/>
      <c r="I92" s="208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7" t="s">
        <v>55</v>
      </c>
      <c r="AH92" s="206"/>
      <c r="AI92" s="206"/>
      <c r="AJ92" s="206"/>
      <c r="AK92" s="206"/>
      <c r="AL92" s="206"/>
      <c r="AM92" s="206"/>
      <c r="AN92" s="208" t="s">
        <v>56</v>
      </c>
      <c r="AO92" s="206"/>
      <c r="AP92" s="209"/>
      <c r="AQ92" s="56" t="s">
        <v>57</v>
      </c>
      <c r="AR92" s="29"/>
      <c r="AS92" s="57" t="s">
        <v>58</v>
      </c>
      <c r="AT92" s="58" t="s">
        <v>59</v>
      </c>
      <c r="AU92" s="58" t="s">
        <v>60</v>
      </c>
      <c r="AV92" s="58" t="s">
        <v>61</v>
      </c>
      <c r="AW92" s="58" t="s">
        <v>62</v>
      </c>
      <c r="AX92" s="58" t="s">
        <v>63</v>
      </c>
      <c r="AY92" s="58" t="s">
        <v>64</v>
      </c>
      <c r="AZ92" s="58" t="s">
        <v>65</v>
      </c>
      <c r="BA92" s="58" t="s">
        <v>66</v>
      </c>
      <c r="BB92" s="58" t="s">
        <v>67</v>
      </c>
      <c r="BC92" s="58" t="s">
        <v>68</v>
      </c>
      <c r="BD92" s="58" t="s">
        <v>69</v>
      </c>
      <c r="BE92" s="58" t="s">
        <v>70</v>
      </c>
      <c r="BF92" s="59" t="s">
        <v>71</v>
      </c>
      <c r="BG92" s="28"/>
    </row>
    <row r="93" spans="1:91" s="2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2"/>
      <c r="BG93" s="28"/>
    </row>
    <row r="94" spans="1:91" s="6" customFormat="1" ht="32.450000000000003" customHeight="1" x14ac:dyDescent="0.2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3">
        <f>ROUND(SUM(AG95:AG98),2)</f>
        <v>0</v>
      </c>
      <c r="AH94" s="213"/>
      <c r="AI94" s="213"/>
      <c r="AJ94" s="213"/>
      <c r="AK94" s="213"/>
      <c r="AL94" s="213"/>
      <c r="AM94" s="213"/>
      <c r="AN94" s="214">
        <f>SUM(AG94,AV94)</f>
        <v>0</v>
      </c>
      <c r="AO94" s="214"/>
      <c r="AP94" s="214"/>
      <c r="AQ94" s="67" t="s">
        <v>1</v>
      </c>
      <c r="AR94" s="63"/>
      <c r="AS94" s="68">
        <f>ROUND(SUM(AS95:AS98),2)</f>
        <v>0</v>
      </c>
      <c r="AT94" s="69">
        <f>ROUND(SUM(AT95:AT98),2)</f>
        <v>0</v>
      </c>
      <c r="AU94" s="70">
        <f>ROUND(SUM(AU95:AU98),2)</f>
        <v>0</v>
      </c>
      <c r="AV94" s="70">
        <f>ROUND(SUM(AX94:AY94),2)</f>
        <v>0</v>
      </c>
      <c r="AW94" s="71">
        <f>ROUND(SUM(AW95:AW98),5)</f>
        <v>0</v>
      </c>
      <c r="AX94" s="70">
        <f>ROUND(BB94*L29,2)</f>
        <v>0</v>
      </c>
      <c r="AY94" s="70">
        <f>ROUND(BC94*L30,2)</f>
        <v>0</v>
      </c>
      <c r="AZ94" s="70">
        <f>ROUND(BD94*L29,2)</f>
        <v>0</v>
      </c>
      <c r="BA94" s="70">
        <f>ROUND(BE94*L30,2)</f>
        <v>0</v>
      </c>
      <c r="BB94" s="70">
        <f>ROUND(SUM(BB95:BB98),2)</f>
        <v>0</v>
      </c>
      <c r="BC94" s="70">
        <f>ROUND(SUM(BC95:BC98),2)</f>
        <v>0</v>
      </c>
      <c r="BD94" s="70">
        <f>ROUND(SUM(BD95:BD98),2)</f>
        <v>0</v>
      </c>
      <c r="BE94" s="70">
        <f>ROUND(SUM(BE95:BE98),2)</f>
        <v>0</v>
      </c>
      <c r="BF94" s="72">
        <f>ROUND(SUM(BF95:BF98),2)</f>
        <v>0</v>
      </c>
      <c r="BS94" s="73" t="s">
        <v>73</v>
      </c>
      <c r="BT94" s="73" t="s">
        <v>74</v>
      </c>
      <c r="BU94" s="74" t="s">
        <v>75</v>
      </c>
      <c r="BV94" s="73" t="s">
        <v>76</v>
      </c>
      <c r="BW94" s="73" t="s">
        <v>5</v>
      </c>
      <c r="BX94" s="73" t="s">
        <v>77</v>
      </c>
      <c r="CL94" s="73" t="s">
        <v>1</v>
      </c>
    </row>
    <row r="95" spans="1:91" s="7" customFormat="1" ht="16.5" customHeight="1" x14ac:dyDescent="0.2">
      <c r="A95" s="75" t="s">
        <v>78</v>
      </c>
      <c r="B95" s="76"/>
      <c r="C95" s="77"/>
      <c r="D95" s="210" t="s">
        <v>79</v>
      </c>
      <c r="E95" s="210"/>
      <c r="F95" s="210"/>
      <c r="G95" s="210"/>
      <c r="H95" s="210"/>
      <c r="I95" s="78"/>
      <c r="J95" s="210" t="s">
        <v>80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1">
        <f>'001 - Stavebno-architekto...'!K32</f>
        <v>0</v>
      </c>
      <c r="AH95" s="212"/>
      <c r="AI95" s="212"/>
      <c r="AJ95" s="212"/>
      <c r="AK95" s="212"/>
      <c r="AL95" s="212"/>
      <c r="AM95" s="212"/>
      <c r="AN95" s="211">
        <f>SUM(AG95,AV95)</f>
        <v>0</v>
      </c>
      <c r="AO95" s="212"/>
      <c r="AP95" s="212"/>
      <c r="AQ95" s="79" t="s">
        <v>81</v>
      </c>
      <c r="AR95" s="76"/>
      <c r="AS95" s="80">
        <f>'001 - Stavebno-architekto...'!K30</f>
        <v>0</v>
      </c>
      <c r="AT95" s="81">
        <f>'001 - Stavebno-architekto...'!K31</f>
        <v>0</v>
      </c>
      <c r="AU95" s="81">
        <v>0</v>
      </c>
      <c r="AV95" s="81">
        <f>ROUND(SUM(AX95:AY95),2)</f>
        <v>0</v>
      </c>
      <c r="AW95" s="82">
        <f>'001 - Stavebno-architekto...'!T144</f>
        <v>0</v>
      </c>
      <c r="AX95" s="81">
        <f>'001 - Stavebno-architekto...'!K35</f>
        <v>0</v>
      </c>
      <c r="AY95" s="81">
        <f>'001 - Stavebno-architekto...'!K36</f>
        <v>0</v>
      </c>
      <c r="AZ95" s="81">
        <f>'001 - Stavebno-architekto...'!K37</f>
        <v>0</v>
      </c>
      <c r="BA95" s="81">
        <f>'001 - Stavebno-architekto...'!K38</f>
        <v>0</v>
      </c>
      <c r="BB95" s="81">
        <f>'001 - Stavebno-architekto...'!F35</f>
        <v>0</v>
      </c>
      <c r="BC95" s="81">
        <f>'001 - Stavebno-architekto...'!F36</f>
        <v>0</v>
      </c>
      <c r="BD95" s="81">
        <f>'001 - Stavebno-architekto...'!F37</f>
        <v>0</v>
      </c>
      <c r="BE95" s="81">
        <f>'001 - Stavebno-architekto...'!F38</f>
        <v>0</v>
      </c>
      <c r="BF95" s="83">
        <f>'001 - Stavebno-architekto...'!F39</f>
        <v>0</v>
      </c>
      <c r="BT95" s="84" t="s">
        <v>82</v>
      </c>
      <c r="BV95" s="84" t="s">
        <v>76</v>
      </c>
      <c r="BW95" s="84" t="s">
        <v>83</v>
      </c>
      <c r="BX95" s="84" t="s">
        <v>5</v>
      </c>
      <c r="CL95" s="84" t="s">
        <v>1</v>
      </c>
      <c r="CM95" s="84" t="s">
        <v>74</v>
      </c>
    </row>
    <row r="96" spans="1:91" s="7" customFormat="1" ht="16.5" customHeight="1" x14ac:dyDescent="0.2">
      <c r="A96" s="75" t="s">
        <v>78</v>
      </c>
      <c r="B96" s="76"/>
      <c r="C96" s="77"/>
      <c r="D96" s="210" t="s">
        <v>84</v>
      </c>
      <c r="E96" s="210"/>
      <c r="F96" s="210"/>
      <c r="G96" s="210"/>
      <c r="H96" s="210"/>
      <c r="I96" s="78"/>
      <c r="J96" s="210" t="s">
        <v>85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'002 - Elektroinštalácia'!K32</f>
        <v>0</v>
      </c>
      <c r="AH96" s="212"/>
      <c r="AI96" s="212"/>
      <c r="AJ96" s="212"/>
      <c r="AK96" s="212"/>
      <c r="AL96" s="212"/>
      <c r="AM96" s="212"/>
      <c r="AN96" s="211">
        <f>SUM(AG96,AV96)</f>
        <v>0</v>
      </c>
      <c r="AO96" s="212"/>
      <c r="AP96" s="212"/>
      <c r="AQ96" s="79" t="s">
        <v>81</v>
      </c>
      <c r="AR96" s="76"/>
      <c r="AS96" s="80">
        <f>'002 - Elektroinštalácia'!K30</f>
        <v>0</v>
      </c>
      <c r="AT96" s="81">
        <f>'002 - Elektroinštalácia'!K31</f>
        <v>0</v>
      </c>
      <c r="AU96" s="81">
        <v>0</v>
      </c>
      <c r="AV96" s="81">
        <f>ROUND(SUM(AX96:AY96),2)</f>
        <v>0</v>
      </c>
      <c r="AW96" s="82">
        <f>'002 - Elektroinštalácia'!T125</f>
        <v>0</v>
      </c>
      <c r="AX96" s="81">
        <f>'002 - Elektroinštalácia'!K35</f>
        <v>0</v>
      </c>
      <c r="AY96" s="81">
        <f>'002 - Elektroinštalácia'!K36</f>
        <v>0</v>
      </c>
      <c r="AZ96" s="81">
        <f>'002 - Elektroinštalácia'!K37</f>
        <v>0</v>
      </c>
      <c r="BA96" s="81">
        <f>'002 - Elektroinštalácia'!K38</f>
        <v>0</v>
      </c>
      <c r="BB96" s="81">
        <f>'002 - Elektroinštalácia'!F35</f>
        <v>0</v>
      </c>
      <c r="BC96" s="81">
        <f>'002 - Elektroinštalácia'!F36</f>
        <v>0</v>
      </c>
      <c r="BD96" s="81">
        <f>'002 - Elektroinštalácia'!F37</f>
        <v>0</v>
      </c>
      <c r="BE96" s="81">
        <f>'002 - Elektroinštalácia'!F38</f>
        <v>0</v>
      </c>
      <c r="BF96" s="83">
        <f>'002 - Elektroinštalácia'!F39</f>
        <v>0</v>
      </c>
      <c r="BT96" s="84" t="s">
        <v>82</v>
      </c>
      <c r="BV96" s="84" t="s">
        <v>76</v>
      </c>
      <c r="BW96" s="84" t="s">
        <v>86</v>
      </c>
      <c r="BX96" s="84" t="s">
        <v>5</v>
      </c>
      <c r="CL96" s="84" t="s">
        <v>1</v>
      </c>
      <c r="CM96" s="84" t="s">
        <v>74</v>
      </c>
    </row>
    <row r="97" spans="1:91" s="7" customFormat="1" ht="16.5" customHeight="1" x14ac:dyDescent="0.2">
      <c r="A97" s="75" t="s">
        <v>78</v>
      </c>
      <c r="B97" s="76"/>
      <c r="C97" s="77"/>
      <c r="D97" s="210" t="s">
        <v>87</v>
      </c>
      <c r="E97" s="210"/>
      <c r="F97" s="210"/>
      <c r="G97" s="210"/>
      <c r="H97" s="210"/>
      <c r="I97" s="78"/>
      <c r="J97" s="210" t="s">
        <v>88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1">
        <f>'003 - Vykurovanie'!K32</f>
        <v>0</v>
      </c>
      <c r="AH97" s="212"/>
      <c r="AI97" s="212"/>
      <c r="AJ97" s="212"/>
      <c r="AK97" s="212"/>
      <c r="AL97" s="212"/>
      <c r="AM97" s="212"/>
      <c r="AN97" s="211">
        <f>SUM(AG97,AV97)</f>
        <v>0</v>
      </c>
      <c r="AO97" s="212"/>
      <c r="AP97" s="212"/>
      <c r="AQ97" s="79" t="s">
        <v>81</v>
      </c>
      <c r="AR97" s="76"/>
      <c r="AS97" s="80">
        <f>'003 - Vykurovanie'!K30</f>
        <v>0</v>
      </c>
      <c r="AT97" s="81">
        <f>'003 - Vykurovanie'!K31</f>
        <v>0</v>
      </c>
      <c r="AU97" s="81">
        <v>0</v>
      </c>
      <c r="AV97" s="81">
        <f>ROUND(SUM(AX97:AY97),2)</f>
        <v>0</v>
      </c>
      <c r="AW97" s="82">
        <f>'003 - Vykurovanie'!T127</f>
        <v>0</v>
      </c>
      <c r="AX97" s="81">
        <f>'003 - Vykurovanie'!K35</f>
        <v>0</v>
      </c>
      <c r="AY97" s="81">
        <f>'003 - Vykurovanie'!K36</f>
        <v>0</v>
      </c>
      <c r="AZ97" s="81">
        <f>'003 - Vykurovanie'!K37</f>
        <v>0</v>
      </c>
      <c r="BA97" s="81">
        <f>'003 - Vykurovanie'!K38</f>
        <v>0</v>
      </c>
      <c r="BB97" s="81">
        <f>'003 - Vykurovanie'!F35</f>
        <v>0</v>
      </c>
      <c r="BC97" s="81">
        <f>'003 - Vykurovanie'!F36</f>
        <v>0</v>
      </c>
      <c r="BD97" s="81">
        <f>'003 - Vykurovanie'!F37</f>
        <v>0</v>
      </c>
      <c r="BE97" s="81">
        <f>'003 - Vykurovanie'!F38</f>
        <v>0</v>
      </c>
      <c r="BF97" s="83">
        <f>'003 - Vykurovanie'!F39</f>
        <v>0</v>
      </c>
      <c r="BT97" s="84" t="s">
        <v>82</v>
      </c>
      <c r="BV97" s="84" t="s">
        <v>76</v>
      </c>
      <c r="BW97" s="84" t="s">
        <v>89</v>
      </c>
      <c r="BX97" s="84" t="s">
        <v>5</v>
      </c>
      <c r="CL97" s="84" t="s">
        <v>1</v>
      </c>
      <c r="CM97" s="84" t="s">
        <v>74</v>
      </c>
    </row>
    <row r="98" spans="1:91" s="7" customFormat="1" ht="16.5" customHeight="1" x14ac:dyDescent="0.2">
      <c r="A98" s="75" t="s">
        <v>78</v>
      </c>
      <c r="B98" s="76"/>
      <c r="C98" s="77"/>
      <c r="D98" s="210" t="s">
        <v>90</v>
      </c>
      <c r="E98" s="210"/>
      <c r="F98" s="210"/>
      <c r="G98" s="210"/>
      <c r="H98" s="210"/>
      <c r="I98" s="78"/>
      <c r="J98" s="210" t="s">
        <v>91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'004 - Zdravotechnika'!K32</f>
        <v>0</v>
      </c>
      <c r="AH98" s="212"/>
      <c r="AI98" s="212"/>
      <c r="AJ98" s="212"/>
      <c r="AK98" s="212"/>
      <c r="AL98" s="212"/>
      <c r="AM98" s="212"/>
      <c r="AN98" s="211">
        <f>SUM(AG98,AV98)</f>
        <v>0</v>
      </c>
      <c r="AO98" s="212"/>
      <c r="AP98" s="212"/>
      <c r="AQ98" s="79" t="s">
        <v>81</v>
      </c>
      <c r="AR98" s="76"/>
      <c r="AS98" s="85">
        <f>'004 - Zdravotechnika'!K30</f>
        <v>0</v>
      </c>
      <c r="AT98" s="86">
        <f>'004 - Zdravotechnika'!K31</f>
        <v>0</v>
      </c>
      <c r="AU98" s="86">
        <v>0</v>
      </c>
      <c r="AV98" s="86">
        <f>ROUND(SUM(AX98:AY98),2)</f>
        <v>0</v>
      </c>
      <c r="AW98" s="87">
        <f>'004 - Zdravotechnika'!T130</f>
        <v>0</v>
      </c>
      <c r="AX98" s="86">
        <f>'004 - Zdravotechnika'!K35</f>
        <v>0</v>
      </c>
      <c r="AY98" s="86">
        <f>'004 - Zdravotechnika'!K36</f>
        <v>0</v>
      </c>
      <c r="AZ98" s="86">
        <f>'004 - Zdravotechnika'!K37</f>
        <v>0</v>
      </c>
      <c r="BA98" s="86">
        <f>'004 - Zdravotechnika'!K38</f>
        <v>0</v>
      </c>
      <c r="BB98" s="86">
        <f>'004 - Zdravotechnika'!F35</f>
        <v>0</v>
      </c>
      <c r="BC98" s="86">
        <f>'004 - Zdravotechnika'!F36</f>
        <v>0</v>
      </c>
      <c r="BD98" s="86">
        <f>'004 - Zdravotechnika'!F37</f>
        <v>0</v>
      </c>
      <c r="BE98" s="86">
        <f>'004 - Zdravotechnika'!F38</f>
        <v>0</v>
      </c>
      <c r="BF98" s="88">
        <f>'004 - Zdravotechnika'!F39</f>
        <v>0</v>
      </c>
      <c r="BT98" s="84" t="s">
        <v>82</v>
      </c>
      <c r="BV98" s="84" t="s">
        <v>76</v>
      </c>
      <c r="BW98" s="84" t="s">
        <v>92</v>
      </c>
      <c r="BX98" s="84" t="s">
        <v>5</v>
      </c>
      <c r="CL98" s="84" t="s">
        <v>1</v>
      </c>
      <c r="CM98" s="84" t="s">
        <v>74</v>
      </c>
    </row>
    <row r="99" spans="1:91" s="2" customFormat="1" ht="30" customHeight="1" x14ac:dyDescent="0.2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</row>
    <row r="100" spans="1:91" s="2" customFormat="1" ht="6.95" customHeight="1" x14ac:dyDescent="0.2">
      <c r="A100" s="28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</sheetData>
  <mergeCells count="54">
    <mergeCell ref="AR2:BG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01 - Stavebno-architekto...'!C2" display="/"/>
    <hyperlink ref="A96" location="'002 - Elektroinštalácia'!C2" display="/"/>
    <hyperlink ref="A97" location="'003 - Vykurovanie'!C2" display="/"/>
    <hyperlink ref="A98" location="'004 - Zdravotechni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6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89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89"/>
      <c r="J2" s="89"/>
      <c r="M2" s="234" t="s">
        <v>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T2" s="14" t="s">
        <v>83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0"/>
      <c r="J3" s="90"/>
      <c r="K3" s="16"/>
      <c r="L3" s="16"/>
      <c r="M3" s="17"/>
      <c r="AT3" s="14" t="s">
        <v>74</v>
      </c>
    </row>
    <row r="4" spans="1:46" s="1" customFormat="1" ht="24.95" customHeight="1" x14ac:dyDescent="0.2">
      <c r="B4" s="17"/>
      <c r="D4" s="18" t="s">
        <v>93</v>
      </c>
      <c r="I4" s="89"/>
      <c r="J4" s="89"/>
      <c r="M4" s="17"/>
      <c r="N4" s="91" t="s">
        <v>10</v>
      </c>
      <c r="AT4" s="14" t="s">
        <v>3</v>
      </c>
    </row>
    <row r="5" spans="1:46" s="1" customFormat="1" ht="6.95" customHeight="1" x14ac:dyDescent="0.2">
      <c r="B5" s="17"/>
      <c r="I5" s="89"/>
      <c r="J5" s="89"/>
      <c r="M5" s="17"/>
    </row>
    <row r="6" spans="1:46" s="1" customFormat="1" ht="12" customHeight="1" x14ac:dyDescent="0.2">
      <c r="B6" s="17"/>
      <c r="D6" s="24" t="s">
        <v>15</v>
      </c>
      <c r="I6" s="89"/>
      <c r="J6" s="89"/>
      <c r="M6" s="17"/>
    </row>
    <row r="7" spans="1:46" s="1" customFormat="1" ht="23.25" customHeight="1" x14ac:dyDescent="0.2">
      <c r="B7" s="17"/>
      <c r="E7" s="235" t="str">
        <f>'Rekapitulácia stavby'!K6</f>
        <v>Centrum odborného výcviku-materialno-technické vybavenie rekonštr.SOŠ strojnická Pov.Bystrica</v>
      </c>
      <c r="F7" s="236"/>
      <c r="G7" s="236"/>
      <c r="H7" s="236"/>
      <c r="I7" s="89"/>
      <c r="J7" s="89"/>
      <c r="M7" s="17"/>
    </row>
    <row r="8" spans="1:46" s="2" customFormat="1" ht="12" customHeight="1" x14ac:dyDescent="0.2">
      <c r="A8" s="28"/>
      <c r="B8" s="29"/>
      <c r="C8" s="28"/>
      <c r="D8" s="24" t="s">
        <v>94</v>
      </c>
      <c r="E8" s="28"/>
      <c r="F8" s="28"/>
      <c r="G8" s="28"/>
      <c r="H8" s="28"/>
      <c r="I8" s="92"/>
      <c r="J8" s="92"/>
      <c r="K8" s="28"/>
      <c r="L8" s="28"/>
      <c r="M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 x14ac:dyDescent="0.2">
      <c r="A9" s="28"/>
      <c r="B9" s="29"/>
      <c r="C9" s="28"/>
      <c r="D9" s="28"/>
      <c r="E9" s="196" t="s">
        <v>95</v>
      </c>
      <c r="F9" s="237"/>
      <c r="G9" s="237"/>
      <c r="H9" s="237"/>
      <c r="I9" s="92"/>
      <c r="J9" s="92"/>
      <c r="K9" s="28"/>
      <c r="L9" s="28"/>
      <c r="M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1.25" x14ac:dyDescent="0.2">
      <c r="A10" s="28"/>
      <c r="B10" s="29"/>
      <c r="C10" s="28"/>
      <c r="D10" s="28"/>
      <c r="E10" s="28"/>
      <c r="F10" s="28"/>
      <c r="G10" s="28"/>
      <c r="H10" s="28"/>
      <c r="I10" s="92"/>
      <c r="J10" s="92"/>
      <c r="K10" s="28"/>
      <c r="L10" s="28"/>
      <c r="M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 x14ac:dyDescent="0.2">
      <c r="A11" s="28"/>
      <c r="B11" s="29"/>
      <c r="C11" s="28"/>
      <c r="D11" s="24" t="s">
        <v>17</v>
      </c>
      <c r="E11" s="28"/>
      <c r="F11" s="22" t="s">
        <v>1</v>
      </c>
      <c r="G11" s="28"/>
      <c r="H11" s="28"/>
      <c r="I11" s="93" t="s">
        <v>18</v>
      </c>
      <c r="J11" s="94" t="s">
        <v>1</v>
      </c>
      <c r="K11" s="28"/>
      <c r="L11" s="28"/>
      <c r="M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4" t="s">
        <v>19</v>
      </c>
      <c r="E12" s="28"/>
      <c r="F12" s="22" t="s">
        <v>20</v>
      </c>
      <c r="G12" s="28"/>
      <c r="H12" s="28"/>
      <c r="I12" s="93" t="s">
        <v>21</v>
      </c>
      <c r="J12" s="95" t="str">
        <f>'Rekapitulácia stavby'!AN8</f>
        <v>5.6.2020</v>
      </c>
      <c r="K12" s="28"/>
      <c r="L12" s="28"/>
      <c r="M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 x14ac:dyDescent="0.2">
      <c r="A13" s="28"/>
      <c r="B13" s="29"/>
      <c r="C13" s="28"/>
      <c r="D13" s="28"/>
      <c r="E13" s="28"/>
      <c r="F13" s="28"/>
      <c r="G13" s="28"/>
      <c r="H13" s="28"/>
      <c r="I13" s="92"/>
      <c r="J13" s="92"/>
      <c r="K13" s="28"/>
      <c r="L13" s="28"/>
      <c r="M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29"/>
      <c r="C14" s="28"/>
      <c r="D14" s="24" t="s">
        <v>23</v>
      </c>
      <c r="E14" s="28"/>
      <c r="F14" s="28"/>
      <c r="G14" s="28"/>
      <c r="H14" s="28"/>
      <c r="I14" s="93" t="s">
        <v>24</v>
      </c>
      <c r="J14" s="94" t="str">
        <f>IF('Rekapitulácia stavby'!AN10="","",'Rekapitulácia stavby'!AN10)</f>
        <v/>
      </c>
      <c r="K14" s="28"/>
      <c r="L14" s="28"/>
      <c r="M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 x14ac:dyDescent="0.2">
      <c r="A15" s="28"/>
      <c r="B15" s="29"/>
      <c r="C15" s="28"/>
      <c r="D15" s="28"/>
      <c r="E15" s="22" t="str">
        <f>IF('Rekapitulácia stavby'!E11="","",'Rekapitulácia stavby'!E11)</f>
        <v xml:space="preserve"> </v>
      </c>
      <c r="F15" s="28"/>
      <c r="G15" s="28"/>
      <c r="H15" s="28"/>
      <c r="I15" s="93" t="s">
        <v>25</v>
      </c>
      <c r="J15" s="94" t="str">
        <f>IF('Rekapitulácia stavby'!AN11="","",'Rekapitulácia stavby'!AN11)</f>
        <v/>
      </c>
      <c r="K15" s="28"/>
      <c r="L15" s="28"/>
      <c r="M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 x14ac:dyDescent="0.2">
      <c r="A16" s="28"/>
      <c r="B16" s="29"/>
      <c r="C16" s="28"/>
      <c r="D16" s="28"/>
      <c r="E16" s="28"/>
      <c r="F16" s="28"/>
      <c r="G16" s="28"/>
      <c r="H16" s="28"/>
      <c r="I16" s="92"/>
      <c r="J16" s="92"/>
      <c r="K16" s="28"/>
      <c r="L16" s="28"/>
      <c r="M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 x14ac:dyDescent="0.2">
      <c r="A17" s="28"/>
      <c r="B17" s="29"/>
      <c r="C17" s="28"/>
      <c r="D17" s="24" t="s">
        <v>26</v>
      </c>
      <c r="E17" s="28"/>
      <c r="F17" s="28"/>
      <c r="G17" s="28"/>
      <c r="H17" s="28"/>
      <c r="I17" s="93" t="s">
        <v>24</v>
      </c>
      <c r="J17" s="25" t="str">
        <f>'Rekapitulácia stavby'!AN13</f>
        <v>Vyplň údaj</v>
      </c>
      <c r="K17" s="28"/>
      <c r="L17" s="28"/>
      <c r="M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 x14ac:dyDescent="0.2">
      <c r="A18" s="28"/>
      <c r="B18" s="29"/>
      <c r="C18" s="28"/>
      <c r="D18" s="28"/>
      <c r="E18" s="238" t="str">
        <f>'Rekapitulácia stavby'!E14</f>
        <v>Vyplň údaj</v>
      </c>
      <c r="F18" s="218"/>
      <c r="G18" s="218"/>
      <c r="H18" s="218"/>
      <c r="I18" s="93" t="s">
        <v>25</v>
      </c>
      <c r="J18" s="25" t="str">
        <f>'Rekapitulácia stavby'!AN14</f>
        <v>Vyplň údaj</v>
      </c>
      <c r="K18" s="28"/>
      <c r="L18" s="28"/>
      <c r="M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 x14ac:dyDescent="0.2">
      <c r="A19" s="28"/>
      <c r="B19" s="29"/>
      <c r="C19" s="28"/>
      <c r="D19" s="28"/>
      <c r="E19" s="28"/>
      <c r="F19" s="28"/>
      <c r="G19" s="28"/>
      <c r="H19" s="28"/>
      <c r="I19" s="92"/>
      <c r="J19" s="92"/>
      <c r="K19" s="28"/>
      <c r="L19" s="28"/>
      <c r="M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 x14ac:dyDescent="0.2">
      <c r="A20" s="28"/>
      <c r="B20" s="29"/>
      <c r="C20" s="28"/>
      <c r="D20" s="24" t="s">
        <v>28</v>
      </c>
      <c r="E20" s="28"/>
      <c r="F20" s="28"/>
      <c r="G20" s="28"/>
      <c r="H20" s="28"/>
      <c r="I20" s="93" t="s">
        <v>24</v>
      </c>
      <c r="J20" s="94" t="str">
        <f>IF('Rekapitulácia stavby'!AN16="","",'Rekapitulácia stavby'!AN16)</f>
        <v/>
      </c>
      <c r="K20" s="28"/>
      <c r="L20" s="28"/>
      <c r="M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 x14ac:dyDescent="0.2">
      <c r="A21" s="28"/>
      <c r="B21" s="29"/>
      <c r="C21" s="28"/>
      <c r="D21" s="28"/>
      <c r="E21" s="22" t="str">
        <f>IF('Rekapitulácia stavby'!E17="","",'Rekapitulácia stavby'!E17)</f>
        <v xml:space="preserve"> </v>
      </c>
      <c r="F21" s="28"/>
      <c r="G21" s="28"/>
      <c r="H21" s="28"/>
      <c r="I21" s="93" t="s">
        <v>25</v>
      </c>
      <c r="J21" s="94" t="str">
        <f>IF('Rekapitulácia stavby'!AN17="","",'Rekapitulácia stavby'!AN17)</f>
        <v/>
      </c>
      <c r="K21" s="28"/>
      <c r="L21" s="28"/>
      <c r="M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 x14ac:dyDescent="0.2">
      <c r="A22" s="28"/>
      <c r="B22" s="29"/>
      <c r="C22" s="28"/>
      <c r="D22" s="28"/>
      <c r="E22" s="28"/>
      <c r="F22" s="28"/>
      <c r="G22" s="28"/>
      <c r="H22" s="28"/>
      <c r="I22" s="92"/>
      <c r="J22" s="92"/>
      <c r="K22" s="28"/>
      <c r="L22" s="28"/>
      <c r="M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 x14ac:dyDescent="0.2">
      <c r="A23" s="28"/>
      <c r="B23" s="29"/>
      <c r="C23" s="28"/>
      <c r="D23" s="24" t="s">
        <v>30</v>
      </c>
      <c r="E23" s="28"/>
      <c r="F23" s="28"/>
      <c r="G23" s="28"/>
      <c r="H23" s="28"/>
      <c r="I23" s="93" t="s">
        <v>24</v>
      </c>
      <c r="J23" s="94" t="str">
        <f>IF('Rekapitulácia stavby'!AN19="","",'Rekapitulácia stavby'!AN19)</f>
        <v/>
      </c>
      <c r="K23" s="28"/>
      <c r="L23" s="28"/>
      <c r="M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 x14ac:dyDescent="0.2">
      <c r="A24" s="28"/>
      <c r="B24" s="29"/>
      <c r="C24" s="28"/>
      <c r="D24" s="28"/>
      <c r="E24" s="22" t="str">
        <f>IF('Rekapitulácia stavby'!E20="","",'Rekapitulácia stavby'!E20)</f>
        <v xml:space="preserve"> </v>
      </c>
      <c r="F24" s="28"/>
      <c r="G24" s="28"/>
      <c r="H24" s="28"/>
      <c r="I24" s="93" t="s">
        <v>25</v>
      </c>
      <c r="J24" s="94" t="str">
        <f>IF('Rekapitulácia stavby'!AN20="","",'Rekapitulácia stavby'!AN20)</f>
        <v/>
      </c>
      <c r="K24" s="28"/>
      <c r="L24" s="28"/>
      <c r="M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 x14ac:dyDescent="0.2">
      <c r="A25" s="28"/>
      <c r="B25" s="29"/>
      <c r="C25" s="28"/>
      <c r="D25" s="28"/>
      <c r="E25" s="28"/>
      <c r="F25" s="28"/>
      <c r="G25" s="28"/>
      <c r="H25" s="28"/>
      <c r="I25" s="92"/>
      <c r="J25" s="92"/>
      <c r="K25" s="28"/>
      <c r="L25" s="28"/>
      <c r="M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 x14ac:dyDescent="0.2">
      <c r="A26" s="28"/>
      <c r="B26" s="29"/>
      <c r="C26" s="28"/>
      <c r="D26" s="24" t="s">
        <v>31</v>
      </c>
      <c r="E26" s="28"/>
      <c r="F26" s="28"/>
      <c r="G26" s="28"/>
      <c r="H26" s="28"/>
      <c r="I26" s="92"/>
      <c r="J26" s="92"/>
      <c r="K26" s="28"/>
      <c r="L26" s="28"/>
      <c r="M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 x14ac:dyDescent="0.2">
      <c r="A27" s="96"/>
      <c r="B27" s="97"/>
      <c r="C27" s="96"/>
      <c r="D27" s="96"/>
      <c r="E27" s="223" t="s">
        <v>1</v>
      </c>
      <c r="F27" s="223"/>
      <c r="G27" s="223"/>
      <c r="H27" s="223"/>
      <c r="I27" s="98"/>
      <c r="J27" s="98"/>
      <c r="K27" s="96"/>
      <c r="L27" s="96"/>
      <c r="M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 x14ac:dyDescent="0.2">
      <c r="A28" s="28"/>
      <c r="B28" s="29"/>
      <c r="C28" s="28"/>
      <c r="D28" s="28"/>
      <c r="E28" s="28"/>
      <c r="F28" s="28"/>
      <c r="G28" s="28"/>
      <c r="H28" s="28"/>
      <c r="I28" s="92"/>
      <c r="J28" s="92"/>
      <c r="K28" s="28"/>
      <c r="L28" s="28"/>
      <c r="M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29"/>
      <c r="C29" s="28"/>
      <c r="D29" s="61"/>
      <c r="E29" s="61"/>
      <c r="F29" s="61"/>
      <c r="G29" s="61"/>
      <c r="H29" s="61"/>
      <c r="I29" s="100"/>
      <c r="J29" s="100"/>
      <c r="K29" s="61"/>
      <c r="L29" s="61"/>
      <c r="M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.75" x14ac:dyDescent="0.2">
      <c r="A30" s="28"/>
      <c r="B30" s="29"/>
      <c r="C30" s="28"/>
      <c r="D30" s="28"/>
      <c r="E30" s="24" t="s">
        <v>96</v>
      </c>
      <c r="F30" s="28"/>
      <c r="G30" s="28"/>
      <c r="H30" s="28"/>
      <c r="I30" s="92"/>
      <c r="J30" s="92"/>
      <c r="K30" s="101">
        <f>I96</f>
        <v>0</v>
      </c>
      <c r="L30" s="28"/>
      <c r="M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2.75" x14ac:dyDescent="0.2">
      <c r="A31" s="28"/>
      <c r="B31" s="29"/>
      <c r="C31" s="28"/>
      <c r="D31" s="28"/>
      <c r="E31" s="24" t="s">
        <v>97</v>
      </c>
      <c r="F31" s="28"/>
      <c r="G31" s="28"/>
      <c r="H31" s="28"/>
      <c r="I31" s="92"/>
      <c r="J31" s="92"/>
      <c r="K31" s="101">
        <f>J96</f>
        <v>0</v>
      </c>
      <c r="L31" s="28"/>
      <c r="M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 x14ac:dyDescent="0.2">
      <c r="A32" s="28"/>
      <c r="B32" s="29"/>
      <c r="C32" s="28"/>
      <c r="D32" s="102" t="s">
        <v>32</v>
      </c>
      <c r="E32" s="28"/>
      <c r="F32" s="28"/>
      <c r="G32" s="28"/>
      <c r="H32" s="28"/>
      <c r="I32" s="92"/>
      <c r="J32" s="92"/>
      <c r="K32" s="66">
        <f>ROUND(K144, 2)</f>
        <v>0</v>
      </c>
      <c r="L32" s="28"/>
      <c r="M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 x14ac:dyDescent="0.2">
      <c r="A33" s="28"/>
      <c r="B33" s="29"/>
      <c r="C33" s="28"/>
      <c r="D33" s="61"/>
      <c r="E33" s="61"/>
      <c r="F33" s="61"/>
      <c r="G33" s="61"/>
      <c r="H33" s="61"/>
      <c r="I33" s="100"/>
      <c r="J33" s="100"/>
      <c r="K33" s="61"/>
      <c r="L33" s="61"/>
      <c r="M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 x14ac:dyDescent="0.2">
      <c r="A34" s="28"/>
      <c r="B34" s="29"/>
      <c r="C34" s="28"/>
      <c r="D34" s="28"/>
      <c r="E34" s="28"/>
      <c r="F34" s="32" t="s">
        <v>34</v>
      </c>
      <c r="G34" s="28"/>
      <c r="H34" s="28"/>
      <c r="I34" s="103" t="s">
        <v>33</v>
      </c>
      <c r="J34" s="92"/>
      <c r="K34" s="32" t="s">
        <v>35</v>
      </c>
      <c r="L34" s="28"/>
      <c r="M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 x14ac:dyDescent="0.2">
      <c r="A35" s="28"/>
      <c r="B35" s="29"/>
      <c r="C35" s="28"/>
      <c r="D35" s="104" t="s">
        <v>36</v>
      </c>
      <c r="E35" s="24" t="s">
        <v>37</v>
      </c>
      <c r="F35" s="101">
        <f>ROUND((SUM(BE144:BE445)),  2)</f>
        <v>0</v>
      </c>
      <c r="G35" s="28"/>
      <c r="H35" s="28"/>
      <c r="I35" s="105">
        <v>0.2</v>
      </c>
      <c r="J35" s="92"/>
      <c r="K35" s="101">
        <f>ROUND(((SUM(BE144:BE445))*I35),  2)</f>
        <v>0</v>
      </c>
      <c r="L35" s="28"/>
      <c r="M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 x14ac:dyDescent="0.2">
      <c r="A36" s="28"/>
      <c r="B36" s="29"/>
      <c r="C36" s="28"/>
      <c r="D36" s="28"/>
      <c r="E36" s="24" t="s">
        <v>38</v>
      </c>
      <c r="F36" s="101">
        <f>ROUND((SUM(BF144:BF445)),  2)</f>
        <v>0</v>
      </c>
      <c r="G36" s="28"/>
      <c r="H36" s="28"/>
      <c r="I36" s="105">
        <v>0.2</v>
      </c>
      <c r="J36" s="92"/>
      <c r="K36" s="101">
        <f>ROUND(((SUM(BF144:BF445))*I36),  2)</f>
        <v>0</v>
      </c>
      <c r="L36" s="28"/>
      <c r="M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 x14ac:dyDescent="0.2">
      <c r="A37" s="28"/>
      <c r="B37" s="29"/>
      <c r="C37" s="28"/>
      <c r="D37" s="28"/>
      <c r="E37" s="24" t="s">
        <v>39</v>
      </c>
      <c r="F37" s="101">
        <f>ROUND((SUM(BG144:BG445)),  2)</f>
        <v>0</v>
      </c>
      <c r="G37" s="28"/>
      <c r="H37" s="28"/>
      <c r="I37" s="105">
        <v>0.2</v>
      </c>
      <c r="J37" s="92"/>
      <c r="K37" s="101">
        <f>0</f>
        <v>0</v>
      </c>
      <c r="L37" s="28"/>
      <c r="M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 x14ac:dyDescent="0.2">
      <c r="A38" s="28"/>
      <c r="B38" s="29"/>
      <c r="C38" s="28"/>
      <c r="D38" s="28"/>
      <c r="E38" s="24" t="s">
        <v>40</v>
      </c>
      <c r="F38" s="101">
        <f>ROUND((SUM(BH144:BH445)),  2)</f>
        <v>0</v>
      </c>
      <c r="G38" s="28"/>
      <c r="H38" s="28"/>
      <c r="I38" s="105">
        <v>0.2</v>
      </c>
      <c r="J38" s="92"/>
      <c r="K38" s="101">
        <f>0</f>
        <v>0</v>
      </c>
      <c r="L38" s="28"/>
      <c r="M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 x14ac:dyDescent="0.2">
      <c r="A39" s="28"/>
      <c r="B39" s="29"/>
      <c r="C39" s="28"/>
      <c r="D39" s="28"/>
      <c r="E39" s="24" t="s">
        <v>41</v>
      </c>
      <c r="F39" s="101">
        <f>ROUND((SUM(BI144:BI445)),  2)</f>
        <v>0</v>
      </c>
      <c r="G39" s="28"/>
      <c r="H39" s="28"/>
      <c r="I39" s="105">
        <v>0</v>
      </c>
      <c r="J39" s="92"/>
      <c r="K39" s="101">
        <f>0</f>
        <v>0</v>
      </c>
      <c r="L39" s="28"/>
      <c r="M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 x14ac:dyDescent="0.2">
      <c r="A40" s="28"/>
      <c r="B40" s="29"/>
      <c r="C40" s="28"/>
      <c r="D40" s="28"/>
      <c r="E40" s="28"/>
      <c r="F40" s="28"/>
      <c r="G40" s="28"/>
      <c r="H40" s="28"/>
      <c r="I40" s="92"/>
      <c r="J40" s="92"/>
      <c r="K40" s="28"/>
      <c r="L40" s="28"/>
      <c r="M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 x14ac:dyDescent="0.2">
      <c r="A41" s="28"/>
      <c r="B41" s="29"/>
      <c r="C41" s="106"/>
      <c r="D41" s="107" t="s">
        <v>42</v>
      </c>
      <c r="E41" s="55"/>
      <c r="F41" s="55"/>
      <c r="G41" s="108" t="s">
        <v>43</v>
      </c>
      <c r="H41" s="109" t="s">
        <v>44</v>
      </c>
      <c r="I41" s="110"/>
      <c r="J41" s="110"/>
      <c r="K41" s="111">
        <f>SUM(K32:K39)</f>
        <v>0</v>
      </c>
      <c r="L41" s="112"/>
      <c r="M41" s="3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 x14ac:dyDescent="0.2">
      <c r="A42" s="28"/>
      <c r="B42" s="29"/>
      <c r="C42" s="28"/>
      <c r="D42" s="28"/>
      <c r="E42" s="28"/>
      <c r="F42" s="28"/>
      <c r="G42" s="28"/>
      <c r="H42" s="28"/>
      <c r="I42" s="92"/>
      <c r="J42" s="92"/>
      <c r="K42" s="28"/>
      <c r="L42" s="28"/>
      <c r="M42" s="3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 x14ac:dyDescent="0.2">
      <c r="B43" s="17"/>
      <c r="I43" s="89"/>
      <c r="J43" s="89"/>
      <c r="M43" s="17"/>
    </row>
    <row r="44" spans="1:31" s="1" customFormat="1" ht="14.45" customHeight="1" x14ac:dyDescent="0.2">
      <c r="B44" s="17"/>
      <c r="I44" s="89"/>
      <c r="J44" s="89"/>
      <c r="M44" s="17"/>
    </row>
    <row r="45" spans="1:31" s="1" customFormat="1" ht="14.45" customHeight="1" x14ac:dyDescent="0.2">
      <c r="B45" s="17"/>
      <c r="I45" s="89"/>
      <c r="J45" s="89"/>
      <c r="M45" s="17"/>
    </row>
    <row r="46" spans="1:31" s="1" customFormat="1" ht="14.45" customHeight="1" x14ac:dyDescent="0.2">
      <c r="B46" s="17"/>
      <c r="I46" s="89"/>
      <c r="J46" s="89"/>
      <c r="M46" s="17"/>
    </row>
    <row r="47" spans="1:31" s="1" customFormat="1" ht="14.45" customHeight="1" x14ac:dyDescent="0.2">
      <c r="B47" s="17"/>
      <c r="I47" s="89"/>
      <c r="J47" s="89"/>
      <c r="M47" s="17"/>
    </row>
    <row r="48" spans="1:31" s="1" customFormat="1" ht="14.45" customHeight="1" x14ac:dyDescent="0.2">
      <c r="B48" s="17"/>
      <c r="I48" s="89"/>
      <c r="J48" s="89"/>
      <c r="M48" s="17"/>
    </row>
    <row r="49" spans="1:31" s="1" customFormat="1" ht="14.45" customHeight="1" x14ac:dyDescent="0.2">
      <c r="B49" s="17"/>
      <c r="I49" s="89"/>
      <c r="J49" s="89"/>
      <c r="M49" s="17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113"/>
      <c r="J50" s="113"/>
      <c r="K50" s="40"/>
      <c r="L50" s="40"/>
      <c r="M50" s="38"/>
    </row>
    <row r="51" spans="1:31" ht="11.25" x14ac:dyDescent="0.2">
      <c r="B51" s="17"/>
      <c r="M51" s="17"/>
    </row>
    <row r="52" spans="1:31" ht="11.25" x14ac:dyDescent="0.2">
      <c r="B52" s="17"/>
      <c r="M52" s="17"/>
    </row>
    <row r="53" spans="1:31" ht="11.25" x14ac:dyDescent="0.2">
      <c r="B53" s="17"/>
      <c r="M53" s="17"/>
    </row>
    <row r="54" spans="1:31" ht="11.25" x14ac:dyDescent="0.2">
      <c r="B54" s="17"/>
      <c r="M54" s="17"/>
    </row>
    <row r="55" spans="1:31" ht="11.25" x14ac:dyDescent="0.2">
      <c r="B55" s="17"/>
      <c r="M55" s="17"/>
    </row>
    <row r="56" spans="1:31" ht="11.25" x14ac:dyDescent="0.2">
      <c r="B56" s="17"/>
      <c r="M56" s="17"/>
    </row>
    <row r="57" spans="1:31" ht="11.25" x14ac:dyDescent="0.2">
      <c r="B57" s="17"/>
      <c r="M57" s="17"/>
    </row>
    <row r="58" spans="1:31" ht="11.25" x14ac:dyDescent="0.2">
      <c r="B58" s="17"/>
      <c r="M58" s="17"/>
    </row>
    <row r="59" spans="1:31" ht="11.25" x14ac:dyDescent="0.2">
      <c r="B59" s="17"/>
      <c r="M59" s="17"/>
    </row>
    <row r="60" spans="1:31" ht="11.25" x14ac:dyDescent="0.2">
      <c r="B60" s="17"/>
      <c r="M60" s="17"/>
    </row>
    <row r="61" spans="1:31" s="2" customFormat="1" ht="12.75" x14ac:dyDescent="0.2">
      <c r="A61" s="28"/>
      <c r="B61" s="29"/>
      <c r="C61" s="28"/>
      <c r="D61" s="41" t="s">
        <v>47</v>
      </c>
      <c r="E61" s="31"/>
      <c r="F61" s="114" t="s">
        <v>48</v>
      </c>
      <c r="G61" s="41" t="s">
        <v>47</v>
      </c>
      <c r="H61" s="31"/>
      <c r="I61" s="115"/>
      <c r="J61" s="116" t="s">
        <v>48</v>
      </c>
      <c r="K61" s="31"/>
      <c r="L61" s="31"/>
      <c r="M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11.25" x14ac:dyDescent="0.2">
      <c r="B62" s="17"/>
      <c r="M62" s="17"/>
    </row>
    <row r="63" spans="1:31" ht="11.25" x14ac:dyDescent="0.2">
      <c r="B63" s="17"/>
      <c r="M63" s="17"/>
    </row>
    <row r="64" spans="1:31" ht="11.25" x14ac:dyDescent="0.2">
      <c r="B64" s="17"/>
      <c r="M64" s="17"/>
    </row>
    <row r="65" spans="1:31" s="2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117"/>
      <c r="J65" s="117"/>
      <c r="K65" s="42"/>
      <c r="L65" s="42"/>
      <c r="M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1.25" x14ac:dyDescent="0.2">
      <c r="B66" s="17"/>
      <c r="M66" s="17"/>
    </row>
    <row r="67" spans="1:31" ht="11.25" x14ac:dyDescent="0.2">
      <c r="B67" s="17"/>
      <c r="M67" s="17"/>
    </row>
    <row r="68" spans="1:31" ht="11.25" x14ac:dyDescent="0.2">
      <c r="B68" s="17"/>
      <c r="M68" s="17"/>
    </row>
    <row r="69" spans="1:31" ht="11.25" x14ac:dyDescent="0.2">
      <c r="B69" s="17"/>
      <c r="M69" s="17"/>
    </row>
    <row r="70" spans="1:31" ht="11.25" x14ac:dyDescent="0.2">
      <c r="B70" s="17"/>
      <c r="M70" s="17"/>
    </row>
    <row r="71" spans="1:31" ht="11.25" x14ac:dyDescent="0.2">
      <c r="B71" s="17"/>
      <c r="M71" s="17"/>
    </row>
    <row r="72" spans="1:31" ht="11.25" x14ac:dyDescent="0.2">
      <c r="B72" s="17"/>
      <c r="M72" s="17"/>
    </row>
    <row r="73" spans="1:31" ht="11.25" x14ac:dyDescent="0.2">
      <c r="B73" s="17"/>
      <c r="M73" s="17"/>
    </row>
    <row r="74" spans="1:31" ht="11.25" x14ac:dyDescent="0.2">
      <c r="B74" s="17"/>
      <c r="M74" s="17"/>
    </row>
    <row r="75" spans="1:31" ht="11.25" x14ac:dyDescent="0.2">
      <c r="B75" s="17"/>
      <c r="M75" s="17"/>
    </row>
    <row r="76" spans="1:31" s="2" customFormat="1" ht="12.75" x14ac:dyDescent="0.2">
      <c r="A76" s="28"/>
      <c r="B76" s="29"/>
      <c r="C76" s="28"/>
      <c r="D76" s="41" t="s">
        <v>47</v>
      </c>
      <c r="E76" s="31"/>
      <c r="F76" s="114" t="s">
        <v>48</v>
      </c>
      <c r="G76" s="41" t="s">
        <v>47</v>
      </c>
      <c r="H76" s="31"/>
      <c r="I76" s="115"/>
      <c r="J76" s="116" t="s">
        <v>48</v>
      </c>
      <c r="K76" s="31"/>
      <c r="L76" s="31"/>
      <c r="M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8"/>
      <c r="J77" s="118"/>
      <c r="K77" s="44"/>
      <c r="L77" s="44"/>
      <c r="M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9"/>
      <c r="J81" s="119"/>
      <c r="K81" s="46"/>
      <c r="L81" s="46"/>
      <c r="M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29"/>
      <c r="C82" s="18" t="s">
        <v>98</v>
      </c>
      <c r="D82" s="28"/>
      <c r="E82" s="28"/>
      <c r="F82" s="28"/>
      <c r="G82" s="28"/>
      <c r="H82" s="28"/>
      <c r="I82" s="92"/>
      <c r="J82" s="92"/>
      <c r="K82" s="28"/>
      <c r="L82" s="28"/>
      <c r="M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92"/>
      <c r="J83" s="92"/>
      <c r="K83" s="28"/>
      <c r="L83" s="28"/>
      <c r="M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4" t="s">
        <v>15</v>
      </c>
      <c r="D84" s="28"/>
      <c r="E84" s="28"/>
      <c r="F84" s="28"/>
      <c r="G84" s="28"/>
      <c r="H84" s="28"/>
      <c r="I84" s="92"/>
      <c r="J84" s="92"/>
      <c r="K84" s="28"/>
      <c r="L84" s="28"/>
      <c r="M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3.25" customHeight="1" x14ac:dyDescent="0.2">
      <c r="A85" s="28"/>
      <c r="B85" s="29"/>
      <c r="C85" s="28"/>
      <c r="D85" s="28"/>
      <c r="E85" s="235" t="str">
        <f>E7</f>
        <v>Centrum odborného výcviku-materialno-technické vybavenie rekonštr.SOŠ strojnická Pov.Bystrica</v>
      </c>
      <c r="F85" s="236"/>
      <c r="G85" s="236"/>
      <c r="H85" s="236"/>
      <c r="I85" s="92"/>
      <c r="J85" s="92"/>
      <c r="K85" s="28"/>
      <c r="L85" s="28"/>
      <c r="M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 x14ac:dyDescent="0.2">
      <c r="A86" s="28"/>
      <c r="B86" s="29"/>
      <c r="C86" s="24" t="s">
        <v>94</v>
      </c>
      <c r="D86" s="28"/>
      <c r="E86" s="28"/>
      <c r="F86" s="28"/>
      <c r="G86" s="28"/>
      <c r="H86" s="28"/>
      <c r="I86" s="92"/>
      <c r="J86" s="92"/>
      <c r="K86" s="28"/>
      <c r="L86" s="28"/>
      <c r="M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 x14ac:dyDescent="0.2">
      <c r="A87" s="28"/>
      <c r="B87" s="29"/>
      <c r="C87" s="28"/>
      <c r="D87" s="28"/>
      <c r="E87" s="196" t="str">
        <f>E9</f>
        <v>001 - Stavebno-architekto...</v>
      </c>
      <c r="F87" s="237"/>
      <c r="G87" s="237"/>
      <c r="H87" s="237"/>
      <c r="I87" s="92"/>
      <c r="J87" s="92"/>
      <c r="K87" s="28"/>
      <c r="L87" s="28"/>
      <c r="M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92"/>
      <c r="J88" s="92"/>
      <c r="K88" s="28"/>
      <c r="L88" s="28"/>
      <c r="M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 x14ac:dyDescent="0.2">
      <c r="A89" s="28"/>
      <c r="B89" s="29"/>
      <c r="C89" s="24" t="s">
        <v>19</v>
      </c>
      <c r="D89" s="28"/>
      <c r="E89" s="28"/>
      <c r="F89" s="22" t="str">
        <f>F12</f>
        <v xml:space="preserve"> </v>
      </c>
      <c r="G89" s="28"/>
      <c r="H89" s="28"/>
      <c r="I89" s="93" t="s">
        <v>21</v>
      </c>
      <c r="J89" s="95" t="str">
        <f>IF(J12="","",J12)</f>
        <v>5.6.2020</v>
      </c>
      <c r="K89" s="28"/>
      <c r="L89" s="28"/>
      <c r="M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 x14ac:dyDescent="0.2">
      <c r="A90" s="28"/>
      <c r="B90" s="29"/>
      <c r="C90" s="28"/>
      <c r="D90" s="28"/>
      <c r="E90" s="28"/>
      <c r="F90" s="28"/>
      <c r="G90" s="28"/>
      <c r="H90" s="28"/>
      <c r="I90" s="92"/>
      <c r="J90" s="92"/>
      <c r="K90" s="28"/>
      <c r="L90" s="28"/>
      <c r="M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 x14ac:dyDescent="0.2">
      <c r="A91" s="28"/>
      <c r="B91" s="29"/>
      <c r="C91" s="24" t="s">
        <v>23</v>
      </c>
      <c r="D91" s="28"/>
      <c r="E91" s="28"/>
      <c r="F91" s="22" t="str">
        <f>E15</f>
        <v xml:space="preserve"> </v>
      </c>
      <c r="G91" s="28"/>
      <c r="H91" s="28"/>
      <c r="I91" s="93" t="s">
        <v>28</v>
      </c>
      <c r="J91" s="120" t="str">
        <f>E21</f>
        <v xml:space="preserve"> </v>
      </c>
      <c r="K91" s="28"/>
      <c r="L91" s="28"/>
      <c r="M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 x14ac:dyDescent="0.2">
      <c r="A92" s="28"/>
      <c r="B92" s="29"/>
      <c r="C92" s="24" t="s">
        <v>26</v>
      </c>
      <c r="D92" s="28"/>
      <c r="E92" s="28"/>
      <c r="F92" s="22" t="str">
        <f>IF(E18="","",E18)</f>
        <v>Vyplň údaj</v>
      </c>
      <c r="G92" s="28"/>
      <c r="H92" s="28"/>
      <c r="I92" s="93" t="s">
        <v>30</v>
      </c>
      <c r="J92" s="120" t="str">
        <f>E24</f>
        <v xml:space="preserve"> </v>
      </c>
      <c r="K92" s="28"/>
      <c r="L92" s="28"/>
      <c r="M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92"/>
      <c r="J93" s="92"/>
      <c r="K93" s="28"/>
      <c r="L93" s="28"/>
      <c r="M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 x14ac:dyDescent="0.2">
      <c r="A94" s="28"/>
      <c r="B94" s="29"/>
      <c r="C94" s="121" t="s">
        <v>99</v>
      </c>
      <c r="D94" s="106"/>
      <c r="E94" s="106"/>
      <c r="F94" s="106"/>
      <c r="G94" s="106"/>
      <c r="H94" s="106"/>
      <c r="I94" s="122" t="s">
        <v>100</v>
      </c>
      <c r="J94" s="122" t="s">
        <v>101</v>
      </c>
      <c r="K94" s="123" t="s">
        <v>102</v>
      </c>
      <c r="L94" s="106"/>
      <c r="M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 x14ac:dyDescent="0.2">
      <c r="A95" s="28"/>
      <c r="B95" s="29"/>
      <c r="C95" s="28"/>
      <c r="D95" s="28"/>
      <c r="E95" s="28"/>
      <c r="F95" s="28"/>
      <c r="G95" s="28"/>
      <c r="H95" s="28"/>
      <c r="I95" s="92"/>
      <c r="J95" s="92"/>
      <c r="K95" s="28"/>
      <c r="L95" s="28"/>
      <c r="M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 x14ac:dyDescent="0.2">
      <c r="A96" s="28"/>
      <c r="B96" s="29"/>
      <c r="C96" s="124" t="s">
        <v>103</v>
      </c>
      <c r="D96" s="28"/>
      <c r="E96" s="28"/>
      <c r="F96" s="28"/>
      <c r="G96" s="28"/>
      <c r="H96" s="28"/>
      <c r="I96" s="125">
        <f t="shared" ref="I96:J98" si="0">Q144</f>
        <v>0</v>
      </c>
      <c r="J96" s="125">
        <f t="shared" si="0"/>
        <v>0</v>
      </c>
      <c r="K96" s="66">
        <f>K144</f>
        <v>0</v>
      </c>
      <c r="L96" s="28"/>
      <c r="M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104</v>
      </c>
    </row>
    <row r="97" spans="2:13" s="9" customFormat="1" ht="24.95" customHeight="1" x14ac:dyDescent="0.2">
      <c r="B97" s="126"/>
      <c r="D97" s="127" t="s">
        <v>105</v>
      </c>
      <c r="E97" s="128"/>
      <c r="F97" s="128"/>
      <c r="G97" s="128"/>
      <c r="H97" s="128"/>
      <c r="I97" s="129">
        <f t="shared" si="0"/>
        <v>0</v>
      </c>
      <c r="J97" s="129">
        <f t="shared" si="0"/>
        <v>0</v>
      </c>
      <c r="K97" s="130">
        <f>K145</f>
        <v>0</v>
      </c>
      <c r="M97" s="126"/>
    </row>
    <row r="98" spans="2:13" s="10" customFormat="1" ht="19.899999999999999" customHeight="1" x14ac:dyDescent="0.2">
      <c r="B98" s="131"/>
      <c r="D98" s="132" t="s">
        <v>106</v>
      </c>
      <c r="E98" s="133"/>
      <c r="F98" s="133"/>
      <c r="G98" s="133"/>
      <c r="H98" s="133"/>
      <c r="I98" s="134">
        <f t="shared" si="0"/>
        <v>0</v>
      </c>
      <c r="J98" s="134">
        <f t="shared" si="0"/>
        <v>0</v>
      </c>
      <c r="K98" s="135">
        <f>K146</f>
        <v>0</v>
      </c>
      <c r="M98" s="131"/>
    </row>
    <row r="99" spans="2:13" s="10" customFormat="1" ht="19.899999999999999" customHeight="1" x14ac:dyDescent="0.2">
      <c r="B99" s="131"/>
      <c r="D99" s="132" t="s">
        <v>107</v>
      </c>
      <c r="E99" s="133"/>
      <c r="F99" s="133"/>
      <c r="G99" s="133"/>
      <c r="H99" s="133"/>
      <c r="I99" s="134">
        <f>Q159</f>
        <v>0</v>
      </c>
      <c r="J99" s="134">
        <f>R159</f>
        <v>0</v>
      </c>
      <c r="K99" s="135">
        <f>K159</f>
        <v>0</v>
      </c>
      <c r="M99" s="131"/>
    </row>
    <row r="100" spans="2:13" s="10" customFormat="1" ht="19.899999999999999" customHeight="1" x14ac:dyDescent="0.2">
      <c r="B100" s="131"/>
      <c r="D100" s="132" t="s">
        <v>108</v>
      </c>
      <c r="E100" s="133"/>
      <c r="F100" s="133"/>
      <c r="G100" s="133"/>
      <c r="H100" s="133"/>
      <c r="I100" s="134">
        <f>Q162</f>
        <v>0</v>
      </c>
      <c r="J100" s="134">
        <f>R162</f>
        <v>0</v>
      </c>
      <c r="K100" s="135">
        <f>K162</f>
        <v>0</v>
      </c>
      <c r="M100" s="131"/>
    </row>
    <row r="101" spans="2:13" s="10" customFormat="1" ht="19.899999999999999" customHeight="1" x14ac:dyDescent="0.2">
      <c r="B101" s="131"/>
      <c r="D101" s="132" t="s">
        <v>109</v>
      </c>
      <c r="E101" s="133"/>
      <c r="F101" s="133"/>
      <c r="G101" s="133"/>
      <c r="H101" s="133"/>
      <c r="I101" s="134">
        <f>Q175</f>
        <v>0</v>
      </c>
      <c r="J101" s="134">
        <f>R175</f>
        <v>0</v>
      </c>
      <c r="K101" s="135">
        <f>K175</f>
        <v>0</v>
      </c>
      <c r="M101" s="131"/>
    </row>
    <row r="102" spans="2:13" s="10" customFormat="1" ht="19.899999999999999" customHeight="1" x14ac:dyDescent="0.2">
      <c r="B102" s="131"/>
      <c r="D102" s="132" t="s">
        <v>110</v>
      </c>
      <c r="E102" s="133"/>
      <c r="F102" s="133"/>
      <c r="G102" s="133"/>
      <c r="H102" s="133"/>
      <c r="I102" s="134">
        <f>Q177</f>
        <v>0</v>
      </c>
      <c r="J102" s="134">
        <f>R177</f>
        <v>0</v>
      </c>
      <c r="K102" s="135">
        <f>K177</f>
        <v>0</v>
      </c>
      <c r="M102" s="131"/>
    </row>
    <row r="103" spans="2:13" s="10" customFormat="1" ht="19.899999999999999" customHeight="1" x14ac:dyDescent="0.2">
      <c r="B103" s="131"/>
      <c r="D103" s="132" t="s">
        <v>111</v>
      </c>
      <c r="E103" s="133"/>
      <c r="F103" s="133"/>
      <c r="G103" s="133"/>
      <c r="H103" s="133"/>
      <c r="I103" s="134">
        <f>Q181</f>
        <v>0</v>
      </c>
      <c r="J103" s="134">
        <f>R181</f>
        <v>0</v>
      </c>
      <c r="K103" s="135">
        <f>K181</f>
        <v>0</v>
      </c>
      <c r="M103" s="131"/>
    </row>
    <row r="104" spans="2:13" s="10" customFormat="1" ht="19.899999999999999" customHeight="1" x14ac:dyDescent="0.2">
      <c r="B104" s="131"/>
      <c r="D104" s="132" t="s">
        <v>112</v>
      </c>
      <c r="E104" s="133"/>
      <c r="F104" s="133"/>
      <c r="G104" s="133"/>
      <c r="H104" s="133"/>
      <c r="I104" s="134">
        <f>Q215</f>
        <v>0</v>
      </c>
      <c r="J104" s="134">
        <f>R215</f>
        <v>0</v>
      </c>
      <c r="K104" s="135">
        <f>K215</f>
        <v>0</v>
      </c>
      <c r="M104" s="131"/>
    </row>
    <row r="105" spans="2:13" s="10" customFormat="1" ht="19.899999999999999" customHeight="1" x14ac:dyDescent="0.2">
      <c r="B105" s="131"/>
      <c r="D105" s="132" t="s">
        <v>113</v>
      </c>
      <c r="E105" s="133"/>
      <c r="F105" s="133"/>
      <c r="G105" s="133"/>
      <c r="H105" s="133"/>
      <c r="I105" s="134">
        <f>Q278</f>
        <v>0</v>
      </c>
      <c r="J105" s="134">
        <f>R278</f>
        <v>0</v>
      </c>
      <c r="K105" s="135">
        <f>K278</f>
        <v>0</v>
      </c>
      <c r="M105" s="131"/>
    </row>
    <row r="106" spans="2:13" s="9" customFormat="1" ht="24.95" customHeight="1" x14ac:dyDescent="0.2">
      <c r="B106" s="126"/>
      <c r="D106" s="127" t="s">
        <v>114</v>
      </c>
      <c r="E106" s="128"/>
      <c r="F106" s="128"/>
      <c r="G106" s="128"/>
      <c r="H106" s="128"/>
      <c r="I106" s="129">
        <f>Q280</f>
        <v>0</v>
      </c>
      <c r="J106" s="129">
        <f>R280</f>
        <v>0</v>
      </c>
      <c r="K106" s="130">
        <f>K280</f>
        <v>0</v>
      </c>
      <c r="M106" s="126"/>
    </row>
    <row r="107" spans="2:13" s="10" customFormat="1" ht="19.899999999999999" customHeight="1" x14ac:dyDescent="0.2">
      <c r="B107" s="131"/>
      <c r="D107" s="132" t="s">
        <v>115</v>
      </c>
      <c r="E107" s="133"/>
      <c r="F107" s="133"/>
      <c r="G107" s="133"/>
      <c r="H107" s="133"/>
      <c r="I107" s="134">
        <f>Q281</f>
        <v>0</v>
      </c>
      <c r="J107" s="134">
        <f>R281</f>
        <v>0</v>
      </c>
      <c r="K107" s="135">
        <f>K281</f>
        <v>0</v>
      </c>
      <c r="M107" s="131"/>
    </row>
    <row r="108" spans="2:13" s="10" customFormat="1" ht="19.899999999999999" customHeight="1" x14ac:dyDescent="0.2">
      <c r="B108" s="131"/>
      <c r="D108" s="132" t="s">
        <v>116</v>
      </c>
      <c r="E108" s="133"/>
      <c r="F108" s="133"/>
      <c r="G108" s="133"/>
      <c r="H108" s="133"/>
      <c r="I108" s="134">
        <f>Q293</f>
        <v>0</v>
      </c>
      <c r="J108" s="134">
        <f>R293</f>
        <v>0</v>
      </c>
      <c r="K108" s="135">
        <f>K293</f>
        <v>0</v>
      </c>
      <c r="M108" s="131"/>
    </row>
    <row r="109" spans="2:13" s="10" customFormat="1" ht="19.899999999999999" customHeight="1" x14ac:dyDescent="0.2">
      <c r="B109" s="131"/>
      <c r="D109" s="132" t="s">
        <v>117</v>
      </c>
      <c r="E109" s="133"/>
      <c r="F109" s="133"/>
      <c r="G109" s="133"/>
      <c r="H109" s="133"/>
      <c r="I109" s="134">
        <f>Q304</f>
        <v>0</v>
      </c>
      <c r="J109" s="134">
        <f>R304</f>
        <v>0</v>
      </c>
      <c r="K109" s="135">
        <f>K304</f>
        <v>0</v>
      </c>
      <c r="M109" s="131"/>
    </row>
    <row r="110" spans="2:13" s="10" customFormat="1" ht="19.899999999999999" customHeight="1" x14ac:dyDescent="0.2">
      <c r="B110" s="131"/>
      <c r="D110" s="132" t="s">
        <v>118</v>
      </c>
      <c r="E110" s="133"/>
      <c r="F110" s="133"/>
      <c r="G110" s="133"/>
      <c r="H110" s="133"/>
      <c r="I110" s="134">
        <f>Q311</f>
        <v>0</v>
      </c>
      <c r="J110" s="134">
        <f>R311</f>
        <v>0</v>
      </c>
      <c r="K110" s="135">
        <f>K311</f>
        <v>0</v>
      </c>
      <c r="M110" s="131"/>
    </row>
    <row r="111" spans="2:13" s="10" customFormat="1" ht="19.899999999999999" customHeight="1" x14ac:dyDescent="0.2">
      <c r="B111" s="131"/>
      <c r="D111" s="132" t="s">
        <v>119</v>
      </c>
      <c r="E111" s="133"/>
      <c r="F111" s="133"/>
      <c r="G111" s="133"/>
      <c r="H111" s="133"/>
      <c r="I111" s="134">
        <f>Q318</f>
        <v>0</v>
      </c>
      <c r="J111" s="134">
        <f>R318</f>
        <v>0</v>
      </c>
      <c r="K111" s="135">
        <f>K318</f>
        <v>0</v>
      </c>
      <c r="M111" s="131"/>
    </row>
    <row r="112" spans="2:13" s="10" customFormat="1" ht="19.899999999999999" customHeight="1" x14ac:dyDescent="0.2">
      <c r="B112" s="131"/>
      <c r="D112" s="132" t="s">
        <v>120</v>
      </c>
      <c r="E112" s="133"/>
      <c r="F112" s="133"/>
      <c r="G112" s="133"/>
      <c r="H112" s="133"/>
      <c r="I112" s="134">
        <f>Q329</f>
        <v>0</v>
      </c>
      <c r="J112" s="134">
        <f>R329</f>
        <v>0</v>
      </c>
      <c r="K112" s="135">
        <f>K329</f>
        <v>0</v>
      </c>
      <c r="M112" s="131"/>
    </row>
    <row r="113" spans="1:31" s="10" customFormat="1" ht="19.899999999999999" customHeight="1" x14ac:dyDescent="0.2">
      <c r="B113" s="131"/>
      <c r="D113" s="132" t="s">
        <v>121</v>
      </c>
      <c r="E113" s="133"/>
      <c r="F113" s="133"/>
      <c r="G113" s="133"/>
      <c r="H113" s="133"/>
      <c r="I113" s="134">
        <f>Q353</f>
        <v>0</v>
      </c>
      <c r="J113" s="134">
        <f>R353</f>
        <v>0</v>
      </c>
      <c r="K113" s="135">
        <f>K353</f>
        <v>0</v>
      </c>
      <c r="M113" s="131"/>
    </row>
    <row r="114" spans="1:31" s="10" customFormat="1" ht="19.899999999999999" customHeight="1" x14ac:dyDescent="0.2">
      <c r="B114" s="131"/>
      <c r="D114" s="132" t="s">
        <v>122</v>
      </c>
      <c r="E114" s="133"/>
      <c r="F114" s="133"/>
      <c r="G114" s="133"/>
      <c r="H114" s="133"/>
      <c r="I114" s="134">
        <f>Q368</f>
        <v>0</v>
      </c>
      <c r="J114" s="134">
        <f>R368</f>
        <v>0</v>
      </c>
      <c r="K114" s="135">
        <f>K368</f>
        <v>0</v>
      </c>
      <c r="M114" s="131"/>
    </row>
    <row r="115" spans="1:31" s="10" customFormat="1" ht="19.899999999999999" customHeight="1" x14ac:dyDescent="0.2">
      <c r="B115" s="131"/>
      <c r="D115" s="132" t="s">
        <v>123</v>
      </c>
      <c r="E115" s="133"/>
      <c r="F115" s="133"/>
      <c r="G115" s="133"/>
      <c r="H115" s="133"/>
      <c r="I115" s="134">
        <f>Q387</f>
        <v>0</v>
      </c>
      <c r="J115" s="134">
        <f>R387</f>
        <v>0</v>
      </c>
      <c r="K115" s="135">
        <f>K387</f>
        <v>0</v>
      </c>
      <c r="M115" s="131"/>
    </row>
    <row r="116" spans="1:31" s="10" customFormat="1" ht="19.899999999999999" customHeight="1" x14ac:dyDescent="0.2">
      <c r="B116" s="131"/>
      <c r="D116" s="132" t="s">
        <v>124</v>
      </c>
      <c r="E116" s="133"/>
      <c r="F116" s="133"/>
      <c r="G116" s="133"/>
      <c r="H116" s="133"/>
      <c r="I116" s="134">
        <f>Q406</f>
        <v>0</v>
      </c>
      <c r="J116" s="134">
        <f>R406</f>
        <v>0</v>
      </c>
      <c r="K116" s="135">
        <f>K406</f>
        <v>0</v>
      </c>
      <c r="M116" s="131"/>
    </row>
    <row r="117" spans="1:31" s="10" customFormat="1" ht="19.899999999999999" customHeight="1" x14ac:dyDescent="0.2">
      <c r="B117" s="131"/>
      <c r="D117" s="132" t="s">
        <v>125</v>
      </c>
      <c r="E117" s="133"/>
      <c r="F117" s="133"/>
      <c r="G117" s="133"/>
      <c r="H117" s="133"/>
      <c r="I117" s="134">
        <f>Q412</f>
        <v>0</v>
      </c>
      <c r="J117" s="134">
        <f>R412</f>
        <v>0</v>
      </c>
      <c r="K117" s="135">
        <f>K412</f>
        <v>0</v>
      </c>
      <c r="M117" s="131"/>
    </row>
    <row r="118" spans="1:31" s="10" customFormat="1" ht="19.899999999999999" customHeight="1" x14ac:dyDescent="0.2">
      <c r="B118" s="131"/>
      <c r="D118" s="132" t="s">
        <v>126</v>
      </c>
      <c r="E118" s="133"/>
      <c r="F118" s="133"/>
      <c r="G118" s="133"/>
      <c r="H118" s="133"/>
      <c r="I118" s="134">
        <f>Q417</f>
        <v>0</v>
      </c>
      <c r="J118" s="134">
        <f>R417</f>
        <v>0</v>
      </c>
      <c r="K118" s="135">
        <f>K417</f>
        <v>0</v>
      </c>
      <c r="M118" s="131"/>
    </row>
    <row r="119" spans="1:31" s="10" customFormat="1" ht="19.899999999999999" customHeight="1" x14ac:dyDescent="0.2">
      <c r="B119" s="131"/>
      <c r="D119" s="132" t="s">
        <v>127</v>
      </c>
      <c r="E119" s="133"/>
      <c r="F119" s="133"/>
      <c r="G119" s="133"/>
      <c r="H119" s="133"/>
      <c r="I119" s="134">
        <f>Q421</f>
        <v>0</v>
      </c>
      <c r="J119" s="134">
        <f>R421</f>
        <v>0</v>
      </c>
      <c r="K119" s="135">
        <f>K421</f>
        <v>0</v>
      </c>
      <c r="M119" s="131"/>
    </row>
    <row r="120" spans="1:31" s="10" customFormat="1" ht="19.899999999999999" customHeight="1" x14ac:dyDescent="0.2">
      <c r="B120" s="131"/>
      <c r="D120" s="132" t="s">
        <v>128</v>
      </c>
      <c r="E120" s="133"/>
      <c r="F120" s="133"/>
      <c r="G120" s="133"/>
      <c r="H120" s="133"/>
      <c r="I120" s="134">
        <f>Q428</f>
        <v>0</v>
      </c>
      <c r="J120" s="134">
        <f>R428</f>
        <v>0</v>
      </c>
      <c r="K120" s="135">
        <f>K428</f>
        <v>0</v>
      </c>
      <c r="M120" s="131"/>
    </row>
    <row r="121" spans="1:31" s="9" customFormat="1" ht="24.95" customHeight="1" x14ac:dyDescent="0.2">
      <c r="B121" s="126"/>
      <c r="D121" s="127" t="s">
        <v>129</v>
      </c>
      <c r="E121" s="128"/>
      <c r="F121" s="128"/>
      <c r="G121" s="128"/>
      <c r="H121" s="128"/>
      <c r="I121" s="129">
        <f>Q437</f>
        <v>0</v>
      </c>
      <c r="J121" s="129">
        <f>R437</f>
        <v>0</v>
      </c>
      <c r="K121" s="130">
        <f>K437</f>
        <v>0</v>
      </c>
      <c r="M121" s="126"/>
    </row>
    <row r="122" spans="1:31" s="10" customFormat="1" ht="19.899999999999999" customHeight="1" x14ac:dyDescent="0.2">
      <c r="B122" s="131"/>
      <c r="D122" s="132" t="s">
        <v>130</v>
      </c>
      <c r="E122" s="133"/>
      <c r="F122" s="133"/>
      <c r="G122" s="133"/>
      <c r="H122" s="133"/>
      <c r="I122" s="134">
        <f>Q438</f>
        <v>0</v>
      </c>
      <c r="J122" s="134">
        <f>R438</f>
        <v>0</v>
      </c>
      <c r="K122" s="135">
        <f>K438</f>
        <v>0</v>
      </c>
      <c r="M122" s="131"/>
    </row>
    <row r="123" spans="1:31" s="10" customFormat="1" ht="19.899999999999999" customHeight="1" x14ac:dyDescent="0.2">
      <c r="B123" s="131"/>
      <c r="D123" s="132" t="s">
        <v>131</v>
      </c>
      <c r="E123" s="133"/>
      <c r="F123" s="133"/>
      <c r="G123" s="133"/>
      <c r="H123" s="133"/>
      <c r="I123" s="134">
        <f>Q440</f>
        <v>0</v>
      </c>
      <c r="J123" s="134">
        <f>R440</f>
        <v>0</v>
      </c>
      <c r="K123" s="135">
        <f>K440</f>
        <v>0</v>
      </c>
      <c r="M123" s="131"/>
    </row>
    <row r="124" spans="1:31" s="9" customFormat="1" ht="24.95" customHeight="1" x14ac:dyDescent="0.2">
      <c r="B124" s="126"/>
      <c r="D124" s="127" t="s">
        <v>132</v>
      </c>
      <c r="E124" s="128"/>
      <c r="F124" s="128"/>
      <c r="G124" s="128"/>
      <c r="H124" s="128"/>
      <c r="I124" s="129">
        <f>Q443</f>
        <v>0</v>
      </c>
      <c r="J124" s="129">
        <f>R443</f>
        <v>0</v>
      </c>
      <c r="K124" s="130">
        <f>K443</f>
        <v>0</v>
      </c>
      <c r="M124" s="126"/>
    </row>
    <row r="125" spans="1:31" s="2" customFormat="1" ht="21.75" customHeight="1" x14ac:dyDescent="0.2">
      <c r="A125" s="28"/>
      <c r="B125" s="29"/>
      <c r="C125" s="28"/>
      <c r="D125" s="28"/>
      <c r="E125" s="28"/>
      <c r="F125" s="28"/>
      <c r="G125" s="28"/>
      <c r="H125" s="28"/>
      <c r="I125" s="92"/>
      <c r="J125" s="92"/>
      <c r="K125" s="28"/>
      <c r="L125" s="28"/>
      <c r="M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6.95" customHeight="1" x14ac:dyDescent="0.2">
      <c r="A126" s="28"/>
      <c r="B126" s="43"/>
      <c r="C126" s="44"/>
      <c r="D126" s="44"/>
      <c r="E126" s="44"/>
      <c r="F126" s="44"/>
      <c r="G126" s="44"/>
      <c r="H126" s="44"/>
      <c r="I126" s="118"/>
      <c r="J126" s="118"/>
      <c r="K126" s="44"/>
      <c r="L126" s="44"/>
      <c r="M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30" spans="1:63" s="2" customFormat="1" ht="6.95" customHeight="1" x14ac:dyDescent="0.2">
      <c r="A130" s="28"/>
      <c r="B130" s="45"/>
      <c r="C130" s="46"/>
      <c r="D130" s="46"/>
      <c r="E130" s="46"/>
      <c r="F130" s="46"/>
      <c r="G130" s="46"/>
      <c r="H130" s="46"/>
      <c r="I130" s="119"/>
      <c r="J130" s="119"/>
      <c r="K130" s="46"/>
      <c r="L130" s="46"/>
      <c r="M130" s="3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3" s="2" customFormat="1" ht="24.95" customHeight="1" x14ac:dyDescent="0.2">
      <c r="A131" s="28"/>
      <c r="B131" s="29"/>
      <c r="C131" s="18" t="s">
        <v>133</v>
      </c>
      <c r="D131" s="28"/>
      <c r="E131" s="28"/>
      <c r="F131" s="28"/>
      <c r="G131" s="28"/>
      <c r="H131" s="28"/>
      <c r="I131" s="92"/>
      <c r="J131" s="92"/>
      <c r="K131" s="28"/>
      <c r="L131" s="28"/>
      <c r="M131" s="3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3" s="2" customFormat="1" ht="6.95" customHeight="1" x14ac:dyDescent="0.2">
      <c r="A132" s="28"/>
      <c r="B132" s="29"/>
      <c r="C132" s="28"/>
      <c r="D132" s="28"/>
      <c r="E132" s="28"/>
      <c r="F132" s="28"/>
      <c r="G132" s="28"/>
      <c r="H132" s="28"/>
      <c r="I132" s="92"/>
      <c r="J132" s="92"/>
      <c r="K132" s="28"/>
      <c r="L132" s="28"/>
      <c r="M132" s="3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3" s="2" customFormat="1" ht="12" customHeight="1" x14ac:dyDescent="0.2">
      <c r="A133" s="28"/>
      <c r="B133" s="29"/>
      <c r="C133" s="24" t="s">
        <v>15</v>
      </c>
      <c r="D133" s="28"/>
      <c r="E133" s="28"/>
      <c r="F133" s="28"/>
      <c r="G133" s="28"/>
      <c r="H133" s="28"/>
      <c r="I133" s="92"/>
      <c r="J133" s="92"/>
      <c r="K133" s="28"/>
      <c r="L133" s="28"/>
      <c r="M133" s="3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</row>
    <row r="134" spans="1:63" s="2" customFormat="1" ht="23.25" customHeight="1" x14ac:dyDescent="0.2">
      <c r="A134" s="28"/>
      <c r="B134" s="29"/>
      <c r="C134" s="28"/>
      <c r="D134" s="28"/>
      <c r="E134" s="235" t="str">
        <f>E7</f>
        <v>Centrum odborného výcviku-materialno-technické vybavenie rekonštr.SOŠ strojnická Pov.Bystrica</v>
      </c>
      <c r="F134" s="236"/>
      <c r="G134" s="236"/>
      <c r="H134" s="236"/>
      <c r="I134" s="92"/>
      <c r="J134" s="92"/>
      <c r="K134" s="28"/>
      <c r="L134" s="28"/>
      <c r="M134" s="3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</row>
    <row r="135" spans="1:63" s="2" customFormat="1" ht="12" customHeight="1" x14ac:dyDescent="0.2">
      <c r="A135" s="28"/>
      <c r="B135" s="29"/>
      <c r="C135" s="24" t="s">
        <v>94</v>
      </c>
      <c r="D135" s="28"/>
      <c r="E135" s="28"/>
      <c r="F135" s="28"/>
      <c r="G135" s="28"/>
      <c r="H135" s="28"/>
      <c r="I135" s="92"/>
      <c r="J135" s="92"/>
      <c r="K135" s="28"/>
      <c r="L135" s="28"/>
      <c r="M135" s="3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</row>
    <row r="136" spans="1:63" s="2" customFormat="1" ht="16.5" customHeight="1" x14ac:dyDescent="0.2">
      <c r="A136" s="28"/>
      <c r="B136" s="29"/>
      <c r="C136" s="28"/>
      <c r="D136" s="28"/>
      <c r="E136" s="196" t="str">
        <f>E9</f>
        <v>001 - Stavebno-architekto...</v>
      </c>
      <c r="F136" s="237"/>
      <c r="G136" s="237"/>
      <c r="H136" s="237"/>
      <c r="I136" s="92"/>
      <c r="J136" s="92"/>
      <c r="K136" s="28"/>
      <c r="L136" s="28"/>
      <c r="M136" s="3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</row>
    <row r="137" spans="1:63" s="2" customFormat="1" ht="6.95" customHeight="1" x14ac:dyDescent="0.2">
      <c r="A137" s="28"/>
      <c r="B137" s="29"/>
      <c r="C137" s="28"/>
      <c r="D137" s="28"/>
      <c r="E137" s="28"/>
      <c r="F137" s="28"/>
      <c r="G137" s="28"/>
      <c r="H137" s="28"/>
      <c r="I137" s="92"/>
      <c r="J137" s="92"/>
      <c r="K137" s="28"/>
      <c r="L137" s="28"/>
      <c r="M137" s="3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</row>
    <row r="138" spans="1:63" s="2" customFormat="1" ht="12" customHeight="1" x14ac:dyDescent="0.2">
      <c r="A138" s="28"/>
      <c r="B138" s="29"/>
      <c r="C138" s="24" t="s">
        <v>19</v>
      </c>
      <c r="D138" s="28"/>
      <c r="E138" s="28"/>
      <c r="F138" s="22" t="str">
        <f>F12</f>
        <v xml:space="preserve"> </v>
      </c>
      <c r="G138" s="28"/>
      <c r="H138" s="28"/>
      <c r="I138" s="93" t="s">
        <v>21</v>
      </c>
      <c r="J138" s="95" t="str">
        <f>IF(J12="","",J12)</f>
        <v>5.6.2020</v>
      </c>
      <c r="K138" s="28"/>
      <c r="L138" s="28"/>
      <c r="M138" s="3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</row>
    <row r="139" spans="1:63" s="2" customFormat="1" ht="6.95" customHeight="1" x14ac:dyDescent="0.2">
      <c r="A139" s="28"/>
      <c r="B139" s="29"/>
      <c r="C139" s="28"/>
      <c r="D139" s="28"/>
      <c r="E139" s="28"/>
      <c r="F139" s="28"/>
      <c r="G139" s="28"/>
      <c r="H139" s="28"/>
      <c r="I139" s="92"/>
      <c r="J139" s="92"/>
      <c r="K139" s="28"/>
      <c r="L139" s="28"/>
      <c r="M139" s="3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</row>
    <row r="140" spans="1:63" s="2" customFormat="1" ht="15.2" customHeight="1" x14ac:dyDescent="0.2">
      <c r="A140" s="28"/>
      <c r="B140" s="29"/>
      <c r="C140" s="24" t="s">
        <v>23</v>
      </c>
      <c r="D140" s="28"/>
      <c r="E140" s="28"/>
      <c r="F140" s="22" t="str">
        <f>E15</f>
        <v xml:space="preserve"> </v>
      </c>
      <c r="G140" s="28"/>
      <c r="H140" s="28"/>
      <c r="I140" s="93" t="s">
        <v>28</v>
      </c>
      <c r="J140" s="120" t="str">
        <f>E21</f>
        <v xml:space="preserve"> </v>
      </c>
      <c r="K140" s="28"/>
      <c r="L140" s="28"/>
      <c r="M140" s="3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</row>
    <row r="141" spans="1:63" s="2" customFormat="1" ht="15.2" customHeight="1" x14ac:dyDescent="0.2">
      <c r="A141" s="28"/>
      <c r="B141" s="29"/>
      <c r="C141" s="24" t="s">
        <v>26</v>
      </c>
      <c r="D141" s="28"/>
      <c r="E141" s="28"/>
      <c r="F141" s="22" t="str">
        <f>IF(E18="","",E18)</f>
        <v>Vyplň údaj</v>
      </c>
      <c r="G141" s="28"/>
      <c r="H141" s="28"/>
      <c r="I141" s="93" t="s">
        <v>30</v>
      </c>
      <c r="J141" s="120" t="str">
        <f>E24</f>
        <v xml:space="preserve"> </v>
      </c>
      <c r="K141" s="28"/>
      <c r="L141" s="28"/>
      <c r="M141" s="3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  <row r="142" spans="1:63" s="2" customFormat="1" ht="10.35" customHeight="1" x14ac:dyDescent="0.2">
      <c r="A142" s="28"/>
      <c r="B142" s="29"/>
      <c r="C142" s="28"/>
      <c r="D142" s="28"/>
      <c r="E142" s="28"/>
      <c r="F142" s="28"/>
      <c r="G142" s="28"/>
      <c r="H142" s="28"/>
      <c r="I142" s="92"/>
      <c r="J142" s="92"/>
      <c r="K142" s="28"/>
      <c r="L142" s="28"/>
      <c r="M142" s="3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</row>
    <row r="143" spans="1:63" s="11" customFormat="1" ht="29.25" customHeight="1" x14ac:dyDescent="0.2">
      <c r="A143" s="136"/>
      <c r="B143" s="137"/>
      <c r="C143" s="138" t="s">
        <v>134</v>
      </c>
      <c r="D143" s="139" t="s">
        <v>57</v>
      </c>
      <c r="E143" s="139" t="s">
        <v>53</v>
      </c>
      <c r="F143" s="139" t="s">
        <v>54</v>
      </c>
      <c r="G143" s="139" t="s">
        <v>135</v>
      </c>
      <c r="H143" s="139" t="s">
        <v>136</v>
      </c>
      <c r="I143" s="140" t="s">
        <v>137</v>
      </c>
      <c r="J143" s="140" t="s">
        <v>138</v>
      </c>
      <c r="K143" s="141" t="s">
        <v>102</v>
      </c>
      <c r="L143" s="142" t="s">
        <v>139</v>
      </c>
      <c r="M143" s="143"/>
      <c r="N143" s="57" t="s">
        <v>1</v>
      </c>
      <c r="O143" s="58" t="s">
        <v>36</v>
      </c>
      <c r="P143" s="58" t="s">
        <v>140</v>
      </c>
      <c r="Q143" s="58" t="s">
        <v>141</v>
      </c>
      <c r="R143" s="58" t="s">
        <v>142</v>
      </c>
      <c r="S143" s="58" t="s">
        <v>143</v>
      </c>
      <c r="T143" s="58" t="s">
        <v>144</v>
      </c>
      <c r="U143" s="58" t="s">
        <v>145</v>
      </c>
      <c r="V143" s="58" t="s">
        <v>146</v>
      </c>
      <c r="W143" s="58" t="s">
        <v>147</v>
      </c>
      <c r="X143" s="59" t="s">
        <v>148</v>
      </c>
      <c r="Y143" s="136"/>
      <c r="Z143" s="136"/>
      <c r="AA143" s="136"/>
      <c r="AB143" s="136"/>
      <c r="AC143" s="136"/>
      <c r="AD143" s="136"/>
      <c r="AE143" s="136"/>
    </row>
    <row r="144" spans="1:63" s="2" customFormat="1" ht="22.9" customHeight="1" x14ac:dyDescent="0.25">
      <c r="A144" s="28"/>
      <c r="B144" s="29"/>
      <c r="C144" s="64" t="s">
        <v>103</v>
      </c>
      <c r="D144" s="28"/>
      <c r="E144" s="28"/>
      <c r="F144" s="28"/>
      <c r="G144" s="28"/>
      <c r="H144" s="28"/>
      <c r="I144" s="92"/>
      <c r="J144" s="92"/>
      <c r="K144" s="144">
        <f>BK144</f>
        <v>0</v>
      </c>
      <c r="L144" s="28"/>
      <c r="M144" s="29"/>
      <c r="N144" s="60"/>
      <c r="O144" s="51"/>
      <c r="P144" s="61"/>
      <c r="Q144" s="145">
        <f>Q145+Q280+Q437+Q443</f>
        <v>0</v>
      </c>
      <c r="R144" s="145">
        <f>R145+R280+R437+R443</f>
        <v>0</v>
      </c>
      <c r="S144" s="61"/>
      <c r="T144" s="146">
        <f>T145+T280+T437+T443</f>
        <v>0</v>
      </c>
      <c r="U144" s="61"/>
      <c r="V144" s="146">
        <f>V145+V280+V437+V443</f>
        <v>0</v>
      </c>
      <c r="W144" s="61"/>
      <c r="X144" s="147">
        <f>X145+X280+X437+X443</f>
        <v>0</v>
      </c>
      <c r="Y144" s="28"/>
      <c r="Z144" s="28"/>
      <c r="AA144" s="28"/>
      <c r="AB144" s="28"/>
      <c r="AC144" s="28"/>
      <c r="AD144" s="28"/>
      <c r="AE144" s="28"/>
      <c r="AT144" s="14" t="s">
        <v>73</v>
      </c>
      <c r="AU144" s="14" t="s">
        <v>104</v>
      </c>
      <c r="BK144" s="148">
        <f>BK145+BK280+BK437+BK443</f>
        <v>0</v>
      </c>
    </row>
    <row r="145" spans="1:65" s="12" customFormat="1" ht="25.9" customHeight="1" x14ac:dyDescent="0.2">
      <c r="B145" s="149"/>
      <c r="D145" s="150" t="s">
        <v>73</v>
      </c>
      <c r="E145" s="151" t="s">
        <v>149</v>
      </c>
      <c r="F145" s="151" t="s">
        <v>150</v>
      </c>
      <c r="I145" s="152"/>
      <c r="J145" s="152"/>
      <c r="K145" s="153">
        <f>BK145</f>
        <v>0</v>
      </c>
      <c r="M145" s="149"/>
      <c r="N145" s="154"/>
      <c r="O145" s="155"/>
      <c r="P145" s="155"/>
      <c r="Q145" s="156">
        <f>Q146+Q159+Q162+Q175+Q177+Q181+Q215+Q278</f>
        <v>0</v>
      </c>
      <c r="R145" s="156">
        <f>R146+R159+R162+R175+R177+R181+R215+R278</f>
        <v>0</v>
      </c>
      <c r="S145" s="155"/>
      <c r="T145" s="157">
        <f>T146+T159+T162+T175+T177+T181+T215+T278</f>
        <v>0</v>
      </c>
      <c r="U145" s="155"/>
      <c r="V145" s="157">
        <f>V146+V159+V162+V175+V177+V181+V215+V278</f>
        <v>0</v>
      </c>
      <c r="W145" s="155"/>
      <c r="X145" s="158">
        <f>X146+X159+X162+X175+X177+X181+X215+X278</f>
        <v>0</v>
      </c>
      <c r="AR145" s="150" t="s">
        <v>82</v>
      </c>
      <c r="AT145" s="159" t="s">
        <v>73</v>
      </c>
      <c r="AU145" s="159" t="s">
        <v>74</v>
      </c>
      <c r="AY145" s="150" t="s">
        <v>151</v>
      </c>
      <c r="BK145" s="160">
        <f>BK146+BK159+BK162+BK175+BK177+BK181+BK215+BK278</f>
        <v>0</v>
      </c>
    </row>
    <row r="146" spans="1:65" s="12" customFormat="1" ht="22.9" customHeight="1" x14ac:dyDescent="0.2">
      <c r="B146" s="149"/>
      <c r="D146" s="150" t="s">
        <v>73</v>
      </c>
      <c r="E146" s="161" t="s">
        <v>82</v>
      </c>
      <c r="F146" s="161" t="s">
        <v>152</v>
      </c>
      <c r="I146" s="152"/>
      <c r="J146" s="152"/>
      <c r="K146" s="162">
        <f>BK146</f>
        <v>0</v>
      </c>
      <c r="M146" s="149"/>
      <c r="N146" s="154"/>
      <c r="O146" s="155"/>
      <c r="P146" s="155"/>
      <c r="Q146" s="156">
        <f>SUM(Q147:Q158)</f>
        <v>0</v>
      </c>
      <c r="R146" s="156">
        <f>SUM(R147:R158)</f>
        <v>0</v>
      </c>
      <c r="S146" s="155"/>
      <c r="T146" s="157">
        <f>SUM(T147:T158)</f>
        <v>0</v>
      </c>
      <c r="U146" s="155"/>
      <c r="V146" s="157">
        <f>SUM(V147:V158)</f>
        <v>0</v>
      </c>
      <c r="W146" s="155"/>
      <c r="X146" s="158">
        <f>SUM(X147:X158)</f>
        <v>0</v>
      </c>
      <c r="AR146" s="150" t="s">
        <v>82</v>
      </c>
      <c r="AT146" s="159" t="s">
        <v>73</v>
      </c>
      <c r="AU146" s="159" t="s">
        <v>82</v>
      </c>
      <c r="AY146" s="150" t="s">
        <v>151</v>
      </c>
      <c r="BK146" s="160">
        <f>SUM(BK147:BK158)</f>
        <v>0</v>
      </c>
    </row>
    <row r="147" spans="1:65" s="2" customFormat="1" ht="21.75" customHeight="1" x14ac:dyDescent="0.2">
      <c r="A147" s="28"/>
      <c r="B147" s="163"/>
      <c r="C147" s="164" t="s">
        <v>82</v>
      </c>
      <c r="D147" s="164" t="s">
        <v>153</v>
      </c>
      <c r="E147" s="165" t="s">
        <v>154</v>
      </c>
      <c r="F147" s="166" t="s">
        <v>155</v>
      </c>
      <c r="G147" s="167" t="s">
        <v>156</v>
      </c>
      <c r="H147" s="168">
        <v>43.28</v>
      </c>
      <c r="I147" s="169"/>
      <c r="J147" s="169"/>
      <c r="K147" s="168">
        <f t="shared" ref="K147:K158" si="1">ROUND(P147*H147,3)</f>
        <v>0</v>
      </c>
      <c r="L147" s="170"/>
      <c r="M147" s="29"/>
      <c r="N147" s="171" t="s">
        <v>1</v>
      </c>
      <c r="O147" s="172" t="s">
        <v>38</v>
      </c>
      <c r="P147" s="173">
        <f t="shared" ref="P147:P158" si="2">I147+J147</f>
        <v>0</v>
      </c>
      <c r="Q147" s="173">
        <f t="shared" ref="Q147:Q158" si="3">ROUND(I147*H147,3)</f>
        <v>0</v>
      </c>
      <c r="R147" s="173">
        <f t="shared" ref="R147:R158" si="4">ROUND(J147*H147,3)</f>
        <v>0</v>
      </c>
      <c r="S147" s="53"/>
      <c r="T147" s="174">
        <f t="shared" ref="T147:T158" si="5">S147*H147</f>
        <v>0</v>
      </c>
      <c r="U147" s="174">
        <v>0</v>
      </c>
      <c r="V147" s="174">
        <f t="shared" ref="V147:V158" si="6">U147*H147</f>
        <v>0</v>
      </c>
      <c r="W147" s="174">
        <v>0</v>
      </c>
      <c r="X147" s="175">
        <f t="shared" ref="X147:X158" si="7">W147*H147</f>
        <v>0</v>
      </c>
      <c r="Y147" s="28"/>
      <c r="Z147" s="28"/>
      <c r="AA147" s="28"/>
      <c r="AB147" s="28"/>
      <c r="AC147" s="28"/>
      <c r="AD147" s="28"/>
      <c r="AE147" s="28"/>
      <c r="AR147" s="176" t="s">
        <v>157</v>
      </c>
      <c r="AT147" s="176" t="s">
        <v>153</v>
      </c>
      <c r="AU147" s="176" t="s">
        <v>158</v>
      </c>
      <c r="AY147" s="14" t="s">
        <v>151</v>
      </c>
      <c r="BE147" s="177">
        <f t="shared" ref="BE147:BE158" si="8">IF(O147="základná",K147,0)</f>
        <v>0</v>
      </c>
      <c r="BF147" s="177">
        <f t="shared" ref="BF147:BF158" si="9">IF(O147="znížená",K147,0)</f>
        <v>0</v>
      </c>
      <c r="BG147" s="177">
        <f t="shared" ref="BG147:BG158" si="10">IF(O147="zákl. prenesená",K147,0)</f>
        <v>0</v>
      </c>
      <c r="BH147" s="177">
        <f t="shared" ref="BH147:BH158" si="11">IF(O147="zníž. prenesená",K147,0)</f>
        <v>0</v>
      </c>
      <c r="BI147" s="177">
        <f t="shared" ref="BI147:BI158" si="12">IF(O147="nulová",K147,0)</f>
        <v>0</v>
      </c>
      <c r="BJ147" s="14" t="s">
        <v>158</v>
      </c>
      <c r="BK147" s="178">
        <f t="shared" ref="BK147:BK158" si="13">ROUND(P147*H147,3)</f>
        <v>0</v>
      </c>
      <c r="BL147" s="14" t="s">
        <v>157</v>
      </c>
      <c r="BM147" s="176" t="s">
        <v>158</v>
      </c>
    </row>
    <row r="148" spans="1:65" s="2" customFormat="1" ht="33" customHeight="1" x14ac:dyDescent="0.2">
      <c r="A148" s="28"/>
      <c r="B148" s="163"/>
      <c r="C148" s="164" t="s">
        <v>158</v>
      </c>
      <c r="D148" s="164" t="s">
        <v>153</v>
      </c>
      <c r="E148" s="165" t="s">
        <v>159</v>
      </c>
      <c r="F148" s="166" t="s">
        <v>160</v>
      </c>
      <c r="G148" s="167" t="s">
        <v>161</v>
      </c>
      <c r="H148" s="168">
        <v>138.78200000000001</v>
      </c>
      <c r="I148" s="169"/>
      <c r="J148" s="169"/>
      <c r="K148" s="168">
        <f t="shared" si="1"/>
        <v>0</v>
      </c>
      <c r="L148" s="170"/>
      <c r="M148" s="29"/>
      <c r="N148" s="171" t="s">
        <v>1</v>
      </c>
      <c r="O148" s="172" t="s">
        <v>38</v>
      </c>
      <c r="P148" s="173">
        <f t="shared" si="2"/>
        <v>0</v>
      </c>
      <c r="Q148" s="173">
        <f t="shared" si="3"/>
        <v>0</v>
      </c>
      <c r="R148" s="173">
        <f t="shared" si="4"/>
        <v>0</v>
      </c>
      <c r="S148" s="53"/>
      <c r="T148" s="174">
        <f t="shared" si="5"/>
        <v>0</v>
      </c>
      <c r="U148" s="174">
        <v>0</v>
      </c>
      <c r="V148" s="174">
        <f t="shared" si="6"/>
        <v>0</v>
      </c>
      <c r="W148" s="174">
        <v>0</v>
      </c>
      <c r="X148" s="175">
        <f t="shared" si="7"/>
        <v>0</v>
      </c>
      <c r="Y148" s="28"/>
      <c r="Z148" s="28"/>
      <c r="AA148" s="28"/>
      <c r="AB148" s="28"/>
      <c r="AC148" s="28"/>
      <c r="AD148" s="28"/>
      <c r="AE148" s="28"/>
      <c r="AR148" s="176" t="s">
        <v>157</v>
      </c>
      <c r="AT148" s="176" t="s">
        <v>153</v>
      </c>
      <c r="AU148" s="176" t="s">
        <v>158</v>
      </c>
      <c r="AY148" s="14" t="s">
        <v>151</v>
      </c>
      <c r="BE148" s="177">
        <f t="shared" si="8"/>
        <v>0</v>
      </c>
      <c r="BF148" s="177">
        <f t="shared" si="9"/>
        <v>0</v>
      </c>
      <c r="BG148" s="177">
        <f t="shared" si="10"/>
        <v>0</v>
      </c>
      <c r="BH148" s="177">
        <f t="shared" si="11"/>
        <v>0</v>
      </c>
      <c r="BI148" s="177">
        <f t="shared" si="12"/>
        <v>0</v>
      </c>
      <c r="BJ148" s="14" t="s">
        <v>158</v>
      </c>
      <c r="BK148" s="178">
        <f t="shared" si="13"/>
        <v>0</v>
      </c>
      <c r="BL148" s="14" t="s">
        <v>157</v>
      </c>
      <c r="BM148" s="176" t="s">
        <v>157</v>
      </c>
    </row>
    <row r="149" spans="1:65" s="2" customFormat="1" ht="21.75" customHeight="1" x14ac:dyDescent="0.2">
      <c r="A149" s="28"/>
      <c r="B149" s="163"/>
      <c r="C149" s="164" t="s">
        <v>162</v>
      </c>
      <c r="D149" s="164" t="s">
        <v>153</v>
      </c>
      <c r="E149" s="165" t="s">
        <v>163</v>
      </c>
      <c r="F149" s="166" t="s">
        <v>164</v>
      </c>
      <c r="G149" s="167" t="s">
        <v>161</v>
      </c>
      <c r="H149" s="168">
        <v>138.78200000000001</v>
      </c>
      <c r="I149" s="169"/>
      <c r="J149" s="169"/>
      <c r="K149" s="168">
        <f t="shared" si="1"/>
        <v>0</v>
      </c>
      <c r="L149" s="170"/>
      <c r="M149" s="29"/>
      <c r="N149" s="171" t="s">
        <v>1</v>
      </c>
      <c r="O149" s="172" t="s">
        <v>38</v>
      </c>
      <c r="P149" s="173">
        <f t="shared" si="2"/>
        <v>0</v>
      </c>
      <c r="Q149" s="173">
        <f t="shared" si="3"/>
        <v>0</v>
      </c>
      <c r="R149" s="173">
        <f t="shared" si="4"/>
        <v>0</v>
      </c>
      <c r="S149" s="53"/>
      <c r="T149" s="174">
        <f t="shared" si="5"/>
        <v>0</v>
      </c>
      <c r="U149" s="174">
        <v>0</v>
      </c>
      <c r="V149" s="174">
        <f t="shared" si="6"/>
        <v>0</v>
      </c>
      <c r="W149" s="174">
        <v>0</v>
      </c>
      <c r="X149" s="175">
        <f t="shared" si="7"/>
        <v>0</v>
      </c>
      <c r="Y149" s="28"/>
      <c r="Z149" s="28"/>
      <c r="AA149" s="28"/>
      <c r="AB149" s="28"/>
      <c r="AC149" s="28"/>
      <c r="AD149" s="28"/>
      <c r="AE149" s="28"/>
      <c r="AR149" s="176" t="s">
        <v>157</v>
      </c>
      <c r="AT149" s="176" t="s">
        <v>153</v>
      </c>
      <c r="AU149" s="176" t="s">
        <v>158</v>
      </c>
      <c r="AY149" s="14" t="s">
        <v>151</v>
      </c>
      <c r="BE149" s="177">
        <f t="shared" si="8"/>
        <v>0</v>
      </c>
      <c r="BF149" s="177">
        <f t="shared" si="9"/>
        <v>0</v>
      </c>
      <c r="BG149" s="177">
        <f t="shared" si="10"/>
        <v>0</v>
      </c>
      <c r="BH149" s="177">
        <f t="shared" si="11"/>
        <v>0</v>
      </c>
      <c r="BI149" s="177">
        <f t="shared" si="12"/>
        <v>0</v>
      </c>
      <c r="BJ149" s="14" t="s">
        <v>158</v>
      </c>
      <c r="BK149" s="178">
        <f t="shared" si="13"/>
        <v>0</v>
      </c>
      <c r="BL149" s="14" t="s">
        <v>157</v>
      </c>
      <c r="BM149" s="176" t="s">
        <v>165</v>
      </c>
    </row>
    <row r="150" spans="1:65" s="2" customFormat="1" ht="21.75" customHeight="1" x14ac:dyDescent="0.2">
      <c r="A150" s="28"/>
      <c r="B150" s="163"/>
      <c r="C150" s="164" t="s">
        <v>157</v>
      </c>
      <c r="D150" s="164" t="s">
        <v>153</v>
      </c>
      <c r="E150" s="165" t="s">
        <v>166</v>
      </c>
      <c r="F150" s="166" t="s">
        <v>167</v>
      </c>
      <c r="G150" s="167" t="s">
        <v>168</v>
      </c>
      <c r="H150" s="168">
        <v>160.136</v>
      </c>
      <c r="I150" s="169"/>
      <c r="J150" s="169"/>
      <c r="K150" s="168">
        <f t="shared" si="1"/>
        <v>0</v>
      </c>
      <c r="L150" s="170"/>
      <c r="M150" s="29"/>
      <c r="N150" s="171" t="s">
        <v>1</v>
      </c>
      <c r="O150" s="172" t="s">
        <v>38</v>
      </c>
      <c r="P150" s="173">
        <f t="shared" si="2"/>
        <v>0</v>
      </c>
      <c r="Q150" s="173">
        <f t="shared" si="3"/>
        <v>0</v>
      </c>
      <c r="R150" s="173">
        <f t="shared" si="4"/>
        <v>0</v>
      </c>
      <c r="S150" s="53"/>
      <c r="T150" s="174">
        <f t="shared" si="5"/>
        <v>0</v>
      </c>
      <c r="U150" s="174">
        <v>0</v>
      </c>
      <c r="V150" s="174">
        <f t="shared" si="6"/>
        <v>0</v>
      </c>
      <c r="W150" s="174">
        <v>0</v>
      </c>
      <c r="X150" s="175">
        <f t="shared" si="7"/>
        <v>0</v>
      </c>
      <c r="Y150" s="28"/>
      <c r="Z150" s="28"/>
      <c r="AA150" s="28"/>
      <c r="AB150" s="28"/>
      <c r="AC150" s="28"/>
      <c r="AD150" s="28"/>
      <c r="AE150" s="28"/>
      <c r="AR150" s="176" t="s">
        <v>157</v>
      </c>
      <c r="AT150" s="176" t="s">
        <v>153</v>
      </c>
      <c r="AU150" s="176" t="s">
        <v>158</v>
      </c>
      <c r="AY150" s="14" t="s">
        <v>151</v>
      </c>
      <c r="BE150" s="177">
        <f t="shared" si="8"/>
        <v>0</v>
      </c>
      <c r="BF150" s="177">
        <f t="shared" si="9"/>
        <v>0</v>
      </c>
      <c r="BG150" s="177">
        <f t="shared" si="10"/>
        <v>0</v>
      </c>
      <c r="BH150" s="177">
        <f t="shared" si="11"/>
        <v>0</v>
      </c>
      <c r="BI150" s="177">
        <f t="shared" si="12"/>
        <v>0</v>
      </c>
      <c r="BJ150" s="14" t="s">
        <v>158</v>
      </c>
      <c r="BK150" s="178">
        <f t="shared" si="13"/>
        <v>0</v>
      </c>
      <c r="BL150" s="14" t="s">
        <v>157</v>
      </c>
      <c r="BM150" s="176" t="s">
        <v>169</v>
      </c>
    </row>
    <row r="151" spans="1:65" s="2" customFormat="1" ht="21.75" customHeight="1" x14ac:dyDescent="0.2">
      <c r="A151" s="28"/>
      <c r="B151" s="163"/>
      <c r="C151" s="164" t="s">
        <v>170</v>
      </c>
      <c r="D151" s="164" t="s">
        <v>153</v>
      </c>
      <c r="E151" s="165" t="s">
        <v>171</v>
      </c>
      <c r="F151" s="166" t="s">
        <v>172</v>
      </c>
      <c r="G151" s="167" t="s">
        <v>168</v>
      </c>
      <c r="H151" s="168">
        <v>160.136</v>
      </c>
      <c r="I151" s="169"/>
      <c r="J151" s="169"/>
      <c r="K151" s="168">
        <f t="shared" si="1"/>
        <v>0</v>
      </c>
      <c r="L151" s="170"/>
      <c r="M151" s="29"/>
      <c r="N151" s="171" t="s">
        <v>1</v>
      </c>
      <c r="O151" s="172" t="s">
        <v>38</v>
      </c>
      <c r="P151" s="173">
        <f t="shared" si="2"/>
        <v>0</v>
      </c>
      <c r="Q151" s="173">
        <f t="shared" si="3"/>
        <v>0</v>
      </c>
      <c r="R151" s="173">
        <f t="shared" si="4"/>
        <v>0</v>
      </c>
      <c r="S151" s="53"/>
      <c r="T151" s="174">
        <f t="shared" si="5"/>
        <v>0</v>
      </c>
      <c r="U151" s="174">
        <v>0</v>
      </c>
      <c r="V151" s="174">
        <f t="shared" si="6"/>
        <v>0</v>
      </c>
      <c r="W151" s="174">
        <v>0</v>
      </c>
      <c r="X151" s="175">
        <f t="shared" si="7"/>
        <v>0</v>
      </c>
      <c r="Y151" s="28"/>
      <c r="Z151" s="28"/>
      <c r="AA151" s="28"/>
      <c r="AB151" s="28"/>
      <c r="AC151" s="28"/>
      <c r="AD151" s="28"/>
      <c r="AE151" s="28"/>
      <c r="AR151" s="176" t="s">
        <v>157</v>
      </c>
      <c r="AT151" s="176" t="s">
        <v>153</v>
      </c>
      <c r="AU151" s="176" t="s">
        <v>158</v>
      </c>
      <c r="AY151" s="14" t="s">
        <v>151</v>
      </c>
      <c r="BE151" s="177">
        <f t="shared" si="8"/>
        <v>0</v>
      </c>
      <c r="BF151" s="177">
        <f t="shared" si="9"/>
        <v>0</v>
      </c>
      <c r="BG151" s="177">
        <f t="shared" si="10"/>
        <v>0</v>
      </c>
      <c r="BH151" s="177">
        <f t="shared" si="11"/>
        <v>0</v>
      </c>
      <c r="BI151" s="177">
        <f t="shared" si="12"/>
        <v>0</v>
      </c>
      <c r="BJ151" s="14" t="s">
        <v>158</v>
      </c>
      <c r="BK151" s="178">
        <f t="shared" si="13"/>
        <v>0</v>
      </c>
      <c r="BL151" s="14" t="s">
        <v>157</v>
      </c>
      <c r="BM151" s="176" t="s">
        <v>173</v>
      </c>
    </row>
    <row r="152" spans="1:65" s="2" customFormat="1" ht="21.75" customHeight="1" x14ac:dyDescent="0.2">
      <c r="A152" s="28"/>
      <c r="B152" s="163"/>
      <c r="C152" s="164" t="s">
        <v>165</v>
      </c>
      <c r="D152" s="164" t="s">
        <v>153</v>
      </c>
      <c r="E152" s="165" t="s">
        <v>174</v>
      </c>
      <c r="F152" s="166" t="s">
        <v>175</v>
      </c>
      <c r="G152" s="167" t="s">
        <v>161</v>
      </c>
      <c r="H152" s="168">
        <v>138.78200000000001</v>
      </c>
      <c r="I152" s="169"/>
      <c r="J152" s="169"/>
      <c r="K152" s="168">
        <f t="shared" si="1"/>
        <v>0</v>
      </c>
      <c r="L152" s="170"/>
      <c r="M152" s="29"/>
      <c r="N152" s="171" t="s">
        <v>1</v>
      </c>
      <c r="O152" s="172" t="s">
        <v>38</v>
      </c>
      <c r="P152" s="173">
        <f t="shared" si="2"/>
        <v>0</v>
      </c>
      <c r="Q152" s="173">
        <f t="shared" si="3"/>
        <v>0</v>
      </c>
      <c r="R152" s="173">
        <f t="shared" si="4"/>
        <v>0</v>
      </c>
      <c r="S152" s="53"/>
      <c r="T152" s="174">
        <f t="shared" si="5"/>
        <v>0</v>
      </c>
      <c r="U152" s="174">
        <v>0</v>
      </c>
      <c r="V152" s="174">
        <f t="shared" si="6"/>
        <v>0</v>
      </c>
      <c r="W152" s="174">
        <v>0</v>
      </c>
      <c r="X152" s="175">
        <f t="shared" si="7"/>
        <v>0</v>
      </c>
      <c r="Y152" s="28"/>
      <c r="Z152" s="28"/>
      <c r="AA152" s="28"/>
      <c r="AB152" s="28"/>
      <c r="AC152" s="28"/>
      <c r="AD152" s="28"/>
      <c r="AE152" s="28"/>
      <c r="AR152" s="176" t="s">
        <v>157</v>
      </c>
      <c r="AT152" s="176" t="s">
        <v>153</v>
      </c>
      <c r="AU152" s="176" t="s">
        <v>158</v>
      </c>
      <c r="AY152" s="14" t="s">
        <v>151</v>
      </c>
      <c r="BE152" s="177">
        <f t="shared" si="8"/>
        <v>0</v>
      </c>
      <c r="BF152" s="177">
        <f t="shared" si="9"/>
        <v>0</v>
      </c>
      <c r="BG152" s="177">
        <f t="shared" si="10"/>
        <v>0</v>
      </c>
      <c r="BH152" s="177">
        <f t="shared" si="11"/>
        <v>0</v>
      </c>
      <c r="BI152" s="177">
        <f t="shared" si="12"/>
        <v>0</v>
      </c>
      <c r="BJ152" s="14" t="s">
        <v>158</v>
      </c>
      <c r="BK152" s="178">
        <f t="shared" si="13"/>
        <v>0</v>
      </c>
      <c r="BL152" s="14" t="s">
        <v>157</v>
      </c>
      <c r="BM152" s="176" t="s">
        <v>176</v>
      </c>
    </row>
    <row r="153" spans="1:65" s="2" customFormat="1" ht="33" customHeight="1" x14ac:dyDescent="0.2">
      <c r="A153" s="28"/>
      <c r="B153" s="163"/>
      <c r="C153" s="164" t="s">
        <v>177</v>
      </c>
      <c r="D153" s="164" t="s">
        <v>153</v>
      </c>
      <c r="E153" s="165" t="s">
        <v>178</v>
      </c>
      <c r="F153" s="166" t="s">
        <v>179</v>
      </c>
      <c r="G153" s="167" t="s">
        <v>161</v>
      </c>
      <c r="H153" s="168">
        <v>1665.384</v>
      </c>
      <c r="I153" s="169"/>
      <c r="J153" s="169"/>
      <c r="K153" s="168">
        <f t="shared" si="1"/>
        <v>0</v>
      </c>
      <c r="L153" s="170"/>
      <c r="M153" s="29"/>
      <c r="N153" s="171" t="s">
        <v>1</v>
      </c>
      <c r="O153" s="172" t="s">
        <v>38</v>
      </c>
      <c r="P153" s="173">
        <f t="shared" si="2"/>
        <v>0</v>
      </c>
      <c r="Q153" s="173">
        <f t="shared" si="3"/>
        <v>0</v>
      </c>
      <c r="R153" s="173">
        <f t="shared" si="4"/>
        <v>0</v>
      </c>
      <c r="S153" s="53"/>
      <c r="T153" s="174">
        <f t="shared" si="5"/>
        <v>0</v>
      </c>
      <c r="U153" s="174">
        <v>0</v>
      </c>
      <c r="V153" s="174">
        <f t="shared" si="6"/>
        <v>0</v>
      </c>
      <c r="W153" s="174">
        <v>0</v>
      </c>
      <c r="X153" s="175">
        <f t="shared" si="7"/>
        <v>0</v>
      </c>
      <c r="Y153" s="28"/>
      <c r="Z153" s="28"/>
      <c r="AA153" s="28"/>
      <c r="AB153" s="28"/>
      <c r="AC153" s="28"/>
      <c r="AD153" s="28"/>
      <c r="AE153" s="28"/>
      <c r="AR153" s="176" t="s">
        <v>157</v>
      </c>
      <c r="AT153" s="176" t="s">
        <v>153</v>
      </c>
      <c r="AU153" s="176" t="s">
        <v>158</v>
      </c>
      <c r="AY153" s="14" t="s">
        <v>151</v>
      </c>
      <c r="BE153" s="177">
        <f t="shared" si="8"/>
        <v>0</v>
      </c>
      <c r="BF153" s="177">
        <f t="shared" si="9"/>
        <v>0</v>
      </c>
      <c r="BG153" s="177">
        <f t="shared" si="10"/>
        <v>0</v>
      </c>
      <c r="BH153" s="177">
        <f t="shared" si="11"/>
        <v>0</v>
      </c>
      <c r="BI153" s="177">
        <f t="shared" si="12"/>
        <v>0</v>
      </c>
      <c r="BJ153" s="14" t="s">
        <v>158</v>
      </c>
      <c r="BK153" s="178">
        <f t="shared" si="13"/>
        <v>0</v>
      </c>
      <c r="BL153" s="14" t="s">
        <v>157</v>
      </c>
      <c r="BM153" s="176" t="s">
        <v>180</v>
      </c>
    </row>
    <row r="154" spans="1:65" s="2" customFormat="1" ht="16.5" customHeight="1" x14ac:dyDescent="0.2">
      <c r="A154" s="28"/>
      <c r="B154" s="163"/>
      <c r="C154" s="164" t="s">
        <v>169</v>
      </c>
      <c r="D154" s="164" t="s">
        <v>153</v>
      </c>
      <c r="E154" s="165" t="s">
        <v>181</v>
      </c>
      <c r="F154" s="166" t="s">
        <v>182</v>
      </c>
      <c r="G154" s="167" t="s">
        <v>161</v>
      </c>
      <c r="H154" s="168">
        <v>138.78200000000001</v>
      </c>
      <c r="I154" s="169"/>
      <c r="J154" s="169"/>
      <c r="K154" s="168">
        <f t="shared" si="1"/>
        <v>0</v>
      </c>
      <c r="L154" s="170"/>
      <c r="M154" s="29"/>
      <c r="N154" s="171" t="s">
        <v>1</v>
      </c>
      <c r="O154" s="172" t="s">
        <v>38</v>
      </c>
      <c r="P154" s="173">
        <f t="shared" si="2"/>
        <v>0</v>
      </c>
      <c r="Q154" s="173">
        <f t="shared" si="3"/>
        <v>0</v>
      </c>
      <c r="R154" s="173">
        <f t="shared" si="4"/>
        <v>0</v>
      </c>
      <c r="S154" s="53"/>
      <c r="T154" s="174">
        <f t="shared" si="5"/>
        <v>0</v>
      </c>
      <c r="U154" s="174">
        <v>0</v>
      </c>
      <c r="V154" s="174">
        <f t="shared" si="6"/>
        <v>0</v>
      </c>
      <c r="W154" s="174">
        <v>0</v>
      </c>
      <c r="X154" s="175">
        <f t="shared" si="7"/>
        <v>0</v>
      </c>
      <c r="Y154" s="28"/>
      <c r="Z154" s="28"/>
      <c r="AA154" s="28"/>
      <c r="AB154" s="28"/>
      <c r="AC154" s="28"/>
      <c r="AD154" s="28"/>
      <c r="AE154" s="28"/>
      <c r="AR154" s="176" t="s">
        <v>157</v>
      </c>
      <c r="AT154" s="176" t="s">
        <v>153</v>
      </c>
      <c r="AU154" s="176" t="s">
        <v>158</v>
      </c>
      <c r="AY154" s="14" t="s">
        <v>151</v>
      </c>
      <c r="BE154" s="177">
        <f t="shared" si="8"/>
        <v>0</v>
      </c>
      <c r="BF154" s="177">
        <f t="shared" si="9"/>
        <v>0</v>
      </c>
      <c r="BG154" s="177">
        <f t="shared" si="10"/>
        <v>0</v>
      </c>
      <c r="BH154" s="177">
        <f t="shared" si="11"/>
        <v>0</v>
      </c>
      <c r="BI154" s="177">
        <f t="shared" si="12"/>
        <v>0</v>
      </c>
      <c r="BJ154" s="14" t="s">
        <v>158</v>
      </c>
      <c r="BK154" s="178">
        <f t="shared" si="13"/>
        <v>0</v>
      </c>
      <c r="BL154" s="14" t="s">
        <v>157</v>
      </c>
      <c r="BM154" s="176" t="s">
        <v>183</v>
      </c>
    </row>
    <row r="155" spans="1:65" s="2" customFormat="1" ht="21.75" customHeight="1" x14ac:dyDescent="0.2">
      <c r="A155" s="28"/>
      <c r="B155" s="163"/>
      <c r="C155" s="164" t="s">
        <v>184</v>
      </c>
      <c r="D155" s="164" t="s">
        <v>153</v>
      </c>
      <c r="E155" s="165" t="s">
        <v>185</v>
      </c>
      <c r="F155" s="166" t="s">
        <v>186</v>
      </c>
      <c r="G155" s="167" t="s">
        <v>187</v>
      </c>
      <c r="H155" s="168">
        <v>222.05099999999999</v>
      </c>
      <c r="I155" s="169"/>
      <c r="J155" s="169"/>
      <c r="K155" s="168">
        <f t="shared" si="1"/>
        <v>0</v>
      </c>
      <c r="L155" s="170"/>
      <c r="M155" s="29"/>
      <c r="N155" s="171" t="s">
        <v>1</v>
      </c>
      <c r="O155" s="172" t="s">
        <v>38</v>
      </c>
      <c r="P155" s="173">
        <f t="shared" si="2"/>
        <v>0</v>
      </c>
      <c r="Q155" s="173">
        <f t="shared" si="3"/>
        <v>0</v>
      </c>
      <c r="R155" s="173">
        <f t="shared" si="4"/>
        <v>0</v>
      </c>
      <c r="S155" s="53"/>
      <c r="T155" s="174">
        <f t="shared" si="5"/>
        <v>0</v>
      </c>
      <c r="U155" s="174">
        <v>0</v>
      </c>
      <c r="V155" s="174">
        <f t="shared" si="6"/>
        <v>0</v>
      </c>
      <c r="W155" s="174">
        <v>0</v>
      </c>
      <c r="X155" s="175">
        <f t="shared" si="7"/>
        <v>0</v>
      </c>
      <c r="Y155" s="28"/>
      <c r="Z155" s="28"/>
      <c r="AA155" s="28"/>
      <c r="AB155" s="28"/>
      <c r="AC155" s="28"/>
      <c r="AD155" s="28"/>
      <c r="AE155" s="28"/>
      <c r="AR155" s="176" t="s">
        <v>157</v>
      </c>
      <c r="AT155" s="176" t="s">
        <v>153</v>
      </c>
      <c r="AU155" s="176" t="s">
        <v>158</v>
      </c>
      <c r="AY155" s="14" t="s">
        <v>151</v>
      </c>
      <c r="BE155" s="177">
        <f t="shared" si="8"/>
        <v>0</v>
      </c>
      <c r="BF155" s="177">
        <f t="shared" si="9"/>
        <v>0</v>
      </c>
      <c r="BG155" s="177">
        <f t="shared" si="10"/>
        <v>0</v>
      </c>
      <c r="BH155" s="177">
        <f t="shared" si="11"/>
        <v>0</v>
      </c>
      <c r="BI155" s="177">
        <f t="shared" si="12"/>
        <v>0</v>
      </c>
      <c r="BJ155" s="14" t="s">
        <v>158</v>
      </c>
      <c r="BK155" s="178">
        <f t="shared" si="13"/>
        <v>0</v>
      </c>
      <c r="BL155" s="14" t="s">
        <v>157</v>
      </c>
      <c r="BM155" s="176" t="s">
        <v>188</v>
      </c>
    </row>
    <row r="156" spans="1:65" s="2" customFormat="1" ht="33" customHeight="1" x14ac:dyDescent="0.2">
      <c r="A156" s="28"/>
      <c r="B156" s="163"/>
      <c r="C156" s="164" t="s">
        <v>173</v>
      </c>
      <c r="D156" s="164" t="s">
        <v>153</v>
      </c>
      <c r="E156" s="165" t="s">
        <v>189</v>
      </c>
      <c r="F156" s="166" t="s">
        <v>190</v>
      </c>
      <c r="G156" s="167" t="s">
        <v>161</v>
      </c>
      <c r="H156" s="168">
        <v>53.109000000000002</v>
      </c>
      <c r="I156" s="169"/>
      <c r="J156" s="169"/>
      <c r="K156" s="168">
        <f t="shared" si="1"/>
        <v>0</v>
      </c>
      <c r="L156" s="170"/>
      <c r="M156" s="29"/>
      <c r="N156" s="171" t="s">
        <v>1</v>
      </c>
      <c r="O156" s="172" t="s">
        <v>38</v>
      </c>
      <c r="P156" s="173">
        <f t="shared" si="2"/>
        <v>0</v>
      </c>
      <c r="Q156" s="173">
        <f t="shared" si="3"/>
        <v>0</v>
      </c>
      <c r="R156" s="173">
        <f t="shared" si="4"/>
        <v>0</v>
      </c>
      <c r="S156" s="53"/>
      <c r="T156" s="174">
        <f t="shared" si="5"/>
        <v>0</v>
      </c>
      <c r="U156" s="174">
        <v>0</v>
      </c>
      <c r="V156" s="174">
        <f t="shared" si="6"/>
        <v>0</v>
      </c>
      <c r="W156" s="174">
        <v>0</v>
      </c>
      <c r="X156" s="175">
        <f t="shared" si="7"/>
        <v>0</v>
      </c>
      <c r="Y156" s="28"/>
      <c r="Z156" s="28"/>
      <c r="AA156" s="28"/>
      <c r="AB156" s="28"/>
      <c r="AC156" s="28"/>
      <c r="AD156" s="28"/>
      <c r="AE156" s="28"/>
      <c r="AR156" s="176" t="s">
        <v>157</v>
      </c>
      <c r="AT156" s="176" t="s">
        <v>153</v>
      </c>
      <c r="AU156" s="176" t="s">
        <v>158</v>
      </c>
      <c r="AY156" s="14" t="s">
        <v>151</v>
      </c>
      <c r="BE156" s="177">
        <f t="shared" si="8"/>
        <v>0</v>
      </c>
      <c r="BF156" s="177">
        <f t="shared" si="9"/>
        <v>0</v>
      </c>
      <c r="BG156" s="177">
        <f t="shared" si="10"/>
        <v>0</v>
      </c>
      <c r="BH156" s="177">
        <f t="shared" si="11"/>
        <v>0</v>
      </c>
      <c r="BI156" s="177">
        <f t="shared" si="12"/>
        <v>0</v>
      </c>
      <c r="BJ156" s="14" t="s">
        <v>158</v>
      </c>
      <c r="BK156" s="178">
        <f t="shared" si="13"/>
        <v>0</v>
      </c>
      <c r="BL156" s="14" t="s">
        <v>157</v>
      </c>
      <c r="BM156" s="176" t="s">
        <v>8</v>
      </c>
    </row>
    <row r="157" spans="1:65" s="2" customFormat="1" ht="16.5" customHeight="1" x14ac:dyDescent="0.2">
      <c r="A157" s="28"/>
      <c r="B157" s="163"/>
      <c r="C157" s="179" t="s">
        <v>191</v>
      </c>
      <c r="D157" s="179" t="s">
        <v>192</v>
      </c>
      <c r="E157" s="180" t="s">
        <v>193</v>
      </c>
      <c r="F157" s="181" t="s">
        <v>194</v>
      </c>
      <c r="G157" s="182" t="s">
        <v>187</v>
      </c>
      <c r="H157" s="183">
        <v>100.376</v>
      </c>
      <c r="I157" s="184"/>
      <c r="J157" s="185"/>
      <c r="K157" s="183">
        <f t="shared" si="1"/>
        <v>0</v>
      </c>
      <c r="L157" s="185"/>
      <c r="M157" s="186"/>
      <c r="N157" s="187" t="s">
        <v>1</v>
      </c>
      <c r="O157" s="172" t="s">
        <v>38</v>
      </c>
      <c r="P157" s="173">
        <f t="shared" si="2"/>
        <v>0</v>
      </c>
      <c r="Q157" s="173">
        <f t="shared" si="3"/>
        <v>0</v>
      </c>
      <c r="R157" s="173">
        <f t="shared" si="4"/>
        <v>0</v>
      </c>
      <c r="S157" s="53"/>
      <c r="T157" s="174">
        <f t="shared" si="5"/>
        <v>0</v>
      </c>
      <c r="U157" s="174">
        <v>0</v>
      </c>
      <c r="V157" s="174">
        <f t="shared" si="6"/>
        <v>0</v>
      </c>
      <c r="W157" s="174">
        <v>0</v>
      </c>
      <c r="X157" s="175">
        <f t="shared" si="7"/>
        <v>0</v>
      </c>
      <c r="Y157" s="28"/>
      <c r="Z157" s="28"/>
      <c r="AA157" s="28"/>
      <c r="AB157" s="28"/>
      <c r="AC157" s="28"/>
      <c r="AD157" s="28"/>
      <c r="AE157" s="28"/>
      <c r="AR157" s="176" t="s">
        <v>169</v>
      </c>
      <c r="AT157" s="176" t="s">
        <v>192</v>
      </c>
      <c r="AU157" s="176" t="s">
        <v>158</v>
      </c>
      <c r="AY157" s="14" t="s">
        <v>151</v>
      </c>
      <c r="BE157" s="177">
        <f t="shared" si="8"/>
        <v>0</v>
      </c>
      <c r="BF157" s="177">
        <f t="shared" si="9"/>
        <v>0</v>
      </c>
      <c r="BG157" s="177">
        <f t="shared" si="10"/>
        <v>0</v>
      </c>
      <c r="BH157" s="177">
        <f t="shared" si="11"/>
        <v>0</v>
      </c>
      <c r="BI157" s="177">
        <f t="shared" si="12"/>
        <v>0</v>
      </c>
      <c r="BJ157" s="14" t="s">
        <v>158</v>
      </c>
      <c r="BK157" s="178">
        <f t="shared" si="13"/>
        <v>0</v>
      </c>
      <c r="BL157" s="14" t="s">
        <v>157</v>
      </c>
      <c r="BM157" s="176" t="s">
        <v>195</v>
      </c>
    </row>
    <row r="158" spans="1:65" s="2" customFormat="1" ht="16.5" customHeight="1" x14ac:dyDescent="0.2">
      <c r="A158" s="28"/>
      <c r="B158" s="163"/>
      <c r="C158" s="164" t="s">
        <v>176</v>
      </c>
      <c r="D158" s="164" t="s">
        <v>153</v>
      </c>
      <c r="E158" s="165" t="s">
        <v>196</v>
      </c>
      <c r="F158" s="166" t="s">
        <v>197</v>
      </c>
      <c r="G158" s="167" t="s">
        <v>198</v>
      </c>
      <c r="H158" s="168">
        <v>1</v>
      </c>
      <c r="I158" s="169"/>
      <c r="J158" s="169"/>
      <c r="K158" s="168">
        <f t="shared" si="1"/>
        <v>0</v>
      </c>
      <c r="L158" s="170"/>
      <c r="M158" s="29"/>
      <c r="N158" s="171" t="s">
        <v>1</v>
      </c>
      <c r="O158" s="172" t="s">
        <v>38</v>
      </c>
      <c r="P158" s="173">
        <f t="shared" si="2"/>
        <v>0</v>
      </c>
      <c r="Q158" s="173">
        <f t="shared" si="3"/>
        <v>0</v>
      </c>
      <c r="R158" s="173">
        <f t="shared" si="4"/>
        <v>0</v>
      </c>
      <c r="S158" s="53"/>
      <c r="T158" s="174">
        <f t="shared" si="5"/>
        <v>0</v>
      </c>
      <c r="U158" s="174">
        <v>0</v>
      </c>
      <c r="V158" s="174">
        <f t="shared" si="6"/>
        <v>0</v>
      </c>
      <c r="W158" s="174">
        <v>0</v>
      </c>
      <c r="X158" s="175">
        <f t="shared" si="7"/>
        <v>0</v>
      </c>
      <c r="Y158" s="28"/>
      <c r="Z158" s="28"/>
      <c r="AA158" s="28"/>
      <c r="AB158" s="28"/>
      <c r="AC158" s="28"/>
      <c r="AD158" s="28"/>
      <c r="AE158" s="28"/>
      <c r="AR158" s="176" t="s">
        <v>157</v>
      </c>
      <c r="AT158" s="176" t="s">
        <v>153</v>
      </c>
      <c r="AU158" s="176" t="s">
        <v>158</v>
      </c>
      <c r="AY158" s="14" t="s">
        <v>151</v>
      </c>
      <c r="BE158" s="177">
        <f t="shared" si="8"/>
        <v>0</v>
      </c>
      <c r="BF158" s="177">
        <f t="shared" si="9"/>
        <v>0</v>
      </c>
      <c r="BG158" s="177">
        <f t="shared" si="10"/>
        <v>0</v>
      </c>
      <c r="BH158" s="177">
        <f t="shared" si="11"/>
        <v>0</v>
      </c>
      <c r="BI158" s="177">
        <f t="shared" si="12"/>
        <v>0</v>
      </c>
      <c r="BJ158" s="14" t="s">
        <v>158</v>
      </c>
      <c r="BK158" s="178">
        <f t="shared" si="13"/>
        <v>0</v>
      </c>
      <c r="BL158" s="14" t="s">
        <v>157</v>
      </c>
      <c r="BM158" s="176" t="s">
        <v>199</v>
      </c>
    </row>
    <row r="159" spans="1:65" s="12" customFormat="1" ht="22.9" customHeight="1" x14ac:dyDescent="0.2">
      <c r="B159" s="149"/>
      <c r="D159" s="150" t="s">
        <v>73</v>
      </c>
      <c r="E159" s="161" t="s">
        <v>158</v>
      </c>
      <c r="F159" s="161" t="s">
        <v>200</v>
      </c>
      <c r="I159" s="152"/>
      <c r="J159" s="152"/>
      <c r="K159" s="162">
        <f>BK159</f>
        <v>0</v>
      </c>
      <c r="M159" s="149"/>
      <c r="N159" s="154"/>
      <c r="O159" s="155"/>
      <c r="P159" s="155"/>
      <c r="Q159" s="156">
        <f>SUM(Q160:Q161)</f>
        <v>0</v>
      </c>
      <c r="R159" s="156">
        <f>SUM(R160:R161)</f>
        <v>0</v>
      </c>
      <c r="S159" s="155"/>
      <c r="T159" s="157">
        <f>SUM(T160:T161)</f>
        <v>0</v>
      </c>
      <c r="U159" s="155"/>
      <c r="V159" s="157">
        <f>SUM(V160:V161)</f>
        <v>0</v>
      </c>
      <c r="W159" s="155"/>
      <c r="X159" s="158">
        <f>SUM(X160:X161)</f>
        <v>0</v>
      </c>
      <c r="AR159" s="150" t="s">
        <v>82</v>
      </c>
      <c r="AT159" s="159" t="s">
        <v>73</v>
      </c>
      <c r="AU159" s="159" t="s">
        <v>82</v>
      </c>
      <c r="AY159" s="150" t="s">
        <v>151</v>
      </c>
      <c r="BK159" s="160">
        <f>SUM(BK160:BK161)</f>
        <v>0</v>
      </c>
    </row>
    <row r="160" spans="1:65" s="2" customFormat="1" ht="16.5" customHeight="1" x14ac:dyDescent="0.2">
      <c r="A160" s="28"/>
      <c r="B160" s="163"/>
      <c r="C160" s="164" t="s">
        <v>201</v>
      </c>
      <c r="D160" s="164" t="s">
        <v>153</v>
      </c>
      <c r="E160" s="165" t="s">
        <v>202</v>
      </c>
      <c r="F160" s="166" t="s">
        <v>203</v>
      </c>
      <c r="G160" s="167" t="s">
        <v>161</v>
      </c>
      <c r="H160" s="168">
        <v>69.463999999999999</v>
      </c>
      <c r="I160" s="169"/>
      <c r="J160" s="169"/>
      <c r="K160" s="168">
        <f>ROUND(P160*H160,3)</f>
        <v>0</v>
      </c>
      <c r="L160" s="170"/>
      <c r="M160" s="29"/>
      <c r="N160" s="171" t="s">
        <v>1</v>
      </c>
      <c r="O160" s="172" t="s">
        <v>38</v>
      </c>
      <c r="P160" s="173">
        <f>I160+J160</f>
        <v>0</v>
      </c>
      <c r="Q160" s="173">
        <f>ROUND(I160*H160,3)</f>
        <v>0</v>
      </c>
      <c r="R160" s="173">
        <f>ROUND(J160*H160,3)</f>
        <v>0</v>
      </c>
      <c r="S160" s="53"/>
      <c r="T160" s="174">
        <f>S160*H160</f>
        <v>0</v>
      </c>
      <c r="U160" s="174">
        <v>0</v>
      </c>
      <c r="V160" s="174">
        <f>U160*H160</f>
        <v>0</v>
      </c>
      <c r="W160" s="174">
        <v>0</v>
      </c>
      <c r="X160" s="175">
        <f>W160*H160</f>
        <v>0</v>
      </c>
      <c r="Y160" s="28"/>
      <c r="Z160" s="28"/>
      <c r="AA160" s="28"/>
      <c r="AB160" s="28"/>
      <c r="AC160" s="28"/>
      <c r="AD160" s="28"/>
      <c r="AE160" s="28"/>
      <c r="AR160" s="176" t="s">
        <v>157</v>
      </c>
      <c r="AT160" s="176" t="s">
        <v>153</v>
      </c>
      <c r="AU160" s="176" t="s">
        <v>158</v>
      </c>
      <c r="AY160" s="14" t="s">
        <v>151</v>
      </c>
      <c r="BE160" s="177">
        <f>IF(O160="základná",K160,0)</f>
        <v>0</v>
      </c>
      <c r="BF160" s="177">
        <f>IF(O160="znížená",K160,0)</f>
        <v>0</v>
      </c>
      <c r="BG160" s="177">
        <f>IF(O160="zákl. prenesená",K160,0)</f>
        <v>0</v>
      </c>
      <c r="BH160" s="177">
        <f>IF(O160="zníž. prenesená",K160,0)</f>
        <v>0</v>
      </c>
      <c r="BI160" s="177">
        <f>IF(O160="nulová",K160,0)</f>
        <v>0</v>
      </c>
      <c r="BJ160" s="14" t="s">
        <v>158</v>
      </c>
      <c r="BK160" s="178">
        <f>ROUND(P160*H160,3)</f>
        <v>0</v>
      </c>
      <c r="BL160" s="14" t="s">
        <v>157</v>
      </c>
      <c r="BM160" s="176" t="s">
        <v>204</v>
      </c>
    </row>
    <row r="161" spans="1:65" s="2" customFormat="1" ht="16.5" customHeight="1" x14ac:dyDescent="0.2">
      <c r="A161" s="28"/>
      <c r="B161" s="163"/>
      <c r="C161" s="164" t="s">
        <v>180</v>
      </c>
      <c r="D161" s="164" t="s">
        <v>153</v>
      </c>
      <c r="E161" s="165" t="s">
        <v>205</v>
      </c>
      <c r="F161" s="166" t="s">
        <v>206</v>
      </c>
      <c r="G161" s="167" t="s">
        <v>156</v>
      </c>
      <c r="H161" s="168">
        <v>43.28</v>
      </c>
      <c r="I161" s="169"/>
      <c r="J161" s="169"/>
      <c r="K161" s="168">
        <f>ROUND(P161*H161,3)</f>
        <v>0</v>
      </c>
      <c r="L161" s="170"/>
      <c r="M161" s="29"/>
      <c r="N161" s="171" t="s">
        <v>1</v>
      </c>
      <c r="O161" s="172" t="s">
        <v>38</v>
      </c>
      <c r="P161" s="173">
        <f>I161+J161</f>
        <v>0</v>
      </c>
      <c r="Q161" s="173">
        <f>ROUND(I161*H161,3)</f>
        <v>0</v>
      </c>
      <c r="R161" s="173">
        <f>ROUND(J161*H161,3)</f>
        <v>0</v>
      </c>
      <c r="S161" s="53"/>
      <c r="T161" s="174">
        <f>S161*H161</f>
        <v>0</v>
      </c>
      <c r="U161" s="174">
        <v>0</v>
      </c>
      <c r="V161" s="174">
        <f>U161*H161</f>
        <v>0</v>
      </c>
      <c r="W161" s="174">
        <v>0</v>
      </c>
      <c r="X161" s="175">
        <f>W161*H161</f>
        <v>0</v>
      </c>
      <c r="Y161" s="28"/>
      <c r="Z161" s="28"/>
      <c r="AA161" s="28"/>
      <c r="AB161" s="28"/>
      <c r="AC161" s="28"/>
      <c r="AD161" s="28"/>
      <c r="AE161" s="28"/>
      <c r="AR161" s="176" t="s">
        <v>157</v>
      </c>
      <c r="AT161" s="176" t="s">
        <v>153</v>
      </c>
      <c r="AU161" s="176" t="s">
        <v>158</v>
      </c>
      <c r="AY161" s="14" t="s">
        <v>151</v>
      </c>
      <c r="BE161" s="177">
        <f>IF(O161="základná",K161,0)</f>
        <v>0</v>
      </c>
      <c r="BF161" s="177">
        <f>IF(O161="znížená",K161,0)</f>
        <v>0</v>
      </c>
      <c r="BG161" s="177">
        <f>IF(O161="zákl. prenesená",K161,0)</f>
        <v>0</v>
      </c>
      <c r="BH161" s="177">
        <f>IF(O161="zníž. prenesená",K161,0)</f>
        <v>0</v>
      </c>
      <c r="BI161" s="177">
        <f>IF(O161="nulová",K161,0)</f>
        <v>0</v>
      </c>
      <c r="BJ161" s="14" t="s">
        <v>158</v>
      </c>
      <c r="BK161" s="178">
        <f>ROUND(P161*H161,3)</f>
        <v>0</v>
      </c>
      <c r="BL161" s="14" t="s">
        <v>157</v>
      </c>
      <c r="BM161" s="176" t="s">
        <v>207</v>
      </c>
    </row>
    <row r="162" spans="1:65" s="12" customFormat="1" ht="22.9" customHeight="1" x14ac:dyDescent="0.2">
      <c r="B162" s="149"/>
      <c r="D162" s="150" t="s">
        <v>73</v>
      </c>
      <c r="E162" s="161" t="s">
        <v>162</v>
      </c>
      <c r="F162" s="161" t="s">
        <v>208</v>
      </c>
      <c r="I162" s="152"/>
      <c r="J162" s="152"/>
      <c r="K162" s="162">
        <f>BK162</f>
        <v>0</v>
      </c>
      <c r="M162" s="149"/>
      <c r="N162" s="154"/>
      <c r="O162" s="155"/>
      <c r="P162" s="155"/>
      <c r="Q162" s="156">
        <f>SUM(Q163:Q174)</f>
        <v>0</v>
      </c>
      <c r="R162" s="156">
        <f>SUM(R163:R174)</f>
        <v>0</v>
      </c>
      <c r="S162" s="155"/>
      <c r="T162" s="157">
        <f>SUM(T163:T174)</f>
        <v>0</v>
      </c>
      <c r="U162" s="155"/>
      <c r="V162" s="157">
        <f>SUM(V163:V174)</f>
        <v>0</v>
      </c>
      <c r="W162" s="155"/>
      <c r="X162" s="158">
        <f>SUM(X163:X174)</f>
        <v>0</v>
      </c>
      <c r="AR162" s="150" t="s">
        <v>82</v>
      </c>
      <c r="AT162" s="159" t="s">
        <v>73</v>
      </c>
      <c r="AU162" s="159" t="s">
        <v>82</v>
      </c>
      <c r="AY162" s="150" t="s">
        <v>151</v>
      </c>
      <c r="BK162" s="160">
        <f>SUM(BK163:BK174)</f>
        <v>0</v>
      </c>
    </row>
    <row r="163" spans="1:65" s="2" customFormat="1" ht="33" customHeight="1" x14ac:dyDescent="0.2">
      <c r="A163" s="28"/>
      <c r="B163" s="163"/>
      <c r="C163" s="164" t="s">
        <v>209</v>
      </c>
      <c r="D163" s="164" t="s">
        <v>153</v>
      </c>
      <c r="E163" s="165" t="s">
        <v>210</v>
      </c>
      <c r="F163" s="166" t="s">
        <v>211</v>
      </c>
      <c r="G163" s="167" t="s">
        <v>161</v>
      </c>
      <c r="H163" s="168">
        <v>3.778</v>
      </c>
      <c r="I163" s="169"/>
      <c r="J163" s="169"/>
      <c r="K163" s="168">
        <f t="shared" ref="K163:K174" si="14">ROUND(P163*H163,3)</f>
        <v>0</v>
      </c>
      <c r="L163" s="170"/>
      <c r="M163" s="29"/>
      <c r="N163" s="171" t="s">
        <v>1</v>
      </c>
      <c r="O163" s="172" t="s">
        <v>38</v>
      </c>
      <c r="P163" s="173">
        <f t="shared" ref="P163:P174" si="15">I163+J163</f>
        <v>0</v>
      </c>
      <c r="Q163" s="173">
        <f t="shared" ref="Q163:Q174" si="16">ROUND(I163*H163,3)</f>
        <v>0</v>
      </c>
      <c r="R163" s="173">
        <f t="shared" ref="R163:R174" si="17">ROUND(J163*H163,3)</f>
        <v>0</v>
      </c>
      <c r="S163" s="53"/>
      <c r="T163" s="174">
        <f t="shared" ref="T163:T174" si="18">S163*H163</f>
        <v>0</v>
      </c>
      <c r="U163" s="174">
        <v>0</v>
      </c>
      <c r="V163" s="174">
        <f t="shared" ref="V163:V174" si="19">U163*H163</f>
        <v>0</v>
      </c>
      <c r="W163" s="174">
        <v>0</v>
      </c>
      <c r="X163" s="175">
        <f t="shared" ref="X163:X174" si="20">W163*H163</f>
        <v>0</v>
      </c>
      <c r="Y163" s="28"/>
      <c r="Z163" s="28"/>
      <c r="AA163" s="28"/>
      <c r="AB163" s="28"/>
      <c r="AC163" s="28"/>
      <c r="AD163" s="28"/>
      <c r="AE163" s="28"/>
      <c r="AR163" s="176" t="s">
        <v>157</v>
      </c>
      <c r="AT163" s="176" t="s">
        <v>153</v>
      </c>
      <c r="AU163" s="176" t="s">
        <v>158</v>
      </c>
      <c r="AY163" s="14" t="s">
        <v>151</v>
      </c>
      <c r="BE163" s="177">
        <f t="shared" ref="BE163:BE174" si="21">IF(O163="základná",K163,0)</f>
        <v>0</v>
      </c>
      <c r="BF163" s="177">
        <f t="shared" ref="BF163:BF174" si="22">IF(O163="znížená",K163,0)</f>
        <v>0</v>
      </c>
      <c r="BG163" s="177">
        <f t="shared" ref="BG163:BG174" si="23">IF(O163="zákl. prenesená",K163,0)</f>
        <v>0</v>
      </c>
      <c r="BH163" s="177">
        <f t="shared" ref="BH163:BH174" si="24">IF(O163="zníž. prenesená",K163,0)</f>
        <v>0</v>
      </c>
      <c r="BI163" s="177">
        <f t="shared" ref="BI163:BI174" si="25">IF(O163="nulová",K163,0)</f>
        <v>0</v>
      </c>
      <c r="BJ163" s="14" t="s">
        <v>158</v>
      </c>
      <c r="BK163" s="178">
        <f t="shared" ref="BK163:BK174" si="26">ROUND(P163*H163,3)</f>
        <v>0</v>
      </c>
      <c r="BL163" s="14" t="s">
        <v>157</v>
      </c>
      <c r="BM163" s="176" t="s">
        <v>212</v>
      </c>
    </row>
    <row r="164" spans="1:65" s="2" customFormat="1" ht="33" customHeight="1" x14ac:dyDescent="0.2">
      <c r="A164" s="28"/>
      <c r="B164" s="163"/>
      <c r="C164" s="164" t="s">
        <v>183</v>
      </c>
      <c r="D164" s="164" t="s">
        <v>153</v>
      </c>
      <c r="E164" s="165" t="s">
        <v>213</v>
      </c>
      <c r="F164" s="166" t="s">
        <v>214</v>
      </c>
      <c r="G164" s="167" t="s">
        <v>161</v>
      </c>
      <c r="H164" s="168">
        <v>9.3379999999999992</v>
      </c>
      <c r="I164" s="169"/>
      <c r="J164" s="169"/>
      <c r="K164" s="168">
        <f t="shared" si="14"/>
        <v>0</v>
      </c>
      <c r="L164" s="170"/>
      <c r="M164" s="29"/>
      <c r="N164" s="171" t="s">
        <v>1</v>
      </c>
      <c r="O164" s="172" t="s">
        <v>38</v>
      </c>
      <c r="P164" s="173">
        <f t="shared" si="15"/>
        <v>0</v>
      </c>
      <c r="Q164" s="173">
        <f t="shared" si="16"/>
        <v>0</v>
      </c>
      <c r="R164" s="173">
        <f t="shared" si="17"/>
        <v>0</v>
      </c>
      <c r="S164" s="53"/>
      <c r="T164" s="174">
        <f t="shared" si="18"/>
        <v>0</v>
      </c>
      <c r="U164" s="174">
        <v>0</v>
      </c>
      <c r="V164" s="174">
        <f t="shared" si="19"/>
        <v>0</v>
      </c>
      <c r="W164" s="174">
        <v>0</v>
      </c>
      <c r="X164" s="175">
        <f t="shared" si="20"/>
        <v>0</v>
      </c>
      <c r="Y164" s="28"/>
      <c r="Z164" s="28"/>
      <c r="AA164" s="28"/>
      <c r="AB164" s="28"/>
      <c r="AC164" s="28"/>
      <c r="AD164" s="28"/>
      <c r="AE164" s="28"/>
      <c r="AR164" s="176" t="s">
        <v>157</v>
      </c>
      <c r="AT164" s="176" t="s">
        <v>153</v>
      </c>
      <c r="AU164" s="176" t="s">
        <v>158</v>
      </c>
      <c r="AY164" s="14" t="s">
        <v>151</v>
      </c>
      <c r="BE164" s="177">
        <f t="shared" si="21"/>
        <v>0</v>
      </c>
      <c r="BF164" s="177">
        <f t="shared" si="22"/>
        <v>0</v>
      </c>
      <c r="BG164" s="177">
        <f t="shared" si="23"/>
        <v>0</v>
      </c>
      <c r="BH164" s="177">
        <f t="shared" si="24"/>
        <v>0</v>
      </c>
      <c r="BI164" s="177">
        <f t="shared" si="25"/>
        <v>0</v>
      </c>
      <c r="BJ164" s="14" t="s">
        <v>158</v>
      </c>
      <c r="BK164" s="178">
        <f t="shared" si="26"/>
        <v>0</v>
      </c>
      <c r="BL164" s="14" t="s">
        <v>157</v>
      </c>
      <c r="BM164" s="176" t="s">
        <v>215</v>
      </c>
    </row>
    <row r="165" spans="1:65" s="2" customFormat="1" ht="21.75" customHeight="1" x14ac:dyDescent="0.2">
      <c r="A165" s="28"/>
      <c r="B165" s="163"/>
      <c r="C165" s="164" t="s">
        <v>216</v>
      </c>
      <c r="D165" s="164" t="s">
        <v>153</v>
      </c>
      <c r="E165" s="165" t="s">
        <v>217</v>
      </c>
      <c r="F165" s="166" t="s">
        <v>218</v>
      </c>
      <c r="G165" s="167" t="s">
        <v>219</v>
      </c>
      <c r="H165" s="168">
        <v>1</v>
      </c>
      <c r="I165" s="169"/>
      <c r="J165" s="169"/>
      <c r="K165" s="168">
        <f t="shared" si="14"/>
        <v>0</v>
      </c>
      <c r="L165" s="170"/>
      <c r="M165" s="29"/>
      <c r="N165" s="171" t="s">
        <v>1</v>
      </c>
      <c r="O165" s="172" t="s">
        <v>38</v>
      </c>
      <c r="P165" s="173">
        <f t="shared" si="15"/>
        <v>0</v>
      </c>
      <c r="Q165" s="173">
        <f t="shared" si="16"/>
        <v>0</v>
      </c>
      <c r="R165" s="173">
        <f t="shared" si="17"/>
        <v>0</v>
      </c>
      <c r="S165" s="53"/>
      <c r="T165" s="174">
        <f t="shared" si="18"/>
        <v>0</v>
      </c>
      <c r="U165" s="174">
        <v>0</v>
      </c>
      <c r="V165" s="174">
        <f t="shared" si="19"/>
        <v>0</v>
      </c>
      <c r="W165" s="174">
        <v>0</v>
      </c>
      <c r="X165" s="175">
        <f t="shared" si="20"/>
        <v>0</v>
      </c>
      <c r="Y165" s="28"/>
      <c r="Z165" s="28"/>
      <c r="AA165" s="28"/>
      <c r="AB165" s="28"/>
      <c r="AC165" s="28"/>
      <c r="AD165" s="28"/>
      <c r="AE165" s="28"/>
      <c r="AR165" s="176" t="s">
        <v>157</v>
      </c>
      <c r="AT165" s="176" t="s">
        <v>153</v>
      </c>
      <c r="AU165" s="176" t="s">
        <v>158</v>
      </c>
      <c r="AY165" s="14" t="s">
        <v>151</v>
      </c>
      <c r="BE165" s="177">
        <f t="shared" si="21"/>
        <v>0</v>
      </c>
      <c r="BF165" s="177">
        <f t="shared" si="22"/>
        <v>0</v>
      </c>
      <c r="BG165" s="177">
        <f t="shared" si="23"/>
        <v>0</v>
      </c>
      <c r="BH165" s="177">
        <f t="shared" si="24"/>
        <v>0</v>
      </c>
      <c r="BI165" s="177">
        <f t="shared" si="25"/>
        <v>0</v>
      </c>
      <c r="BJ165" s="14" t="s">
        <v>158</v>
      </c>
      <c r="BK165" s="178">
        <f t="shared" si="26"/>
        <v>0</v>
      </c>
      <c r="BL165" s="14" t="s">
        <v>157</v>
      </c>
      <c r="BM165" s="176" t="s">
        <v>220</v>
      </c>
    </row>
    <row r="166" spans="1:65" s="2" customFormat="1" ht="21.75" customHeight="1" x14ac:dyDescent="0.2">
      <c r="A166" s="28"/>
      <c r="B166" s="163"/>
      <c r="C166" s="164" t="s">
        <v>188</v>
      </c>
      <c r="D166" s="164" t="s">
        <v>153</v>
      </c>
      <c r="E166" s="165" t="s">
        <v>221</v>
      </c>
      <c r="F166" s="166" t="s">
        <v>222</v>
      </c>
      <c r="G166" s="167" t="s">
        <v>219</v>
      </c>
      <c r="H166" s="168">
        <v>1</v>
      </c>
      <c r="I166" s="169"/>
      <c r="J166" s="169"/>
      <c r="K166" s="168">
        <f t="shared" si="14"/>
        <v>0</v>
      </c>
      <c r="L166" s="170"/>
      <c r="M166" s="29"/>
      <c r="N166" s="171" t="s">
        <v>1</v>
      </c>
      <c r="O166" s="172" t="s">
        <v>38</v>
      </c>
      <c r="P166" s="173">
        <f t="shared" si="15"/>
        <v>0</v>
      </c>
      <c r="Q166" s="173">
        <f t="shared" si="16"/>
        <v>0</v>
      </c>
      <c r="R166" s="173">
        <f t="shared" si="17"/>
        <v>0</v>
      </c>
      <c r="S166" s="53"/>
      <c r="T166" s="174">
        <f t="shared" si="18"/>
        <v>0</v>
      </c>
      <c r="U166" s="174">
        <v>0</v>
      </c>
      <c r="V166" s="174">
        <f t="shared" si="19"/>
        <v>0</v>
      </c>
      <c r="W166" s="174">
        <v>0</v>
      </c>
      <c r="X166" s="175">
        <f t="shared" si="20"/>
        <v>0</v>
      </c>
      <c r="Y166" s="28"/>
      <c r="Z166" s="28"/>
      <c r="AA166" s="28"/>
      <c r="AB166" s="28"/>
      <c r="AC166" s="28"/>
      <c r="AD166" s="28"/>
      <c r="AE166" s="28"/>
      <c r="AR166" s="176" t="s">
        <v>157</v>
      </c>
      <c r="AT166" s="176" t="s">
        <v>153</v>
      </c>
      <c r="AU166" s="176" t="s">
        <v>158</v>
      </c>
      <c r="AY166" s="14" t="s">
        <v>151</v>
      </c>
      <c r="BE166" s="177">
        <f t="shared" si="21"/>
        <v>0</v>
      </c>
      <c r="BF166" s="177">
        <f t="shared" si="22"/>
        <v>0</v>
      </c>
      <c r="BG166" s="177">
        <f t="shared" si="23"/>
        <v>0</v>
      </c>
      <c r="BH166" s="177">
        <f t="shared" si="24"/>
        <v>0</v>
      </c>
      <c r="BI166" s="177">
        <f t="shared" si="25"/>
        <v>0</v>
      </c>
      <c r="BJ166" s="14" t="s">
        <v>158</v>
      </c>
      <c r="BK166" s="178">
        <f t="shared" si="26"/>
        <v>0</v>
      </c>
      <c r="BL166" s="14" t="s">
        <v>157</v>
      </c>
      <c r="BM166" s="176" t="s">
        <v>223</v>
      </c>
    </row>
    <row r="167" spans="1:65" s="2" customFormat="1" ht="21.75" customHeight="1" x14ac:dyDescent="0.2">
      <c r="A167" s="28"/>
      <c r="B167" s="163"/>
      <c r="C167" s="164" t="s">
        <v>224</v>
      </c>
      <c r="D167" s="164" t="s">
        <v>153</v>
      </c>
      <c r="E167" s="165" t="s">
        <v>225</v>
      </c>
      <c r="F167" s="166" t="s">
        <v>226</v>
      </c>
      <c r="G167" s="167" t="s">
        <v>219</v>
      </c>
      <c r="H167" s="168">
        <v>2</v>
      </c>
      <c r="I167" s="169"/>
      <c r="J167" s="169"/>
      <c r="K167" s="168">
        <f t="shared" si="14"/>
        <v>0</v>
      </c>
      <c r="L167" s="170"/>
      <c r="M167" s="29"/>
      <c r="N167" s="171" t="s">
        <v>1</v>
      </c>
      <c r="O167" s="172" t="s">
        <v>38</v>
      </c>
      <c r="P167" s="173">
        <f t="shared" si="15"/>
        <v>0</v>
      </c>
      <c r="Q167" s="173">
        <f t="shared" si="16"/>
        <v>0</v>
      </c>
      <c r="R167" s="173">
        <f t="shared" si="17"/>
        <v>0</v>
      </c>
      <c r="S167" s="53"/>
      <c r="T167" s="174">
        <f t="shared" si="18"/>
        <v>0</v>
      </c>
      <c r="U167" s="174">
        <v>0</v>
      </c>
      <c r="V167" s="174">
        <f t="shared" si="19"/>
        <v>0</v>
      </c>
      <c r="W167" s="174">
        <v>0</v>
      </c>
      <c r="X167" s="175">
        <f t="shared" si="20"/>
        <v>0</v>
      </c>
      <c r="Y167" s="28"/>
      <c r="Z167" s="28"/>
      <c r="AA167" s="28"/>
      <c r="AB167" s="28"/>
      <c r="AC167" s="28"/>
      <c r="AD167" s="28"/>
      <c r="AE167" s="28"/>
      <c r="AR167" s="176" t="s">
        <v>157</v>
      </c>
      <c r="AT167" s="176" t="s">
        <v>153</v>
      </c>
      <c r="AU167" s="176" t="s">
        <v>158</v>
      </c>
      <c r="AY167" s="14" t="s">
        <v>151</v>
      </c>
      <c r="BE167" s="177">
        <f t="shared" si="21"/>
        <v>0</v>
      </c>
      <c r="BF167" s="177">
        <f t="shared" si="22"/>
        <v>0</v>
      </c>
      <c r="BG167" s="177">
        <f t="shared" si="23"/>
        <v>0</v>
      </c>
      <c r="BH167" s="177">
        <f t="shared" si="24"/>
        <v>0</v>
      </c>
      <c r="BI167" s="177">
        <f t="shared" si="25"/>
        <v>0</v>
      </c>
      <c r="BJ167" s="14" t="s">
        <v>158</v>
      </c>
      <c r="BK167" s="178">
        <f t="shared" si="26"/>
        <v>0</v>
      </c>
      <c r="BL167" s="14" t="s">
        <v>157</v>
      </c>
      <c r="BM167" s="176" t="s">
        <v>227</v>
      </c>
    </row>
    <row r="168" spans="1:65" s="2" customFormat="1" ht="21.75" customHeight="1" x14ac:dyDescent="0.2">
      <c r="A168" s="28"/>
      <c r="B168" s="163"/>
      <c r="C168" s="164" t="s">
        <v>8</v>
      </c>
      <c r="D168" s="164" t="s">
        <v>153</v>
      </c>
      <c r="E168" s="165" t="s">
        <v>228</v>
      </c>
      <c r="F168" s="166" t="s">
        <v>229</v>
      </c>
      <c r="G168" s="167" t="s">
        <v>168</v>
      </c>
      <c r="H168" s="168">
        <v>1.76</v>
      </c>
      <c r="I168" s="169"/>
      <c r="J168" s="169"/>
      <c r="K168" s="168">
        <f t="shared" si="14"/>
        <v>0</v>
      </c>
      <c r="L168" s="170"/>
      <c r="M168" s="29"/>
      <c r="N168" s="171" t="s">
        <v>1</v>
      </c>
      <c r="O168" s="172" t="s">
        <v>38</v>
      </c>
      <c r="P168" s="173">
        <f t="shared" si="15"/>
        <v>0</v>
      </c>
      <c r="Q168" s="173">
        <f t="shared" si="16"/>
        <v>0</v>
      </c>
      <c r="R168" s="173">
        <f t="shared" si="17"/>
        <v>0</v>
      </c>
      <c r="S168" s="53"/>
      <c r="T168" s="174">
        <f t="shared" si="18"/>
        <v>0</v>
      </c>
      <c r="U168" s="174">
        <v>0</v>
      </c>
      <c r="V168" s="174">
        <f t="shared" si="19"/>
        <v>0</v>
      </c>
      <c r="W168" s="174">
        <v>0</v>
      </c>
      <c r="X168" s="175">
        <f t="shared" si="20"/>
        <v>0</v>
      </c>
      <c r="Y168" s="28"/>
      <c r="Z168" s="28"/>
      <c r="AA168" s="28"/>
      <c r="AB168" s="28"/>
      <c r="AC168" s="28"/>
      <c r="AD168" s="28"/>
      <c r="AE168" s="28"/>
      <c r="AR168" s="176" t="s">
        <v>157</v>
      </c>
      <c r="AT168" s="176" t="s">
        <v>153</v>
      </c>
      <c r="AU168" s="176" t="s">
        <v>158</v>
      </c>
      <c r="AY168" s="14" t="s">
        <v>151</v>
      </c>
      <c r="BE168" s="177">
        <f t="shared" si="21"/>
        <v>0</v>
      </c>
      <c r="BF168" s="177">
        <f t="shared" si="22"/>
        <v>0</v>
      </c>
      <c r="BG168" s="177">
        <f t="shared" si="23"/>
        <v>0</v>
      </c>
      <c r="BH168" s="177">
        <f t="shared" si="24"/>
        <v>0</v>
      </c>
      <c r="BI168" s="177">
        <f t="shared" si="25"/>
        <v>0</v>
      </c>
      <c r="BJ168" s="14" t="s">
        <v>158</v>
      </c>
      <c r="BK168" s="178">
        <f t="shared" si="26"/>
        <v>0</v>
      </c>
      <c r="BL168" s="14" t="s">
        <v>157</v>
      </c>
      <c r="BM168" s="176" t="s">
        <v>230</v>
      </c>
    </row>
    <row r="169" spans="1:65" s="2" customFormat="1" ht="21.75" customHeight="1" x14ac:dyDescent="0.2">
      <c r="A169" s="28"/>
      <c r="B169" s="163"/>
      <c r="C169" s="164" t="s">
        <v>231</v>
      </c>
      <c r="D169" s="164" t="s">
        <v>153</v>
      </c>
      <c r="E169" s="165" t="s">
        <v>232</v>
      </c>
      <c r="F169" s="166" t="s">
        <v>233</v>
      </c>
      <c r="G169" s="167" t="s">
        <v>168</v>
      </c>
      <c r="H169" s="168">
        <v>4.3049999999999997</v>
      </c>
      <c r="I169" s="169"/>
      <c r="J169" s="169"/>
      <c r="K169" s="168">
        <f t="shared" si="14"/>
        <v>0</v>
      </c>
      <c r="L169" s="170"/>
      <c r="M169" s="29"/>
      <c r="N169" s="171" t="s">
        <v>1</v>
      </c>
      <c r="O169" s="172" t="s">
        <v>38</v>
      </c>
      <c r="P169" s="173">
        <f t="shared" si="15"/>
        <v>0</v>
      </c>
      <c r="Q169" s="173">
        <f t="shared" si="16"/>
        <v>0</v>
      </c>
      <c r="R169" s="173">
        <f t="shared" si="17"/>
        <v>0</v>
      </c>
      <c r="S169" s="53"/>
      <c r="T169" s="174">
        <f t="shared" si="18"/>
        <v>0</v>
      </c>
      <c r="U169" s="174">
        <v>0</v>
      </c>
      <c r="V169" s="174">
        <f t="shared" si="19"/>
        <v>0</v>
      </c>
      <c r="W169" s="174">
        <v>0</v>
      </c>
      <c r="X169" s="175">
        <f t="shared" si="20"/>
        <v>0</v>
      </c>
      <c r="Y169" s="28"/>
      <c r="Z169" s="28"/>
      <c r="AA169" s="28"/>
      <c r="AB169" s="28"/>
      <c r="AC169" s="28"/>
      <c r="AD169" s="28"/>
      <c r="AE169" s="28"/>
      <c r="AR169" s="176" t="s">
        <v>157</v>
      </c>
      <c r="AT169" s="176" t="s">
        <v>153</v>
      </c>
      <c r="AU169" s="176" t="s">
        <v>158</v>
      </c>
      <c r="AY169" s="14" t="s">
        <v>151</v>
      </c>
      <c r="BE169" s="177">
        <f t="shared" si="21"/>
        <v>0</v>
      </c>
      <c r="BF169" s="177">
        <f t="shared" si="22"/>
        <v>0</v>
      </c>
      <c r="BG169" s="177">
        <f t="shared" si="23"/>
        <v>0</v>
      </c>
      <c r="BH169" s="177">
        <f t="shared" si="24"/>
        <v>0</v>
      </c>
      <c r="BI169" s="177">
        <f t="shared" si="25"/>
        <v>0</v>
      </c>
      <c r="BJ169" s="14" t="s">
        <v>158</v>
      </c>
      <c r="BK169" s="178">
        <f t="shared" si="26"/>
        <v>0</v>
      </c>
      <c r="BL169" s="14" t="s">
        <v>157</v>
      </c>
      <c r="BM169" s="176" t="s">
        <v>234</v>
      </c>
    </row>
    <row r="170" spans="1:65" s="2" customFormat="1" ht="21.75" customHeight="1" x14ac:dyDescent="0.2">
      <c r="A170" s="28"/>
      <c r="B170" s="163"/>
      <c r="C170" s="164" t="s">
        <v>195</v>
      </c>
      <c r="D170" s="164" t="s">
        <v>153</v>
      </c>
      <c r="E170" s="165" t="s">
        <v>235</v>
      </c>
      <c r="F170" s="166" t="s">
        <v>236</v>
      </c>
      <c r="G170" s="167" t="s">
        <v>168</v>
      </c>
      <c r="H170" s="168">
        <v>12.914999999999999</v>
      </c>
      <c r="I170" s="169"/>
      <c r="J170" s="169"/>
      <c r="K170" s="168">
        <f t="shared" si="14"/>
        <v>0</v>
      </c>
      <c r="L170" s="170"/>
      <c r="M170" s="29"/>
      <c r="N170" s="171" t="s">
        <v>1</v>
      </c>
      <c r="O170" s="172" t="s">
        <v>38</v>
      </c>
      <c r="P170" s="173">
        <f t="shared" si="15"/>
        <v>0</v>
      </c>
      <c r="Q170" s="173">
        <f t="shared" si="16"/>
        <v>0</v>
      </c>
      <c r="R170" s="173">
        <f t="shared" si="17"/>
        <v>0</v>
      </c>
      <c r="S170" s="53"/>
      <c r="T170" s="174">
        <f t="shared" si="18"/>
        <v>0</v>
      </c>
      <c r="U170" s="174">
        <v>0</v>
      </c>
      <c r="V170" s="174">
        <f t="shared" si="19"/>
        <v>0</v>
      </c>
      <c r="W170" s="174">
        <v>0</v>
      </c>
      <c r="X170" s="175">
        <f t="shared" si="20"/>
        <v>0</v>
      </c>
      <c r="Y170" s="28"/>
      <c r="Z170" s="28"/>
      <c r="AA170" s="28"/>
      <c r="AB170" s="28"/>
      <c r="AC170" s="28"/>
      <c r="AD170" s="28"/>
      <c r="AE170" s="28"/>
      <c r="AR170" s="176" t="s">
        <v>157</v>
      </c>
      <c r="AT170" s="176" t="s">
        <v>153</v>
      </c>
      <c r="AU170" s="176" t="s">
        <v>158</v>
      </c>
      <c r="AY170" s="14" t="s">
        <v>151</v>
      </c>
      <c r="BE170" s="177">
        <f t="shared" si="21"/>
        <v>0</v>
      </c>
      <c r="BF170" s="177">
        <f t="shared" si="22"/>
        <v>0</v>
      </c>
      <c r="BG170" s="177">
        <f t="shared" si="23"/>
        <v>0</v>
      </c>
      <c r="BH170" s="177">
        <f t="shared" si="24"/>
        <v>0</v>
      </c>
      <c r="BI170" s="177">
        <f t="shared" si="25"/>
        <v>0</v>
      </c>
      <c r="BJ170" s="14" t="s">
        <v>158</v>
      </c>
      <c r="BK170" s="178">
        <f t="shared" si="26"/>
        <v>0</v>
      </c>
      <c r="BL170" s="14" t="s">
        <v>157</v>
      </c>
      <c r="BM170" s="176" t="s">
        <v>237</v>
      </c>
    </row>
    <row r="171" spans="1:65" s="2" customFormat="1" ht="21.75" customHeight="1" x14ac:dyDescent="0.2">
      <c r="A171" s="28"/>
      <c r="B171" s="163"/>
      <c r="C171" s="164" t="s">
        <v>238</v>
      </c>
      <c r="D171" s="164" t="s">
        <v>153</v>
      </c>
      <c r="E171" s="165" t="s">
        <v>239</v>
      </c>
      <c r="F171" s="166" t="s">
        <v>240</v>
      </c>
      <c r="G171" s="167" t="s">
        <v>168</v>
      </c>
      <c r="H171" s="168">
        <v>3.28</v>
      </c>
      <c r="I171" s="169"/>
      <c r="J171" s="169"/>
      <c r="K171" s="168">
        <f t="shared" si="14"/>
        <v>0</v>
      </c>
      <c r="L171" s="170"/>
      <c r="M171" s="29"/>
      <c r="N171" s="171" t="s">
        <v>1</v>
      </c>
      <c r="O171" s="172" t="s">
        <v>38</v>
      </c>
      <c r="P171" s="173">
        <f t="shared" si="15"/>
        <v>0</v>
      </c>
      <c r="Q171" s="173">
        <f t="shared" si="16"/>
        <v>0</v>
      </c>
      <c r="R171" s="173">
        <f t="shared" si="17"/>
        <v>0</v>
      </c>
      <c r="S171" s="53"/>
      <c r="T171" s="174">
        <f t="shared" si="18"/>
        <v>0</v>
      </c>
      <c r="U171" s="174">
        <v>0</v>
      </c>
      <c r="V171" s="174">
        <f t="shared" si="19"/>
        <v>0</v>
      </c>
      <c r="W171" s="174">
        <v>0</v>
      </c>
      <c r="X171" s="175">
        <f t="shared" si="20"/>
        <v>0</v>
      </c>
      <c r="Y171" s="28"/>
      <c r="Z171" s="28"/>
      <c r="AA171" s="28"/>
      <c r="AB171" s="28"/>
      <c r="AC171" s="28"/>
      <c r="AD171" s="28"/>
      <c r="AE171" s="28"/>
      <c r="AR171" s="176" t="s">
        <v>157</v>
      </c>
      <c r="AT171" s="176" t="s">
        <v>153</v>
      </c>
      <c r="AU171" s="176" t="s">
        <v>158</v>
      </c>
      <c r="AY171" s="14" t="s">
        <v>151</v>
      </c>
      <c r="BE171" s="177">
        <f t="shared" si="21"/>
        <v>0</v>
      </c>
      <c r="BF171" s="177">
        <f t="shared" si="22"/>
        <v>0</v>
      </c>
      <c r="BG171" s="177">
        <f t="shared" si="23"/>
        <v>0</v>
      </c>
      <c r="BH171" s="177">
        <f t="shared" si="24"/>
        <v>0</v>
      </c>
      <c r="BI171" s="177">
        <f t="shared" si="25"/>
        <v>0</v>
      </c>
      <c r="BJ171" s="14" t="s">
        <v>158</v>
      </c>
      <c r="BK171" s="178">
        <f t="shared" si="26"/>
        <v>0</v>
      </c>
      <c r="BL171" s="14" t="s">
        <v>157</v>
      </c>
      <c r="BM171" s="176" t="s">
        <v>241</v>
      </c>
    </row>
    <row r="172" spans="1:65" s="2" customFormat="1" ht="21.75" customHeight="1" x14ac:dyDescent="0.2">
      <c r="A172" s="28"/>
      <c r="B172" s="163"/>
      <c r="C172" s="164" t="s">
        <v>199</v>
      </c>
      <c r="D172" s="164" t="s">
        <v>153</v>
      </c>
      <c r="E172" s="165" t="s">
        <v>242</v>
      </c>
      <c r="F172" s="166" t="s">
        <v>243</v>
      </c>
      <c r="G172" s="167" t="s">
        <v>168</v>
      </c>
      <c r="H172" s="168">
        <v>1.99</v>
      </c>
      <c r="I172" s="169"/>
      <c r="J172" s="169"/>
      <c r="K172" s="168">
        <f t="shared" si="14"/>
        <v>0</v>
      </c>
      <c r="L172" s="170"/>
      <c r="M172" s="29"/>
      <c r="N172" s="171" t="s">
        <v>1</v>
      </c>
      <c r="O172" s="172" t="s">
        <v>38</v>
      </c>
      <c r="P172" s="173">
        <f t="shared" si="15"/>
        <v>0</v>
      </c>
      <c r="Q172" s="173">
        <f t="shared" si="16"/>
        <v>0</v>
      </c>
      <c r="R172" s="173">
        <f t="shared" si="17"/>
        <v>0</v>
      </c>
      <c r="S172" s="53"/>
      <c r="T172" s="174">
        <f t="shared" si="18"/>
        <v>0</v>
      </c>
      <c r="U172" s="174">
        <v>0</v>
      </c>
      <c r="V172" s="174">
        <f t="shared" si="19"/>
        <v>0</v>
      </c>
      <c r="W172" s="174">
        <v>0</v>
      </c>
      <c r="X172" s="175">
        <f t="shared" si="20"/>
        <v>0</v>
      </c>
      <c r="Y172" s="28"/>
      <c r="Z172" s="28"/>
      <c r="AA172" s="28"/>
      <c r="AB172" s="28"/>
      <c r="AC172" s="28"/>
      <c r="AD172" s="28"/>
      <c r="AE172" s="28"/>
      <c r="AR172" s="176" t="s">
        <v>157</v>
      </c>
      <c r="AT172" s="176" t="s">
        <v>153</v>
      </c>
      <c r="AU172" s="176" t="s">
        <v>158</v>
      </c>
      <c r="AY172" s="14" t="s">
        <v>151</v>
      </c>
      <c r="BE172" s="177">
        <f t="shared" si="21"/>
        <v>0</v>
      </c>
      <c r="BF172" s="177">
        <f t="shared" si="22"/>
        <v>0</v>
      </c>
      <c r="BG172" s="177">
        <f t="shared" si="23"/>
        <v>0</v>
      </c>
      <c r="BH172" s="177">
        <f t="shared" si="24"/>
        <v>0</v>
      </c>
      <c r="BI172" s="177">
        <f t="shared" si="25"/>
        <v>0</v>
      </c>
      <c r="BJ172" s="14" t="s">
        <v>158</v>
      </c>
      <c r="BK172" s="178">
        <f t="shared" si="26"/>
        <v>0</v>
      </c>
      <c r="BL172" s="14" t="s">
        <v>157</v>
      </c>
      <c r="BM172" s="176" t="s">
        <v>244</v>
      </c>
    </row>
    <row r="173" spans="1:65" s="2" customFormat="1" ht="21.75" customHeight="1" x14ac:dyDescent="0.2">
      <c r="A173" s="28"/>
      <c r="B173" s="163"/>
      <c r="C173" s="164" t="s">
        <v>245</v>
      </c>
      <c r="D173" s="164" t="s">
        <v>153</v>
      </c>
      <c r="E173" s="165" t="s">
        <v>246</v>
      </c>
      <c r="F173" s="166" t="s">
        <v>247</v>
      </c>
      <c r="G173" s="167" t="s">
        <v>168</v>
      </c>
      <c r="H173" s="168">
        <v>16.175000000000001</v>
      </c>
      <c r="I173" s="169"/>
      <c r="J173" s="169"/>
      <c r="K173" s="168">
        <f t="shared" si="14"/>
        <v>0</v>
      </c>
      <c r="L173" s="170"/>
      <c r="M173" s="29"/>
      <c r="N173" s="171" t="s">
        <v>1</v>
      </c>
      <c r="O173" s="172" t="s">
        <v>38</v>
      </c>
      <c r="P173" s="173">
        <f t="shared" si="15"/>
        <v>0</v>
      </c>
      <c r="Q173" s="173">
        <f t="shared" si="16"/>
        <v>0</v>
      </c>
      <c r="R173" s="173">
        <f t="shared" si="17"/>
        <v>0</v>
      </c>
      <c r="S173" s="53"/>
      <c r="T173" s="174">
        <f t="shared" si="18"/>
        <v>0</v>
      </c>
      <c r="U173" s="174">
        <v>0</v>
      </c>
      <c r="V173" s="174">
        <f t="shared" si="19"/>
        <v>0</v>
      </c>
      <c r="W173" s="174">
        <v>0</v>
      </c>
      <c r="X173" s="175">
        <f t="shared" si="20"/>
        <v>0</v>
      </c>
      <c r="Y173" s="28"/>
      <c r="Z173" s="28"/>
      <c r="AA173" s="28"/>
      <c r="AB173" s="28"/>
      <c r="AC173" s="28"/>
      <c r="AD173" s="28"/>
      <c r="AE173" s="28"/>
      <c r="AR173" s="176" t="s">
        <v>157</v>
      </c>
      <c r="AT173" s="176" t="s">
        <v>153</v>
      </c>
      <c r="AU173" s="176" t="s">
        <v>158</v>
      </c>
      <c r="AY173" s="14" t="s">
        <v>151</v>
      </c>
      <c r="BE173" s="177">
        <f t="shared" si="21"/>
        <v>0</v>
      </c>
      <c r="BF173" s="177">
        <f t="shared" si="22"/>
        <v>0</v>
      </c>
      <c r="BG173" s="177">
        <f t="shared" si="23"/>
        <v>0</v>
      </c>
      <c r="BH173" s="177">
        <f t="shared" si="24"/>
        <v>0</v>
      </c>
      <c r="BI173" s="177">
        <f t="shared" si="25"/>
        <v>0</v>
      </c>
      <c r="BJ173" s="14" t="s">
        <v>158</v>
      </c>
      <c r="BK173" s="178">
        <f t="shared" si="26"/>
        <v>0</v>
      </c>
      <c r="BL173" s="14" t="s">
        <v>157</v>
      </c>
      <c r="BM173" s="176" t="s">
        <v>248</v>
      </c>
    </row>
    <row r="174" spans="1:65" s="2" customFormat="1" ht="16.5" customHeight="1" x14ac:dyDescent="0.2">
      <c r="A174" s="28"/>
      <c r="B174" s="163"/>
      <c r="C174" s="164" t="s">
        <v>204</v>
      </c>
      <c r="D174" s="164" t="s">
        <v>153</v>
      </c>
      <c r="E174" s="165" t="s">
        <v>249</v>
      </c>
      <c r="F174" s="166" t="s">
        <v>250</v>
      </c>
      <c r="G174" s="167" t="s">
        <v>156</v>
      </c>
      <c r="H174" s="168">
        <v>44.2</v>
      </c>
      <c r="I174" s="169"/>
      <c r="J174" s="169"/>
      <c r="K174" s="168">
        <f t="shared" si="14"/>
        <v>0</v>
      </c>
      <c r="L174" s="170"/>
      <c r="M174" s="29"/>
      <c r="N174" s="171" t="s">
        <v>1</v>
      </c>
      <c r="O174" s="172" t="s">
        <v>38</v>
      </c>
      <c r="P174" s="173">
        <f t="shared" si="15"/>
        <v>0</v>
      </c>
      <c r="Q174" s="173">
        <f t="shared" si="16"/>
        <v>0</v>
      </c>
      <c r="R174" s="173">
        <f t="shared" si="17"/>
        <v>0</v>
      </c>
      <c r="S174" s="53"/>
      <c r="T174" s="174">
        <f t="shared" si="18"/>
        <v>0</v>
      </c>
      <c r="U174" s="174">
        <v>0</v>
      </c>
      <c r="V174" s="174">
        <f t="shared" si="19"/>
        <v>0</v>
      </c>
      <c r="W174" s="174">
        <v>0</v>
      </c>
      <c r="X174" s="175">
        <f t="shared" si="20"/>
        <v>0</v>
      </c>
      <c r="Y174" s="28"/>
      <c r="Z174" s="28"/>
      <c r="AA174" s="28"/>
      <c r="AB174" s="28"/>
      <c r="AC174" s="28"/>
      <c r="AD174" s="28"/>
      <c r="AE174" s="28"/>
      <c r="AR174" s="176" t="s">
        <v>157</v>
      </c>
      <c r="AT174" s="176" t="s">
        <v>153</v>
      </c>
      <c r="AU174" s="176" t="s">
        <v>158</v>
      </c>
      <c r="AY174" s="14" t="s">
        <v>151</v>
      </c>
      <c r="BE174" s="177">
        <f t="shared" si="21"/>
        <v>0</v>
      </c>
      <c r="BF174" s="177">
        <f t="shared" si="22"/>
        <v>0</v>
      </c>
      <c r="BG174" s="177">
        <f t="shared" si="23"/>
        <v>0</v>
      </c>
      <c r="BH174" s="177">
        <f t="shared" si="24"/>
        <v>0</v>
      </c>
      <c r="BI174" s="177">
        <f t="shared" si="25"/>
        <v>0</v>
      </c>
      <c r="BJ174" s="14" t="s">
        <v>158</v>
      </c>
      <c r="BK174" s="178">
        <f t="shared" si="26"/>
        <v>0</v>
      </c>
      <c r="BL174" s="14" t="s">
        <v>157</v>
      </c>
      <c r="BM174" s="176" t="s">
        <v>251</v>
      </c>
    </row>
    <row r="175" spans="1:65" s="12" customFormat="1" ht="22.9" customHeight="1" x14ac:dyDescent="0.2">
      <c r="B175" s="149"/>
      <c r="D175" s="150" t="s">
        <v>73</v>
      </c>
      <c r="E175" s="161" t="s">
        <v>157</v>
      </c>
      <c r="F175" s="161" t="s">
        <v>252</v>
      </c>
      <c r="I175" s="152"/>
      <c r="J175" s="152"/>
      <c r="K175" s="162">
        <f>BK175</f>
        <v>0</v>
      </c>
      <c r="M175" s="149"/>
      <c r="N175" s="154"/>
      <c r="O175" s="155"/>
      <c r="P175" s="155"/>
      <c r="Q175" s="156">
        <f>Q176</f>
        <v>0</v>
      </c>
      <c r="R175" s="156">
        <f>R176</f>
        <v>0</v>
      </c>
      <c r="S175" s="155"/>
      <c r="T175" s="157">
        <f>T176</f>
        <v>0</v>
      </c>
      <c r="U175" s="155"/>
      <c r="V175" s="157">
        <f>V176</f>
        <v>0</v>
      </c>
      <c r="W175" s="155"/>
      <c r="X175" s="158">
        <f>X176</f>
        <v>0</v>
      </c>
      <c r="AR175" s="150" t="s">
        <v>82</v>
      </c>
      <c r="AT175" s="159" t="s">
        <v>73</v>
      </c>
      <c r="AU175" s="159" t="s">
        <v>82</v>
      </c>
      <c r="AY175" s="150" t="s">
        <v>151</v>
      </c>
      <c r="BK175" s="160">
        <f>BK176</f>
        <v>0</v>
      </c>
    </row>
    <row r="176" spans="1:65" s="2" customFormat="1" ht="21.75" customHeight="1" x14ac:dyDescent="0.2">
      <c r="A176" s="28"/>
      <c r="B176" s="163"/>
      <c r="C176" s="164" t="s">
        <v>253</v>
      </c>
      <c r="D176" s="164" t="s">
        <v>153</v>
      </c>
      <c r="E176" s="165" t="s">
        <v>254</v>
      </c>
      <c r="F176" s="166" t="s">
        <v>255</v>
      </c>
      <c r="G176" s="167" t="s">
        <v>219</v>
      </c>
      <c r="H176" s="168">
        <v>12</v>
      </c>
      <c r="I176" s="169"/>
      <c r="J176" s="169"/>
      <c r="K176" s="168">
        <f>ROUND(P176*H176,3)</f>
        <v>0</v>
      </c>
      <c r="L176" s="170"/>
      <c r="M176" s="29"/>
      <c r="N176" s="171" t="s">
        <v>1</v>
      </c>
      <c r="O176" s="172" t="s">
        <v>38</v>
      </c>
      <c r="P176" s="173">
        <f>I176+J176</f>
        <v>0</v>
      </c>
      <c r="Q176" s="173">
        <f>ROUND(I176*H176,3)</f>
        <v>0</v>
      </c>
      <c r="R176" s="173">
        <f>ROUND(J176*H176,3)</f>
        <v>0</v>
      </c>
      <c r="S176" s="53"/>
      <c r="T176" s="174">
        <f>S176*H176</f>
        <v>0</v>
      </c>
      <c r="U176" s="174">
        <v>0</v>
      </c>
      <c r="V176" s="174">
        <f>U176*H176</f>
        <v>0</v>
      </c>
      <c r="W176" s="174">
        <v>0</v>
      </c>
      <c r="X176" s="175">
        <f>W176*H176</f>
        <v>0</v>
      </c>
      <c r="Y176" s="28"/>
      <c r="Z176" s="28"/>
      <c r="AA176" s="28"/>
      <c r="AB176" s="28"/>
      <c r="AC176" s="28"/>
      <c r="AD176" s="28"/>
      <c r="AE176" s="28"/>
      <c r="AR176" s="176" t="s">
        <v>157</v>
      </c>
      <c r="AT176" s="176" t="s">
        <v>153</v>
      </c>
      <c r="AU176" s="176" t="s">
        <v>158</v>
      </c>
      <c r="AY176" s="14" t="s">
        <v>151</v>
      </c>
      <c r="BE176" s="177">
        <f>IF(O176="základná",K176,0)</f>
        <v>0</v>
      </c>
      <c r="BF176" s="177">
        <f>IF(O176="znížená",K176,0)</f>
        <v>0</v>
      </c>
      <c r="BG176" s="177">
        <f>IF(O176="zákl. prenesená",K176,0)</f>
        <v>0</v>
      </c>
      <c r="BH176" s="177">
        <f>IF(O176="zníž. prenesená",K176,0)</f>
        <v>0</v>
      </c>
      <c r="BI176" s="177">
        <f>IF(O176="nulová",K176,0)</f>
        <v>0</v>
      </c>
      <c r="BJ176" s="14" t="s">
        <v>158</v>
      </c>
      <c r="BK176" s="178">
        <f>ROUND(P176*H176,3)</f>
        <v>0</v>
      </c>
      <c r="BL176" s="14" t="s">
        <v>157</v>
      </c>
      <c r="BM176" s="176" t="s">
        <v>256</v>
      </c>
    </row>
    <row r="177" spans="1:65" s="12" customFormat="1" ht="22.9" customHeight="1" x14ac:dyDescent="0.2">
      <c r="B177" s="149"/>
      <c r="D177" s="150" t="s">
        <v>73</v>
      </c>
      <c r="E177" s="161" t="s">
        <v>170</v>
      </c>
      <c r="F177" s="161" t="s">
        <v>257</v>
      </c>
      <c r="I177" s="152"/>
      <c r="J177" s="152"/>
      <c r="K177" s="162">
        <f>BK177</f>
        <v>0</v>
      </c>
      <c r="M177" s="149"/>
      <c r="N177" s="154"/>
      <c r="O177" s="155"/>
      <c r="P177" s="155"/>
      <c r="Q177" s="156">
        <f>SUM(Q178:Q180)</f>
        <v>0</v>
      </c>
      <c r="R177" s="156">
        <f>SUM(R178:R180)</f>
        <v>0</v>
      </c>
      <c r="S177" s="155"/>
      <c r="T177" s="157">
        <f>SUM(T178:T180)</f>
        <v>0</v>
      </c>
      <c r="U177" s="155"/>
      <c r="V177" s="157">
        <f>SUM(V178:V180)</f>
        <v>0</v>
      </c>
      <c r="W177" s="155"/>
      <c r="X177" s="158">
        <f>SUM(X178:X180)</f>
        <v>0</v>
      </c>
      <c r="AR177" s="150" t="s">
        <v>82</v>
      </c>
      <c r="AT177" s="159" t="s">
        <v>73</v>
      </c>
      <c r="AU177" s="159" t="s">
        <v>82</v>
      </c>
      <c r="AY177" s="150" t="s">
        <v>151</v>
      </c>
      <c r="BK177" s="160">
        <f>SUM(BK178:BK180)</f>
        <v>0</v>
      </c>
    </row>
    <row r="178" spans="1:65" s="2" customFormat="1" ht="21.75" customHeight="1" x14ac:dyDescent="0.2">
      <c r="A178" s="28"/>
      <c r="B178" s="163"/>
      <c r="C178" s="164" t="s">
        <v>207</v>
      </c>
      <c r="D178" s="164" t="s">
        <v>153</v>
      </c>
      <c r="E178" s="165" t="s">
        <v>258</v>
      </c>
      <c r="F178" s="166" t="s">
        <v>259</v>
      </c>
      <c r="G178" s="167" t="s">
        <v>168</v>
      </c>
      <c r="H178" s="168">
        <v>67.084000000000003</v>
      </c>
      <c r="I178" s="169"/>
      <c r="J178" s="169"/>
      <c r="K178" s="168">
        <f>ROUND(P178*H178,3)</f>
        <v>0</v>
      </c>
      <c r="L178" s="170"/>
      <c r="M178" s="29"/>
      <c r="N178" s="171" t="s">
        <v>1</v>
      </c>
      <c r="O178" s="172" t="s">
        <v>38</v>
      </c>
      <c r="P178" s="173">
        <f>I178+J178</f>
        <v>0</v>
      </c>
      <c r="Q178" s="173">
        <f>ROUND(I178*H178,3)</f>
        <v>0</v>
      </c>
      <c r="R178" s="173">
        <f>ROUND(J178*H178,3)</f>
        <v>0</v>
      </c>
      <c r="S178" s="53"/>
      <c r="T178" s="174">
        <f>S178*H178</f>
        <v>0</v>
      </c>
      <c r="U178" s="174">
        <v>0</v>
      </c>
      <c r="V178" s="174">
        <f>U178*H178</f>
        <v>0</v>
      </c>
      <c r="W178" s="174">
        <v>0</v>
      </c>
      <c r="X178" s="175">
        <f>W178*H178</f>
        <v>0</v>
      </c>
      <c r="Y178" s="28"/>
      <c r="Z178" s="28"/>
      <c r="AA178" s="28"/>
      <c r="AB178" s="28"/>
      <c r="AC178" s="28"/>
      <c r="AD178" s="28"/>
      <c r="AE178" s="28"/>
      <c r="AR178" s="176" t="s">
        <v>157</v>
      </c>
      <c r="AT178" s="176" t="s">
        <v>153</v>
      </c>
      <c r="AU178" s="176" t="s">
        <v>158</v>
      </c>
      <c r="AY178" s="14" t="s">
        <v>151</v>
      </c>
      <c r="BE178" s="177">
        <f>IF(O178="základná",K178,0)</f>
        <v>0</v>
      </c>
      <c r="BF178" s="177">
        <f>IF(O178="znížená",K178,0)</f>
        <v>0</v>
      </c>
      <c r="BG178" s="177">
        <f>IF(O178="zákl. prenesená",K178,0)</f>
        <v>0</v>
      </c>
      <c r="BH178" s="177">
        <f>IF(O178="zníž. prenesená",K178,0)</f>
        <v>0</v>
      </c>
      <c r="BI178" s="177">
        <f>IF(O178="nulová",K178,0)</f>
        <v>0</v>
      </c>
      <c r="BJ178" s="14" t="s">
        <v>158</v>
      </c>
      <c r="BK178" s="178">
        <f>ROUND(P178*H178,3)</f>
        <v>0</v>
      </c>
      <c r="BL178" s="14" t="s">
        <v>157</v>
      </c>
      <c r="BM178" s="176" t="s">
        <v>260</v>
      </c>
    </row>
    <row r="179" spans="1:65" s="2" customFormat="1" ht="21.75" customHeight="1" x14ac:dyDescent="0.2">
      <c r="A179" s="28"/>
      <c r="B179" s="163"/>
      <c r="C179" s="164" t="s">
        <v>261</v>
      </c>
      <c r="D179" s="164" t="s">
        <v>153</v>
      </c>
      <c r="E179" s="165" t="s">
        <v>262</v>
      </c>
      <c r="F179" s="166" t="s">
        <v>263</v>
      </c>
      <c r="G179" s="167" t="s">
        <v>161</v>
      </c>
      <c r="H179" s="168">
        <v>0.45</v>
      </c>
      <c r="I179" s="169"/>
      <c r="J179" s="169"/>
      <c r="K179" s="168">
        <f>ROUND(P179*H179,3)</f>
        <v>0</v>
      </c>
      <c r="L179" s="170"/>
      <c r="M179" s="29"/>
      <c r="N179" s="171" t="s">
        <v>1</v>
      </c>
      <c r="O179" s="172" t="s">
        <v>38</v>
      </c>
      <c r="P179" s="173">
        <f>I179+J179</f>
        <v>0</v>
      </c>
      <c r="Q179" s="173">
        <f>ROUND(I179*H179,3)</f>
        <v>0</v>
      </c>
      <c r="R179" s="173">
        <f>ROUND(J179*H179,3)</f>
        <v>0</v>
      </c>
      <c r="S179" s="53"/>
      <c r="T179" s="174">
        <f>S179*H179</f>
        <v>0</v>
      </c>
      <c r="U179" s="174">
        <v>0</v>
      </c>
      <c r="V179" s="174">
        <f>U179*H179</f>
        <v>0</v>
      </c>
      <c r="W179" s="174">
        <v>0</v>
      </c>
      <c r="X179" s="175">
        <f>W179*H179</f>
        <v>0</v>
      </c>
      <c r="Y179" s="28"/>
      <c r="Z179" s="28"/>
      <c r="AA179" s="28"/>
      <c r="AB179" s="28"/>
      <c r="AC179" s="28"/>
      <c r="AD179" s="28"/>
      <c r="AE179" s="28"/>
      <c r="AR179" s="176" t="s">
        <v>157</v>
      </c>
      <c r="AT179" s="176" t="s">
        <v>153</v>
      </c>
      <c r="AU179" s="176" t="s">
        <v>158</v>
      </c>
      <c r="AY179" s="14" t="s">
        <v>151</v>
      </c>
      <c r="BE179" s="177">
        <f>IF(O179="základná",K179,0)</f>
        <v>0</v>
      </c>
      <c r="BF179" s="177">
        <f>IF(O179="znížená",K179,0)</f>
        <v>0</v>
      </c>
      <c r="BG179" s="177">
        <f>IF(O179="zákl. prenesená",K179,0)</f>
        <v>0</v>
      </c>
      <c r="BH179" s="177">
        <f>IF(O179="zníž. prenesená",K179,0)</f>
        <v>0</v>
      </c>
      <c r="BI179" s="177">
        <f>IF(O179="nulová",K179,0)</f>
        <v>0</v>
      </c>
      <c r="BJ179" s="14" t="s">
        <v>158</v>
      </c>
      <c r="BK179" s="178">
        <f>ROUND(P179*H179,3)</f>
        <v>0</v>
      </c>
      <c r="BL179" s="14" t="s">
        <v>157</v>
      </c>
      <c r="BM179" s="176" t="s">
        <v>264</v>
      </c>
    </row>
    <row r="180" spans="1:65" s="2" customFormat="1" ht="16.5" customHeight="1" x14ac:dyDescent="0.2">
      <c r="A180" s="28"/>
      <c r="B180" s="163"/>
      <c r="C180" s="164" t="s">
        <v>212</v>
      </c>
      <c r="D180" s="164" t="s">
        <v>153</v>
      </c>
      <c r="E180" s="165" t="s">
        <v>265</v>
      </c>
      <c r="F180" s="166" t="s">
        <v>266</v>
      </c>
      <c r="G180" s="167" t="s">
        <v>168</v>
      </c>
      <c r="H180" s="168">
        <v>67.084000000000003</v>
      </c>
      <c r="I180" s="169"/>
      <c r="J180" s="169"/>
      <c r="K180" s="168">
        <f>ROUND(P180*H180,3)</f>
        <v>0</v>
      </c>
      <c r="L180" s="170"/>
      <c r="M180" s="29"/>
      <c r="N180" s="171" t="s">
        <v>1</v>
      </c>
      <c r="O180" s="172" t="s">
        <v>38</v>
      </c>
      <c r="P180" s="173">
        <f>I180+J180</f>
        <v>0</v>
      </c>
      <c r="Q180" s="173">
        <f>ROUND(I180*H180,3)</f>
        <v>0</v>
      </c>
      <c r="R180" s="173">
        <f>ROUND(J180*H180,3)</f>
        <v>0</v>
      </c>
      <c r="S180" s="53"/>
      <c r="T180" s="174">
        <f>S180*H180</f>
        <v>0</v>
      </c>
      <c r="U180" s="174">
        <v>0</v>
      </c>
      <c r="V180" s="174">
        <f>U180*H180</f>
        <v>0</v>
      </c>
      <c r="W180" s="174">
        <v>0</v>
      </c>
      <c r="X180" s="175">
        <f>W180*H180</f>
        <v>0</v>
      </c>
      <c r="Y180" s="28"/>
      <c r="Z180" s="28"/>
      <c r="AA180" s="28"/>
      <c r="AB180" s="28"/>
      <c r="AC180" s="28"/>
      <c r="AD180" s="28"/>
      <c r="AE180" s="28"/>
      <c r="AR180" s="176" t="s">
        <v>157</v>
      </c>
      <c r="AT180" s="176" t="s">
        <v>153</v>
      </c>
      <c r="AU180" s="176" t="s">
        <v>158</v>
      </c>
      <c r="AY180" s="14" t="s">
        <v>151</v>
      </c>
      <c r="BE180" s="177">
        <f>IF(O180="základná",K180,0)</f>
        <v>0</v>
      </c>
      <c r="BF180" s="177">
        <f>IF(O180="znížená",K180,0)</f>
        <v>0</v>
      </c>
      <c r="BG180" s="177">
        <f>IF(O180="zákl. prenesená",K180,0)</f>
        <v>0</v>
      </c>
      <c r="BH180" s="177">
        <f>IF(O180="zníž. prenesená",K180,0)</f>
        <v>0</v>
      </c>
      <c r="BI180" s="177">
        <f>IF(O180="nulová",K180,0)</f>
        <v>0</v>
      </c>
      <c r="BJ180" s="14" t="s">
        <v>158</v>
      </c>
      <c r="BK180" s="178">
        <f>ROUND(P180*H180,3)</f>
        <v>0</v>
      </c>
      <c r="BL180" s="14" t="s">
        <v>157</v>
      </c>
      <c r="BM180" s="176" t="s">
        <v>267</v>
      </c>
    </row>
    <row r="181" spans="1:65" s="12" customFormat="1" ht="22.9" customHeight="1" x14ac:dyDescent="0.2">
      <c r="B181" s="149"/>
      <c r="D181" s="150" t="s">
        <v>73</v>
      </c>
      <c r="E181" s="161" t="s">
        <v>165</v>
      </c>
      <c r="F181" s="161" t="s">
        <v>268</v>
      </c>
      <c r="I181" s="152"/>
      <c r="J181" s="152"/>
      <c r="K181" s="162">
        <f>BK181</f>
        <v>0</v>
      </c>
      <c r="M181" s="149"/>
      <c r="N181" s="154"/>
      <c r="O181" s="155"/>
      <c r="P181" s="155"/>
      <c r="Q181" s="156">
        <f>SUM(Q182:Q214)</f>
        <v>0</v>
      </c>
      <c r="R181" s="156">
        <f>SUM(R182:R214)</f>
        <v>0</v>
      </c>
      <c r="S181" s="155"/>
      <c r="T181" s="157">
        <f>SUM(T182:T214)</f>
        <v>0</v>
      </c>
      <c r="U181" s="155"/>
      <c r="V181" s="157">
        <f>SUM(V182:V214)</f>
        <v>0</v>
      </c>
      <c r="W181" s="155"/>
      <c r="X181" s="158">
        <f>SUM(X182:X214)</f>
        <v>0</v>
      </c>
      <c r="AR181" s="150" t="s">
        <v>82</v>
      </c>
      <c r="AT181" s="159" t="s">
        <v>73</v>
      </c>
      <c r="AU181" s="159" t="s">
        <v>82</v>
      </c>
      <c r="AY181" s="150" t="s">
        <v>151</v>
      </c>
      <c r="BK181" s="160">
        <f>SUM(BK182:BK214)</f>
        <v>0</v>
      </c>
    </row>
    <row r="182" spans="1:65" s="2" customFormat="1" ht="21.75" customHeight="1" x14ac:dyDescent="0.2">
      <c r="A182" s="28"/>
      <c r="B182" s="163"/>
      <c r="C182" s="164" t="s">
        <v>269</v>
      </c>
      <c r="D182" s="164" t="s">
        <v>153</v>
      </c>
      <c r="E182" s="165" t="s">
        <v>270</v>
      </c>
      <c r="F182" s="166" t="s">
        <v>271</v>
      </c>
      <c r="G182" s="167" t="s">
        <v>168</v>
      </c>
      <c r="H182" s="168">
        <v>347</v>
      </c>
      <c r="I182" s="169"/>
      <c r="J182" s="169"/>
      <c r="K182" s="168">
        <f t="shared" ref="K182:K214" si="27">ROUND(P182*H182,3)</f>
        <v>0</v>
      </c>
      <c r="L182" s="170"/>
      <c r="M182" s="29"/>
      <c r="N182" s="171" t="s">
        <v>1</v>
      </c>
      <c r="O182" s="172" t="s">
        <v>38</v>
      </c>
      <c r="P182" s="173">
        <f t="shared" ref="P182:P214" si="28">I182+J182</f>
        <v>0</v>
      </c>
      <c r="Q182" s="173">
        <f t="shared" ref="Q182:Q214" si="29">ROUND(I182*H182,3)</f>
        <v>0</v>
      </c>
      <c r="R182" s="173">
        <f t="shared" ref="R182:R214" si="30">ROUND(J182*H182,3)</f>
        <v>0</v>
      </c>
      <c r="S182" s="53"/>
      <c r="T182" s="174">
        <f t="shared" ref="T182:T214" si="31">S182*H182</f>
        <v>0</v>
      </c>
      <c r="U182" s="174">
        <v>0</v>
      </c>
      <c r="V182" s="174">
        <f t="shared" ref="V182:V214" si="32">U182*H182</f>
        <v>0</v>
      </c>
      <c r="W182" s="174">
        <v>0</v>
      </c>
      <c r="X182" s="175">
        <f t="shared" ref="X182:X214" si="33">W182*H182</f>
        <v>0</v>
      </c>
      <c r="Y182" s="28"/>
      <c r="Z182" s="28"/>
      <c r="AA182" s="28"/>
      <c r="AB182" s="28"/>
      <c r="AC182" s="28"/>
      <c r="AD182" s="28"/>
      <c r="AE182" s="28"/>
      <c r="AR182" s="176" t="s">
        <v>157</v>
      </c>
      <c r="AT182" s="176" t="s">
        <v>153</v>
      </c>
      <c r="AU182" s="176" t="s">
        <v>158</v>
      </c>
      <c r="AY182" s="14" t="s">
        <v>151</v>
      </c>
      <c r="BE182" s="177">
        <f t="shared" ref="BE182:BE214" si="34">IF(O182="základná",K182,0)</f>
        <v>0</v>
      </c>
      <c r="BF182" s="177">
        <f t="shared" ref="BF182:BF214" si="35">IF(O182="znížená",K182,0)</f>
        <v>0</v>
      </c>
      <c r="BG182" s="177">
        <f t="shared" ref="BG182:BG214" si="36">IF(O182="zákl. prenesená",K182,0)</f>
        <v>0</v>
      </c>
      <c r="BH182" s="177">
        <f t="shared" ref="BH182:BH214" si="37">IF(O182="zníž. prenesená",K182,0)</f>
        <v>0</v>
      </c>
      <c r="BI182" s="177">
        <f t="shared" ref="BI182:BI214" si="38">IF(O182="nulová",K182,0)</f>
        <v>0</v>
      </c>
      <c r="BJ182" s="14" t="s">
        <v>158</v>
      </c>
      <c r="BK182" s="178">
        <f t="shared" ref="BK182:BK214" si="39">ROUND(P182*H182,3)</f>
        <v>0</v>
      </c>
      <c r="BL182" s="14" t="s">
        <v>157</v>
      </c>
      <c r="BM182" s="176" t="s">
        <v>272</v>
      </c>
    </row>
    <row r="183" spans="1:65" s="2" customFormat="1" ht="33" customHeight="1" x14ac:dyDescent="0.2">
      <c r="A183" s="28"/>
      <c r="B183" s="163"/>
      <c r="C183" s="164" t="s">
        <v>215</v>
      </c>
      <c r="D183" s="164" t="s">
        <v>153</v>
      </c>
      <c r="E183" s="165" t="s">
        <v>273</v>
      </c>
      <c r="F183" s="166" t="s">
        <v>274</v>
      </c>
      <c r="G183" s="167" t="s">
        <v>168</v>
      </c>
      <c r="H183" s="168">
        <v>392.34699999999998</v>
      </c>
      <c r="I183" s="169"/>
      <c r="J183" s="169"/>
      <c r="K183" s="168">
        <f t="shared" si="27"/>
        <v>0</v>
      </c>
      <c r="L183" s="170"/>
      <c r="M183" s="29"/>
      <c r="N183" s="171" t="s">
        <v>1</v>
      </c>
      <c r="O183" s="172" t="s">
        <v>38</v>
      </c>
      <c r="P183" s="173">
        <f t="shared" si="28"/>
        <v>0</v>
      </c>
      <c r="Q183" s="173">
        <f t="shared" si="29"/>
        <v>0</v>
      </c>
      <c r="R183" s="173">
        <f t="shared" si="30"/>
        <v>0</v>
      </c>
      <c r="S183" s="53"/>
      <c r="T183" s="174">
        <f t="shared" si="31"/>
        <v>0</v>
      </c>
      <c r="U183" s="174">
        <v>0</v>
      </c>
      <c r="V183" s="174">
        <f t="shared" si="32"/>
        <v>0</v>
      </c>
      <c r="W183" s="174">
        <v>0</v>
      </c>
      <c r="X183" s="175">
        <f t="shared" si="33"/>
        <v>0</v>
      </c>
      <c r="Y183" s="28"/>
      <c r="Z183" s="28"/>
      <c r="AA183" s="28"/>
      <c r="AB183" s="28"/>
      <c r="AC183" s="28"/>
      <c r="AD183" s="28"/>
      <c r="AE183" s="28"/>
      <c r="AR183" s="176" t="s">
        <v>157</v>
      </c>
      <c r="AT183" s="176" t="s">
        <v>153</v>
      </c>
      <c r="AU183" s="176" t="s">
        <v>158</v>
      </c>
      <c r="AY183" s="14" t="s">
        <v>151</v>
      </c>
      <c r="BE183" s="177">
        <f t="shared" si="34"/>
        <v>0</v>
      </c>
      <c r="BF183" s="177">
        <f t="shared" si="35"/>
        <v>0</v>
      </c>
      <c r="BG183" s="177">
        <f t="shared" si="36"/>
        <v>0</v>
      </c>
      <c r="BH183" s="177">
        <f t="shared" si="37"/>
        <v>0</v>
      </c>
      <c r="BI183" s="177">
        <f t="shared" si="38"/>
        <v>0</v>
      </c>
      <c r="BJ183" s="14" t="s">
        <v>158</v>
      </c>
      <c r="BK183" s="178">
        <f t="shared" si="39"/>
        <v>0</v>
      </c>
      <c r="BL183" s="14" t="s">
        <v>157</v>
      </c>
      <c r="BM183" s="176" t="s">
        <v>275</v>
      </c>
    </row>
    <row r="184" spans="1:65" s="2" customFormat="1" ht="21.75" customHeight="1" x14ac:dyDescent="0.2">
      <c r="A184" s="28"/>
      <c r="B184" s="163"/>
      <c r="C184" s="164" t="s">
        <v>276</v>
      </c>
      <c r="D184" s="164" t="s">
        <v>153</v>
      </c>
      <c r="E184" s="165" t="s">
        <v>277</v>
      </c>
      <c r="F184" s="166" t="s">
        <v>278</v>
      </c>
      <c r="G184" s="167" t="s">
        <v>156</v>
      </c>
      <c r="H184" s="168">
        <v>629.35</v>
      </c>
      <c r="I184" s="169"/>
      <c r="J184" s="169"/>
      <c r="K184" s="168">
        <f t="shared" si="27"/>
        <v>0</v>
      </c>
      <c r="L184" s="170"/>
      <c r="M184" s="29"/>
      <c r="N184" s="171" t="s">
        <v>1</v>
      </c>
      <c r="O184" s="172" t="s">
        <v>38</v>
      </c>
      <c r="P184" s="173">
        <f t="shared" si="28"/>
        <v>0</v>
      </c>
      <c r="Q184" s="173">
        <f t="shared" si="29"/>
        <v>0</v>
      </c>
      <c r="R184" s="173">
        <f t="shared" si="30"/>
        <v>0</v>
      </c>
      <c r="S184" s="53"/>
      <c r="T184" s="174">
        <f t="shared" si="31"/>
        <v>0</v>
      </c>
      <c r="U184" s="174">
        <v>0</v>
      </c>
      <c r="V184" s="174">
        <f t="shared" si="32"/>
        <v>0</v>
      </c>
      <c r="W184" s="174">
        <v>0</v>
      </c>
      <c r="X184" s="175">
        <f t="shared" si="33"/>
        <v>0</v>
      </c>
      <c r="Y184" s="28"/>
      <c r="Z184" s="28"/>
      <c r="AA184" s="28"/>
      <c r="AB184" s="28"/>
      <c r="AC184" s="28"/>
      <c r="AD184" s="28"/>
      <c r="AE184" s="28"/>
      <c r="AR184" s="176" t="s">
        <v>157</v>
      </c>
      <c r="AT184" s="176" t="s">
        <v>153</v>
      </c>
      <c r="AU184" s="176" t="s">
        <v>158</v>
      </c>
      <c r="AY184" s="14" t="s">
        <v>151</v>
      </c>
      <c r="BE184" s="177">
        <f t="shared" si="34"/>
        <v>0</v>
      </c>
      <c r="BF184" s="177">
        <f t="shared" si="35"/>
        <v>0</v>
      </c>
      <c r="BG184" s="177">
        <f t="shared" si="36"/>
        <v>0</v>
      </c>
      <c r="BH184" s="177">
        <f t="shared" si="37"/>
        <v>0</v>
      </c>
      <c r="BI184" s="177">
        <f t="shared" si="38"/>
        <v>0</v>
      </c>
      <c r="BJ184" s="14" t="s">
        <v>158</v>
      </c>
      <c r="BK184" s="178">
        <f t="shared" si="39"/>
        <v>0</v>
      </c>
      <c r="BL184" s="14" t="s">
        <v>157</v>
      </c>
      <c r="BM184" s="176" t="s">
        <v>279</v>
      </c>
    </row>
    <row r="185" spans="1:65" s="2" customFormat="1" ht="21.75" customHeight="1" x14ac:dyDescent="0.2">
      <c r="A185" s="28"/>
      <c r="B185" s="163"/>
      <c r="C185" s="164" t="s">
        <v>220</v>
      </c>
      <c r="D185" s="164" t="s">
        <v>153</v>
      </c>
      <c r="E185" s="165" t="s">
        <v>280</v>
      </c>
      <c r="F185" s="166" t="s">
        <v>281</v>
      </c>
      <c r="G185" s="167" t="s">
        <v>219</v>
      </c>
      <c r="H185" s="168">
        <v>22</v>
      </c>
      <c r="I185" s="169"/>
      <c r="J185" s="169"/>
      <c r="K185" s="168">
        <f t="shared" si="27"/>
        <v>0</v>
      </c>
      <c r="L185" s="170"/>
      <c r="M185" s="29"/>
      <c r="N185" s="171" t="s">
        <v>1</v>
      </c>
      <c r="O185" s="172" t="s">
        <v>38</v>
      </c>
      <c r="P185" s="173">
        <f t="shared" si="28"/>
        <v>0</v>
      </c>
      <c r="Q185" s="173">
        <f t="shared" si="29"/>
        <v>0</v>
      </c>
      <c r="R185" s="173">
        <f t="shared" si="30"/>
        <v>0</v>
      </c>
      <c r="S185" s="53"/>
      <c r="T185" s="174">
        <f t="shared" si="31"/>
        <v>0</v>
      </c>
      <c r="U185" s="174">
        <v>0</v>
      </c>
      <c r="V185" s="174">
        <f t="shared" si="32"/>
        <v>0</v>
      </c>
      <c r="W185" s="174">
        <v>0</v>
      </c>
      <c r="X185" s="175">
        <f t="shared" si="33"/>
        <v>0</v>
      </c>
      <c r="Y185" s="28"/>
      <c r="Z185" s="28"/>
      <c r="AA185" s="28"/>
      <c r="AB185" s="28"/>
      <c r="AC185" s="28"/>
      <c r="AD185" s="28"/>
      <c r="AE185" s="28"/>
      <c r="AR185" s="176" t="s">
        <v>157</v>
      </c>
      <c r="AT185" s="176" t="s">
        <v>153</v>
      </c>
      <c r="AU185" s="176" t="s">
        <v>158</v>
      </c>
      <c r="AY185" s="14" t="s">
        <v>151</v>
      </c>
      <c r="BE185" s="177">
        <f t="shared" si="34"/>
        <v>0</v>
      </c>
      <c r="BF185" s="177">
        <f t="shared" si="35"/>
        <v>0</v>
      </c>
      <c r="BG185" s="177">
        <f t="shared" si="36"/>
        <v>0</v>
      </c>
      <c r="BH185" s="177">
        <f t="shared" si="37"/>
        <v>0</v>
      </c>
      <c r="BI185" s="177">
        <f t="shared" si="38"/>
        <v>0</v>
      </c>
      <c r="BJ185" s="14" t="s">
        <v>158</v>
      </c>
      <c r="BK185" s="178">
        <f t="shared" si="39"/>
        <v>0</v>
      </c>
      <c r="BL185" s="14" t="s">
        <v>157</v>
      </c>
      <c r="BM185" s="176" t="s">
        <v>282</v>
      </c>
    </row>
    <row r="186" spans="1:65" s="2" customFormat="1" ht="21.75" customHeight="1" x14ac:dyDescent="0.2">
      <c r="A186" s="28"/>
      <c r="B186" s="163"/>
      <c r="C186" s="164" t="s">
        <v>283</v>
      </c>
      <c r="D186" s="164" t="s">
        <v>153</v>
      </c>
      <c r="E186" s="165" t="s">
        <v>284</v>
      </c>
      <c r="F186" s="166" t="s">
        <v>285</v>
      </c>
      <c r="G186" s="167" t="s">
        <v>1</v>
      </c>
      <c r="H186" s="168">
        <v>507.95499999999998</v>
      </c>
      <c r="I186" s="169"/>
      <c r="J186" s="169"/>
      <c r="K186" s="168">
        <f t="shared" si="27"/>
        <v>0</v>
      </c>
      <c r="L186" s="170"/>
      <c r="M186" s="29"/>
      <c r="N186" s="171" t="s">
        <v>1</v>
      </c>
      <c r="O186" s="172" t="s">
        <v>38</v>
      </c>
      <c r="P186" s="173">
        <f t="shared" si="28"/>
        <v>0</v>
      </c>
      <c r="Q186" s="173">
        <f t="shared" si="29"/>
        <v>0</v>
      </c>
      <c r="R186" s="173">
        <f t="shared" si="30"/>
        <v>0</v>
      </c>
      <c r="S186" s="53"/>
      <c r="T186" s="174">
        <f t="shared" si="31"/>
        <v>0</v>
      </c>
      <c r="U186" s="174">
        <v>0</v>
      </c>
      <c r="V186" s="174">
        <f t="shared" si="32"/>
        <v>0</v>
      </c>
      <c r="W186" s="174">
        <v>0</v>
      </c>
      <c r="X186" s="175">
        <f t="shared" si="33"/>
        <v>0</v>
      </c>
      <c r="Y186" s="28"/>
      <c r="Z186" s="28"/>
      <c r="AA186" s="28"/>
      <c r="AB186" s="28"/>
      <c r="AC186" s="28"/>
      <c r="AD186" s="28"/>
      <c r="AE186" s="28"/>
      <c r="AR186" s="176" t="s">
        <v>157</v>
      </c>
      <c r="AT186" s="176" t="s">
        <v>153</v>
      </c>
      <c r="AU186" s="176" t="s">
        <v>158</v>
      </c>
      <c r="AY186" s="14" t="s">
        <v>151</v>
      </c>
      <c r="BE186" s="177">
        <f t="shared" si="34"/>
        <v>0</v>
      </c>
      <c r="BF186" s="177">
        <f t="shared" si="35"/>
        <v>0</v>
      </c>
      <c r="BG186" s="177">
        <f t="shared" si="36"/>
        <v>0</v>
      </c>
      <c r="BH186" s="177">
        <f t="shared" si="37"/>
        <v>0</v>
      </c>
      <c r="BI186" s="177">
        <f t="shared" si="38"/>
        <v>0</v>
      </c>
      <c r="BJ186" s="14" t="s">
        <v>158</v>
      </c>
      <c r="BK186" s="178">
        <f t="shared" si="39"/>
        <v>0</v>
      </c>
      <c r="BL186" s="14" t="s">
        <v>157</v>
      </c>
      <c r="BM186" s="176" t="s">
        <v>286</v>
      </c>
    </row>
    <row r="187" spans="1:65" s="2" customFormat="1" ht="33" customHeight="1" x14ac:dyDescent="0.2">
      <c r="A187" s="28"/>
      <c r="B187" s="163"/>
      <c r="C187" s="164" t="s">
        <v>223</v>
      </c>
      <c r="D187" s="164" t="s">
        <v>153</v>
      </c>
      <c r="E187" s="165" t="s">
        <v>287</v>
      </c>
      <c r="F187" s="166" t="s">
        <v>288</v>
      </c>
      <c r="G187" s="167" t="s">
        <v>168</v>
      </c>
      <c r="H187" s="168">
        <v>507.95499999999998</v>
      </c>
      <c r="I187" s="169"/>
      <c r="J187" s="169"/>
      <c r="K187" s="168">
        <f t="shared" si="27"/>
        <v>0</v>
      </c>
      <c r="L187" s="170"/>
      <c r="M187" s="29"/>
      <c r="N187" s="171" t="s">
        <v>1</v>
      </c>
      <c r="O187" s="172" t="s">
        <v>38</v>
      </c>
      <c r="P187" s="173">
        <f t="shared" si="28"/>
        <v>0</v>
      </c>
      <c r="Q187" s="173">
        <f t="shared" si="29"/>
        <v>0</v>
      </c>
      <c r="R187" s="173">
        <f t="shared" si="30"/>
        <v>0</v>
      </c>
      <c r="S187" s="53"/>
      <c r="T187" s="174">
        <f t="shared" si="31"/>
        <v>0</v>
      </c>
      <c r="U187" s="174">
        <v>0</v>
      </c>
      <c r="V187" s="174">
        <f t="shared" si="32"/>
        <v>0</v>
      </c>
      <c r="W187" s="174">
        <v>0</v>
      </c>
      <c r="X187" s="175">
        <f t="shared" si="33"/>
        <v>0</v>
      </c>
      <c r="Y187" s="28"/>
      <c r="Z187" s="28"/>
      <c r="AA187" s="28"/>
      <c r="AB187" s="28"/>
      <c r="AC187" s="28"/>
      <c r="AD187" s="28"/>
      <c r="AE187" s="28"/>
      <c r="AR187" s="176" t="s">
        <v>157</v>
      </c>
      <c r="AT187" s="176" t="s">
        <v>153</v>
      </c>
      <c r="AU187" s="176" t="s">
        <v>158</v>
      </c>
      <c r="AY187" s="14" t="s">
        <v>151</v>
      </c>
      <c r="BE187" s="177">
        <f t="shared" si="34"/>
        <v>0</v>
      </c>
      <c r="BF187" s="177">
        <f t="shared" si="35"/>
        <v>0</v>
      </c>
      <c r="BG187" s="177">
        <f t="shared" si="36"/>
        <v>0</v>
      </c>
      <c r="BH187" s="177">
        <f t="shared" si="37"/>
        <v>0</v>
      </c>
      <c r="BI187" s="177">
        <f t="shared" si="38"/>
        <v>0</v>
      </c>
      <c r="BJ187" s="14" t="s">
        <v>158</v>
      </c>
      <c r="BK187" s="178">
        <f t="shared" si="39"/>
        <v>0</v>
      </c>
      <c r="BL187" s="14" t="s">
        <v>157</v>
      </c>
      <c r="BM187" s="176" t="s">
        <v>289</v>
      </c>
    </row>
    <row r="188" spans="1:65" s="2" customFormat="1" ht="21.75" customHeight="1" x14ac:dyDescent="0.2">
      <c r="A188" s="28"/>
      <c r="B188" s="163"/>
      <c r="C188" s="164" t="s">
        <v>290</v>
      </c>
      <c r="D188" s="164" t="s">
        <v>153</v>
      </c>
      <c r="E188" s="165" t="s">
        <v>291</v>
      </c>
      <c r="F188" s="166" t="s">
        <v>292</v>
      </c>
      <c r="G188" s="167" t="s">
        <v>168</v>
      </c>
      <c r="H188" s="168">
        <v>1102.4760000000001</v>
      </c>
      <c r="I188" s="169"/>
      <c r="J188" s="169"/>
      <c r="K188" s="168">
        <f t="shared" si="27"/>
        <v>0</v>
      </c>
      <c r="L188" s="170"/>
      <c r="M188" s="29"/>
      <c r="N188" s="171" t="s">
        <v>1</v>
      </c>
      <c r="O188" s="172" t="s">
        <v>38</v>
      </c>
      <c r="P188" s="173">
        <f t="shared" si="28"/>
        <v>0</v>
      </c>
      <c r="Q188" s="173">
        <f t="shared" si="29"/>
        <v>0</v>
      </c>
      <c r="R188" s="173">
        <f t="shared" si="30"/>
        <v>0</v>
      </c>
      <c r="S188" s="53"/>
      <c r="T188" s="174">
        <f t="shared" si="31"/>
        <v>0</v>
      </c>
      <c r="U188" s="174">
        <v>0</v>
      </c>
      <c r="V188" s="174">
        <f t="shared" si="32"/>
        <v>0</v>
      </c>
      <c r="W188" s="174">
        <v>0</v>
      </c>
      <c r="X188" s="175">
        <f t="shared" si="33"/>
        <v>0</v>
      </c>
      <c r="Y188" s="28"/>
      <c r="Z188" s="28"/>
      <c r="AA188" s="28"/>
      <c r="AB188" s="28"/>
      <c r="AC188" s="28"/>
      <c r="AD188" s="28"/>
      <c r="AE188" s="28"/>
      <c r="AR188" s="176" t="s">
        <v>157</v>
      </c>
      <c r="AT188" s="176" t="s">
        <v>153</v>
      </c>
      <c r="AU188" s="176" t="s">
        <v>158</v>
      </c>
      <c r="AY188" s="14" t="s">
        <v>151</v>
      </c>
      <c r="BE188" s="177">
        <f t="shared" si="34"/>
        <v>0</v>
      </c>
      <c r="BF188" s="177">
        <f t="shared" si="35"/>
        <v>0</v>
      </c>
      <c r="BG188" s="177">
        <f t="shared" si="36"/>
        <v>0</v>
      </c>
      <c r="BH188" s="177">
        <f t="shared" si="37"/>
        <v>0</v>
      </c>
      <c r="BI188" s="177">
        <f t="shared" si="38"/>
        <v>0</v>
      </c>
      <c r="BJ188" s="14" t="s">
        <v>158</v>
      </c>
      <c r="BK188" s="178">
        <f t="shared" si="39"/>
        <v>0</v>
      </c>
      <c r="BL188" s="14" t="s">
        <v>157</v>
      </c>
      <c r="BM188" s="176" t="s">
        <v>293</v>
      </c>
    </row>
    <row r="189" spans="1:65" s="2" customFormat="1" ht="33" customHeight="1" x14ac:dyDescent="0.2">
      <c r="A189" s="28"/>
      <c r="B189" s="163"/>
      <c r="C189" s="164" t="s">
        <v>227</v>
      </c>
      <c r="D189" s="164" t="s">
        <v>153</v>
      </c>
      <c r="E189" s="165" t="s">
        <v>294</v>
      </c>
      <c r="F189" s="166" t="s">
        <v>295</v>
      </c>
      <c r="G189" s="167" t="s">
        <v>168</v>
      </c>
      <c r="H189" s="168">
        <v>357.32</v>
      </c>
      <c r="I189" s="169"/>
      <c r="J189" s="169"/>
      <c r="K189" s="168">
        <f t="shared" si="27"/>
        <v>0</v>
      </c>
      <c r="L189" s="170"/>
      <c r="M189" s="29"/>
      <c r="N189" s="171" t="s">
        <v>1</v>
      </c>
      <c r="O189" s="172" t="s">
        <v>38</v>
      </c>
      <c r="P189" s="173">
        <f t="shared" si="28"/>
        <v>0</v>
      </c>
      <c r="Q189" s="173">
        <f t="shared" si="29"/>
        <v>0</v>
      </c>
      <c r="R189" s="173">
        <f t="shared" si="30"/>
        <v>0</v>
      </c>
      <c r="S189" s="53"/>
      <c r="T189" s="174">
        <f t="shared" si="31"/>
        <v>0</v>
      </c>
      <c r="U189" s="174">
        <v>0</v>
      </c>
      <c r="V189" s="174">
        <f t="shared" si="32"/>
        <v>0</v>
      </c>
      <c r="W189" s="174">
        <v>0</v>
      </c>
      <c r="X189" s="175">
        <f t="shared" si="33"/>
        <v>0</v>
      </c>
      <c r="Y189" s="28"/>
      <c r="Z189" s="28"/>
      <c r="AA189" s="28"/>
      <c r="AB189" s="28"/>
      <c r="AC189" s="28"/>
      <c r="AD189" s="28"/>
      <c r="AE189" s="28"/>
      <c r="AR189" s="176" t="s">
        <v>157</v>
      </c>
      <c r="AT189" s="176" t="s">
        <v>153</v>
      </c>
      <c r="AU189" s="176" t="s">
        <v>158</v>
      </c>
      <c r="AY189" s="14" t="s">
        <v>151</v>
      </c>
      <c r="BE189" s="177">
        <f t="shared" si="34"/>
        <v>0</v>
      </c>
      <c r="BF189" s="177">
        <f t="shared" si="35"/>
        <v>0</v>
      </c>
      <c r="BG189" s="177">
        <f t="shared" si="36"/>
        <v>0</v>
      </c>
      <c r="BH189" s="177">
        <f t="shared" si="37"/>
        <v>0</v>
      </c>
      <c r="BI189" s="177">
        <f t="shared" si="38"/>
        <v>0</v>
      </c>
      <c r="BJ189" s="14" t="s">
        <v>158</v>
      </c>
      <c r="BK189" s="178">
        <f t="shared" si="39"/>
        <v>0</v>
      </c>
      <c r="BL189" s="14" t="s">
        <v>157</v>
      </c>
      <c r="BM189" s="176" t="s">
        <v>296</v>
      </c>
    </row>
    <row r="190" spans="1:65" s="2" customFormat="1" ht="21.75" customHeight="1" x14ac:dyDescent="0.2">
      <c r="A190" s="28"/>
      <c r="B190" s="163"/>
      <c r="C190" s="164" t="s">
        <v>297</v>
      </c>
      <c r="D190" s="164" t="s">
        <v>153</v>
      </c>
      <c r="E190" s="165" t="s">
        <v>298</v>
      </c>
      <c r="F190" s="166" t="s">
        <v>299</v>
      </c>
      <c r="G190" s="167" t="s">
        <v>168</v>
      </c>
      <c r="H190" s="168">
        <v>12.32</v>
      </c>
      <c r="I190" s="169"/>
      <c r="J190" s="169"/>
      <c r="K190" s="168">
        <f t="shared" si="27"/>
        <v>0</v>
      </c>
      <c r="L190" s="170"/>
      <c r="M190" s="29"/>
      <c r="N190" s="171" t="s">
        <v>1</v>
      </c>
      <c r="O190" s="172" t="s">
        <v>38</v>
      </c>
      <c r="P190" s="173">
        <f t="shared" si="28"/>
        <v>0</v>
      </c>
      <c r="Q190" s="173">
        <f t="shared" si="29"/>
        <v>0</v>
      </c>
      <c r="R190" s="173">
        <f t="shared" si="30"/>
        <v>0</v>
      </c>
      <c r="S190" s="53"/>
      <c r="T190" s="174">
        <f t="shared" si="31"/>
        <v>0</v>
      </c>
      <c r="U190" s="174">
        <v>0</v>
      </c>
      <c r="V190" s="174">
        <f t="shared" si="32"/>
        <v>0</v>
      </c>
      <c r="W190" s="174">
        <v>0</v>
      </c>
      <c r="X190" s="175">
        <f t="shared" si="33"/>
        <v>0</v>
      </c>
      <c r="Y190" s="28"/>
      <c r="Z190" s="28"/>
      <c r="AA190" s="28"/>
      <c r="AB190" s="28"/>
      <c r="AC190" s="28"/>
      <c r="AD190" s="28"/>
      <c r="AE190" s="28"/>
      <c r="AR190" s="176" t="s">
        <v>157</v>
      </c>
      <c r="AT190" s="176" t="s">
        <v>153</v>
      </c>
      <c r="AU190" s="176" t="s">
        <v>158</v>
      </c>
      <c r="AY190" s="14" t="s">
        <v>151</v>
      </c>
      <c r="BE190" s="177">
        <f t="shared" si="34"/>
        <v>0</v>
      </c>
      <c r="BF190" s="177">
        <f t="shared" si="35"/>
        <v>0</v>
      </c>
      <c r="BG190" s="177">
        <f t="shared" si="36"/>
        <v>0</v>
      </c>
      <c r="BH190" s="177">
        <f t="shared" si="37"/>
        <v>0</v>
      </c>
      <c r="BI190" s="177">
        <f t="shared" si="38"/>
        <v>0</v>
      </c>
      <c r="BJ190" s="14" t="s">
        <v>158</v>
      </c>
      <c r="BK190" s="178">
        <f t="shared" si="39"/>
        <v>0</v>
      </c>
      <c r="BL190" s="14" t="s">
        <v>157</v>
      </c>
      <c r="BM190" s="176" t="s">
        <v>300</v>
      </c>
    </row>
    <row r="191" spans="1:65" s="2" customFormat="1" ht="33" customHeight="1" x14ac:dyDescent="0.2">
      <c r="A191" s="28"/>
      <c r="B191" s="163"/>
      <c r="C191" s="164" t="s">
        <v>230</v>
      </c>
      <c r="D191" s="164" t="s">
        <v>153</v>
      </c>
      <c r="E191" s="165" t="s">
        <v>301</v>
      </c>
      <c r="F191" s="166" t="s">
        <v>302</v>
      </c>
      <c r="G191" s="167" t="s">
        <v>168</v>
      </c>
      <c r="H191" s="168">
        <v>12.32</v>
      </c>
      <c r="I191" s="169"/>
      <c r="J191" s="169"/>
      <c r="K191" s="168">
        <f t="shared" si="27"/>
        <v>0</v>
      </c>
      <c r="L191" s="170"/>
      <c r="M191" s="29"/>
      <c r="N191" s="171" t="s">
        <v>1</v>
      </c>
      <c r="O191" s="172" t="s">
        <v>38</v>
      </c>
      <c r="P191" s="173">
        <f t="shared" si="28"/>
        <v>0</v>
      </c>
      <c r="Q191" s="173">
        <f t="shared" si="29"/>
        <v>0</v>
      </c>
      <c r="R191" s="173">
        <f t="shared" si="30"/>
        <v>0</v>
      </c>
      <c r="S191" s="53"/>
      <c r="T191" s="174">
        <f t="shared" si="31"/>
        <v>0</v>
      </c>
      <c r="U191" s="174">
        <v>0</v>
      </c>
      <c r="V191" s="174">
        <f t="shared" si="32"/>
        <v>0</v>
      </c>
      <c r="W191" s="174">
        <v>0</v>
      </c>
      <c r="X191" s="175">
        <f t="shared" si="33"/>
        <v>0</v>
      </c>
      <c r="Y191" s="28"/>
      <c r="Z191" s="28"/>
      <c r="AA191" s="28"/>
      <c r="AB191" s="28"/>
      <c r="AC191" s="28"/>
      <c r="AD191" s="28"/>
      <c r="AE191" s="28"/>
      <c r="AR191" s="176" t="s">
        <v>157</v>
      </c>
      <c r="AT191" s="176" t="s">
        <v>153</v>
      </c>
      <c r="AU191" s="176" t="s">
        <v>158</v>
      </c>
      <c r="AY191" s="14" t="s">
        <v>151</v>
      </c>
      <c r="BE191" s="177">
        <f t="shared" si="34"/>
        <v>0</v>
      </c>
      <c r="BF191" s="177">
        <f t="shared" si="35"/>
        <v>0</v>
      </c>
      <c r="BG191" s="177">
        <f t="shared" si="36"/>
        <v>0</v>
      </c>
      <c r="BH191" s="177">
        <f t="shared" si="37"/>
        <v>0</v>
      </c>
      <c r="BI191" s="177">
        <f t="shared" si="38"/>
        <v>0</v>
      </c>
      <c r="BJ191" s="14" t="s">
        <v>158</v>
      </c>
      <c r="BK191" s="178">
        <f t="shared" si="39"/>
        <v>0</v>
      </c>
      <c r="BL191" s="14" t="s">
        <v>157</v>
      </c>
      <c r="BM191" s="176" t="s">
        <v>303</v>
      </c>
    </row>
    <row r="192" spans="1:65" s="2" customFormat="1" ht="16.5" customHeight="1" x14ac:dyDescent="0.2">
      <c r="A192" s="28"/>
      <c r="B192" s="163"/>
      <c r="C192" s="164" t="s">
        <v>304</v>
      </c>
      <c r="D192" s="164" t="s">
        <v>153</v>
      </c>
      <c r="E192" s="165" t="s">
        <v>305</v>
      </c>
      <c r="F192" s="166" t="s">
        <v>306</v>
      </c>
      <c r="G192" s="167" t="s">
        <v>168</v>
      </c>
      <c r="H192" s="168">
        <v>1102.4760000000001</v>
      </c>
      <c r="I192" s="169"/>
      <c r="J192" s="169"/>
      <c r="K192" s="168">
        <f t="shared" si="27"/>
        <v>0</v>
      </c>
      <c r="L192" s="170"/>
      <c r="M192" s="29"/>
      <c r="N192" s="171" t="s">
        <v>1</v>
      </c>
      <c r="O192" s="172" t="s">
        <v>38</v>
      </c>
      <c r="P192" s="173">
        <f t="shared" si="28"/>
        <v>0</v>
      </c>
      <c r="Q192" s="173">
        <f t="shared" si="29"/>
        <v>0</v>
      </c>
      <c r="R192" s="173">
        <f t="shared" si="30"/>
        <v>0</v>
      </c>
      <c r="S192" s="53"/>
      <c r="T192" s="174">
        <f t="shared" si="31"/>
        <v>0</v>
      </c>
      <c r="U192" s="174">
        <v>0</v>
      </c>
      <c r="V192" s="174">
        <f t="shared" si="32"/>
        <v>0</v>
      </c>
      <c r="W192" s="174">
        <v>0</v>
      </c>
      <c r="X192" s="175">
        <f t="shared" si="33"/>
        <v>0</v>
      </c>
      <c r="Y192" s="28"/>
      <c r="Z192" s="28"/>
      <c r="AA192" s="28"/>
      <c r="AB192" s="28"/>
      <c r="AC192" s="28"/>
      <c r="AD192" s="28"/>
      <c r="AE192" s="28"/>
      <c r="AR192" s="176" t="s">
        <v>157</v>
      </c>
      <c r="AT192" s="176" t="s">
        <v>153</v>
      </c>
      <c r="AU192" s="176" t="s">
        <v>158</v>
      </c>
      <c r="AY192" s="14" t="s">
        <v>151</v>
      </c>
      <c r="BE192" s="177">
        <f t="shared" si="34"/>
        <v>0</v>
      </c>
      <c r="BF192" s="177">
        <f t="shared" si="35"/>
        <v>0</v>
      </c>
      <c r="BG192" s="177">
        <f t="shared" si="36"/>
        <v>0</v>
      </c>
      <c r="BH192" s="177">
        <f t="shared" si="37"/>
        <v>0</v>
      </c>
      <c r="BI192" s="177">
        <f t="shared" si="38"/>
        <v>0</v>
      </c>
      <c r="BJ192" s="14" t="s">
        <v>158</v>
      </c>
      <c r="BK192" s="178">
        <f t="shared" si="39"/>
        <v>0</v>
      </c>
      <c r="BL192" s="14" t="s">
        <v>157</v>
      </c>
      <c r="BM192" s="176" t="s">
        <v>307</v>
      </c>
    </row>
    <row r="193" spans="1:65" s="2" customFormat="1" ht="16.5" customHeight="1" x14ac:dyDescent="0.2">
      <c r="A193" s="28"/>
      <c r="B193" s="163"/>
      <c r="C193" s="164" t="s">
        <v>234</v>
      </c>
      <c r="D193" s="164" t="s">
        <v>153</v>
      </c>
      <c r="E193" s="165" t="s">
        <v>308</v>
      </c>
      <c r="F193" s="166" t="s">
        <v>309</v>
      </c>
      <c r="G193" s="167" t="s">
        <v>168</v>
      </c>
      <c r="H193" s="168">
        <v>1010.816</v>
      </c>
      <c r="I193" s="169"/>
      <c r="J193" s="169"/>
      <c r="K193" s="168">
        <f t="shared" si="27"/>
        <v>0</v>
      </c>
      <c r="L193" s="170"/>
      <c r="M193" s="29"/>
      <c r="N193" s="171" t="s">
        <v>1</v>
      </c>
      <c r="O193" s="172" t="s">
        <v>38</v>
      </c>
      <c r="P193" s="173">
        <f t="shared" si="28"/>
        <v>0</v>
      </c>
      <c r="Q193" s="173">
        <f t="shared" si="29"/>
        <v>0</v>
      </c>
      <c r="R193" s="173">
        <f t="shared" si="30"/>
        <v>0</v>
      </c>
      <c r="S193" s="53"/>
      <c r="T193" s="174">
        <f t="shared" si="31"/>
        <v>0</v>
      </c>
      <c r="U193" s="174">
        <v>0</v>
      </c>
      <c r="V193" s="174">
        <f t="shared" si="32"/>
        <v>0</v>
      </c>
      <c r="W193" s="174">
        <v>0</v>
      </c>
      <c r="X193" s="175">
        <f t="shared" si="33"/>
        <v>0</v>
      </c>
      <c r="Y193" s="28"/>
      <c r="Z193" s="28"/>
      <c r="AA193" s="28"/>
      <c r="AB193" s="28"/>
      <c r="AC193" s="28"/>
      <c r="AD193" s="28"/>
      <c r="AE193" s="28"/>
      <c r="AR193" s="176" t="s">
        <v>157</v>
      </c>
      <c r="AT193" s="176" t="s">
        <v>153</v>
      </c>
      <c r="AU193" s="176" t="s">
        <v>158</v>
      </c>
      <c r="AY193" s="14" t="s">
        <v>151</v>
      </c>
      <c r="BE193" s="177">
        <f t="shared" si="34"/>
        <v>0</v>
      </c>
      <c r="BF193" s="177">
        <f t="shared" si="35"/>
        <v>0</v>
      </c>
      <c r="BG193" s="177">
        <f t="shared" si="36"/>
        <v>0</v>
      </c>
      <c r="BH193" s="177">
        <f t="shared" si="37"/>
        <v>0</v>
      </c>
      <c r="BI193" s="177">
        <f t="shared" si="38"/>
        <v>0</v>
      </c>
      <c r="BJ193" s="14" t="s">
        <v>158</v>
      </c>
      <c r="BK193" s="178">
        <f t="shared" si="39"/>
        <v>0</v>
      </c>
      <c r="BL193" s="14" t="s">
        <v>157</v>
      </c>
      <c r="BM193" s="176" t="s">
        <v>310</v>
      </c>
    </row>
    <row r="194" spans="1:65" s="2" customFormat="1" ht="16.5" customHeight="1" x14ac:dyDescent="0.2">
      <c r="A194" s="28"/>
      <c r="B194" s="163"/>
      <c r="C194" s="164" t="s">
        <v>311</v>
      </c>
      <c r="D194" s="164" t="s">
        <v>153</v>
      </c>
      <c r="E194" s="165" t="s">
        <v>312</v>
      </c>
      <c r="F194" s="166" t="s">
        <v>313</v>
      </c>
      <c r="G194" s="167" t="s">
        <v>168</v>
      </c>
      <c r="H194" s="168">
        <v>91.66</v>
      </c>
      <c r="I194" s="169"/>
      <c r="J194" s="169"/>
      <c r="K194" s="168">
        <f t="shared" si="27"/>
        <v>0</v>
      </c>
      <c r="L194" s="170"/>
      <c r="M194" s="29"/>
      <c r="N194" s="171" t="s">
        <v>1</v>
      </c>
      <c r="O194" s="172" t="s">
        <v>38</v>
      </c>
      <c r="P194" s="173">
        <f t="shared" si="28"/>
        <v>0</v>
      </c>
      <c r="Q194" s="173">
        <f t="shared" si="29"/>
        <v>0</v>
      </c>
      <c r="R194" s="173">
        <f t="shared" si="30"/>
        <v>0</v>
      </c>
      <c r="S194" s="53"/>
      <c r="T194" s="174">
        <f t="shared" si="31"/>
        <v>0</v>
      </c>
      <c r="U194" s="174">
        <v>0</v>
      </c>
      <c r="V194" s="174">
        <f t="shared" si="32"/>
        <v>0</v>
      </c>
      <c r="W194" s="174">
        <v>0</v>
      </c>
      <c r="X194" s="175">
        <f t="shared" si="33"/>
        <v>0</v>
      </c>
      <c r="Y194" s="28"/>
      <c r="Z194" s="28"/>
      <c r="AA194" s="28"/>
      <c r="AB194" s="28"/>
      <c r="AC194" s="28"/>
      <c r="AD194" s="28"/>
      <c r="AE194" s="28"/>
      <c r="AR194" s="176" t="s">
        <v>157</v>
      </c>
      <c r="AT194" s="176" t="s">
        <v>153</v>
      </c>
      <c r="AU194" s="176" t="s">
        <v>158</v>
      </c>
      <c r="AY194" s="14" t="s">
        <v>151</v>
      </c>
      <c r="BE194" s="177">
        <f t="shared" si="34"/>
        <v>0</v>
      </c>
      <c r="BF194" s="177">
        <f t="shared" si="35"/>
        <v>0</v>
      </c>
      <c r="BG194" s="177">
        <f t="shared" si="36"/>
        <v>0</v>
      </c>
      <c r="BH194" s="177">
        <f t="shared" si="37"/>
        <v>0</v>
      </c>
      <c r="BI194" s="177">
        <f t="shared" si="38"/>
        <v>0</v>
      </c>
      <c r="BJ194" s="14" t="s">
        <v>158</v>
      </c>
      <c r="BK194" s="178">
        <f t="shared" si="39"/>
        <v>0</v>
      </c>
      <c r="BL194" s="14" t="s">
        <v>157</v>
      </c>
      <c r="BM194" s="176" t="s">
        <v>314</v>
      </c>
    </row>
    <row r="195" spans="1:65" s="2" customFormat="1" ht="16.5" customHeight="1" x14ac:dyDescent="0.2">
      <c r="A195" s="28"/>
      <c r="B195" s="163"/>
      <c r="C195" s="164" t="s">
        <v>237</v>
      </c>
      <c r="D195" s="164" t="s">
        <v>153</v>
      </c>
      <c r="E195" s="165" t="s">
        <v>315</v>
      </c>
      <c r="F195" s="166" t="s">
        <v>316</v>
      </c>
      <c r="G195" s="167" t="s">
        <v>168</v>
      </c>
      <c r="H195" s="168">
        <v>1457.076</v>
      </c>
      <c r="I195" s="169"/>
      <c r="J195" s="169"/>
      <c r="K195" s="168">
        <f t="shared" si="27"/>
        <v>0</v>
      </c>
      <c r="L195" s="170"/>
      <c r="M195" s="29"/>
      <c r="N195" s="171" t="s">
        <v>1</v>
      </c>
      <c r="O195" s="172" t="s">
        <v>38</v>
      </c>
      <c r="P195" s="173">
        <f t="shared" si="28"/>
        <v>0</v>
      </c>
      <c r="Q195" s="173">
        <f t="shared" si="29"/>
        <v>0</v>
      </c>
      <c r="R195" s="173">
        <f t="shared" si="30"/>
        <v>0</v>
      </c>
      <c r="S195" s="53"/>
      <c r="T195" s="174">
        <f t="shared" si="31"/>
        <v>0</v>
      </c>
      <c r="U195" s="174">
        <v>0</v>
      </c>
      <c r="V195" s="174">
        <f t="shared" si="32"/>
        <v>0</v>
      </c>
      <c r="W195" s="174">
        <v>0</v>
      </c>
      <c r="X195" s="175">
        <f t="shared" si="33"/>
        <v>0</v>
      </c>
      <c r="Y195" s="28"/>
      <c r="Z195" s="28"/>
      <c r="AA195" s="28"/>
      <c r="AB195" s="28"/>
      <c r="AC195" s="28"/>
      <c r="AD195" s="28"/>
      <c r="AE195" s="28"/>
      <c r="AR195" s="176" t="s">
        <v>157</v>
      </c>
      <c r="AT195" s="176" t="s">
        <v>153</v>
      </c>
      <c r="AU195" s="176" t="s">
        <v>158</v>
      </c>
      <c r="AY195" s="14" t="s">
        <v>151</v>
      </c>
      <c r="BE195" s="177">
        <f t="shared" si="34"/>
        <v>0</v>
      </c>
      <c r="BF195" s="177">
        <f t="shared" si="35"/>
        <v>0</v>
      </c>
      <c r="BG195" s="177">
        <f t="shared" si="36"/>
        <v>0</v>
      </c>
      <c r="BH195" s="177">
        <f t="shared" si="37"/>
        <v>0</v>
      </c>
      <c r="BI195" s="177">
        <f t="shared" si="38"/>
        <v>0</v>
      </c>
      <c r="BJ195" s="14" t="s">
        <v>158</v>
      </c>
      <c r="BK195" s="178">
        <f t="shared" si="39"/>
        <v>0</v>
      </c>
      <c r="BL195" s="14" t="s">
        <v>157</v>
      </c>
      <c r="BM195" s="176" t="s">
        <v>317</v>
      </c>
    </row>
    <row r="196" spans="1:65" s="2" customFormat="1" ht="21.75" customHeight="1" x14ac:dyDescent="0.2">
      <c r="A196" s="28"/>
      <c r="B196" s="163"/>
      <c r="C196" s="164" t="s">
        <v>318</v>
      </c>
      <c r="D196" s="164" t="s">
        <v>153</v>
      </c>
      <c r="E196" s="165" t="s">
        <v>319</v>
      </c>
      <c r="F196" s="166" t="s">
        <v>320</v>
      </c>
      <c r="G196" s="167" t="s">
        <v>161</v>
      </c>
      <c r="H196" s="168">
        <v>0.45</v>
      </c>
      <c r="I196" s="169"/>
      <c r="J196" s="169"/>
      <c r="K196" s="168">
        <f t="shared" si="27"/>
        <v>0</v>
      </c>
      <c r="L196" s="170"/>
      <c r="M196" s="29"/>
      <c r="N196" s="171" t="s">
        <v>1</v>
      </c>
      <c r="O196" s="172" t="s">
        <v>38</v>
      </c>
      <c r="P196" s="173">
        <f t="shared" si="28"/>
        <v>0</v>
      </c>
      <c r="Q196" s="173">
        <f t="shared" si="29"/>
        <v>0</v>
      </c>
      <c r="R196" s="173">
        <f t="shared" si="30"/>
        <v>0</v>
      </c>
      <c r="S196" s="53"/>
      <c r="T196" s="174">
        <f t="shared" si="31"/>
        <v>0</v>
      </c>
      <c r="U196" s="174">
        <v>0</v>
      </c>
      <c r="V196" s="174">
        <f t="shared" si="32"/>
        <v>0</v>
      </c>
      <c r="W196" s="174">
        <v>0</v>
      </c>
      <c r="X196" s="175">
        <f t="shared" si="33"/>
        <v>0</v>
      </c>
      <c r="Y196" s="28"/>
      <c r="Z196" s="28"/>
      <c r="AA196" s="28"/>
      <c r="AB196" s="28"/>
      <c r="AC196" s="28"/>
      <c r="AD196" s="28"/>
      <c r="AE196" s="28"/>
      <c r="AR196" s="176" t="s">
        <v>157</v>
      </c>
      <c r="AT196" s="176" t="s">
        <v>153</v>
      </c>
      <c r="AU196" s="176" t="s">
        <v>158</v>
      </c>
      <c r="AY196" s="14" t="s">
        <v>151</v>
      </c>
      <c r="BE196" s="177">
        <f t="shared" si="34"/>
        <v>0</v>
      </c>
      <c r="BF196" s="177">
        <f t="shared" si="35"/>
        <v>0</v>
      </c>
      <c r="BG196" s="177">
        <f t="shared" si="36"/>
        <v>0</v>
      </c>
      <c r="BH196" s="177">
        <f t="shared" si="37"/>
        <v>0</v>
      </c>
      <c r="BI196" s="177">
        <f t="shared" si="38"/>
        <v>0</v>
      </c>
      <c r="BJ196" s="14" t="s">
        <v>158</v>
      </c>
      <c r="BK196" s="178">
        <f t="shared" si="39"/>
        <v>0</v>
      </c>
      <c r="BL196" s="14" t="s">
        <v>157</v>
      </c>
      <c r="BM196" s="176" t="s">
        <v>321</v>
      </c>
    </row>
    <row r="197" spans="1:65" s="2" customFormat="1" ht="21.75" customHeight="1" x14ac:dyDescent="0.2">
      <c r="A197" s="28"/>
      <c r="B197" s="163"/>
      <c r="C197" s="164" t="s">
        <v>241</v>
      </c>
      <c r="D197" s="164" t="s">
        <v>153</v>
      </c>
      <c r="E197" s="165" t="s">
        <v>322</v>
      </c>
      <c r="F197" s="166" t="s">
        <v>323</v>
      </c>
      <c r="G197" s="167" t="s">
        <v>161</v>
      </c>
      <c r="H197" s="168">
        <v>0.45</v>
      </c>
      <c r="I197" s="169"/>
      <c r="J197" s="169"/>
      <c r="K197" s="168">
        <f t="shared" si="27"/>
        <v>0</v>
      </c>
      <c r="L197" s="170"/>
      <c r="M197" s="29"/>
      <c r="N197" s="171" t="s">
        <v>1</v>
      </c>
      <c r="O197" s="172" t="s">
        <v>38</v>
      </c>
      <c r="P197" s="173">
        <f t="shared" si="28"/>
        <v>0</v>
      </c>
      <c r="Q197" s="173">
        <f t="shared" si="29"/>
        <v>0</v>
      </c>
      <c r="R197" s="173">
        <f t="shared" si="30"/>
        <v>0</v>
      </c>
      <c r="S197" s="53"/>
      <c r="T197" s="174">
        <f t="shared" si="31"/>
        <v>0</v>
      </c>
      <c r="U197" s="174">
        <v>0</v>
      </c>
      <c r="V197" s="174">
        <f t="shared" si="32"/>
        <v>0</v>
      </c>
      <c r="W197" s="174">
        <v>0</v>
      </c>
      <c r="X197" s="175">
        <f t="shared" si="33"/>
        <v>0</v>
      </c>
      <c r="Y197" s="28"/>
      <c r="Z197" s="28"/>
      <c r="AA197" s="28"/>
      <c r="AB197" s="28"/>
      <c r="AC197" s="28"/>
      <c r="AD197" s="28"/>
      <c r="AE197" s="28"/>
      <c r="AR197" s="176" t="s">
        <v>157</v>
      </c>
      <c r="AT197" s="176" t="s">
        <v>153</v>
      </c>
      <c r="AU197" s="176" t="s">
        <v>158</v>
      </c>
      <c r="AY197" s="14" t="s">
        <v>151</v>
      </c>
      <c r="BE197" s="177">
        <f t="shared" si="34"/>
        <v>0</v>
      </c>
      <c r="BF197" s="177">
        <f t="shared" si="35"/>
        <v>0</v>
      </c>
      <c r="BG197" s="177">
        <f t="shared" si="36"/>
        <v>0</v>
      </c>
      <c r="BH197" s="177">
        <f t="shared" si="37"/>
        <v>0</v>
      </c>
      <c r="BI197" s="177">
        <f t="shared" si="38"/>
        <v>0</v>
      </c>
      <c r="BJ197" s="14" t="s">
        <v>158</v>
      </c>
      <c r="BK197" s="178">
        <f t="shared" si="39"/>
        <v>0</v>
      </c>
      <c r="BL197" s="14" t="s">
        <v>157</v>
      </c>
      <c r="BM197" s="176" t="s">
        <v>324</v>
      </c>
    </row>
    <row r="198" spans="1:65" s="2" customFormat="1" ht="33" customHeight="1" x14ac:dyDescent="0.2">
      <c r="A198" s="28"/>
      <c r="B198" s="163"/>
      <c r="C198" s="164" t="s">
        <v>325</v>
      </c>
      <c r="D198" s="164" t="s">
        <v>153</v>
      </c>
      <c r="E198" s="165" t="s">
        <v>326</v>
      </c>
      <c r="F198" s="166" t="s">
        <v>327</v>
      </c>
      <c r="G198" s="167" t="s">
        <v>161</v>
      </c>
      <c r="H198" s="168">
        <v>131.05500000000001</v>
      </c>
      <c r="I198" s="169"/>
      <c r="J198" s="169"/>
      <c r="K198" s="168">
        <f t="shared" si="27"/>
        <v>0</v>
      </c>
      <c r="L198" s="170"/>
      <c r="M198" s="29"/>
      <c r="N198" s="171" t="s">
        <v>1</v>
      </c>
      <c r="O198" s="172" t="s">
        <v>38</v>
      </c>
      <c r="P198" s="173">
        <f t="shared" si="28"/>
        <v>0</v>
      </c>
      <c r="Q198" s="173">
        <f t="shared" si="29"/>
        <v>0</v>
      </c>
      <c r="R198" s="173">
        <f t="shared" si="30"/>
        <v>0</v>
      </c>
      <c r="S198" s="53"/>
      <c r="T198" s="174">
        <f t="shared" si="31"/>
        <v>0</v>
      </c>
      <c r="U198" s="174">
        <v>0</v>
      </c>
      <c r="V198" s="174">
        <f t="shared" si="32"/>
        <v>0</v>
      </c>
      <c r="W198" s="174">
        <v>0</v>
      </c>
      <c r="X198" s="175">
        <f t="shared" si="33"/>
        <v>0</v>
      </c>
      <c r="Y198" s="28"/>
      <c r="Z198" s="28"/>
      <c r="AA198" s="28"/>
      <c r="AB198" s="28"/>
      <c r="AC198" s="28"/>
      <c r="AD198" s="28"/>
      <c r="AE198" s="28"/>
      <c r="AR198" s="176" t="s">
        <v>157</v>
      </c>
      <c r="AT198" s="176" t="s">
        <v>153</v>
      </c>
      <c r="AU198" s="176" t="s">
        <v>158</v>
      </c>
      <c r="AY198" s="14" t="s">
        <v>151</v>
      </c>
      <c r="BE198" s="177">
        <f t="shared" si="34"/>
        <v>0</v>
      </c>
      <c r="BF198" s="177">
        <f t="shared" si="35"/>
        <v>0</v>
      </c>
      <c r="BG198" s="177">
        <f t="shared" si="36"/>
        <v>0</v>
      </c>
      <c r="BH198" s="177">
        <f t="shared" si="37"/>
        <v>0</v>
      </c>
      <c r="BI198" s="177">
        <f t="shared" si="38"/>
        <v>0</v>
      </c>
      <c r="BJ198" s="14" t="s">
        <v>158</v>
      </c>
      <c r="BK198" s="178">
        <f t="shared" si="39"/>
        <v>0</v>
      </c>
      <c r="BL198" s="14" t="s">
        <v>157</v>
      </c>
      <c r="BM198" s="176" t="s">
        <v>328</v>
      </c>
    </row>
    <row r="199" spans="1:65" s="2" customFormat="1" ht="16.5" customHeight="1" x14ac:dyDescent="0.2">
      <c r="A199" s="28"/>
      <c r="B199" s="163"/>
      <c r="C199" s="164" t="s">
        <v>244</v>
      </c>
      <c r="D199" s="164" t="s">
        <v>153</v>
      </c>
      <c r="E199" s="165" t="s">
        <v>329</v>
      </c>
      <c r="F199" s="166" t="s">
        <v>330</v>
      </c>
      <c r="G199" s="167" t="s">
        <v>168</v>
      </c>
      <c r="H199" s="168">
        <v>0.82499999999999996</v>
      </c>
      <c r="I199" s="169"/>
      <c r="J199" s="169"/>
      <c r="K199" s="168">
        <f t="shared" si="27"/>
        <v>0</v>
      </c>
      <c r="L199" s="170"/>
      <c r="M199" s="29"/>
      <c r="N199" s="171" t="s">
        <v>1</v>
      </c>
      <c r="O199" s="172" t="s">
        <v>38</v>
      </c>
      <c r="P199" s="173">
        <f t="shared" si="28"/>
        <v>0</v>
      </c>
      <c r="Q199" s="173">
        <f t="shared" si="29"/>
        <v>0</v>
      </c>
      <c r="R199" s="173">
        <f t="shared" si="30"/>
        <v>0</v>
      </c>
      <c r="S199" s="53"/>
      <c r="T199" s="174">
        <f t="shared" si="31"/>
        <v>0</v>
      </c>
      <c r="U199" s="174">
        <v>0</v>
      </c>
      <c r="V199" s="174">
        <f t="shared" si="32"/>
        <v>0</v>
      </c>
      <c r="W199" s="174">
        <v>0</v>
      </c>
      <c r="X199" s="175">
        <f t="shared" si="33"/>
        <v>0</v>
      </c>
      <c r="Y199" s="28"/>
      <c r="Z199" s="28"/>
      <c r="AA199" s="28"/>
      <c r="AB199" s="28"/>
      <c r="AC199" s="28"/>
      <c r="AD199" s="28"/>
      <c r="AE199" s="28"/>
      <c r="AR199" s="176" t="s">
        <v>157</v>
      </c>
      <c r="AT199" s="176" t="s">
        <v>153</v>
      </c>
      <c r="AU199" s="176" t="s">
        <v>158</v>
      </c>
      <c r="AY199" s="14" t="s">
        <v>151</v>
      </c>
      <c r="BE199" s="177">
        <f t="shared" si="34"/>
        <v>0</v>
      </c>
      <c r="BF199" s="177">
        <f t="shared" si="35"/>
        <v>0</v>
      </c>
      <c r="BG199" s="177">
        <f t="shared" si="36"/>
        <v>0</v>
      </c>
      <c r="BH199" s="177">
        <f t="shared" si="37"/>
        <v>0</v>
      </c>
      <c r="BI199" s="177">
        <f t="shared" si="38"/>
        <v>0</v>
      </c>
      <c r="BJ199" s="14" t="s">
        <v>158</v>
      </c>
      <c r="BK199" s="178">
        <f t="shared" si="39"/>
        <v>0</v>
      </c>
      <c r="BL199" s="14" t="s">
        <v>157</v>
      </c>
      <c r="BM199" s="176" t="s">
        <v>331</v>
      </c>
    </row>
    <row r="200" spans="1:65" s="2" customFormat="1" ht="16.5" customHeight="1" x14ac:dyDescent="0.2">
      <c r="A200" s="28"/>
      <c r="B200" s="163"/>
      <c r="C200" s="164" t="s">
        <v>332</v>
      </c>
      <c r="D200" s="164" t="s">
        <v>153</v>
      </c>
      <c r="E200" s="165" t="s">
        <v>333</v>
      </c>
      <c r="F200" s="166" t="s">
        <v>334</v>
      </c>
      <c r="G200" s="167" t="s">
        <v>168</v>
      </c>
      <c r="H200" s="168">
        <v>0.82499999999999996</v>
      </c>
      <c r="I200" s="169"/>
      <c r="J200" s="169"/>
      <c r="K200" s="168">
        <f t="shared" si="27"/>
        <v>0</v>
      </c>
      <c r="L200" s="170"/>
      <c r="M200" s="29"/>
      <c r="N200" s="171" t="s">
        <v>1</v>
      </c>
      <c r="O200" s="172" t="s">
        <v>38</v>
      </c>
      <c r="P200" s="173">
        <f t="shared" si="28"/>
        <v>0</v>
      </c>
      <c r="Q200" s="173">
        <f t="shared" si="29"/>
        <v>0</v>
      </c>
      <c r="R200" s="173">
        <f t="shared" si="30"/>
        <v>0</v>
      </c>
      <c r="S200" s="53"/>
      <c r="T200" s="174">
        <f t="shared" si="31"/>
        <v>0</v>
      </c>
      <c r="U200" s="174">
        <v>0</v>
      </c>
      <c r="V200" s="174">
        <f t="shared" si="32"/>
        <v>0</v>
      </c>
      <c r="W200" s="174">
        <v>0</v>
      </c>
      <c r="X200" s="175">
        <f t="shared" si="33"/>
        <v>0</v>
      </c>
      <c r="Y200" s="28"/>
      <c r="Z200" s="28"/>
      <c r="AA200" s="28"/>
      <c r="AB200" s="28"/>
      <c r="AC200" s="28"/>
      <c r="AD200" s="28"/>
      <c r="AE200" s="28"/>
      <c r="AR200" s="176" t="s">
        <v>157</v>
      </c>
      <c r="AT200" s="176" t="s">
        <v>153</v>
      </c>
      <c r="AU200" s="176" t="s">
        <v>158</v>
      </c>
      <c r="AY200" s="14" t="s">
        <v>151</v>
      </c>
      <c r="BE200" s="177">
        <f t="shared" si="34"/>
        <v>0</v>
      </c>
      <c r="BF200" s="177">
        <f t="shared" si="35"/>
        <v>0</v>
      </c>
      <c r="BG200" s="177">
        <f t="shared" si="36"/>
        <v>0</v>
      </c>
      <c r="BH200" s="177">
        <f t="shared" si="37"/>
        <v>0</v>
      </c>
      <c r="BI200" s="177">
        <f t="shared" si="38"/>
        <v>0</v>
      </c>
      <c r="BJ200" s="14" t="s">
        <v>158</v>
      </c>
      <c r="BK200" s="178">
        <f t="shared" si="39"/>
        <v>0</v>
      </c>
      <c r="BL200" s="14" t="s">
        <v>157</v>
      </c>
      <c r="BM200" s="176" t="s">
        <v>335</v>
      </c>
    </row>
    <row r="201" spans="1:65" s="2" customFormat="1" ht="21.75" customHeight="1" x14ac:dyDescent="0.2">
      <c r="A201" s="28"/>
      <c r="B201" s="163"/>
      <c r="C201" s="164" t="s">
        <v>248</v>
      </c>
      <c r="D201" s="164" t="s">
        <v>153</v>
      </c>
      <c r="E201" s="165" t="s">
        <v>336</v>
      </c>
      <c r="F201" s="166" t="s">
        <v>337</v>
      </c>
      <c r="G201" s="167" t="s">
        <v>187</v>
      </c>
      <c r="H201" s="168">
        <v>1.6E-2</v>
      </c>
      <c r="I201" s="169"/>
      <c r="J201" s="169"/>
      <c r="K201" s="168">
        <f t="shared" si="27"/>
        <v>0</v>
      </c>
      <c r="L201" s="170"/>
      <c r="M201" s="29"/>
      <c r="N201" s="171" t="s">
        <v>1</v>
      </c>
      <c r="O201" s="172" t="s">
        <v>38</v>
      </c>
      <c r="P201" s="173">
        <f t="shared" si="28"/>
        <v>0</v>
      </c>
      <c r="Q201" s="173">
        <f t="shared" si="29"/>
        <v>0</v>
      </c>
      <c r="R201" s="173">
        <f t="shared" si="30"/>
        <v>0</v>
      </c>
      <c r="S201" s="53"/>
      <c r="T201" s="174">
        <f t="shared" si="31"/>
        <v>0</v>
      </c>
      <c r="U201" s="174">
        <v>0</v>
      </c>
      <c r="V201" s="174">
        <f t="shared" si="32"/>
        <v>0</v>
      </c>
      <c r="W201" s="174">
        <v>0</v>
      </c>
      <c r="X201" s="175">
        <f t="shared" si="33"/>
        <v>0</v>
      </c>
      <c r="Y201" s="28"/>
      <c r="Z201" s="28"/>
      <c r="AA201" s="28"/>
      <c r="AB201" s="28"/>
      <c r="AC201" s="28"/>
      <c r="AD201" s="28"/>
      <c r="AE201" s="28"/>
      <c r="AR201" s="176" t="s">
        <v>157</v>
      </c>
      <c r="AT201" s="176" t="s">
        <v>153</v>
      </c>
      <c r="AU201" s="176" t="s">
        <v>158</v>
      </c>
      <c r="AY201" s="14" t="s">
        <v>151</v>
      </c>
      <c r="BE201" s="177">
        <f t="shared" si="34"/>
        <v>0</v>
      </c>
      <c r="BF201" s="177">
        <f t="shared" si="35"/>
        <v>0</v>
      </c>
      <c r="BG201" s="177">
        <f t="shared" si="36"/>
        <v>0</v>
      </c>
      <c r="BH201" s="177">
        <f t="shared" si="37"/>
        <v>0</v>
      </c>
      <c r="BI201" s="177">
        <f t="shared" si="38"/>
        <v>0</v>
      </c>
      <c r="BJ201" s="14" t="s">
        <v>158</v>
      </c>
      <c r="BK201" s="178">
        <f t="shared" si="39"/>
        <v>0</v>
      </c>
      <c r="BL201" s="14" t="s">
        <v>157</v>
      </c>
      <c r="BM201" s="176" t="s">
        <v>338</v>
      </c>
    </row>
    <row r="202" spans="1:65" s="2" customFormat="1" ht="21.75" customHeight="1" x14ac:dyDescent="0.2">
      <c r="A202" s="28"/>
      <c r="B202" s="163"/>
      <c r="C202" s="164" t="s">
        <v>339</v>
      </c>
      <c r="D202" s="164" t="s">
        <v>153</v>
      </c>
      <c r="E202" s="165" t="s">
        <v>340</v>
      </c>
      <c r="F202" s="166" t="s">
        <v>341</v>
      </c>
      <c r="G202" s="167" t="s">
        <v>168</v>
      </c>
      <c r="H202" s="168">
        <v>229.41</v>
      </c>
      <c r="I202" s="169"/>
      <c r="J202" s="169"/>
      <c r="K202" s="168">
        <f t="shared" si="27"/>
        <v>0</v>
      </c>
      <c r="L202" s="170"/>
      <c r="M202" s="29"/>
      <c r="N202" s="171" t="s">
        <v>1</v>
      </c>
      <c r="O202" s="172" t="s">
        <v>38</v>
      </c>
      <c r="P202" s="173">
        <f t="shared" si="28"/>
        <v>0</v>
      </c>
      <c r="Q202" s="173">
        <f t="shared" si="29"/>
        <v>0</v>
      </c>
      <c r="R202" s="173">
        <f t="shared" si="30"/>
        <v>0</v>
      </c>
      <c r="S202" s="53"/>
      <c r="T202" s="174">
        <f t="shared" si="31"/>
        <v>0</v>
      </c>
      <c r="U202" s="174">
        <v>0</v>
      </c>
      <c r="V202" s="174">
        <f t="shared" si="32"/>
        <v>0</v>
      </c>
      <c r="W202" s="174">
        <v>0</v>
      </c>
      <c r="X202" s="175">
        <f t="shared" si="33"/>
        <v>0</v>
      </c>
      <c r="Y202" s="28"/>
      <c r="Z202" s="28"/>
      <c r="AA202" s="28"/>
      <c r="AB202" s="28"/>
      <c r="AC202" s="28"/>
      <c r="AD202" s="28"/>
      <c r="AE202" s="28"/>
      <c r="AR202" s="176" t="s">
        <v>157</v>
      </c>
      <c r="AT202" s="176" t="s">
        <v>153</v>
      </c>
      <c r="AU202" s="176" t="s">
        <v>158</v>
      </c>
      <c r="AY202" s="14" t="s">
        <v>151</v>
      </c>
      <c r="BE202" s="177">
        <f t="shared" si="34"/>
        <v>0</v>
      </c>
      <c r="BF202" s="177">
        <f t="shared" si="35"/>
        <v>0</v>
      </c>
      <c r="BG202" s="177">
        <f t="shared" si="36"/>
        <v>0</v>
      </c>
      <c r="BH202" s="177">
        <f t="shared" si="37"/>
        <v>0</v>
      </c>
      <c r="BI202" s="177">
        <f t="shared" si="38"/>
        <v>0</v>
      </c>
      <c r="BJ202" s="14" t="s">
        <v>158</v>
      </c>
      <c r="BK202" s="178">
        <f t="shared" si="39"/>
        <v>0</v>
      </c>
      <c r="BL202" s="14" t="s">
        <v>157</v>
      </c>
      <c r="BM202" s="176" t="s">
        <v>342</v>
      </c>
    </row>
    <row r="203" spans="1:65" s="2" customFormat="1" ht="16.5" customHeight="1" x14ac:dyDescent="0.2">
      <c r="A203" s="28"/>
      <c r="B203" s="163"/>
      <c r="C203" s="164" t="s">
        <v>251</v>
      </c>
      <c r="D203" s="164" t="s">
        <v>153</v>
      </c>
      <c r="E203" s="165" t="s">
        <v>343</v>
      </c>
      <c r="F203" s="166" t="s">
        <v>344</v>
      </c>
      <c r="G203" s="167" t="s">
        <v>156</v>
      </c>
      <c r="H203" s="168">
        <v>121.23</v>
      </c>
      <c r="I203" s="169"/>
      <c r="J203" s="169"/>
      <c r="K203" s="168">
        <f t="shared" si="27"/>
        <v>0</v>
      </c>
      <c r="L203" s="170"/>
      <c r="M203" s="29"/>
      <c r="N203" s="171" t="s">
        <v>1</v>
      </c>
      <c r="O203" s="172" t="s">
        <v>38</v>
      </c>
      <c r="P203" s="173">
        <f t="shared" si="28"/>
        <v>0</v>
      </c>
      <c r="Q203" s="173">
        <f t="shared" si="29"/>
        <v>0</v>
      </c>
      <c r="R203" s="173">
        <f t="shared" si="30"/>
        <v>0</v>
      </c>
      <c r="S203" s="53"/>
      <c r="T203" s="174">
        <f t="shared" si="31"/>
        <v>0</v>
      </c>
      <c r="U203" s="174">
        <v>0</v>
      </c>
      <c r="V203" s="174">
        <f t="shared" si="32"/>
        <v>0</v>
      </c>
      <c r="W203" s="174">
        <v>0</v>
      </c>
      <c r="X203" s="175">
        <f t="shared" si="33"/>
        <v>0</v>
      </c>
      <c r="Y203" s="28"/>
      <c r="Z203" s="28"/>
      <c r="AA203" s="28"/>
      <c r="AB203" s="28"/>
      <c r="AC203" s="28"/>
      <c r="AD203" s="28"/>
      <c r="AE203" s="28"/>
      <c r="AR203" s="176" t="s">
        <v>157</v>
      </c>
      <c r="AT203" s="176" t="s">
        <v>153</v>
      </c>
      <c r="AU203" s="176" t="s">
        <v>158</v>
      </c>
      <c r="AY203" s="14" t="s">
        <v>151</v>
      </c>
      <c r="BE203" s="177">
        <f t="shared" si="34"/>
        <v>0</v>
      </c>
      <c r="BF203" s="177">
        <f t="shared" si="35"/>
        <v>0</v>
      </c>
      <c r="BG203" s="177">
        <f t="shared" si="36"/>
        <v>0</v>
      </c>
      <c r="BH203" s="177">
        <f t="shared" si="37"/>
        <v>0</v>
      </c>
      <c r="BI203" s="177">
        <f t="shared" si="38"/>
        <v>0</v>
      </c>
      <c r="BJ203" s="14" t="s">
        <v>158</v>
      </c>
      <c r="BK203" s="178">
        <f t="shared" si="39"/>
        <v>0</v>
      </c>
      <c r="BL203" s="14" t="s">
        <v>157</v>
      </c>
      <c r="BM203" s="176" t="s">
        <v>345</v>
      </c>
    </row>
    <row r="204" spans="1:65" s="2" customFormat="1" ht="21.75" customHeight="1" x14ac:dyDescent="0.2">
      <c r="A204" s="28"/>
      <c r="B204" s="163"/>
      <c r="C204" s="164" t="s">
        <v>346</v>
      </c>
      <c r="D204" s="164" t="s">
        <v>153</v>
      </c>
      <c r="E204" s="165" t="s">
        <v>347</v>
      </c>
      <c r="F204" s="166" t="s">
        <v>348</v>
      </c>
      <c r="G204" s="167" t="s">
        <v>219</v>
      </c>
      <c r="H204" s="168">
        <v>3</v>
      </c>
      <c r="I204" s="169"/>
      <c r="J204" s="169"/>
      <c r="K204" s="168">
        <f t="shared" si="27"/>
        <v>0</v>
      </c>
      <c r="L204" s="170"/>
      <c r="M204" s="29"/>
      <c r="N204" s="171" t="s">
        <v>1</v>
      </c>
      <c r="O204" s="172" t="s">
        <v>38</v>
      </c>
      <c r="P204" s="173">
        <f t="shared" si="28"/>
        <v>0</v>
      </c>
      <c r="Q204" s="173">
        <f t="shared" si="29"/>
        <v>0</v>
      </c>
      <c r="R204" s="173">
        <f t="shared" si="30"/>
        <v>0</v>
      </c>
      <c r="S204" s="53"/>
      <c r="T204" s="174">
        <f t="shared" si="31"/>
        <v>0</v>
      </c>
      <c r="U204" s="174">
        <v>0</v>
      </c>
      <c r="V204" s="174">
        <f t="shared" si="32"/>
        <v>0</v>
      </c>
      <c r="W204" s="174">
        <v>0</v>
      </c>
      <c r="X204" s="175">
        <f t="shared" si="33"/>
        <v>0</v>
      </c>
      <c r="Y204" s="28"/>
      <c r="Z204" s="28"/>
      <c r="AA204" s="28"/>
      <c r="AB204" s="28"/>
      <c r="AC204" s="28"/>
      <c r="AD204" s="28"/>
      <c r="AE204" s="28"/>
      <c r="AR204" s="176" t="s">
        <v>157</v>
      </c>
      <c r="AT204" s="176" t="s">
        <v>153</v>
      </c>
      <c r="AU204" s="176" t="s">
        <v>158</v>
      </c>
      <c r="AY204" s="14" t="s">
        <v>151</v>
      </c>
      <c r="BE204" s="177">
        <f t="shared" si="34"/>
        <v>0</v>
      </c>
      <c r="BF204" s="177">
        <f t="shared" si="35"/>
        <v>0</v>
      </c>
      <c r="BG204" s="177">
        <f t="shared" si="36"/>
        <v>0</v>
      </c>
      <c r="BH204" s="177">
        <f t="shared" si="37"/>
        <v>0</v>
      </c>
      <c r="BI204" s="177">
        <f t="shared" si="38"/>
        <v>0</v>
      </c>
      <c r="BJ204" s="14" t="s">
        <v>158</v>
      </c>
      <c r="BK204" s="178">
        <f t="shared" si="39"/>
        <v>0</v>
      </c>
      <c r="BL204" s="14" t="s">
        <v>157</v>
      </c>
      <c r="BM204" s="176" t="s">
        <v>349</v>
      </c>
    </row>
    <row r="205" spans="1:65" s="2" customFormat="1" ht="21.75" customHeight="1" x14ac:dyDescent="0.2">
      <c r="A205" s="28"/>
      <c r="B205" s="163"/>
      <c r="C205" s="164" t="s">
        <v>256</v>
      </c>
      <c r="D205" s="164" t="s">
        <v>153</v>
      </c>
      <c r="E205" s="165" t="s">
        <v>350</v>
      </c>
      <c r="F205" s="166" t="s">
        <v>351</v>
      </c>
      <c r="G205" s="167" t="s">
        <v>219</v>
      </c>
      <c r="H205" s="168">
        <v>16</v>
      </c>
      <c r="I205" s="169"/>
      <c r="J205" s="169"/>
      <c r="K205" s="168">
        <f t="shared" si="27"/>
        <v>0</v>
      </c>
      <c r="L205" s="170"/>
      <c r="M205" s="29"/>
      <c r="N205" s="171" t="s">
        <v>1</v>
      </c>
      <c r="O205" s="172" t="s">
        <v>38</v>
      </c>
      <c r="P205" s="173">
        <f t="shared" si="28"/>
        <v>0</v>
      </c>
      <c r="Q205" s="173">
        <f t="shared" si="29"/>
        <v>0</v>
      </c>
      <c r="R205" s="173">
        <f t="shared" si="30"/>
        <v>0</v>
      </c>
      <c r="S205" s="53"/>
      <c r="T205" s="174">
        <f t="shared" si="31"/>
        <v>0</v>
      </c>
      <c r="U205" s="174">
        <v>0</v>
      </c>
      <c r="V205" s="174">
        <f t="shared" si="32"/>
        <v>0</v>
      </c>
      <c r="W205" s="174">
        <v>0</v>
      </c>
      <c r="X205" s="175">
        <f t="shared" si="33"/>
        <v>0</v>
      </c>
      <c r="Y205" s="28"/>
      <c r="Z205" s="28"/>
      <c r="AA205" s="28"/>
      <c r="AB205" s="28"/>
      <c r="AC205" s="28"/>
      <c r="AD205" s="28"/>
      <c r="AE205" s="28"/>
      <c r="AR205" s="176" t="s">
        <v>157</v>
      </c>
      <c r="AT205" s="176" t="s">
        <v>153</v>
      </c>
      <c r="AU205" s="176" t="s">
        <v>158</v>
      </c>
      <c r="AY205" s="14" t="s">
        <v>151</v>
      </c>
      <c r="BE205" s="177">
        <f t="shared" si="34"/>
        <v>0</v>
      </c>
      <c r="BF205" s="177">
        <f t="shared" si="35"/>
        <v>0</v>
      </c>
      <c r="BG205" s="177">
        <f t="shared" si="36"/>
        <v>0</v>
      </c>
      <c r="BH205" s="177">
        <f t="shared" si="37"/>
        <v>0</v>
      </c>
      <c r="BI205" s="177">
        <f t="shared" si="38"/>
        <v>0</v>
      </c>
      <c r="BJ205" s="14" t="s">
        <v>158</v>
      </c>
      <c r="BK205" s="178">
        <f t="shared" si="39"/>
        <v>0</v>
      </c>
      <c r="BL205" s="14" t="s">
        <v>157</v>
      </c>
      <c r="BM205" s="176" t="s">
        <v>352</v>
      </c>
    </row>
    <row r="206" spans="1:65" s="2" customFormat="1" ht="16.5" customHeight="1" x14ac:dyDescent="0.2">
      <c r="A206" s="28"/>
      <c r="B206" s="163"/>
      <c r="C206" s="179" t="s">
        <v>353</v>
      </c>
      <c r="D206" s="179" t="s">
        <v>192</v>
      </c>
      <c r="E206" s="180" t="s">
        <v>354</v>
      </c>
      <c r="F206" s="181" t="s">
        <v>355</v>
      </c>
      <c r="G206" s="182" t="s">
        <v>219</v>
      </c>
      <c r="H206" s="183">
        <v>2</v>
      </c>
      <c r="I206" s="184"/>
      <c r="J206" s="185"/>
      <c r="K206" s="183">
        <f t="shared" si="27"/>
        <v>0</v>
      </c>
      <c r="L206" s="185"/>
      <c r="M206" s="186"/>
      <c r="N206" s="187" t="s">
        <v>1</v>
      </c>
      <c r="O206" s="172" t="s">
        <v>38</v>
      </c>
      <c r="P206" s="173">
        <f t="shared" si="28"/>
        <v>0</v>
      </c>
      <c r="Q206" s="173">
        <f t="shared" si="29"/>
        <v>0</v>
      </c>
      <c r="R206" s="173">
        <f t="shared" si="30"/>
        <v>0</v>
      </c>
      <c r="S206" s="53"/>
      <c r="T206" s="174">
        <f t="shared" si="31"/>
        <v>0</v>
      </c>
      <c r="U206" s="174">
        <v>0</v>
      </c>
      <c r="V206" s="174">
        <f t="shared" si="32"/>
        <v>0</v>
      </c>
      <c r="W206" s="174">
        <v>0</v>
      </c>
      <c r="X206" s="175">
        <f t="shared" si="33"/>
        <v>0</v>
      </c>
      <c r="Y206" s="28"/>
      <c r="Z206" s="28"/>
      <c r="AA206" s="28"/>
      <c r="AB206" s="28"/>
      <c r="AC206" s="28"/>
      <c r="AD206" s="28"/>
      <c r="AE206" s="28"/>
      <c r="AR206" s="176" t="s">
        <v>169</v>
      </c>
      <c r="AT206" s="176" t="s">
        <v>192</v>
      </c>
      <c r="AU206" s="176" t="s">
        <v>158</v>
      </c>
      <c r="AY206" s="14" t="s">
        <v>151</v>
      </c>
      <c r="BE206" s="177">
        <f t="shared" si="34"/>
        <v>0</v>
      </c>
      <c r="BF206" s="177">
        <f t="shared" si="35"/>
        <v>0</v>
      </c>
      <c r="BG206" s="177">
        <f t="shared" si="36"/>
        <v>0</v>
      </c>
      <c r="BH206" s="177">
        <f t="shared" si="37"/>
        <v>0</v>
      </c>
      <c r="BI206" s="177">
        <f t="shared" si="38"/>
        <v>0</v>
      </c>
      <c r="BJ206" s="14" t="s">
        <v>158</v>
      </c>
      <c r="BK206" s="178">
        <f t="shared" si="39"/>
        <v>0</v>
      </c>
      <c r="BL206" s="14" t="s">
        <v>157</v>
      </c>
      <c r="BM206" s="176" t="s">
        <v>356</v>
      </c>
    </row>
    <row r="207" spans="1:65" s="2" customFormat="1" ht="16.5" customHeight="1" x14ac:dyDescent="0.2">
      <c r="A207" s="28"/>
      <c r="B207" s="163"/>
      <c r="C207" s="179" t="s">
        <v>260</v>
      </c>
      <c r="D207" s="179" t="s">
        <v>192</v>
      </c>
      <c r="E207" s="180" t="s">
        <v>357</v>
      </c>
      <c r="F207" s="181" t="s">
        <v>358</v>
      </c>
      <c r="G207" s="182" t="s">
        <v>219</v>
      </c>
      <c r="H207" s="183">
        <v>6</v>
      </c>
      <c r="I207" s="184"/>
      <c r="J207" s="185"/>
      <c r="K207" s="183">
        <f t="shared" si="27"/>
        <v>0</v>
      </c>
      <c r="L207" s="185"/>
      <c r="M207" s="186"/>
      <c r="N207" s="187" t="s">
        <v>1</v>
      </c>
      <c r="O207" s="172" t="s">
        <v>38</v>
      </c>
      <c r="P207" s="173">
        <f t="shared" si="28"/>
        <v>0</v>
      </c>
      <c r="Q207" s="173">
        <f t="shared" si="29"/>
        <v>0</v>
      </c>
      <c r="R207" s="173">
        <f t="shared" si="30"/>
        <v>0</v>
      </c>
      <c r="S207" s="53"/>
      <c r="T207" s="174">
        <f t="shared" si="31"/>
        <v>0</v>
      </c>
      <c r="U207" s="174">
        <v>0</v>
      </c>
      <c r="V207" s="174">
        <f t="shared" si="32"/>
        <v>0</v>
      </c>
      <c r="W207" s="174">
        <v>0</v>
      </c>
      <c r="X207" s="175">
        <f t="shared" si="33"/>
        <v>0</v>
      </c>
      <c r="Y207" s="28"/>
      <c r="Z207" s="28"/>
      <c r="AA207" s="28"/>
      <c r="AB207" s="28"/>
      <c r="AC207" s="28"/>
      <c r="AD207" s="28"/>
      <c r="AE207" s="28"/>
      <c r="AR207" s="176" t="s">
        <v>169</v>
      </c>
      <c r="AT207" s="176" t="s">
        <v>192</v>
      </c>
      <c r="AU207" s="176" t="s">
        <v>158</v>
      </c>
      <c r="AY207" s="14" t="s">
        <v>151</v>
      </c>
      <c r="BE207" s="177">
        <f t="shared" si="34"/>
        <v>0</v>
      </c>
      <c r="BF207" s="177">
        <f t="shared" si="35"/>
        <v>0</v>
      </c>
      <c r="BG207" s="177">
        <f t="shared" si="36"/>
        <v>0</v>
      </c>
      <c r="BH207" s="177">
        <f t="shared" si="37"/>
        <v>0</v>
      </c>
      <c r="BI207" s="177">
        <f t="shared" si="38"/>
        <v>0</v>
      </c>
      <c r="BJ207" s="14" t="s">
        <v>158</v>
      </c>
      <c r="BK207" s="178">
        <f t="shared" si="39"/>
        <v>0</v>
      </c>
      <c r="BL207" s="14" t="s">
        <v>157</v>
      </c>
      <c r="BM207" s="176" t="s">
        <v>359</v>
      </c>
    </row>
    <row r="208" spans="1:65" s="2" customFormat="1" ht="16.5" customHeight="1" x14ac:dyDescent="0.2">
      <c r="A208" s="28"/>
      <c r="B208" s="163"/>
      <c r="C208" s="179" t="s">
        <v>360</v>
      </c>
      <c r="D208" s="179" t="s">
        <v>192</v>
      </c>
      <c r="E208" s="180" t="s">
        <v>361</v>
      </c>
      <c r="F208" s="181" t="s">
        <v>362</v>
      </c>
      <c r="G208" s="182" t="s">
        <v>219</v>
      </c>
      <c r="H208" s="183">
        <v>11</v>
      </c>
      <c r="I208" s="184"/>
      <c r="J208" s="185"/>
      <c r="K208" s="183">
        <f t="shared" si="27"/>
        <v>0</v>
      </c>
      <c r="L208" s="185"/>
      <c r="M208" s="186"/>
      <c r="N208" s="187" t="s">
        <v>1</v>
      </c>
      <c r="O208" s="172" t="s">
        <v>38</v>
      </c>
      <c r="P208" s="173">
        <f t="shared" si="28"/>
        <v>0</v>
      </c>
      <c r="Q208" s="173">
        <f t="shared" si="29"/>
        <v>0</v>
      </c>
      <c r="R208" s="173">
        <f t="shared" si="30"/>
        <v>0</v>
      </c>
      <c r="S208" s="53"/>
      <c r="T208" s="174">
        <f t="shared" si="31"/>
        <v>0</v>
      </c>
      <c r="U208" s="174">
        <v>0</v>
      </c>
      <c r="V208" s="174">
        <f t="shared" si="32"/>
        <v>0</v>
      </c>
      <c r="W208" s="174">
        <v>0</v>
      </c>
      <c r="X208" s="175">
        <f t="shared" si="33"/>
        <v>0</v>
      </c>
      <c r="Y208" s="28"/>
      <c r="Z208" s="28"/>
      <c r="AA208" s="28"/>
      <c r="AB208" s="28"/>
      <c r="AC208" s="28"/>
      <c r="AD208" s="28"/>
      <c r="AE208" s="28"/>
      <c r="AR208" s="176" t="s">
        <v>169</v>
      </c>
      <c r="AT208" s="176" t="s">
        <v>192</v>
      </c>
      <c r="AU208" s="176" t="s">
        <v>158</v>
      </c>
      <c r="AY208" s="14" t="s">
        <v>151</v>
      </c>
      <c r="BE208" s="177">
        <f t="shared" si="34"/>
        <v>0</v>
      </c>
      <c r="BF208" s="177">
        <f t="shared" si="35"/>
        <v>0</v>
      </c>
      <c r="BG208" s="177">
        <f t="shared" si="36"/>
        <v>0</v>
      </c>
      <c r="BH208" s="177">
        <f t="shared" si="37"/>
        <v>0</v>
      </c>
      <c r="BI208" s="177">
        <f t="shared" si="38"/>
        <v>0</v>
      </c>
      <c r="BJ208" s="14" t="s">
        <v>158</v>
      </c>
      <c r="BK208" s="178">
        <f t="shared" si="39"/>
        <v>0</v>
      </c>
      <c r="BL208" s="14" t="s">
        <v>157</v>
      </c>
      <c r="BM208" s="176" t="s">
        <v>363</v>
      </c>
    </row>
    <row r="209" spans="1:65" s="2" customFormat="1" ht="21.75" customHeight="1" x14ac:dyDescent="0.2">
      <c r="A209" s="28"/>
      <c r="B209" s="163"/>
      <c r="C209" s="164" t="s">
        <v>264</v>
      </c>
      <c r="D209" s="164" t="s">
        <v>153</v>
      </c>
      <c r="E209" s="165" t="s">
        <v>364</v>
      </c>
      <c r="F209" s="166" t="s">
        <v>365</v>
      </c>
      <c r="G209" s="167" t="s">
        <v>219</v>
      </c>
      <c r="H209" s="168">
        <v>5</v>
      </c>
      <c r="I209" s="169"/>
      <c r="J209" s="169"/>
      <c r="K209" s="168">
        <f t="shared" si="27"/>
        <v>0</v>
      </c>
      <c r="L209" s="170"/>
      <c r="M209" s="29"/>
      <c r="N209" s="171" t="s">
        <v>1</v>
      </c>
      <c r="O209" s="172" t="s">
        <v>38</v>
      </c>
      <c r="P209" s="173">
        <f t="shared" si="28"/>
        <v>0</v>
      </c>
      <c r="Q209" s="173">
        <f t="shared" si="29"/>
        <v>0</v>
      </c>
      <c r="R209" s="173">
        <f t="shared" si="30"/>
        <v>0</v>
      </c>
      <c r="S209" s="53"/>
      <c r="T209" s="174">
        <f t="shared" si="31"/>
        <v>0</v>
      </c>
      <c r="U209" s="174">
        <v>0</v>
      </c>
      <c r="V209" s="174">
        <f t="shared" si="32"/>
        <v>0</v>
      </c>
      <c r="W209" s="174">
        <v>0</v>
      </c>
      <c r="X209" s="175">
        <f t="shared" si="33"/>
        <v>0</v>
      </c>
      <c r="Y209" s="28"/>
      <c r="Z209" s="28"/>
      <c r="AA209" s="28"/>
      <c r="AB209" s="28"/>
      <c r="AC209" s="28"/>
      <c r="AD209" s="28"/>
      <c r="AE209" s="28"/>
      <c r="AR209" s="176" t="s">
        <v>157</v>
      </c>
      <c r="AT209" s="176" t="s">
        <v>153</v>
      </c>
      <c r="AU209" s="176" t="s">
        <v>158</v>
      </c>
      <c r="AY209" s="14" t="s">
        <v>151</v>
      </c>
      <c r="BE209" s="177">
        <f t="shared" si="34"/>
        <v>0</v>
      </c>
      <c r="BF209" s="177">
        <f t="shared" si="35"/>
        <v>0</v>
      </c>
      <c r="BG209" s="177">
        <f t="shared" si="36"/>
        <v>0</v>
      </c>
      <c r="BH209" s="177">
        <f t="shared" si="37"/>
        <v>0</v>
      </c>
      <c r="BI209" s="177">
        <f t="shared" si="38"/>
        <v>0</v>
      </c>
      <c r="BJ209" s="14" t="s">
        <v>158</v>
      </c>
      <c r="BK209" s="178">
        <f t="shared" si="39"/>
        <v>0</v>
      </c>
      <c r="BL209" s="14" t="s">
        <v>157</v>
      </c>
      <c r="BM209" s="176" t="s">
        <v>366</v>
      </c>
    </row>
    <row r="210" spans="1:65" s="2" customFormat="1" ht="16.5" customHeight="1" x14ac:dyDescent="0.2">
      <c r="A210" s="28"/>
      <c r="B210" s="163"/>
      <c r="C210" s="179" t="s">
        <v>367</v>
      </c>
      <c r="D210" s="179" t="s">
        <v>192</v>
      </c>
      <c r="E210" s="180" t="s">
        <v>368</v>
      </c>
      <c r="F210" s="181" t="s">
        <v>369</v>
      </c>
      <c r="G210" s="182" t="s">
        <v>219</v>
      </c>
      <c r="H210" s="183">
        <v>1</v>
      </c>
      <c r="I210" s="184"/>
      <c r="J210" s="185"/>
      <c r="K210" s="183">
        <f t="shared" si="27"/>
        <v>0</v>
      </c>
      <c r="L210" s="185"/>
      <c r="M210" s="186"/>
      <c r="N210" s="187" t="s">
        <v>1</v>
      </c>
      <c r="O210" s="172" t="s">
        <v>38</v>
      </c>
      <c r="P210" s="173">
        <f t="shared" si="28"/>
        <v>0</v>
      </c>
      <c r="Q210" s="173">
        <f t="shared" si="29"/>
        <v>0</v>
      </c>
      <c r="R210" s="173">
        <f t="shared" si="30"/>
        <v>0</v>
      </c>
      <c r="S210" s="53"/>
      <c r="T210" s="174">
        <f t="shared" si="31"/>
        <v>0</v>
      </c>
      <c r="U210" s="174">
        <v>0</v>
      </c>
      <c r="V210" s="174">
        <f t="shared" si="32"/>
        <v>0</v>
      </c>
      <c r="W210" s="174">
        <v>0</v>
      </c>
      <c r="X210" s="175">
        <f t="shared" si="33"/>
        <v>0</v>
      </c>
      <c r="Y210" s="28"/>
      <c r="Z210" s="28"/>
      <c r="AA210" s="28"/>
      <c r="AB210" s="28"/>
      <c r="AC210" s="28"/>
      <c r="AD210" s="28"/>
      <c r="AE210" s="28"/>
      <c r="AR210" s="176" t="s">
        <v>169</v>
      </c>
      <c r="AT210" s="176" t="s">
        <v>192</v>
      </c>
      <c r="AU210" s="176" t="s">
        <v>158</v>
      </c>
      <c r="AY210" s="14" t="s">
        <v>151</v>
      </c>
      <c r="BE210" s="177">
        <f t="shared" si="34"/>
        <v>0</v>
      </c>
      <c r="BF210" s="177">
        <f t="shared" si="35"/>
        <v>0</v>
      </c>
      <c r="BG210" s="177">
        <f t="shared" si="36"/>
        <v>0</v>
      </c>
      <c r="BH210" s="177">
        <f t="shared" si="37"/>
        <v>0</v>
      </c>
      <c r="BI210" s="177">
        <f t="shared" si="38"/>
        <v>0</v>
      </c>
      <c r="BJ210" s="14" t="s">
        <v>158</v>
      </c>
      <c r="BK210" s="178">
        <f t="shared" si="39"/>
        <v>0</v>
      </c>
      <c r="BL210" s="14" t="s">
        <v>157</v>
      </c>
      <c r="BM210" s="176" t="s">
        <v>370</v>
      </c>
    </row>
    <row r="211" spans="1:65" s="2" customFormat="1" ht="21.75" customHeight="1" x14ac:dyDescent="0.2">
      <c r="A211" s="28"/>
      <c r="B211" s="163"/>
      <c r="C211" s="179" t="s">
        <v>267</v>
      </c>
      <c r="D211" s="179" t="s">
        <v>192</v>
      </c>
      <c r="E211" s="180" t="s">
        <v>371</v>
      </c>
      <c r="F211" s="181" t="s">
        <v>372</v>
      </c>
      <c r="G211" s="182" t="s">
        <v>219</v>
      </c>
      <c r="H211" s="183">
        <v>2</v>
      </c>
      <c r="I211" s="184"/>
      <c r="J211" s="185"/>
      <c r="K211" s="183">
        <f t="shared" si="27"/>
        <v>0</v>
      </c>
      <c r="L211" s="185"/>
      <c r="M211" s="186"/>
      <c r="N211" s="187" t="s">
        <v>1</v>
      </c>
      <c r="O211" s="172" t="s">
        <v>38</v>
      </c>
      <c r="P211" s="173">
        <f t="shared" si="28"/>
        <v>0</v>
      </c>
      <c r="Q211" s="173">
        <f t="shared" si="29"/>
        <v>0</v>
      </c>
      <c r="R211" s="173">
        <f t="shared" si="30"/>
        <v>0</v>
      </c>
      <c r="S211" s="53"/>
      <c r="T211" s="174">
        <f t="shared" si="31"/>
        <v>0</v>
      </c>
      <c r="U211" s="174">
        <v>0</v>
      </c>
      <c r="V211" s="174">
        <f t="shared" si="32"/>
        <v>0</v>
      </c>
      <c r="W211" s="174">
        <v>0</v>
      </c>
      <c r="X211" s="175">
        <f t="shared" si="33"/>
        <v>0</v>
      </c>
      <c r="Y211" s="28"/>
      <c r="Z211" s="28"/>
      <c r="AA211" s="28"/>
      <c r="AB211" s="28"/>
      <c r="AC211" s="28"/>
      <c r="AD211" s="28"/>
      <c r="AE211" s="28"/>
      <c r="AR211" s="176" t="s">
        <v>169</v>
      </c>
      <c r="AT211" s="176" t="s">
        <v>192</v>
      </c>
      <c r="AU211" s="176" t="s">
        <v>158</v>
      </c>
      <c r="AY211" s="14" t="s">
        <v>151</v>
      </c>
      <c r="BE211" s="177">
        <f t="shared" si="34"/>
        <v>0</v>
      </c>
      <c r="BF211" s="177">
        <f t="shared" si="35"/>
        <v>0</v>
      </c>
      <c r="BG211" s="177">
        <f t="shared" si="36"/>
        <v>0</v>
      </c>
      <c r="BH211" s="177">
        <f t="shared" si="37"/>
        <v>0</v>
      </c>
      <c r="BI211" s="177">
        <f t="shared" si="38"/>
        <v>0</v>
      </c>
      <c r="BJ211" s="14" t="s">
        <v>158</v>
      </c>
      <c r="BK211" s="178">
        <f t="shared" si="39"/>
        <v>0</v>
      </c>
      <c r="BL211" s="14" t="s">
        <v>157</v>
      </c>
      <c r="BM211" s="176" t="s">
        <v>373</v>
      </c>
    </row>
    <row r="212" spans="1:65" s="2" customFormat="1" ht="21.75" customHeight="1" x14ac:dyDescent="0.2">
      <c r="A212" s="28"/>
      <c r="B212" s="163"/>
      <c r="C212" s="179" t="s">
        <v>374</v>
      </c>
      <c r="D212" s="179" t="s">
        <v>192</v>
      </c>
      <c r="E212" s="180" t="s">
        <v>375</v>
      </c>
      <c r="F212" s="181" t="s">
        <v>376</v>
      </c>
      <c r="G212" s="182" t="s">
        <v>219</v>
      </c>
      <c r="H212" s="183">
        <v>2</v>
      </c>
      <c r="I212" s="184"/>
      <c r="J212" s="185"/>
      <c r="K212" s="183">
        <f t="shared" si="27"/>
        <v>0</v>
      </c>
      <c r="L212" s="185"/>
      <c r="M212" s="186"/>
      <c r="N212" s="187" t="s">
        <v>1</v>
      </c>
      <c r="O212" s="172" t="s">
        <v>38</v>
      </c>
      <c r="P212" s="173">
        <f t="shared" si="28"/>
        <v>0</v>
      </c>
      <c r="Q212" s="173">
        <f t="shared" si="29"/>
        <v>0</v>
      </c>
      <c r="R212" s="173">
        <f t="shared" si="30"/>
        <v>0</v>
      </c>
      <c r="S212" s="53"/>
      <c r="T212" s="174">
        <f t="shared" si="31"/>
        <v>0</v>
      </c>
      <c r="U212" s="174">
        <v>0</v>
      </c>
      <c r="V212" s="174">
        <f t="shared" si="32"/>
        <v>0</v>
      </c>
      <c r="W212" s="174">
        <v>0</v>
      </c>
      <c r="X212" s="175">
        <f t="shared" si="33"/>
        <v>0</v>
      </c>
      <c r="Y212" s="28"/>
      <c r="Z212" s="28"/>
      <c r="AA212" s="28"/>
      <c r="AB212" s="28"/>
      <c r="AC212" s="28"/>
      <c r="AD212" s="28"/>
      <c r="AE212" s="28"/>
      <c r="AR212" s="176" t="s">
        <v>169</v>
      </c>
      <c r="AT212" s="176" t="s">
        <v>192</v>
      </c>
      <c r="AU212" s="176" t="s">
        <v>158</v>
      </c>
      <c r="AY212" s="14" t="s">
        <v>151</v>
      </c>
      <c r="BE212" s="177">
        <f t="shared" si="34"/>
        <v>0</v>
      </c>
      <c r="BF212" s="177">
        <f t="shared" si="35"/>
        <v>0</v>
      </c>
      <c r="BG212" s="177">
        <f t="shared" si="36"/>
        <v>0</v>
      </c>
      <c r="BH212" s="177">
        <f t="shared" si="37"/>
        <v>0</v>
      </c>
      <c r="BI212" s="177">
        <f t="shared" si="38"/>
        <v>0</v>
      </c>
      <c r="BJ212" s="14" t="s">
        <v>158</v>
      </c>
      <c r="BK212" s="178">
        <f t="shared" si="39"/>
        <v>0</v>
      </c>
      <c r="BL212" s="14" t="s">
        <v>157</v>
      </c>
      <c r="BM212" s="176" t="s">
        <v>377</v>
      </c>
    </row>
    <row r="213" spans="1:65" s="2" customFormat="1" ht="21.75" customHeight="1" x14ac:dyDescent="0.2">
      <c r="A213" s="28"/>
      <c r="B213" s="163"/>
      <c r="C213" s="164" t="s">
        <v>272</v>
      </c>
      <c r="D213" s="164" t="s">
        <v>153</v>
      </c>
      <c r="E213" s="165" t="s">
        <v>378</v>
      </c>
      <c r="F213" s="166" t="s">
        <v>379</v>
      </c>
      <c r="G213" s="167" t="s">
        <v>219</v>
      </c>
      <c r="H213" s="168">
        <v>1</v>
      </c>
      <c r="I213" s="169"/>
      <c r="J213" s="169"/>
      <c r="K213" s="168">
        <f t="shared" si="27"/>
        <v>0</v>
      </c>
      <c r="L213" s="170"/>
      <c r="M213" s="29"/>
      <c r="N213" s="171" t="s">
        <v>1</v>
      </c>
      <c r="O213" s="172" t="s">
        <v>38</v>
      </c>
      <c r="P213" s="173">
        <f t="shared" si="28"/>
        <v>0</v>
      </c>
      <c r="Q213" s="173">
        <f t="shared" si="29"/>
        <v>0</v>
      </c>
      <c r="R213" s="173">
        <f t="shared" si="30"/>
        <v>0</v>
      </c>
      <c r="S213" s="53"/>
      <c r="T213" s="174">
        <f t="shared" si="31"/>
        <v>0</v>
      </c>
      <c r="U213" s="174">
        <v>0</v>
      </c>
      <c r="V213" s="174">
        <f t="shared" si="32"/>
        <v>0</v>
      </c>
      <c r="W213" s="174">
        <v>0</v>
      </c>
      <c r="X213" s="175">
        <f t="shared" si="33"/>
        <v>0</v>
      </c>
      <c r="Y213" s="28"/>
      <c r="Z213" s="28"/>
      <c r="AA213" s="28"/>
      <c r="AB213" s="28"/>
      <c r="AC213" s="28"/>
      <c r="AD213" s="28"/>
      <c r="AE213" s="28"/>
      <c r="AR213" s="176" t="s">
        <v>157</v>
      </c>
      <c r="AT213" s="176" t="s">
        <v>153</v>
      </c>
      <c r="AU213" s="176" t="s">
        <v>158</v>
      </c>
      <c r="AY213" s="14" t="s">
        <v>151</v>
      </c>
      <c r="BE213" s="177">
        <f t="shared" si="34"/>
        <v>0</v>
      </c>
      <c r="BF213" s="177">
        <f t="shared" si="35"/>
        <v>0</v>
      </c>
      <c r="BG213" s="177">
        <f t="shared" si="36"/>
        <v>0</v>
      </c>
      <c r="BH213" s="177">
        <f t="shared" si="37"/>
        <v>0</v>
      </c>
      <c r="BI213" s="177">
        <f t="shared" si="38"/>
        <v>0</v>
      </c>
      <c r="BJ213" s="14" t="s">
        <v>158</v>
      </c>
      <c r="BK213" s="178">
        <f t="shared" si="39"/>
        <v>0</v>
      </c>
      <c r="BL213" s="14" t="s">
        <v>157</v>
      </c>
      <c r="BM213" s="176" t="s">
        <v>380</v>
      </c>
    </row>
    <row r="214" spans="1:65" s="2" customFormat="1" ht="21.75" customHeight="1" x14ac:dyDescent="0.2">
      <c r="A214" s="28"/>
      <c r="B214" s="163"/>
      <c r="C214" s="179" t="s">
        <v>381</v>
      </c>
      <c r="D214" s="179" t="s">
        <v>192</v>
      </c>
      <c r="E214" s="180" t="s">
        <v>382</v>
      </c>
      <c r="F214" s="181" t="s">
        <v>383</v>
      </c>
      <c r="G214" s="182" t="s">
        <v>219</v>
      </c>
      <c r="H214" s="183">
        <v>1</v>
      </c>
      <c r="I214" s="184"/>
      <c r="J214" s="185"/>
      <c r="K214" s="183">
        <f t="shared" si="27"/>
        <v>0</v>
      </c>
      <c r="L214" s="185"/>
      <c r="M214" s="186"/>
      <c r="N214" s="187" t="s">
        <v>1</v>
      </c>
      <c r="O214" s="172" t="s">
        <v>38</v>
      </c>
      <c r="P214" s="173">
        <f t="shared" si="28"/>
        <v>0</v>
      </c>
      <c r="Q214" s="173">
        <f t="shared" si="29"/>
        <v>0</v>
      </c>
      <c r="R214" s="173">
        <f t="shared" si="30"/>
        <v>0</v>
      </c>
      <c r="S214" s="53"/>
      <c r="T214" s="174">
        <f t="shared" si="31"/>
        <v>0</v>
      </c>
      <c r="U214" s="174">
        <v>0</v>
      </c>
      <c r="V214" s="174">
        <f t="shared" si="32"/>
        <v>0</v>
      </c>
      <c r="W214" s="174">
        <v>0</v>
      </c>
      <c r="X214" s="175">
        <f t="shared" si="33"/>
        <v>0</v>
      </c>
      <c r="Y214" s="28"/>
      <c r="Z214" s="28"/>
      <c r="AA214" s="28"/>
      <c r="AB214" s="28"/>
      <c r="AC214" s="28"/>
      <c r="AD214" s="28"/>
      <c r="AE214" s="28"/>
      <c r="AR214" s="176" t="s">
        <v>169</v>
      </c>
      <c r="AT214" s="176" t="s">
        <v>192</v>
      </c>
      <c r="AU214" s="176" t="s">
        <v>158</v>
      </c>
      <c r="AY214" s="14" t="s">
        <v>151</v>
      </c>
      <c r="BE214" s="177">
        <f t="shared" si="34"/>
        <v>0</v>
      </c>
      <c r="BF214" s="177">
        <f t="shared" si="35"/>
        <v>0</v>
      </c>
      <c r="BG214" s="177">
        <f t="shared" si="36"/>
        <v>0</v>
      </c>
      <c r="BH214" s="177">
        <f t="shared" si="37"/>
        <v>0</v>
      </c>
      <c r="BI214" s="177">
        <f t="shared" si="38"/>
        <v>0</v>
      </c>
      <c r="BJ214" s="14" t="s">
        <v>158</v>
      </c>
      <c r="BK214" s="178">
        <f t="shared" si="39"/>
        <v>0</v>
      </c>
      <c r="BL214" s="14" t="s">
        <v>157</v>
      </c>
      <c r="BM214" s="176" t="s">
        <v>384</v>
      </c>
    </row>
    <row r="215" spans="1:65" s="12" customFormat="1" ht="22.9" customHeight="1" x14ac:dyDescent="0.2">
      <c r="B215" s="149"/>
      <c r="D215" s="150" t="s">
        <v>73</v>
      </c>
      <c r="E215" s="161" t="s">
        <v>184</v>
      </c>
      <c r="F215" s="161" t="s">
        <v>385</v>
      </c>
      <c r="I215" s="152"/>
      <c r="J215" s="152"/>
      <c r="K215" s="162">
        <f>BK215</f>
        <v>0</v>
      </c>
      <c r="M215" s="149"/>
      <c r="N215" s="154"/>
      <c r="O215" s="155"/>
      <c r="P215" s="155"/>
      <c r="Q215" s="156">
        <f>SUM(Q216:Q277)</f>
        <v>0</v>
      </c>
      <c r="R215" s="156">
        <f>SUM(R216:R277)</f>
        <v>0</v>
      </c>
      <c r="S215" s="155"/>
      <c r="T215" s="157">
        <f>SUM(T216:T277)</f>
        <v>0</v>
      </c>
      <c r="U215" s="155"/>
      <c r="V215" s="157">
        <f>SUM(V216:V277)</f>
        <v>0</v>
      </c>
      <c r="W215" s="155"/>
      <c r="X215" s="158">
        <f>SUM(X216:X277)</f>
        <v>0</v>
      </c>
      <c r="AR215" s="150" t="s">
        <v>82</v>
      </c>
      <c r="AT215" s="159" t="s">
        <v>73</v>
      </c>
      <c r="AU215" s="159" t="s">
        <v>82</v>
      </c>
      <c r="AY215" s="150" t="s">
        <v>151</v>
      </c>
      <c r="BK215" s="160">
        <f>SUM(BK216:BK277)</f>
        <v>0</v>
      </c>
    </row>
    <row r="216" spans="1:65" s="2" customFormat="1" ht="21.75" customHeight="1" x14ac:dyDescent="0.2">
      <c r="A216" s="28"/>
      <c r="B216" s="163"/>
      <c r="C216" s="164" t="s">
        <v>275</v>
      </c>
      <c r="D216" s="164" t="s">
        <v>153</v>
      </c>
      <c r="E216" s="165" t="s">
        <v>386</v>
      </c>
      <c r="F216" s="166" t="s">
        <v>387</v>
      </c>
      <c r="G216" s="167" t="s">
        <v>156</v>
      </c>
      <c r="H216" s="168">
        <v>43.28</v>
      </c>
      <c r="I216" s="169"/>
      <c r="J216" s="169"/>
      <c r="K216" s="168">
        <f t="shared" ref="K216:K247" si="40">ROUND(P216*H216,3)</f>
        <v>0</v>
      </c>
      <c r="L216" s="170"/>
      <c r="M216" s="29"/>
      <c r="N216" s="171" t="s">
        <v>1</v>
      </c>
      <c r="O216" s="172" t="s">
        <v>38</v>
      </c>
      <c r="P216" s="173">
        <f t="shared" ref="P216:P247" si="41">I216+J216</f>
        <v>0</v>
      </c>
      <c r="Q216" s="173">
        <f t="shared" ref="Q216:Q247" si="42">ROUND(I216*H216,3)</f>
        <v>0</v>
      </c>
      <c r="R216" s="173">
        <f t="shared" ref="R216:R247" si="43">ROUND(J216*H216,3)</f>
        <v>0</v>
      </c>
      <c r="S216" s="53"/>
      <c r="T216" s="174">
        <f t="shared" ref="T216:T247" si="44">S216*H216</f>
        <v>0</v>
      </c>
      <c r="U216" s="174">
        <v>0</v>
      </c>
      <c r="V216" s="174">
        <f t="shared" ref="V216:V247" si="45">U216*H216</f>
        <v>0</v>
      </c>
      <c r="W216" s="174">
        <v>0</v>
      </c>
      <c r="X216" s="175">
        <f t="shared" ref="X216:X247" si="46">W216*H216</f>
        <v>0</v>
      </c>
      <c r="Y216" s="28"/>
      <c r="Z216" s="28"/>
      <c r="AA216" s="28"/>
      <c r="AB216" s="28"/>
      <c r="AC216" s="28"/>
      <c r="AD216" s="28"/>
      <c r="AE216" s="28"/>
      <c r="AR216" s="176" t="s">
        <v>157</v>
      </c>
      <c r="AT216" s="176" t="s">
        <v>153</v>
      </c>
      <c r="AU216" s="176" t="s">
        <v>158</v>
      </c>
      <c r="AY216" s="14" t="s">
        <v>151</v>
      </c>
      <c r="BE216" s="177">
        <f t="shared" ref="BE216:BE247" si="47">IF(O216="základná",K216,0)</f>
        <v>0</v>
      </c>
      <c r="BF216" s="177">
        <f t="shared" ref="BF216:BF247" si="48">IF(O216="znížená",K216,0)</f>
        <v>0</v>
      </c>
      <c r="BG216" s="177">
        <f t="shared" ref="BG216:BG247" si="49">IF(O216="zákl. prenesená",K216,0)</f>
        <v>0</v>
      </c>
      <c r="BH216" s="177">
        <f t="shared" ref="BH216:BH247" si="50">IF(O216="zníž. prenesená",K216,0)</f>
        <v>0</v>
      </c>
      <c r="BI216" s="177">
        <f t="shared" ref="BI216:BI247" si="51">IF(O216="nulová",K216,0)</f>
        <v>0</v>
      </c>
      <c r="BJ216" s="14" t="s">
        <v>158</v>
      </c>
      <c r="BK216" s="178">
        <f t="shared" ref="BK216:BK247" si="52">ROUND(P216*H216,3)</f>
        <v>0</v>
      </c>
      <c r="BL216" s="14" t="s">
        <v>157</v>
      </c>
      <c r="BM216" s="176" t="s">
        <v>388</v>
      </c>
    </row>
    <row r="217" spans="1:65" s="2" customFormat="1" ht="21.75" customHeight="1" x14ac:dyDescent="0.2">
      <c r="A217" s="28"/>
      <c r="B217" s="163"/>
      <c r="C217" s="179" t="s">
        <v>389</v>
      </c>
      <c r="D217" s="179" t="s">
        <v>192</v>
      </c>
      <c r="E217" s="180" t="s">
        <v>390</v>
      </c>
      <c r="F217" s="181" t="s">
        <v>391</v>
      </c>
      <c r="G217" s="182" t="s">
        <v>219</v>
      </c>
      <c r="H217" s="183">
        <v>145.42099999999999</v>
      </c>
      <c r="I217" s="184"/>
      <c r="J217" s="185"/>
      <c r="K217" s="183">
        <f t="shared" si="40"/>
        <v>0</v>
      </c>
      <c r="L217" s="185"/>
      <c r="M217" s="186"/>
      <c r="N217" s="187" t="s">
        <v>1</v>
      </c>
      <c r="O217" s="172" t="s">
        <v>38</v>
      </c>
      <c r="P217" s="173">
        <f t="shared" si="41"/>
        <v>0</v>
      </c>
      <c r="Q217" s="173">
        <f t="shared" si="42"/>
        <v>0</v>
      </c>
      <c r="R217" s="173">
        <f t="shared" si="43"/>
        <v>0</v>
      </c>
      <c r="S217" s="53"/>
      <c r="T217" s="174">
        <f t="shared" si="44"/>
        <v>0</v>
      </c>
      <c r="U217" s="174">
        <v>0</v>
      </c>
      <c r="V217" s="174">
        <f t="shared" si="45"/>
        <v>0</v>
      </c>
      <c r="W217" s="174">
        <v>0</v>
      </c>
      <c r="X217" s="175">
        <f t="shared" si="46"/>
        <v>0</v>
      </c>
      <c r="Y217" s="28"/>
      <c r="Z217" s="28"/>
      <c r="AA217" s="28"/>
      <c r="AB217" s="28"/>
      <c r="AC217" s="28"/>
      <c r="AD217" s="28"/>
      <c r="AE217" s="28"/>
      <c r="AR217" s="176" t="s">
        <v>169</v>
      </c>
      <c r="AT217" s="176" t="s">
        <v>192</v>
      </c>
      <c r="AU217" s="176" t="s">
        <v>158</v>
      </c>
      <c r="AY217" s="14" t="s">
        <v>151</v>
      </c>
      <c r="BE217" s="177">
        <f t="shared" si="47"/>
        <v>0</v>
      </c>
      <c r="BF217" s="177">
        <f t="shared" si="48"/>
        <v>0</v>
      </c>
      <c r="BG217" s="177">
        <f t="shared" si="49"/>
        <v>0</v>
      </c>
      <c r="BH217" s="177">
        <f t="shared" si="50"/>
        <v>0</v>
      </c>
      <c r="BI217" s="177">
        <f t="shared" si="51"/>
        <v>0</v>
      </c>
      <c r="BJ217" s="14" t="s">
        <v>158</v>
      </c>
      <c r="BK217" s="178">
        <f t="shared" si="52"/>
        <v>0</v>
      </c>
      <c r="BL217" s="14" t="s">
        <v>157</v>
      </c>
      <c r="BM217" s="176" t="s">
        <v>392</v>
      </c>
    </row>
    <row r="218" spans="1:65" s="2" customFormat="1" ht="16.5" customHeight="1" x14ac:dyDescent="0.2">
      <c r="A218" s="28"/>
      <c r="B218" s="163"/>
      <c r="C218" s="164" t="s">
        <v>279</v>
      </c>
      <c r="D218" s="164" t="s">
        <v>153</v>
      </c>
      <c r="E218" s="165" t="s">
        <v>393</v>
      </c>
      <c r="F218" s="166" t="s">
        <v>394</v>
      </c>
      <c r="G218" s="167" t="s">
        <v>168</v>
      </c>
      <c r="H218" s="168">
        <v>1463.08</v>
      </c>
      <c r="I218" s="169"/>
      <c r="J218" s="169"/>
      <c r="K218" s="168">
        <f t="shared" si="40"/>
        <v>0</v>
      </c>
      <c r="L218" s="170"/>
      <c r="M218" s="29"/>
      <c r="N218" s="171" t="s">
        <v>1</v>
      </c>
      <c r="O218" s="172" t="s">
        <v>38</v>
      </c>
      <c r="P218" s="173">
        <f t="shared" si="41"/>
        <v>0</v>
      </c>
      <c r="Q218" s="173">
        <f t="shared" si="42"/>
        <v>0</v>
      </c>
      <c r="R218" s="173">
        <f t="shared" si="43"/>
        <v>0</v>
      </c>
      <c r="S218" s="53"/>
      <c r="T218" s="174">
        <f t="shared" si="44"/>
        <v>0</v>
      </c>
      <c r="U218" s="174">
        <v>0</v>
      </c>
      <c r="V218" s="174">
        <f t="shared" si="45"/>
        <v>0</v>
      </c>
      <c r="W218" s="174">
        <v>0</v>
      </c>
      <c r="X218" s="175">
        <f t="shared" si="46"/>
        <v>0</v>
      </c>
      <c r="Y218" s="28"/>
      <c r="Z218" s="28"/>
      <c r="AA218" s="28"/>
      <c r="AB218" s="28"/>
      <c r="AC218" s="28"/>
      <c r="AD218" s="28"/>
      <c r="AE218" s="28"/>
      <c r="AR218" s="176" t="s">
        <v>157</v>
      </c>
      <c r="AT218" s="176" t="s">
        <v>153</v>
      </c>
      <c r="AU218" s="176" t="s">
        <v>158</v>
      </c>
      <c r="AY218" s="14" t="s">
        <v>151</v>
      </c>
      <c r="BE218" s="177">
        <f t="shared" si="47"/>
        <v>0</v>
      </c>
      <c r="BF218" s="177">
        <f t="shared" si="48"/>
        <v>0</v>
      </c>
      <c r="BG218" s="177">
        <f t="shared" si="49"/>
        <v>0</v>
      </c>
      <c r="BH218" s="177">
        <f t="shared" si="50"/>
        <v>0</v>
      </c>
      <c r="BI218" s="177">
        <f t="shared" si="51"/>
        <v>0</v>
      </c>
      <c r="BJ218" s="14" t="s">
        <v>158</v>
      </c>
      <c r="BK218" s="178">
        <f t="shared" si="52"/>
        <v>0</v>
      </c>
      <c r="BL218" s="14" t="s">
        <v>157</v>
      </c>
      <c r="BM218" s="176" t="s">
        <v>395</v>
      </c>
    </row>
    <row r="219" spans="1:65" s="2" customFormat="1" ht="16.5" customHeight="1" x14ac:dyDescent="0.2">
      <c r="A219" s="28"/>
      <c r="B219" s="163"/>
      <c r="C219" s="164" t="s">
        <v>396</v>
      </c>
      <c r="D219" s="164" t="s">
        <v>153</v>
      </c>
      <c r="E219" s="165" t="s">
        <v>397</v>
      </c>
      <c r="F219" s="166" t="s">
        <v>398</v>
      </c>
      <c r="G219" s="167" t="s">
        <v>168</v>
      </c>
      <c r="H219" s="168">
        <v>1954.095</v>
      </c>
      <c r="I219" s="169"/>
      <c r="J219" s="169"/>
      <c r="K219" s="168">
        <f t="shared" si="40"/>
        <v>0</v>
      </c>
      <c r="L219" s="170"/>
      <c r="M219" s="29"/>
      <c r="N219" s="171" t="s">
        <v>1</v>
      </c>
      <c r="O219" s="172" t="s">
        <v>38</v>
      </c>
      <c r="P219" s="173">
        <f t="shared" si="41"/>
        <v>0</v>
      </c>
      <c r="Q219" s="173">
        <f t="shared" si="42"/>
        <v>0</v>
      </c>
      <c r="R219" s="173">
        <f t="shared" si="43"/>
        <v>0</v>
      </c>
      <c r="S219" s="53"/>
      <c r="T219" s="174">
        <f t="shared" si="44"/>
        <v>0</v>
      </c>
      <c r="U219" s="174">
        <v>0</v>
      </c>
      <c r="V219" s="174">
        <f t="shared" si="45"/>
        <v>0</v>
      </c>
      <c r="W219" s="174">
        <v>0</v>
      </c>
      <c r="X219" s="175">
        <f t="shared" si="46"/>
        <v>0</v>
      </c>
      <c r="Y219" s="28"/>
      <c r="Z219" s="28"/>
      <c r="AA219" s="28"/>
      <c r="AB219" s="28"/>
      <c r="AC219" s="28"/>
      <c r="AD219" s="28"/>
      <c r="AE219" s="28"/>
      <c r="AR219" s="176" t="s">
        <v>157</v>
      </c>
      <c r="AT219" s="176" t="s">
        <v>153</v>
      </c>
      <c r="AU219" s="176" t="s">
        <v>158</v>
      </c>
      <c r="AY219" s="14" t="s">
        <v>151</v>
      </c>
      <c r="BE219" s="177">
        <f t="shared" si="47"/>
        <v>0</v>
      </c>
      <c r="BF219" s="177">
        <f t="shared" si="48"/>
        <v>0</v>
      </c>
      <c r="BG219" s="177">
        <f t="shared" si="49"/>
        <v>0</v>
      </c>
      <c r="BH219" s="177">
        <f t="shared" si="50"/>
        <v>0</v>
      </c>
      <c r="BI219" s="177">
        <f t="shared" si="51"/>
        <v>0</v>
      </c>
      <c r="BJ219" s="14" t="s">
        <v>158</v>
      </c>
      <c r="BK219" s="178">
        <f t="shared" si="52"/>
        <v>0</v>
      </c>
      <c r="BL219" s="14" t="s">
        <v>157</v>
      </c>
      <c r="BM219" s="176" t="s">
        <v>399</v>
      </c>
    </row>
    <row r="220" spans="1:65" s="2" customFormat="1" ht="21.75" customHeight="1" x14ac:dyDescent="0.2">
      <c r="A220" s="28"/>
      <c r="B220" s="163"/>
      <c r="C220" s="164" t="s">
        <v>282</v>
      </c>
      <c r="D220" s="164" t="s">
        <v>153</v>
      </c>
      <c r="E220" s="165" t="s">
        <v>400</v>
      </c>
      <c r="F220" s="166" t="s">
        <v>401</v>
      </c>
      <c r="G220" s="167" t="s">
        <v>168</v>
      </c>
      <c r="H220" s="168">
        <v>1671.2950000000001</v>
      </c>
      <c r="I220" s="169"/>
      <c r="J220" s="169"/>
      <c r="K220" s="168">
        <f t="shared" si="40"/>
        <v>0</v>
      </c>
      <c r="L220" s="170"/>
      <c r="M220" s="29"/>
      <c r="N220" s="171" t="s">
        <v>1</v>
      </c>
      <c r="O220" s="172" t="s">
        <v>38</v>
      </c>
      <c r="P220" s="173">
        <f t="shared" si="41"/>
        <v>0</v>
      </c>
      <c r="Q220" s="173">
        <f t="shared" si="42"/>
        <v>0</v>
      </c>
      <c r="R220" s="173">
        <f t="shared" si="43"/>
        <v>0</v>
      </c>
      <c r="S220" s="53"/>
      <c r="T220" s="174">
        <f t="shared" si="44"/>
        <v>0</v>
      </c>
      <c r="U220" s="174">
        <v>0</v>
      </c>
      <c r="V220" s="174">
        <f t="shared" si="45"/>
        <v>0</v>
      </c>
      <c r="W220" s="174">
        <v>0</v>
      </c>
      <c r="X220" s="175">
        <f t="shared" si="46"/>
        <v>0</v>
      </c>
      <c r="Y220" s="28"/>
      <c r="Z220" s="28"/>
      <c r="AA220" s="28"/>
      <c r="AB220" s="28"/>
      <c r="AC220" s="28"/>
      <c r="AD220" s="28"/>
      <c r="AE220" s="28"/>
      <c r="AR220" s="176" t="s">
        <v>157</v>
      </c>
      <c r="AT220" s="176" t="s">
        <v>153</v>
      </c>
      <c r="AU220" s="176" t="s">
        <v>158</v>
      </c>
      <c r="AY220" s="14" t="s">
        <v>151</v>
      </c>
      <c r="BE220" s="177">
        <f t="shared" si="47"/>
        <v>0</v>
      </c>
      <c r="BF220" s="177">
        <f t="shared" si="48"/>
        <v>0</v>
      </c>
      <c r="BG220" s="177">
        <f t="shared" si="49"/>
        <v>0</v>
      </c>
      <c r="BH220" s="177">
        <f t="shared" si="50"/>
        <v>0</v>
      </c>
      <c r="BI220" s="177">
        <f t="shared" si="51"/>
        <v>0</v>
      </c>
      <c r="BJ220" s="14" t="s">
        <v>158</v>
      </c>
      <c r="BK220" s="178">
        <f t="shared" si="52"/>
        <v>0</v>
      </c>
      <c r="BL220" s="14" t="s">
        <v>157</v>
      </c>
      <c r="BM220" s="176" t="s">
        <v>402</v>
      </c>
    </row>
    <row r="221" spans="1:65" s="2" customFormat="1" ht="33" customHeight="1" x14ac:dyDescent="0.2">
      <c r="A221" s="28"/>
      <c r="B221" s="163"/>
      <c r="C221" s="164" t="s">
        <v>403</v>
      </c>
      <c r="D221" s="164" t="s">
        <v>153</v>
      </c>
      <c r="E221" s="165" t="s">
        <v>404</v>
      </c>
      <c r="F221" s="166" t="s">
        <v>405</v>
      </c>
      <c r="G221" s="167" t="s">
        <v>168</v>
      </c>
      <c r="H221" s="168">
        <v>3342.59</v>
      </c>
      <c r="I221" s="169"/>
      <c r="J221" s="169"/>
      <c r="K221" s="168">
        <f t="shared" si="40"/>
        <v>0</v>
      </c>
      <c r="L221" s="170"/>
      <c r="M221" s="29"/>
      <c r="N221" s="171" t="s">
        <v>1</v>
      </c>
      <c r="O221" s="172" t="s">
        <v>38</v>
      </c>
      <c r="P221" s="173">
        <f t="shared" si="41"/>
        <v>0</v>
      </c>
      <c r="Q221" s="173">
        <f t="shared" si="42"/>
        <v>0</v>
      </c>
      <c r="R221" s="173">
        <f t="shared" si="43"/>
        <v>0</v>
      </c>
      <c r="S221" s="53"/>
      <c r="T221" s="174">
        <f t="shared" si="44"/>
        <v>0</v>
      </c>
      <c r="U221" s="174">
        <v>0</v>
      </c>
      <c r="V221" s="174">
        <f t="shared" si="45"/>
        <v>0</v>
      </c>
      <c r="W221" s="174">
        <v>0</v>
      </c>
      <c r="X221" s="175">
        <f t="shared" si="46"/>
        <v>0</v>
      </c>
      <c r="Y221" s="28"/>
      <c r="Z221" s="28"/>
      <c r="AA221" s="28"/>
      <c r="AB221" s="28"/>
      <c r="AC221" s="28"/>
      <c r="AD221" s="28"/>
      <c r="AE221" s="28"/>
      <c r="AR221" s="176" t="s">
        <v>157</v>
      </c>
      <c r="AT221" s="176" t="s">
        <v>153</v>
      </c>
      <c r="AU221" s="176" t="s">
        <v>158</v>
      </c>
      <c r="AY221" s="14" t="s">
        <v>151</v>
      </c>
      <c r="BE221" s="177">
        <f t="shared" si="47"/>
        <v>0</v>
      </c>
      <c r="BF221" s="177">
        <f t="shared" si="48"/>
        <v>0</v>
      </c>
      <c r="BG221" s="177">
        <f t="shared" si="49"/>
        <v>0</v>
      </c>
      <c r="BH221" s="177">
        <f t="shared" si="50"/>
        <v>0</v>
      </c>
      <c r="BI221" s="177">
        <f t="shared" si="51"/>
        <v>0</v>
      </c>
      <c r="BJ221" s="14" t="s">
        <v>158</v>
      </c>
      <c r="BK221" s="178">
        <f t="shared" si="52"/>
        <v>0</v>
      </c>
      <c r="BL221" s="14" t="s">
        <v>157</v>
      </c>
      <c r="BM221" s="176" t="s">
        <v>406</v>
      </c>
    </row>
    <row r="222" spans="1:65" s="2" customFormat="1" ht="21.75" customHeight="1" x14ac:dyDescent="0.2">
      <c r="A222" s="28"/>
      <c r="B222" s="163"/>
      <c r="C222" s="164" t="s">
        <v>286</v>
      </c>
      <c r="D222" s="164" t="s">
        <v>153</v>
      </c>
      <c r="E222" s="165" t="s">
        <v>407</v>
      </c>
      <c r="F222" s="166" t="s">
        <v>408</v>
      </c>
      <c r="G222" s="167" t="s">
        <v>168</v>
      </c>
      <c r="H222" s="168">
        <v>1671.2950000000001</v>
      </c>
      <c r="I222" s="169"/>
      <c r="J222" s="169"/>
      <c r="K222" s="168">
        <f t="shared" si="40"/>
        <v>0</v>
      </c>
      <c r="L222" s="170"/>
      <c r="M222" s="29"/>
      <c r="N222" s="171" t="s">
        <v>1</v>
      </c>
      <c r="O222" s="172" t="s">
        <v>38</v>
      </c>
      <c r="P222" s="173">
        <f t="shared" si="41"/>
        <v>0</v>
      </c>
      <c r="Q222" s="173">
        <f t="shared" si="42"/>
        <v>0</v>
      </c>
      <c r="R222" s="173">
        <f t="shared" si="43"/>
        <v>0</v>
      </c>
      <c r="S222" s="53"/>
      <c r="T222" s="174">
        <f t="shared" si="44"/>
        <v>0</v>
      </c>
      <c r="U222" s="174">
        <v>0</v>
      </c>
      <c r="V222" s="174">
        <f t="shared" si="45"/>
        <v>0</v>
      </c>
      <c r="W222" s="174">
        <v>0</v>
      </c>
      <c r="X222" s="175">
        <f t="shared" si="46"/>
        <v>0</v>
      </c>
      <c r="Y222" s="28"/>
      <c r="Z222" s="28"/>
      <c r="AA222" s="28"/>
      <c r="AB222" s="28"/>
      <c r="AC222" s="28"/>
      <c r="AD222" s="28"/>
      <c r="AE222" s="28"/>
      <c r="AR222" s="176" t="s">
        <v>157</v>
      </c>
      <c r="AT222" s="176" t="s">
        <v>153</v>
      </c>
      <c r="AU222" s="176" t="s">
        <v>158</v>
      </c>
      <c r="AY222" s="14" t="s">
        <v>151</v>
      </c>
      <c r="BE222" s="177">
        <f t="shared" si="47"/>
        <v>0</v>
      </c>
      <c r="BF222" s="177">
        <f t="shared" si="48"/>
        <v>0</v>
      </c>
      <c r="BG222" s="177">
        <f t="shared" si="49"/>
        <v>0</v>
      </c>
      <c r="BH222" s="177">
        <f t="shared" si="50"/>
        <v>0</v>
      </c>
      <c r="BI222" s="177">
        <f t="shared" si="51"/>
        <v>0</v>
      </c>
      <c r="BJ222" s="14" t="s">
        <v>158</v>
      </c>
      <c r="BK222" s="178">
        <f t="shared" si="52"/>
        <v>0</v>
      </c>
      <c r="BL222" s="14" t="s">
        <v>157</v>
      </c>
      <c r="BM222" s="176" t="s">
        <v>409</v>
      </c>
    </row>
    <row r="223" spans="1:65" s="2" customFormat="1" ht="21.75" customHeight="1" x14ac:dyDescent="0.2">
      <c r="A223" s="28"/>
      <c r="B223" s="163"/>
      <c r="C223" s="164" t="s">
        <v>410</v>
      </c>
      <c r="D223" s="164" t="s">
        <v>153</v>
      </c>
      <c r="E223" s="165" t="s">
        <v>411</v>
      </c>
      <c r="F223" s="166" t="s">
        <v>412</v>
      </c>
      <c r="G223" s="167" t="s">
        <v>168</v>
      </c>
      <c r="H223" s="168">
        <v>292.26</v>
      </c>
      <c r="I223" s="169"/>
      <c r="J223" s="169"/>
      <c r="K223" s="168">
        <f t="shared" si="40"/>
        <v>0</v>
      </c>
      <c r="L223" s="170"/>
      <c r="M223" s="29"/>
      <c r="N223" s="171" t="s">
        <v>1</v>
      </c>
      <c r="O223" s="172" t="s">
        <v>38</v>
      </c>
      <c r="P223" s="173">
        <f t="shared" si="41"/>
        <v>0</v>
      </c>
      <c r="Q223" s="173">
        <f t="shared" si="42"/>
        <v>0</v>
      </c>
      <c r="R223" s="173">
        <f t="shared" si="43"/>
        <v>0</v>
      </c>
      <c r="S223" s="53"/>
      <c r="T223" s="174">
        <f t="shared" si="44"/>
        <v>0</v>
      </c>
      <c r="U223" s="174">
        <v>0</v>
      </c>
      <c r="V223" s="174">
        <f t="shared" si="45"/>
        <v>0</v>
      </c>
      <c r="W223" s="174">
        <v>0</v>
      </c>
      <c r="X223" s="175">
        <f t="shared" si="46"/>
        <v>0</v>
      </c>
      <c r="Y223" s="28"/>
      <c r="Z223" s="28"/>
      <c r="AA223" s="28"/>
      <c r="AB223" s="28"/>
      <c r="AC223" s="28"/>
      <c r="AD223" s="28"/>
      <c r="AE223" s="28"/>
      <c r="AR223" s="176" t="s">
        <v>157</v>
      </c>
      <c r="AT223" s="176" t="s">
        <v>153</v>
      </c>
      <c r="AU223" s="176" t="s">
        <v>158</v>
      </c>
      <c r="AY223" s="14" t="s">
        <v>151</v>
      </c>
      <c r="BE223" s="177">
        <f t="shared" si="47"/>
        <v>0</v>
      </c>
      <c r="BF223" s="177">
        <f t="shared" si="48"/>
        <v>0</v>
      </c>
      <c r="BG223" s="177">
        <f t="shared" si="49"/>
        <v>0</v>
      </c>
      <c r="BH223" s="177">
        <f t="shared" si="50"/>
        <v>0</v>
      </c>
      <c r="BI223" s="177">
        <f t="shared" si="51"/>
        <v>0</v>
      </c>
      <c r="BJ223" s="14" t="s">
        <v>158</v>
      </c>
      <c r="BK223" s="178">
        <f t="shared" si="52"/>
        <v>0</v>
      </c>
      <c r="BL223" s="14" t="s">
        <v>157</v>
      </c>
      <c r="BM223" s="176" t="s">
        <v>413</v>
      </c>
    </row>
    <row r="224" spans="1:65" s="2" customFormat="1" ht="21.75" customHeight="1" x14ac:dyDescent="0.2">
      <c r="A224" s="28"/>
      <c r="B224" s="163"/>
      <c r="C224" s="164" t="s">
        <v>289</v>
      </c>
      <c r="D224" s="164" t="s">
        <v>153</v>
      </c>
      <c r="E224" s="165" t="s">
        <v>414</v>
      </c>
      <c r="F224" s="166" t="s">
        <v>415</v>
      </c>
      <c r="G224" s="167" t="s">
        <v>168</v>
      </c>
      <c r="H224" s="168">
        <v>444.92</v>
      </c>
      <c r="I224" s="169"/>
      <c r="J224" s="169"/>
      <c r="K224" s="168">
        <f t="shared" si="40"/>
        <v>0</v>
      </c>
      <c r="L224" s="170"/>
      <c r="M224" s="29"/>
      <c r="N224" s="171" t="s">
        <v>1</v>
      </c>
      <c r="O224" s="172" t="s">
        <v>38</v>
      </c>
      <c r="P224" s="173">
        <f t="shared" si="41"/>
        <v>0</v>
      </c>
      <c r="Q224" s="173">
        <f t="shared" si="42"/>
        <v>0</v>
      </c>
      <c r="R224" s="173">
        <f t="shared" si="43"/>
        <v>0</v>
      </c>
      <c r="S224" s="53"/>
      <c r="T224" s="174">
        <f t="shared" si="44"/>
        <v>0</v>
      </c>
      <c r="U224" s="174">
        <v>0</v>
      </c>
      <c r="V224" s="174">
        <f t="shared" si="45"/>
        <v>0</v>
      </c>
      <c r="W224" s="174">
        <v>0</v>
      </c>
      <c r="X224" s="175">
        <f t="shared" si="46"/>
        <v>0</v>
      </c>
      <c r="Y224" s="28"/>
      <c r="Z224" s="28"/>
      <c r="AA224" s="28"/>
      <c r="AB224" s="28"/>
      <c r="AC224" s="28"/>
      <c r="AD224" s="28"/>
      <c r="AE224" s="28"/>
      <c r="AR224" s="176" t="s">
        <v>157</v>
      </c>
      <c r="AT224" s="176" t="s">
        <v>153</v>
      </c>
      <c r="AU224" s="176" t="s">
        <v>158</v>
      </c>
      <c r="AY224" s="14" t="s">
        <v>151</v>
      </c>
      <c r="BE224" s="177">
        <f t="shared" si="47"/>
        <v>0</v>
      </c>
      <c r="BF224" s="177">
        <f t="shared" si="48"/>
        <v>0</v>
      </c>
      <c r="BG224" s="177">
        <f t="shared" si="49"/>
        <v>0</v>
      </c>
      <c r="BH224" s="177">
        <f t="shared" si="50"/>
        <v>0</v>
      </c>
      <c r="BI224" s="177">
        <f t="shared" si="51"/>
        <v>0</v>
      </c>
      <c r="BJ224" s="14" t="s">
        <v>158</v>
      </c>
      <c r="BK224" s="178">
        <f t="shared" si="52"/>
        <v>0</v>
      </c>
      <c r="BL224" s="14" t="s">
        <v>157</v>
      </c>
      <c r="BM224" s="176" t="s">
        <v>416</v>
      </c>
    </row>
    <row r="225" spans="1:65" s="2" customFormat="1" ht="21.75" customHeight="1" x14ac:dyDescent="0.2">
      <c r="A225" s="28"/>
      <c r="B225" s="163"/>
      <c r="C225" s="164" t="s">
        <v>417</v>
      </c>
      <c r="D225" s="164" t="s">
        <v>153</v>
      </c>
      <c r="E225" s="165" t="s">
        <v>418</v>
      </c>
      <c r="F225" s="166" t="s">
        <v>419</v>
      </c>
      <c r="G225" s="167" t="s">
        <v>168</v>
      </c>
      <c r="H225" s="168">
        <v>832.15</v>
      </c>
      <c r="I225" s="169"/>
      <c r="J225" s="169"/>
      <c r="K225" s="168">
        <f t="shared" si="40"/>
        <v>0</v>
      </c>
      <c r="L225" s="170"/>
      <c r="M225" s="29"/>
      <c r="N225" s="171" t="s">
        <v>1</v>
      </c>
      <c r="O225" s="172" t="s">
        <v>38</v>
      </c>
      <c r="P225" s="173">
        <f t="shared" si="41"/>
        <v>0</v>
      </c>
      <c r="Q225" s="173">
        <f t="shared" si="42"/>
        <v>0</v>
      </c>
      <c r="R225" s="173">
        <f t="shared" si="43"/>
        <v>0</v>
      </c>
      <c r="S225" s="53"/>
      <c r="T225" s="174">
        <f t="shared" si="44"/>
        <v>0</v>
      </c>
      <c r="U225" s="174">
        <v>0</v>
      </c>
      <c r="V225" s="174">
        <f t="shared" si="45"/>
        <v>0</v>
      </c>
      <c r="W225" s="174">
        <v>0</v>
      </c>
      <c r="X225" s="175">
        <f t="shared" si="46"/>
        <v>0</v>
      </c>
      <c r="Y225" s="28"/>
      <c r="Z225" s="28"/>
      <c r="AA225" s="28"/>
      <c r="AB225" s="28"/>
      <c r="AC225" s="28"/>
      <c r="AD225" s="28"/>
      <c r="AE225" s="28"/>
      <c r="AR225" s="176" t="s">
        <v>157</v>
      </c>
      <c r="AT225" s="176" t="s">
        <v>153</v>
      </c>
      <c r="AU225" s="176" t="s">
        <v>158</v>
      </c>
      <c r="AY225" s="14" t="s">
        <v>151</v>
      </c>
      <c r="BE225" s="177">
        <f t="shared" si="47"/>
        <v>0</v>
      </c>
      <c r="BF225" s="177">
        <f t="shared" si="48"/>
        <v>0</v>
      </c>
      <c r="BG225" s="177">
        <f t="shared" si="49"/>
        <v>0</v>
      </c>
      <c r="BH225" s="177">
        <f t="shared" si="50"/>
        <v>0</v>
      </c>
      <c r="BI225" s="177">
        <f t="shared" si="51"/>
        <v>0</v>
      </c>
      <c r="BJ225" s="14" t="s">
        <v>158</v>
      </c>
      <c r="BK225" s="178">
        <f t="shared" si="52"/>
        <v>0</v>
      </c>
      <c r="BL225" s="14" t="s">
        <v>157</v>
      </c>
      <c r="BM225" s="176" t="s">
        <v>420</v>
      </c>
    </row>
    <row r="226" spans="1:65" s="2" customFormat="1" ht="16.5" customHeight="1" x14ac:dyDescent="0.2">
      <c r="A226" s="28"/>
      <c r="B226" s="163"/>
      <c r="C226" s="164" t="s">
        <v>293</v>
      </c>
      <c r="D226" s="164" t="s">
        <v>153</v>
      </c>
      <c r="E226" s="165" t="s">
        <v>421</v>
      </c>
      <c r="F226" s="166" t="s">
        <v>422</v>
      </c>
      <c r="G226" s="167" t="s">
        <v>168</v>
      </c>
      <c r="H226" s="168">
        <v>2644.35</v>
      </c>
      <c r="I226" s="169"/>
      <c r="J226" s="169"/>
      <c r="K226" s="168">
        <f t="shared" si="40"/>
        <v>0</v>
      </c>
      <c r="L226" s="170"/>
      <c r="M226" s="29"/>
      <c r="N226" s="171" t="s">
        <v>1</v>
      </c>
      <c r="O226" s="172" t="s">
        <v>38</v>
      </c>
      <c r="P226" s="173">
        <f t="shared" si="41"/>
        <v>0</v>
      </c>
      <c r="Q226" s="173">
        <f t="shared" si="42"/>
        <v>0</v>
      </c>
      <c r="R226" s="173">
        <f t="shared" si="43"/>
        <v>0</v>
      </c>
      <c r="S226" s="53"/>
      <c r="T226" s="174">
        <f t="shared" si="44"/>
        <v>0</v>
      </c>
      <c r="U226" s="174">
        <v>0</v>
      </c>
      <c r="V226" s="174">
        <f t="shared" si="45"/>
        <v>0</v>
      </c>
      <c r="W226" s="174">
        <v>0</v>
      </c>
      <c r="X226" s="175">
        <f t="shared" si="46"/>
        <v>0</v>
      </c>
      <c r="Y226" s="28"/>
      <c r="Z226" s="28"/>
      <c r="AA226" s="28"/>
      <c r="AB226" s="28"/>
      <c r="AC226" s="28"/>
      <c r="AD226" s="28"/>
      <c r="AE226" s="28"/>
      <c r="AR226" s="176" t="s">
        <v>157</v>
      </c>
      <c r="AT226" s="176" t="s">
        <v>153</v>
      </c>
      <c r="AU226" s="176" t="s">
        <v>158</v>
      </c>
      <c r="AY226" s="14" t="s">
        <v>151</v>
      </c>
      <c r="BE226" s="177">
        <f t="shared" si="47"/>
        <v>0</v>
      </c>
      <c r="BF226" s="177">
        <f t="shared" si="48"/>
        <v>0</v>
      </c>
      <c r="BG226" s="177">
        <f t="shared" si="49"/>
        <v>0</v>
      </c>
      <c r="BH226" s="177">
        <f t="shared" si="50"/>
        <v>0</v>
      </c>
      <c r="BI226" s="177">
        <f t="shared" si="51"/>
        <v>0</v>
      </c>
      <c r="BJ226" s="14" t="s">
        <v>158</v>
      </c>
      <c r="BK226" s="178">
        <f t="shared" si="52"/>
        <v>0</v>
      </c>
      <c r="BL226" s="14" t="s">
        <v>157</v>
      </c>
      <c r="BM226" s="176" t="s">
        <v>423</v>
      </c>
    </row>
    <row r="227" spans="1:65" s="2" customFormat="1" ht="21.75" customHeight="1" x14ac:dyDescent="0.2">
      <c r="A227" s="28"/>
      <c r="B227" s="163"/>
      <c r="C227" s="164" t="s">
        <v>424</v>
      </c>
      <c r="D227" s="164" t="s">
        <v>153</v>
      </c>
      <c r="E227" s="165" t="s">
        <v>425</v>
      </c>
      <c r="F227" s="166" t="s">
        <v>426</v>
      </c>
      <c r="G227" s="167" t="s">
        <v>161</v>
      </c>
      <c r="H227" s="168">
        <v>13583.036</v>
      </c>
      <c r="I227" s="169"/>
      <c r="J227" s="169"/>
      <c r="K227" s="168">
        <f t="shared" si="40"/>
        <v>0</v>
      </c>
      <c r="L227" s="170"/>
      <c r="M227" s="29"/>
      <c r="N227" s="171" t="s">
        <v>1</v>
      </c>
      <c r="O227" s="172" t="s">
        <v>38</v>
      </c>
      <c r="P227" s="173">
        <f t="shared" si="41"/>
        <v>0</v>
      </c>
      <c r="Q227" s="173">
        <f t="shared" si="42"/>
        <v>0</v>
      </c>
      <c r="R227" s="173">
        <f t="shared" si="43"/>
        <v>0</v>
      </c>
      <c r="S227" s="53"/>
      <c r="T227" s="174">
        <f t="shared" si="44"/>
        <v>0</v>
      </c>
      <c r="U227" s="174">
        <v>0</v>
      </c>
      <c r="V227" s="174">
        <f t="shared" si="45"/>
        <v>0</v>
      </c>
      <c r="W227" s="174">
        <v>0</v>
      </c>
      <c r="X227" s="175">
        <f t="shared" si="46"/>
        <v>0</v>
      </c>
      <c r="Y227" s="28"/>
      <c r="Z227" s="28"/>
      <c r="AA227" s="28"/>
      <c r="AB227" s="28"/>
      <c r="AC227" s="28"/>
      <c r="AD227" s="28"/>
      <c r="AE227" s="28"/>
      <c r="AR227" s="176" t="s">
        <v>157</v>
      </c>
      <c r="AT227" s="176" t="s">
        <v>153</v>
      </c>
      <c r="AU227" s="176" t="s">
        <v>158</v>
      </c>
      <c r="AY227" s="14" t="s">
        <v>151</v>
      </c>
      <c r="BE227" s="177">
        <f t="shared" si="47"/>
        <v>0</v>
      </c>
      <c r="BF227" s="177">
        <f t="shared" si="48"/>
        <v>0</v>
      </c>
      <c r="BG227" s="177">
        <f t="shared" si="49"/>
        <v>0</v>
      </c>
      <c r="BH227" s="177">
        <f t="shared" si="50"/>
        <v>0</v>
      </c>
      <c r="BI227" s="177">
        <f t="shared" si="51"/>
        <v>0</v>
      </c>
      <c r="BJ227" s="14" t="s">
        <v>158</v>
      </c>
      <c r="BK227" s="178">
        <f t="shared" si="52"/>
        <v>0</v>
      </c>
      <c r="BL227" s="14" t="s">
        <v>157</v>
      </c>
      <c r="BM227" s="176" t="s">
        <v>427</v>
      </c>
    </row>
    <row r="228" spans="1:65" s="2" customFormat="1" ht="33" customHeight="1" x14ac:dyDescent="0.2">
      <c r="A228" s="28"/>
      <c r="B228" s="163"/>
      <c r="C228" s="164" t="s">
        <v>296</v>
      </c>
      <c r="D228" s="164" t="s">
        <v>153</v>
      </c>
      <c r="E228" s="165" t="s">
        <v>428</v>
      </c>
      <c r="F228" s="166" t="s">
        <v>429</v>
      </c>
      <c r="G228" s="167" t="s">
        <v>161</v>
      </c>
      <c r="H228" s="168">
        <v>27166.072</v>
      </c>
      <c r="I228" s="169"/>
      <c r="J228" s="169"/>
      <c r="K228" s="168">
        <f t="shared" si="40"/>
        <v>0</v>
      </c>
      <c r="L228" s="170"/>
      <c r="M228" s="29"/>
      <c r="N228" s="171" t="s">
        <v>1</v>
      </c>
      <c r="O228" s="172" t="s">
        <v>38</v>
      </c>
      <c r="P228" s="173">
        <f t="shared" si="41"/>
        <v>0</v>
      </c>
      <c r="Q228" s="173">
        <f t="shared" si="42"/>
        <v>0</v>
      </c>
      <c r="R228" s="173">
        <f t="shared" si="43"/>
        <v>0</v>
      </c>
      <c r="S228" s="53"/>
      <c r="T228" s="174">
        <f t="shared" si="44"/>
        <v>0</v>
      </c>
      <c r="U228" s="174">
        <v>0</v>
      </c>
      <c r="V228" s="174">
        <f t="shared" si="45"/>
        <v>0</v>
      </c>
      <c r="W228" s="174">
        <v>0</v>
      </c>
      <c r="X228" s="175">
        <f t="shared" si="46"/>
        <v>0</v>
      </c>
      <c r="Y228" s="28"/>
      <c r="Z228" s="28"/>
      <c r="AA228" s="28"/>
      <c r="AB228" s="28"/>
      <c r="AC228" s="28"/>
      <c r="AD228" s="28"/>
      <c r="AE228" s="28"/>
      <c r="AR228" s="176" t="s">
        <v>157</v>
      </c>
      <c r="AT228" s="176" t="s">
        <v>153</v>
      </c>
      <c r="AU228" s="176" t="s">
        <v>158</v>
      </c>
      <c r="AY228" s="14" t="s">
        <v>151</v>
      </c>
      <c r="BE228" s="177">
        <f t="shared" si="47"/>
        <v>0</v>
      </c>
      <c r="BF228" s="177">
        <f t="shared" si="48"/>
        <v>0</v>
      </c>
      <c r="BG228" s="177">
        <f t="shared" si="49"/>
        <v>0</v>
      </c>
      <c r="BH228" s="177">
        <f t="shared" si="50"/>
        <v>0</v>
      </c>
      <c r="BI228" s="177">
        <f t="shared" si="51"/>
        <v>0</v>
      </c>
      <c r="BJ228" s="14" t="s">
        <v>158</v>
      </c>
      <c r="BK228" s="178">
        <f t="shared" si="52"/>
        <v>0</v>
      </c>
      <c r="BL228" s="14" t="s">
        <v>157</v>
      </c>
      <c r="BM228" s="176" t="s">
        <v>430</v>
      </c>
    </row>
    <row r="229" spans="1:65" s="2" customFormat="1" ht="21.75" customHeight="1" x14ac:dyDescent="0.2">
      <c r="A229" s="28"/>
      <c r="B229" s="163"/>
      <c r="C229" s="164" t="s">
        <v>431</v>
      </c>
      <c r="D229" s="164" t="s">
        <v>153</v>
      </c>
      <c r="E229" s="165" t="s">
        <v>432</v>
      </c>
      <c r="F229" s="166" t="s">
        <v>433</v>
      </c>
      <c r="G229" s="167" t="s">
        <v>161</v>
      </c>
      <c r="H229" s="168">
        <v>13583.036</v>
      </c>
      <c r="I229" s="169"/>
      <c r="J229" s="169"/>
      <c r="K229" s="168">
        <f t="shared" si="40"/>
        <v>0</v>
      </c>
      <c r="L229" s="170"/>
      <c r="M229" s="29"/>
      <c r="N229" s="171" t="s">
        <v>1</v>
      </c>
      <c r="O229" s="172" t="s">
        <v>38</v>
      </c>
      <c r="P229" s="173">
        <f t="shared" si="41"/>
        <v>0</v>
      </c>
      <c r="Q229" s="173">
        <f t="shared" si="42"/>
        <v>0</v>
      </c>
      <c r="R229" s="173">
        <f t="shared" si="43"/>
        <v>0</v>
      </c>
      <c r="S229" s="53"/>
      <c r="T229" s="174">
        <f t="shared" si="44"/>
        <v>0</v>
      </c>
      <c r="U229" s="174">
        <v>0</v>
      </c>
      <c r="V229" s="174">
        <f t="shared" si="45"/>
        <v>0</v>
      </c>
      <c r="W229" s="174">
        <v>0</v>
      </c>
      <c r="X229" s="175">
        <f t="shared" si="46"/>
        <v>0</v>
      </c>
      <c r="Y229" s="28"/>
      <c r="Z229" s="28"/>
      <c r="AA229" s="28"/>
      <c r="AB229" s="28"/>
      <c r="AC229" s="28"/>
      <c r="AD229" s="28"/>
      <c r="AE229" s="28"/>
      <c r="AR229" s="176" t="s">
        <v>157</v>
      </c>
      <c r="AT229" s="176" t="s">
        <v>153</v>
      </c>
      <c r="AU229" s="176" t="s">
        <v>158</v>
      </c>
      <c r="AY229" s="14" t="s">
        <v>151</v>
      </c>
      <c r="BE229" s="177">
        <f t="shared" si="47"/>
        <v>0</v>
      </c>
      <c r="BF229" s="177">
        <f t="shared" si="48"/>
        <v>0</v>
      </c>
      <c r="BG229" s="177">
        <f t="shared" si="49"/>
        <v>0</v>
      </c>
      <c r="BH229" s="177">
        <f t="shared" si="50"/>
        <v>0</v>
      </c>
      <c r="BI229" s="177">
        <f t="shared" si="51"/>
        <v>0</v>
      </c>
      <c r="BJ229" s="14" t="s">
        <v>158</v>
      </c>
      <c r="BK229" s="178">
        <f t="shared" si="52"/>
        <v>0</v>
      </c>
      <c r="BL229" s="14" t="s">
        <v>157</v>
      </c>
      <c r="BM229" s="176" t="s">
        <v>434</v>
      </c>
    </row>
    <row r="230" spans="1:65" s="2" customFormat="1" ht="21.75" customHeight="1" x14ac:dyDescent="0.2">
      <c r="A230" s="28"/>
      <c r="B230" s="163"/>
      <c r="C230" s="164" t="s">
        <v>300</v>
      </c>
      <c r="D230" s="164" t="s">
        <v>153</v>
      </c>
      <c r="E230" s="165" t="s">
        <v>435</v>
      </c>
      <c r="F230" s="166" t="s">
        <v>436</v>
      </c>
      <c r="G230" s="167" t="s">
        <v>168</v>
      </c>
      <c r="H230" s="168">
        <v>3881.2530000000002</v>
      </c>
      <c r="I230" s="169"/>
      <c r="J230" s="169"/>
      <c r="K230" s="168">
        <f t="shared" si="40"/>
        <v>0</v>
      </c>
      <c r="L230" s="170"/>
      <c r="M230" s="29"/>
      <c r="N230" s="171" t="s">
        <v>1</v>
      </c>
      <c r="O230" s="172" t="s">
        <v>38</v>
      </c>
      <c r="P230" s="173">
        <f t="shared" si="41"/>
        <v>0</v>
      </c>
      <c r="Q230" s="173">
        <f t="shared" si="42"/>
        <v>0</v>
      </c>
      <c r="R230" s="173">
        <f t="shared" si="43"/>
        <v>0</v>
      </c>
      <c r="S230" s="53"/>
      <c r="T230" s="174">
        <f t="shared" si="44"/>
        <v>0</v>
      </c>
      <c r="U230" s="174">
        <v>0</v>
      </c>
      <c r="V230" s="174">
        <f t="shared" si="45"/>
        <v>0</v>
      </c>
      <c r="W230" s="174">
        <v>0</v>
      </c>
      <c r="X230" s="175">
        <f t="shared" si="46"/>
        <v>0</v>
      </c>
      <c r="Y230" s="28"/>
      <c r="Z230" s="28"/>
      <c r="AA230" s="28"/>
      <c r="AB230" s="28"/>
      <c r="AC230" s="28"/>
      <c r="AD230" s="28"/>
      <c r="AE230" s="28"/>
      <c r="AR230" s="176" t="s">
        <v>157</v>
      </c>
      <c r="AT230" s="176" t="s">
        <v>153</v>
      </c>
      <c r="AU230" s="176" t="s">
        <v>158</v>
      </c>
      <c r="AY230" s="14" t="s">
        <v>151</v>
      </c>
      <c r="BE230" s="177">
        <f t="shared" si="47"/>
        <v>0</v>
      </c>
      <c r="BF230" s="177">
        <f t="shared" si="48"/>
        <v>0</v>
      </c>
      <c r="BG230" s="177">
        <f t="shared" si="49"/>
        <v>0</v>
      </c>
      <c r="BH230" s="177">
        <f t="shared" si="50"/>
        <v>0</v>
      </c>
      <c r="BI230" s="177">
        <f t="shared" si="51"/>
        <v>0</v>
      </c>
      <c r="BJ230" s="14" t="s">
        <v>158</v>
      </c>
      <c r="BK230" s="178">
        <f t="shared" si="52"/>
        <v>0</v>
      </c>
      <c r="BL230" s="14" t="s">
        <v>157</v>
      </c>
      <c r="BM230" s="176" t="s">
        <v>437</v>
      </c>
    </row>
    <row r="231" spans="1:65" s="2" customFormat="1" ht="21.75" customHeight="1" x14ac:dyDescent="0.2">
      <c r="A231" s="28"/>
      <c r="B231" s="163"/>
      <c r="C231" s="164" t="s">
        <v>438</v>
      </c>
      <c r="D231" s="164" t="s">
        <v>153</v>
      </c>
      <c r="E231" s="165" t="s">
        <v>439</v>
      </c>
      <c r="F231" s="166" t="s">
        <v>440</v>
      </c>
      <c r="G231" s="167" t="s">
        <v>1</v>
      </c>
      <c r="H231" s="168">
        <v>7762.5060000000003</v>
      </c>
      <c r="I231" s="169"/>
      <c r="J231" s="169"/>
      <c r="K231" s="168">
        <f t="shared" si="40"/>
        <v>0</v>
      </c>
      <c r="L231" s="170"/>
      <c r="M231" s="29"/>
      <c r="N231" s="171" t="s">
        <v>1</v>
      </c>
      <c r="O231" s="172" t="s">
        <v>38</v>
      </c>
      <c r="P231" s="173">
        <f t="shared" si="41"/>
        <v>0</v>
      </c>
      <c r="Q231" s="173">
        <f t="shared" si="42"/>
        <v>0</v>
      </c>
      <c r="R231" s="173">
        <f t="shared" si="43"/>
        <v>0</v>
      </c>
      <c r="S231" s="53"/>
      <c r="T231" s="174">
        <f t="shared" si="44"/>
        <v>0</v>
      </c>
      <c r="U231" s="174">
        <v>0</v>
      </c>
      <c r="V231" s="174">
        <f t="shared" si="45"/>
        <v>0</v>
      </c>
      <c r="W231" s="174">
        <v>0</v>
      </c>
      <c r="X231" s="175">
        <f t="shared" si="46"/>
        <v>0</v>
      </c>
      <c r="Y231" s="28"/>
      <c r="Z231" s="28"/>
      <c r="AA231" s="28"/>
      <c r="AB231" s="28"/>
      <c r="AC231" s="28"/>
      <c r="AD231" s="28"/>
      <c r="AE231" s="28"/>
      <c r="AR231" s="176" t="s">
        <v>157</v>
      </c>
      <c r="AT231" s="176" t="s">
        <v>153</v>
      </c>
      <c r="AU231" s="176" t="s">
        <v>158</v>
      </c>
      <c r="AY231" s="14" t="s">
        <v>151</v>
      </c>
      <c r="BE231" s="177">
        <f t="shared" si="47"/>
        <v>0</v>
      </c>
      <c r="BF231" s="177">
        <f t="shared" si="48"/>
        <v>0</v>
      </c>
      <c r="BG231" s="177">
        <f t="shared" si="49"/>
        <v>0</v>
      </c>
      <c r="BH231" s="177">
        <f t="shared" si="50"/>
        <v>0</v>
      </c>
      <c r="BI231" s="177">
        <f t="shared" si="51"/>
        <v>0</v>
      </c>
      <c r="BJ231" s="14" t="s">
        <v>158</v>
      </c>
      <c r="BK231" s="178">
        <f t="shared" si="52"/>
        <v>0</v>
      </c>
      <c r="BL231" s="14" t="s">
        <v>157</v>
      </c>
      <c r="BM231" s="176" t="s">
        <v>441</v>
      </c>
    </row>
    <row r="232" spans="1:65" s="2" customFormat="1" ht="21.75" customHeight="1" x14ac:dyDescent="0.2">
      <c r="A232" s="28"/>
      <c r="B232" s="163"/>
      <c r="C232" s="164" t="s">
        <v>303</v>
      </c>
      <c r="D232" s="164" t="s">
        <v>153</v>
      </c>
      <c r="E232" s="165" t="s">
        <v>442</v>
      </c>
      <c r="F232" s="166" t="s">
        <v>443</v>
      </c>
      <c r="G232" s="167" t="s">
        <v>168</v>
      </c>
      <c r="H232" s="168">
        <v>3881.2530000000002</v>
      </c>
      <c r="I232" s="169"/>
      <c r="J232" s="169"/>
      <c r="K232" s="168">
        <f t="shared" si="40"/>
        <v>0</v>
      </c>
      <c r="L232" s="170"/>
      <c r="M232" s="29"/>
      <c r="N232" s="171" t="s">
        <v>1</v>
      </c>
      <c r="O232" s="172" t="s">
        <v>38</v>
      </c>
      <c r="P232" s="173">
        <f t="shared" si="41"/>
        <v>0</v>
      </c>
      <c r="Q232" s="173">
        <f t="shared" si="42"/>
        <v>0</v>
      </c>
      <c r="R232" s="173">
        <f t="shared" si="43"/>
        <v>0</v>
      </c>
      <c r="S232" s="53"/>
      <c r="T232" s="174">
        <f t="shared" si="44"/>
        <v>0</v>
      </c>
      <c r="U232" s="174">
        <v>0</v>
      </c>
      <c r="V232" s="174">
        <f t="shared" si="45"/>
        <v>0</v>
      </c>
      <c r="W232" s="174">
        <v>0</v>
      </c>
      <c r="X232" s="175">
        <f t="shared" si="46"/>
        <v>0</v>
      </c>
      <c r="Y232" s="28"/>
      <c r="Z232" s="28"/>
      <c r="AA232" s="28"/>
      <c r="AB232" s="28"/>
      <c r="AC232" s="28"/>
      <c r="AD232" s="28"/>
      <c r="AE232" s="28"/>
      <c r="AR232" s="176" t="s">
        <v>157</v>
      </c>
      <c r="AT232" s="176" t="s">
        <v>153</v>
      </c>
      <c r="AU232" s="176" t="s">
        <v>158</v>
      </c>
      <c r="AY232" s="14" t="s">
        <v>151</v>
      </c>
      <c r="BE232" s="177">
        <f t="shared" si="47"/>
        <v>0</v>
      </c>
      <c r="BF232" s="177">
        <f t="shared" si="48"/>
        <v>0</v>
      </c>
      <c r="BG232" s="177">
        <f t="shared" si="49"/>
        <v>0</v>
      </c>
      <c r="BH232" s="177">
        <f t="shared" si="50"/>
        <v>0</v>
      </c>
      <c r="BI232" s="177">
        <f t="shared" si="51"/>
        <v>0</v>
      </c>
      <c r="BJ232" s="14" t="s">
        <v>158</v>
      </c>
      <c r="BK232" s="178">
        <f t="shared" si="52"/>
        <v>0</v>
      </c>
      <c r="BL232" s="14" t="s">
        <v>157</v>
      </c>
      <c r="BM232" s="176" t="s">
        <v>444</v>
      </c>
    </row>
    <row r="233" spans="1:65" s="2" customFormat="1" ht="16.5" customHeight="1" x14ac:dyDescent="0.2">
      <c r="A233" s="28"/>
      <c r="B233" s="163"/>
      <c r="C233" s="164" t="s">
        <v>445</v>
      </c>
      <c r="D233" s="164" t="s">
        <v>153</v>
      </c>
      <c r="E233" s="165" t="s">
        <v>446</v>
      </c>
      <c r="F233" s="166" t="s">
        <v>447</v>
      </c>
      <c r="G233" s="167" t="s">
        <v>168</v>
      </c>
      <c r="H233" s="168">
        <v>1671.2950000000001</v>
      </c>
      <c r="I233" s="169"/>
      <c r="J233" s="169"/>
      <c r="K233" s="168">
        <f t="shared" si="40"/>
        <v>0</v>
      </c>
      <c r="L233" s="170"/>
      <c r="M233" s="29"/>
      <c r="N233" s="171" t="s">
        <v>1</v>
      </c>
      <c r="O233" s="172" t="s">
        <v>38</v>
      </c>
      <c r="P233" s="173">
        <f t="shared" si="41"/>
        <v>0</v>
      </c>
      <c r="Q233" s="173">
        <f t="shared" si="42"/>
        <v>0</v>
      </c>
      <c r="R233" s="173">
        <f t="shared" si="43"/>
        <v>0</v>
      </c>
      <c r="S233" s="53"/>
      <c r="T233" s="174">
        <f t="shared" si="44"/>
        <v>0</v>
      </c>
      <c r="U233" s="174">
        <v>0</v>
      </c>
      <c r="V233" s="174">
        <f t="shared" si="45"/>
        <v>0</v>
      </c>
      <c r="W233" s="174">
        <v>0</v>
      </c>
      <c r="X233" s="175">
        <f t="shared" si="46"/>
        <v>0</v>
      </c>
      <c r="Y233" s="28"/>
      <c r="Z233" s="28"/>
      <c r="AA233" s="28"/>
      <c r="AB233" s="28"/>
      <c r="AC233" s="28"/>
      <c r="AD233" s="28"/>
      <c r="AE233" s="28"/>
      <c r="AR233" s="176" t="s">
        <v>157</v>
      </c>
      <c r="AT233" s="176" t="s">
        <v>153</v>
      </c>
      <c r="AU233" s="176" t="s">
        <v>158</v>
      </c>
      <c r="AY233" s="14" t="s">
        <v>151</v>
      </c>
      <c r="BE233" s="177">
        <f t="shared" si="47"/>
        <v>0</v>
      </c>
      <c r="BF233" s="177">
        <f t="shared" si="48"/>
        <v>0</v>
      </c>
      <c r="BG233" s="177">
        <f t="shared" si="49"/>
        <v>0</v>
      </c>
      <c r="BH233" s="177">
        <f t="shared" si="50"/>
        <v>0</v>
      </c>
      <c r="BI233" s="177">
        <f t="shared" si="51"/>
        <v>0</v>
      </c>
      <c r="BJ233" s="14" t="s">
        <v>158</v>
      </c>
      <c r="BK233" s="178">
        <f t="shared" si="52"/>
        <v>0</v>
      </c>
      <c r="BL233" s="14" t="s">
        <v>157</v>
      </c>
      <c r="BM233" s="176" t="s">
        <v>448</v>
      </c>
    </row>
    <row r="234" spans="1:65" s="2" customFormat="1" ht="21.75" customHeight="1" x14ac:dyDescent="0.2">
      <c r="A234" s="28"/>
      <c r="B234" s="163"/>
      <c r="C234" s="164" t="s">
        <v>307</v>
      </c>
      <c r="D234" s="164" t="s">
        <v>153</v>
      </c>
      <c r="E234" s="165" t="s">
        <v>449</v>
      </c>
      <c r="F234" s="166" t="s">
        <v>450</v>
      </c>
      <c r="G234" s="167" t="s">
        <v>168</v>
      </c>
      <c r="H234" s="168">
        <v>1671.2950000000001</v>
      </c>
      <c r="I234" s="169"/>
      <c r="J234" s="169"/>
      <c r="K234" s="168">
        <f t="shared" si="40"/>
        <v>0</v>
      </c>
      <c r="L234" s="170"/>
      <c r="M234" s="29"/>
      <c r="N234" s="171" t="s">
        <v>1</v>
      </c>
      <c r="O234" s="172" t="s">
        <v>38</v>
      </c>
      <c r="P234" s="173">
        <f t="shared" si="41"/>
        <v>0</v>
      </c>
      <c r="Q234" s="173">
        <f t="shared" si="42"/>
        <v>0</v>
      </c>
      <c r="R234" s="173">
        <f t="shared" si="43"/>
        <v>0</v>
      </c>
      <c r="S234" s="53"/>
      <c r="T234" s="174">
        <f t="shared" si="44"/>
        <v>0</v>
      </c>
      <c r="U234" s="174">
        <v>0</v>
      </c>
      <c r="V234" s="174">
        <f t="shared" si="45"/>
        <v>0</v>
      </c>
      <c r="W234" s="174">
        <v>0</v>
      </c>
      <c r="X234" s="175">
        <f t="shared" si="46"/>
        <v>0</v>
      </c>
      <c r="Y234" s="28"/>
      <c r="Z234" s="28"/>
      <c r="AA234" s="28"/>
      <c r="AB234" s="28"/>
      <c r="AC234" s="28"/>
      <c r="AD234" s="28"/>
      <c r="AE234" s="28"/>
      <c r="AR234" s="176" t="s">
        <v>157</v>
      </c>
      <c r="AT234" s="176" t="s">
        <v>153</v>
      </c>
      <c r="AU234" s="176" t="s">
        <v>158</v>
      </c>
      <c r="AY234" s="14" t="s">
        <v>151</v>
      </c>
      <c r="BE234" s="177">
        <f t="shared" si="47"/>
        <v>0</v>
      </c>
      <c r="BF234" s="177">
        <f t="shared" si="48"/>
        <v>0</v>
      </c>
      <c r="BG234" s="177">
        <f t="shared" si="49"/>
        <v>0</v>
      </c>
      <c r="BH234" s="177">
        <f t="shared" si="50"/>
        <v>0</v>
      </c>
      <c r="BI234" s="177">
        <f t="shared" si="51"/>
        <v>0</v>
      </c>
      <c r="BJ234" s="14" t="s">
        <v>158</v>
      </c>
      <c r="BK234" s="178">
        <f t="shared" si="52"/>
        <v>0</v>
      </c>
      <c r="BL234" s="14" t="s">
        <v>157</v>
      </c>
      <c r="BM234" s="176" t="s">
        <v>451</v>
      </c>
    </row>
    <row r="235" spans="1:65" s="2" customFormat="1" ht="21.75" customHeight="1" x14ac:dyDescent="0.2">
      <c r="A235" s="28"/>
      <c r="B235" s="163"/>
      <c r="C235" s="164" t="s">
        <v>452</v>
      </c>
      <c r="D235" s="164" t="s">
        <v>153</v>
      </c>
      <c r="E235" s="165" t="s">
        <v>453</v>
      </c>
      <c r="F235" s="166" t="s">
        <v>454</v>
      </c>
      <c r="G235" s="167" t="s">
        <v>168</v>
      </c>
      <c r="H235" s="168">
        <v>11.154999999999999</v>
      </c>
      <c r="I235" s="169"/>
      <c r="J235" s="169"/>
      <c r="K235" s="168">
        <f t="shared" si="40"/>
        <v>0</v>
      </c>
      <c r="L235" s="170"/>
      <c r="M235" s="29"/>
      <c r="N235" s="171" t="s">
        <v>1</v>
      </c>
      <c r="O235" s="172" t="s">
        <v>38</v>
      </c>
      <c r="P235" s="173">
        <f t="shared" si="41"/>
        <v>0</v>
      </c>
      <c r="Q235" s="173">
        <f t="shared" si="42"/>
        <v>0</v>
      </c>
      <c r="R235" s="173">
        <f t="shared" si="43"/>
        <v>0</v>
      </c>
      <c r="S235" s="53"/>
      <c r="T235" s="174">
        <f t="shared" si="44"/>
        <v>0</v>
      </c>
      <c r="U235" s="174">
        <v>0</v>
      </c>
      <c r="V235" s="174">
        <f t="shared" si="45"/>
        <v>0</v>
      </c>
      <c r="W235" s="174">
        <v>0</v>
      </c>
      <c r="X235" s="175">
        <f t="shared" si="46"/>
        <v>0</v>
      </c>
      <c r="Y235" s="28"/>
      <c r="Z235" s="28"/>
      <c r="AA235" s="28"/>
      <c r="AB235" s="28"/>
      <c r="AC235" s="28"/>
      <c r="AD235" s="28"/>
      <c r="AE235" s="28"/>
      <c r="AR235" s="176" t="s">
        <v>157</v>
      </c>
      <c r="AT235" s="176" t="s">
        <v>153</v>
      </c>
      <c r="AU235" s="176" t="s">
        <v>158</v>
      </c>
      <c r="AY235" s="14" t="s">
        <v>151</v>
      </c>
      <c r="BE235" s="177">
        <f t="shared" si="47"/>
        <v>0</v>
      </c>
      <c r="BF235" s="177">
        <f t="shared" si="48"/>
        <v>0</v>
      </c>
      <c r="BG235" s="177">
        <f t="shared" si="49"/>
        <v>0</v>
      </c>
      <c r="BH235" s="177">
        <f t="shared" si="50"/>
        <v>0</v>
      </c>
      <c r="BI235" s="177">
        <f t="shared" si="51"/>
        <v>0</v>
      </c>
      <c r="BJ235" s="14" t="s">
        <v>158</v>
      </c>
      <c r="BK235" s="178">
        <f t="shared" si="52"/>
        <v>0</v>
      </c>
      <c r="BL235" s="14" t="s">
        <v>157</v>
      </c>
      <c r="BM235" s="176" t="s">
        <v>455</v>
      </c>
    </row>
    <row r="236" spans="1:65" s="2" customFormat="1" ht="33" customHeight="1" x14ac:dyDescent="0.2">
      <c r="A236" s="28"/>
      <c r="B236" s="163"/>
      <c r="C236" s="164" t="s">
        <v>310</v>
      </c>
      <c r="D236" s="164" t="s">
        <v>153</v>
      </c>
      <c r="E236" s="165" t="s">
        <v>456</v>
      </c>
      <c r="F236" s="166" t="s">
        <v>457</v>
      </c>
      <c r="G236" s="167" t="s">
        <v>161</v>
      </c>
      <c r="H236" s="168">
        <v>12.574999999999999</v>
      </c>
      <c r="I236" s="169"/>
      <c r="J236" s="169"/>
      <c r="K236" s="168">
        <f t="shared" si="40"/>
        <v>0</v>
      </c>
      <c r="L236" s="170"/>
      <c r="M236" s="29"/>
      <c r="N236" s="171" t="s">
        <v>1</v>
      </c>
      <c r="O236" s="172" t="s">
        <v>38</v>
      </c>
      <c r="P236" s="173">
        <f t="shared" si="41"/>
        <v>0</v>
      </c>
      <c r="Q236" s="173">
        <f t="shared" si="42"/>
        <v>0</v>
      </c>
      <c r="R236" s="173">
        <f t="shared" si="43"/>
        <v>0</v>
      </c>
      <c r="S236" s="53"/>
      <c r="T236" s="174">
        <f t="shared" si="44"/>
        <v>0</v>
      </c>
      <c r="U236" s="174">
        <v>0</v>
      </c>
      <c r="V236" s="174">
        <f t="shared" si="45"/>
        <v>0</v>
      </c>
      <c r="W236" s="174">
        <v>0</v>
      </c>
      <c r="X236" s="175">
        <f t="shared" si="46"/>
        <v>0</v>
      </c>
      <c r="Y236" s="28"/>
      <c r="Z236" s="28"/>
      <c r="AA236" s="28"/>
      <c r="AB236" s="28"/>
      <c r="AC236" s="28"/>
      <c r="AD236" s="28"/>
      <c r="AE236" s="28"/>
      <c r="AR236" s="176" t="s">
        <v>157</v>
      </c>
      <c r="AT236" s="176" t="s">
        <v>153</v>
      </c>
      <c r="AU236" s="176" t="s">
        <v>158</v>
      </c>
      <c r="AY236" s="14" t="s">
        <v>151</v>
      </c>
      <c r="BE236" s="177">
        <f t="shared" si="47"/>
        <v>0</v>
      </c>
      <c r="BF236" s="177">
        <f t="shared" si="48"/>
        <v>0</v>
      </c>
      <c r="BG236" s="177">
        <f t="shared" si="49"/>
        <v>0</v>
      </c>
      <c r="BH236" s="177">
        <f t="shared" si="50"/>
        <v>0</v>
      </c>
      <c r="BI236" s="177">
        <f t="shared" si="51"/>
        <v>0</v>
      </c>
      <c r="BJ236" s="14" t="s">
        <v>158</v>
      </c>
      <c r="BK236" s="178">
        <f t="shared" si="52"/>
        <v>0</v>
      </c>
      <c r="BL236" s="14" t="s">
        <v>157</v>
      </c>
      <c r="BM236" s="176" t="s">
        <v>458</v>
      </c>
    </row>
    <row r="237" spans="1:65" s="2" customFormat="1" ht="16.5" customHeight="1" x14ac:dyDescent="0.2">
      <c r="A237" s="28"/>
      <c r="B237" s="163"/>
      <c r="C237" s="164" t="s">
        <v>459</v>
      </c>
      <c r="D237" s="164" t="s">
        <v>153</v>
      </c>
      <c r="E237" s="165" t="s">
        <v>460</v>
      </c>
      <c r="F237" s="166" t="s">
        <v>461</v>
      </c>
      <c r="G237" s="167" t="s">
        <v>168</v>
      </c>
      <c r="H237" s="168">
        <v>0.99</v>
      </c>
      <c r="I237" s="169"/>
      <c r="J237" s="169"/>
      <c r="K237" s="168">
        <f t="shared" si="40"/>
        <v>0</v>
      </c>
      <c r="L237" s="170"/>
      <c r="M237" s="29"/>
      <c r="N237" s="171" t="s">
        <v>1</v>
      </c>
      <c r="O237" s="172" t="s">
        <v>38</v>
      </c>
      <c r="P237" s="173">
        <f t="shared" si="41"/>
        <v>0</v>
      </c>
      <c r="Q237" s="173">
        <f t="shared" si="42"/>
        <v>0</v>
      </c>
      <c r="R237" s="173">
        <f t="shared" si="43"/>
        <v>0</v>
      </c>
      <c r="S237" s="53"/>
      <c r="T237" s="174">
        <f t="shared" si="44"/>
        <v>0</v>
      </c>
      <c r="U237" s="174">
        <v>0</v>
      </c>
      <c r="V237" s="174">
        <f t="shared" si="45"/>
        <v>0</v>
      </c>
      <c r="W237" s="174">
        <v>0</v>
      </c>
      <c r="X237" s="175">
        <f t="shared" si="46"/>
        <v>0</v>
      </c>
      <c r="Y237" s="28"/>
      <c r="Z237" s="28"/>
      <c r="AA237" s="28"/>
      <c r="AB237" s="28"/>
      <c r="AC237" s="28"/>
      <c r="AD237" s="28"/>
      <c r="AE237" s="28"/>
      <c r="AR237" s="176" t="s">
        <v>157</v>
      </c>
      <c r="AT237" s="176" t="s">
        <v>153</v>
      </c>
      <c r="AU237" s="176" t="s">
        <v>158</v>
      </c>
      <c r="AY237" s="14" t="s">
        <v>151</v>
      </c>
      <c r="BE237" s="177">
        <f t="shared" si="47"/>
        <v>0</v>
      </c>
      <c r="BF237" s="177">
        <f t="shared" si="48"/>
        <v>0</v>
      </c>
      <c r="BG237" s="177">
        <f t="shared" si="49"/>
        <v>0</v>
      </c>
      <c r="BH237" s="177">
        <f t="shared" si="50"/>
        <v>0</v>
      </c>
      <c r="BI237" s="177">
        <f t="shared" si="51"/>
        <v>0</v>
      </c>
      <c r="BJ237" s="14" t="s">
        <v>158</v>
      </c>
      <c r="BK237" s="178">
        <f t="shared" si="52"/>
        <v>0</v>
      </c>
      <c r="BL237" s="14" t="s">
        <v>157</v>
      </c>
      <c r="BM237" s="176" t="s">
        <v>462</v>
      </c>
    </row>
    <row r="238" spans="1:65" s="2" customFormat="1" ht="21.75" customHeight="1" x14ac:dyDescent="0.2">
      <c r="A238" s="28"/>
      <c r="B238" s="163"/>
      <c r="C238" s="164" t="s">
        <v>314</v>
      </c>
      <c r="D238" s="164" t="s">
        <v>153</v>
      </c>
      <c r="E238" s="165" t="s">
        <v>463</v>
      </c>
      <c r="F238" s="166" t="s">
        <v>464</v>
      </c>
      <c r="G238" s="167" t="s">
        <v>161</v>
      </c>
      <c r="H238" s="168">
        <v>0.48</v>
      </c>
      <c r="I238" s="169"/>
      <c r="J238" s="169"/>
      <c r="K238" s="168">
        <f t="shared" si="40"/>
        <v>0</v>
      </c>
      <c r="L238" s="170"/>
      <c r="M238" s="29"/>
      <c r="N238" s="171" t="s">
        <v>1</v>
      </c>
      <c r="O238" s="172" t="s">
        <v>38</v>
      </c>
      <c r="P238" s="173">
        <f t="shared" si="41"/>
        <v>0</v>
      </c>
      <c r="Q238" s="173">
        <f t="shared" si="42"/>
        <v>0</v>
      </c>
      <c r="R238" s="173">
        <f t="shared" si="43"/>
        <v>0</v>
      </c>
      <c r="S238" s="53"/>
      <c r="T238" s="174">
        <f t="shared" si="44"/>
        <v>0</v>
      </c>
      <c r="U238" s="174">
        <v>0</v>
      </c>
      <c r="V238" s="174">
        <f t="shared" si="45"/>
        <v>0</v>
      </c>
      <c r="W238" s="174">
        <v>0</v>
      </c>
      <c r="X238" s="175">
        <f t="shared" si="46"/>
        <v>0</v>
      </c>
      <c r="Y238" s="28"/>
      <c r="Z238" s="28"/>
      <c r="AA238" s="28"/>
      <c r="AB238" s="28"/>
      <c r="AC238" s="28"/>
      <c r="AD238" s="28"/>
      <c r="AE238" s="28"/>
      <c r="AR238" s="176" t="s">
        <v>157</v>
      </c>
      <c r="AT238" s="176" t="s">
        <v>153</v>
      </c>
      <c r="AU238" s="176" t="s">
        <v>158</v>
      </c>
      <c r="AY238" s="14" t="s">
        <v>151</v>
      </c>
      <c r="BE238" s="177">
        <f t="shared" si="47"/>
        <v>0</v>
      </c>
      <c r="BF238" s="177">
        <f t="shared" si="48"/>
        <v>0</v>
      </c>
      <c r="BG238" s="177">
        <f t="shared" si="49"/>
        <v>0</v>
      </c>
      <c r="BH238" s="177">
        <f t="shared" si="50"/>
        <v>0</v>
      </c>
      <c r="BI238" s="177">
        <f t="shared" si="51"/>
        <v>0</v>
      </c>
      <c r="BJ238" s="14" t="s">
        <v>158</v>
      </c>
      <c r="BK238" s="178">
        <f t="shared" si="52"/>
        <v>0</v>
      </c>
      <c r="BL238" s="14" t="s">
        <v>157</v>
      </c>
      <c r="BM238" s="176" t="s">
        <v>465</v>
      </c>
    </row>
    <row r="239" spans="1:65" s="2" customFormat="1" ht="21.75" customHeight="1" x14ac:dyDescent="0.2">
      <c r="A239" s="28"/>
      <c r="B239" s="163"/>
      <c r="C239" s="164" t="s">
        <v>466</v>
      </c>
      <c r="D239" s="164" t="s">
        <v>153</v>
      </c>
      <c r="E239" s="165" t="s">
        <v>467</v>
      </c>
      <c r="F239" s="166" t="s">
        <v>468</v>
      </c>
      <c r="G239" s="167" t="s">
        <v>161</v>
      </c>
      <c r="H239" s="168">
        <v>118.68</v>
      </c>
      <c r="I239" s="169"/>
      <c r="J239" s="169"/>
      <c r="K239" s="168">
        <f t="shared" si="40"/>
        <v>0</v>
      </c>
      <c r="L239" s="170"/>
      <c r="M239" s="29"/>
      <c r="N239" s="171" t="s">
        <v>1</v>
      </c>
      <c r="O239" s="172" t="s">
        <v>38</v>
      </c>
      <c r="P239" s="173">
        <f t="shared" si="41"/>
        <v>0</v>
      </c>
      <c r="Q239" s="173">
        <f t="shared" si="42"/>
        <v>0</v>
      </c>
      <c r="R239" s="173">
        <f t="shared" si="43"/>
        <v>0</v>
      </c>
      <c r="S239" s="53"/>
      <c r="T239" s="174">
        <f t="shared" si="44"/>
        <v>0</v>
      </c>
      <c r="U239" s="174">
        <v>0</v>
      </c>
      <c r="V239" s="174">
        <f t="shared" si="45"/>
        <v>0</v>
      </c>
      <c r="W239" s="174">
        <v>0</v>
      </c>
      <c r="X239" s="175">
        <f t="shared" si="46"/>
        <v>0</v>
      </c>
      <c r="Y239" s="28"/>
      <c r="Z239" s="28"/>
      <c r="AA239" s="28"/>
      <c r="AB239" s="28"/>
      <c r="AC239" s="28"/>
      <c r="AD239" s="28"/>
      <c r="AE239" s="28"/>
      <c r="AR239" s="176" t="s">
        <v>157</v>
      </c>
      <c r="AT239" s="176" t="s">
        <v>153</v>
      </c>
      <c r="AU239" s="176" t="s">
        <v>158</v>
      </c>
      <c r="AY239" s="14" t="s">
        <v>151</v>
      </c>
      <c r="BE239" s="177">
        <f t="shared" si="47"/>
        <v>0</v>
      </c>
      <c r="BF239" s="177">
        <f t="shared" si="48"/>
        <v>0</v>
      </c>
      <c r="BG239" s="177">
        <f t="shared" si="49"/>
        <v>0</v>
      </c>
      <c r="BH239" s="177">
        <f t="shared" si="50"/>
        <v>0</v>
      </c>
      <c r="BI239" s="177">
        <f t="shared" si="51"/>
        <v>0</v>
      </c>
      <c r="BJ239" s="14" t="s">
        <v>158</v>
      </c>
      <c r="BK239" s="178">
        <f t="shared" si="52"/>
        <v>0</v>
      </c>
      <c r="BL239" s="14" t="s">
        <v>157</v>
      </c>
      <c r="BM239" s="176" t="s">
        <v>469</v>
      </c>
    </row>
    <row r="240" spans="1:65" s="2" customFormat="1" ht="33" customHeight="1" x14ac:dyDescent="0.2">
      <c r="A240" s="28"/>
      <c r="B240" s="163"/>
      <c r="C240" s="164" t="s">
        <v>317</v>
      </c>
      <c r="D240" s="164" t="s">
        <v>153</v>
      </c>
      <c r="E240" s="165" t="s">
        <v>470</v>
      </c>
      <c r="F240" s="166" t="s">
        <v>471</v>
      </c>
      <c r="G240" s="167" t="s">
        <v>161</v>
      </c>
      <c r="H240" s="168">
        <v>123.574</v>
      </c>
      <c r="I240" s="169"/>
      <c r="J240" s="169"/>
      <c r="K240" s="168">
        <f t="shared" si="40"/>
        <v>0</v>
      </c>
      <c r="L240" s="170"/>
      <c r="M240" s="29"/>
      <c r="N240" s="171" t="s">
        <v>1</v>
      </c>
      <c r="O240" s="172" t="s">
        <v>38</v>
      </c>
      <c r="P240" s="173">
        <f t="shared" si="41"/>
        <v>0</v>
      </c>
      <c r="Q240" s="173">
        <f t="shared" si="42"/>
        <v>0</v>
      </c>
      <c r="R240" s="173">
        <f t="shared" si="43"/>
        <v>0</v>
      </c>
      <c r="S240" s="53"/>
      <c r="T240" s="174">
        <f t="shared" si="44"/>
        <v>0</v>
      </c>
      <c r="U240" s="174">
        <v>0</v>
      </c>
      <c r="V240" s="174">
        <f t="shared" si="45"/>
        <v>0</v>
      </c>
      <c r="W240" s="174">
        <v>0</v>
      </c>
      <c r="X240" s="175">
        <f t="shared" si="46"/>
        <v>0</v>
      </c>
      <c r="Y240" s="28"/>
      <c r="Z240" s="28"/>
      <c r="AA240" s="28"/>
      <c r="AB240" s="28"/>
      <c r="AC240" s="28"/>
      <c r="AD240" s="28"/>
      <c r="AE240" s="28"/>
      <c r="AR240" s="176" t="s">
        <v>157</v>
      </c>
      <c r="AT240" s="176" t="s">
        <v>153</v>
      </c>
      <c r="AU240" s="176" t="s">
        <v>158</v>
      </c>
      <c r="AY240" s="14" t="s">
        <v>151</v>
      </c>
      <c r="BE240" s="177">
        <f t="shared" si="47"/>
        <v>0</v>
      </c>
      <c r="BF240" s="177">
        <f t="shared" si="48"/>
        <v>0</v>
      </c>
      <c r="BG240" s="177">
        <f t="shared" si="49"/>
        <v>0</v>
      </c>
      <c r="BH240" s="177">
        <f t="shared" si="50"/>
        <v>0</v>
      </c>
      <c r="BI240" s="177">
        <f t="shared" si="51"/>
        <v>0</v>
      </c>
      <c r="BJ240" s="14" t="s">
        <v>158</v>
      </c>
      <c r="BK240" s="178">
        <f t="shared" si="52"/>
        <v>0</v>
      </c>
      <c r="BL240" s="14" t="s">
        <v>157</v>
      </c>
      <c r="BM240" s="176" t="s">
        <v>472</v>
      </c>
    </row>
    <row r="241" spans="1:65" s="2" customFormat="1" ht="44.25" customHeight="1" x14ac:dyDescent="0.2">
      <c r="A241" s="28"/>
      <c r="B241" s="163"/>
      <c r="C241" s="164" t="s">
        <v>473</v>
      </c>
      <c r="D241" s="164" t="s">
        <v>153</v>
      </c>
      <c r="E241" s="165" t="s">
        <v>474</v>
      </c>
      <c r="F241" s="166" t="s">
        <v>475</v>
      </c>
      <c r="G241" s="167" t="s">
        <v>161</v>
      </c>
      <c r="H241" s="168">
        <v>5.3109999999999999</v>
      </c>
      <c r="I241" s="169"/>
      <c r="J241" s="169"/>
      <c r="K241" s="168">
        <f t="shared" si="40"/>
        <v>0</v>
      </c>
      <c r="L241" s="170"/>
      <c r="M241" s="29"/>
      <c r="N241" s="171" t="s">
        <v>1</v>
      </c>
      <c r="O241" s="172" t="s">
        <v>38</v>
      </c>
      <c r="P241" s="173">
        <f t="shared" si="41"/>
        <v>0</v>
      </c>
      <c r="Q241" s="173">
        <f t="shared" si="42"/>
        <v>0</v>
      </c>
      <c r="R241" s="173">
        <f t="shared" si="43"/>
        <v>0</v>
      </c>
      <c r="S241" s="53"/>
      <c r="T241" s="174">
        <f t="shared" si="44"/>
        <v>0</v>
      </c>
      <c r="U241" s="174">
        <v>0</v>
      </c>
      <c r="V241" s="174">
        <f t="shared" si="45"/>
        <v>0</v>
      </c>
      <c r="W241" s="174">
        <v>0</v>
      </c>
      <c r="X241" s="175">
        <f t="shared" si="46"/>
        <v>0</v>
      </c>
      <c r="Y241" s="28"/>
      <c r="Z241" s="28"/>
      <c r="AA241" s="28"/>
      <c r="AB241" s="28"/>
      <c r="AC241" s="28"/>
      <c r="AD241" s="28"/>
      <c r="AE241" s="28"/>
      <c r="AR241" s="176" t="s">
        <v>157</v>
      </c>
      <c r="AT241" s="176" t="s">
        <v>153</v>
      </c>
      <c r="AU241" s="176" t="s">
        <v>158</v>
      </c>
      <c r="AY241" s="14" t="s">
        <v>151</v>
      </c>
      <c r="BE241" s="177">
        <f t="shared" si="47"/>
        <v>0</v>
      </c>
      <c r="BF241" s="177">
        <f t="shared" si="48"/>
        <v>0</v>
      </c>
      <c r="BG241" s="177">
        <f t="shared" si="49"/>
        <v>0</v>
      </c>
      <c r="BH241" s="177">
        <f t="shared" si="50"/>
        <v>0</v>
      </c>
      <c r="BI241" s="177">
        <f t="shared" si="51"/>
        <v>0</v>
      </c>
      <c r="BJ241" s="14" t="s">
        <v>158</v>
      </c>
      <c r="BK241" s="178">
        <f t="shared" si="52"/>
        <v>0</v>
      </c>
      <c r="BL241" s="14" t="s">
        <v>157</v>
      </c>
      <c r="BM241" s="176" t="s">
        <v>476</v>
      </c>
    </row>
    <row r="242" spans="1:65" s="2" customFormat="1" ht="33" customHeight="1" x14ac:dyDescent="0.2">
      <c r="A242" s="28"/>
      <c r="B242" s="163"/>
      <c r="C242" s="164" t="s">
        <v>321</v>
      </c>
      <c r="D242" s="164" t="s">
        <v>153</v>
      </c>
      <c r="E242" s="165" t="s">
        <v>477</v>
      </c>
      <c r="F242" s="166" t="s">
        <v>478</v>
      </c>
      <c r="G242" s="167" t="s">
        <v>168</v>
      </c>
      <c r="H242" s="168">
        <v>259.64600000000002</v>
      </c>
      <c r="I242" s="169"/>
      <c r="J242" s="169"/>
      <c r="K242" s="168">
        <f t="shared" si="40"/>
        <v>0</v>
      </c>
      <c r="L242" s="170"/>
      <c r="M242" s="29"/>
      <c r="N242" s="171" t="s">
        <v>1</v>
      </c>
      <c r="O242" s="172" t="s">
        <v>38</v>
      </c>
      <c r="P242" s="173">
        <f t="shared" si="41"/>
        <v>0</v>
      </c>
      <c r="Q242" s="173">
        <f t="shared" si="42"/>
        <v>0</v>
      </c>
      <c r="R242" s="173">
        <f t="shared" si="43"/>
        <v>0</v>
      </c>
      <c r="S242" s="53"/>
      <c r="T242" s="174">
        <f t="shared" si="44"/>
        <v>0</v>
      </c>
      <c r="U242" s="174">
        <v>0</v>
      </c>
      <c r="V242" s="174">
        <f t="shared" si="45"/>
        <v>0</v>
      </c>
      <c r="W242" s="174">
        <v>0</v>
      </c>
      <c r="X242" s="175">
        <f t="shared" si="46"/>
        <v>0</v>
      </c>
      <c r="Y242" s="28"/>
      <c r="Z242" s="28"/>
      <c r="AA242" s="28"/>
      <c r="AB242" s="28"/>
      <c r="AC242" s="28"/>
      <c r="AD242" s="28"/>
      <c r="AE242" s="28"/>
      <c r="AR242" s="176" t="s">
        <v>157</v>
      </c>
      <c r="AT242" s="176" t="s">
        <v>153</v>
      </c>
      <c r="AU242" s="176" t="s">
        <v>158</v>
      </c>
      <c r="AY242" s="14" t="s">
        <v>151</v>
      </c>
      <c r="BE242" s="177">
        <f t="shared" si="47"/>
        <v>0</v>
      </c>
      <c r="BF242" s="177">
        <f t="shared" si="48"/>
        <v>0</v>
      </c>
      <c r="BG242" s="177">
        <f t="shared" si="49"/>
        <v>0</v>
      </c>
      <c r="BH242" s="177">
        <f t="shared" si="50"/>
        <v>0</v>
      </c>
      <c r="BI242" s="177">
        <f t="shared" si="51"/>
        <v>0</v>
      </c>
      <c r="BJ242" s="14" t="s">
        <v>158</v>
      </c>
      <c r="BK242" s="178">
        <f t="shared" si="52"/>
        <v>0</v>
      </c>
      <c r="BL242" s="14" t="s">
        <v>157</v>
      </c>
      <c r="BM242" s="176" t="s">
        <v>479</v>
      </c>
    </row>
    <row r="243" spans="1:65" s="2" customFormat="1" ht="16.5" customHeight="1" x14ac:dyDescent="0.2">
      <c r="A243" s="28"/>
      <c r="B243" s="163"/>
      <c r="C243" s="164" t="s">
        <v>480</v>
      </c>
      <c r="D243" s="164" t="s">
        <v>153</v>
      </c>
      <c r="E243" s="165" t="s">
        <v>481</v>
      </c>
      <c r="F243" s="166" t="s">
        <v>482</v>
      </c>
      <c r="G243" s="167" t="s">
        <v>168</v>
      </c>
      <c r="H243" s="168">
        <v>233.84899999999999</v>
      </c>
      <c r="I243" s="169"/>
      <c r="J243" s="169"/>
      <c r="K243" s="168">
        <f t="shared" si="40"/>
        <v>0</v>
      </c>
      <c r="L243" s="170"/>
      <c r="M243" s="29"/>
      <c r="N243" s="171" t="s">
        <v>1</v>
      </c>
      <c r="O243" s="172" t="s">
        <v>38</v>
      </c>
      <c r="P243" s="173">
        <f t="shared" si="41"/>
        <v>0</v>
      </c>
      <c r="Q243" s="173">
        <f t="shared" si="42"/>
        <v>0</v>
      </c>
      <c r="R243" s="173">
        <f t="shared" si="43"/>
        <v>0</v>
      </c>
      <c r="S243" s="53"/>
      <c r="T243" s="174">
        <f t="shared" si="44"/>
        <v>0</v>
      </c>
      <c r="U243" s="174">
        <v>0</v>
      </c>
      <c r="V243" s="174">
        <f t="shared" si="45"/>
        <v>0</v>
      </c>
      <c r="W243" s="174">
        <v>0</v>
      </c>
      <c r="X243" s="175">
        <f t="shared" si="46"/>
        <v>0</v>
      </c>
      <c r="Y243" s="28"/>
      <c r="Z243" s="28"/>
      <c r="AA243" s="28"/>
      <c r="AB243" s="28"/>
      <c r="AC243" s="28"/>
      <c r="AD243" s="28"/>
      <c r="AE243" s="28"/>
      <c r="AR243" s="176" t="s">
        <v>157</v>
      </c>
      <c r="AT243" s="176" t="s">
        <v>153</v>
      </c>
      <c r="AU243" s="176" t="s">
        <v>158</v>
      </c>
      <c r="AY243" s="14" t="s">
        <v>151</v>
      </c>
      <c r="BE243" s="177">
        <f t="shared" si="47"/>
        <v>0</v>
      </c>
      <c r="BF243" s="177">
        <f t="shared" si="48"/>
        <v>0</v>
      </c>
      <c r="BG243" s="177">
        <f t="shared" si="49"/>
        <v>0</v>
      </c>
      <c r="BH243" s="177">
        <f t="shared" si="50"/>
        <v>0</v>
      </c>
      <c r="BI243" s="177">
        <f t="shared" si="51"/>
        <v>0</v>
      </c>
      <c r="BJ243" s="14" t="s">
        <v>158</v>
      </c>
      <c r="BK243" s="178">
        <f t="shared" si="52"/>
        <v>0</v>
      </c>
      <c r="BL243" s="14" t="s">
        <v>157</v>
      </c>
      <c r="BM243" s="176" t="s">
        <v>483</v>
      </c>
    </row>
    <row r="244" spans="1:65" s="2" customFormat="1" ht="21.75" customHeight="1" x14ac:dyDescent="0.2">
      <c r="A244" s="28"/>
      <c r="B244" s="163"/>
      <c r="C244" s="164" t="s">
        <v>324</v>
      </c>
      <c r="D244" s="164" t="s">
        <v>153</v>
      </c>
      <c r="E244" s="165" t="s">
        <v>484</v>
      </c>
      <c r="F244" s="166" t="s">
        <v>485</v>
      </c>
      <c r="G244" s="167" t="s">
        <v>219</v>
      </c>
      <c r="H244" s="168">
        <v>128</v>
      </c>
      <c r="I244" s="169"/>
      <c r="J244" s="169"/>
      <c r="K244" s="168">
        <f t="shared" si="40"/>
        <v>0</v>
      </c>
      <c r="L244" s="170"/>
      <c r="M244" s="29"/>
      <c r="N244" s="171" t="s">
        <v>1</v>
      </c>
      <c r="O244" s="172" t="s">
        <v>38</v>
      </c>
      <c r="P244" s="173">
        <f t="shared" si="41"/>
        <v>0</v>
      </c>
      <c r="Q244" s="173">
        <f t="shared" si="42"/>
        <v>0</v>
      </c>
      <c r="R244" s="173">
        <f t="shared" si="43"/>
        <v>0</v>
      </c>
      <c r="S244" s="53"/>
      <c r="T244" s="174">
        <f t="shared" si="44"/>
        <v>0</v>
      </c>
      <c r="U244" s="174">
        <v>0</v>
      </c>
      <c r="V244" s="174">
        <f t="shared" si="45"/>
        <v>0</v>
      </c>
      <c r="W244" s="174">
        <v>0</v>
      </c>
      <c r="X244" s="175">
        <f t="shared" si="46"/>
        <v>0</v>
      </c>
      <c r="Y244" s="28"/>
      <c r="Z244" s="28"/>
      <c r="AA244" s="28"/>
      <c r="AB244" s="28"/>
      <c r="AC244" s="28"/>
      <c r="AD244" s="28"/>
      <c r="AE244" s="28"/>
      <c r="AR244" s="176" t="s">
        <v>157</v>
      </c>
      <c r="AT244" s="176" t="s">
        <v>153</v>
      </c>
      <c r="AU244" s="176" t="s">
        <v>158</v>
      </c>
      <c r="AY244" s="14" t="s">
        <v>151</v>
      </c>
      <c r="BE244" s="177">
        <f t="shared" si="47"/>
        <v>0</v>
      </c>
      <c r="BF244" s="177">
        <f t="shared" si="48"/>
        <v>0</v>
      </c>
      <c r="BG244" s="177">
        <f t="shared" si="49"/>
        <v>0</v>
      </c>
      <c r="BH244" s="177">
        <f t="shared" si="50"/>
        <v>0</v>
      </c>
      <c r="BI244" s="177">
        <f t="shared" si="51"/>
        <v>0</v>
      </c>
      <c r="BJ244" s="14" t="s">
        <v>158</v>
      </c>
      <c r="BK244" s="178">
        <f t="shared" si="52"/>
        <v>0</v>
      </c>
      <c r="BL244" s="14" t="s">
        <v>157</v>
      </c>
      <c r="BM244" s="176" t="s">
        <v>486</v>
      </c>
    </row>
    <row r="245" spans="1:65" s="2" customFormat="1" ht="21.75" customHeight="1" x14ac:dyDescent="0.2">
      <c r="A245" s="28"/>
      <c r="B245" s="163"/>
      <c r="C245" s="164" t="s">
        <v>487</v>
      </c>
      <c r="D245" s="164" t="s">
        <v>153</v>
      </c>
      <c r="E245" s="165" t="s">
        <v>488</v>
      </c>
      <c r="F245" s="166" t="s">
        <v>489</v>
      </c>
      <c r="G245" s="167" t="s">
        <v>219</v>
      </c>
      <c r="H245" s="168">
        <v>44</v>
      </c>
      <c r="I245" s="169"/>
      <c r="J245" s="169"/>
      <c r="K245" s="168">
        <f t="shared" si="40"/>
        <v>0</v>
      </c>
      <c r="L245" s="170"/>
      <c r="M245" s="29"/>
      <c r="N245" s="171" t="s">
        <v>1</v>
      </c>
      <c r="O245" s="172" t="s">
        <v>38</v>
      </c>
      <c r="P245" s="173">
        <f t="shared" si="41"/>
        <v>0</v>
      </c>
      <c r="Q245" s="173">
        <f t="shared" si="42"/>
        <v>0</v>
      </c>
      <c r="R245" s="173">
        <f t="shared" si="43"/>
        <v>0</v>
      </c>
      <c r="S245" s="53"/>
      <c r="T245" s="174">
        <f t="shared" si="44"/>
        <v>0</v>
      </c>
      <c r="U245" s="174">
        <v>0</v>
      </c>
      <c r="V245" s="174">
        <f t="shared" si="45"/>
        <v>0</v>
      </c>
      <c r="W245" s="174">
        <v>0</v>
      </c>
      <c r="X245" s="175">
        <f t="shared" si="46"/>
        <v>0</v>
      </c>
      <c r="Y245" s="28"/>
      <c r="Z245" s="28"/>
      <c r="AA245" s="28"/>
      <c r="AB245" s="28"/>
      <c r="AC245" s="28"/>
      <c r="AD245" s="28"/>
      <c r="AE245" s="28"/>
      <c r="AR245" s="176" t="s">
        <v>157</v>
      </c>
      <c r="AT245" s="176" t="s">
        <v>153</v>
      </c>
      <c r="AU245" s="176" t="s">
        <v>158</v>
      </c>
      <c r="AY245" s="14" t="s">
        <v>151</v>
      </c>
      <c r="BE245" s="177">
        <f t="shared" si="47"/>
        <v>0</v>
      </c>
      <c r="BF245" s="177">
        <f t="shared" si="48"/>
        <v>0</v>
      </c>
      <c r="BG245" s="177">
        <f t="shared" si="49"/>
        <v>0</v>
      </c>
      <c r="BH245" s="177">
        <f t="shared" si="50"/>
        <v>0</v>
      </c>
      <c r="BI245" s="177">
        <f t="shared" si="51"/>
        <v>0</v>
      </c>
      <c r="BJ245" s="14" t="s">
        <v>158</v>
      </c>
      <c r="BK245" s="178">
        <f t="shared" si="52"/>
        <v>0</v>
      </c>
      <c r="BL245" s="14" t="s">
        <v>157</v>
      </c>
      <c r="BM245" s="176" t="s">
        <v>490</v>
      </c>
    </row>
    <row r="246" spans="1:65" s="2" customFormat="1" ht="21.75" customHeight="1" x14ac:dyDescent="0.2">
      <c r="A246" s="28"/>
      <c r="B246" s="163"/>
      <c r="C246" s="164" t="s">
        <v>328</v>
      </c>
      <c r="D246" s="164" t="s">
        <v>153</v>
      </c>
      <c r="E246" s="165" t="s">
        <v>491</v>
      </c>
      <c r="F246" s="166" t="s">
        <v>492</v>
      </c>
      <c r="G246" s="167" t="s">
        <v>168</v>
      </c>
      <c r="H246" s="168">
        <v>20.32</v>
      </c>
      <c r="I246" s="169"/>
      <c r="J246" s="169"/>
      <c r="K246" s="168">
        <f t="shared" si="40"/>
        <v>0</v>
      </c>
      <c r="L246" s="170"/>
      <c r="M246" s="29"/>
      <c r="N246" s="171" t="s">
        <v>1</v>
      </c>
      <c r="O246" s="172" t="s">
        <v>38</v>
      </c>
      <c r="P246" s="173">
        <f t="shared" si="41"/>
        <v>0</v>
      </c>
      <c r="Q246" s="173">
        <f t="shared" si="42"/>
        <v>0</v>
      </c>
      <c r="R246" s="173">
        <f t="shared" si="43"/>
        <v>0</v>
      </c>
      <c r="S246" s="53"/>
      <c r="T246" s="174">
        <f t="shared" si="44"/>
        <v>0</v>
      </c>
      <c r="U246" s="174">
        <v>0</v>
      </c>
      <c r="V246" s="174">
        <f t="shared" si="45"/>
        <v>0</v>
      </c>
      <c r="W246" s="174">
        <v>0</v>
      </c>
      <c r="X246" s="175">
        <f t="shared" si="46"/>
        <v>0</v>
      </c>
      <c r="Y246" s="28"/>
      <c r="Z246" s="28"/>
      <c r="AA246" s="28"/>
      <c r="AB246" s="28"/>
      <c r="AC246" s="28"/>
      <c r="AD246" s="28"/>
      <c r="AE246" s="28"/>
      <c r="AR246" s="176" t="s">
        <v>157</v>
      </c>
      <c r="AT246" s="176" t="s">
        <v>153</v>
      </c>
      <c r="AU246" s="176" t="s">
        <v>158</v>
      </c>
      <c r="AY246" s="14" t="s">
        <v>151</v>
      </c>
      <c r="BE246" s="177">
        <f t="shared" si="47"/>
        <v>0</v>
      </c>
      <c r="BF246" s="177">
        <f t="shared" si="48"/>
        <v>0</v>
      </c>
      <c r="BG246" s="177">
        <f t="shared" si="49"/>
        <v>0</v>
      </c>
      <c r="BH246" s="177">
        <f t="shared" si="50"/>
        <v>0</v>
      </c>
      <c r="BI246" s="177">
        <f t="shared" si="51"/>
        <v>0</v>
      </c>
      <c r="BJ246" s="14" t="s">
        <v>158</v>
      </c>
      <c r="BK246" s="178">
        <f t="shared" si="52"/>
        <v>0</v>
      </c>
      <c r="BL246" s="14" t="s">
        <v>157</v>
      </c>
      <c r="BM246" s="176" t="s">
        <v>493</v>
      </c>
    </row>
    <row r="247" spans="1:65" s="2" customFormat="1" ht="21.75" customHeight="1" x14ac:dyDescent="0.2">
      <c r="A247" s="28"/>
      <c r="B247" s="163"/>
      <c r="C247" s="164" t="s">
        <v>494</v>
      </c>
      <c r="D247" s="164" t="s">
        <v>153</v>
      </c>
      <c r="E247" s="165" t="s">
        <v>495</v>
      </c>
      <c r="F247" s="166" t="s">
        <v>496</v>
      </c>
      <c r="G247" s="167" t="s">
        <v>168</v>
      </c>
      <c r="H247" s="168">
        <v>14.654999999999999</v>
      </c>
      <c r="I247" s="169"/>
      <c r="J247" s="169"/>
      <c r="K247" s="168">
        <f t="shared" si="40"/>
        <v>0</v>
      </c>
      <c r="L247" s="170"/>
      <c r="M247" s="29"/>
      <c r="N247" s="171" t="s">
        <v>1</v>
      </c>
      <c r="O247" s="172" t="s">
        <v>38</v>
      </c>
      <c r="P247" s="173">
        <f t="shared" si="41"/>
        <v>0</v>
      </c>
      <c r="Q247" s="173">
        <f t="shared" si="42"/>
        <v>0</v>
      </c>
      <c r="R247" s="173">
        <f t="shared" si="43"/>
        <v>0</v>
      </c>
      <c r="S247" s="53"/>
      <c r="T247" s="174">
        <f t="shared" si="44"/>
        <v>0</v>
      </c>
      <c r="U247" s="174">
        <v>0</v>
      </c>
      <c r="V247" s="174">
        <f t="shared" si="45"/>
        <v>0</v>
      </c>
      <c r="W247" s="174">
        <v>0</v>
      </c>
      <c r="X247" s="175">
        <f t="shared" si="46"/>
        <v>0</v>
      </c>
      <c r="Y247" s="28"/>
      <c r="Z247" s="28"/>
      <c r="AA247" s="28"/>
      <c r="AB247" s="28"/>
      <c r="AC247" s="28"/>
      <c r="AD247" s="28"/>
      <c r="AE247" s="28"/>
      <c r="AR247" s="176" t="s">
        <v>157</v>
      </c>
      <c r="AT247" s="176" t="s">
        <v>153</v>
      </c>
      <c r="AU247" s="176" t="s">
        <v>158</v>
      </c>
      <c r="AY247" s="14" t="s">
        <v>151</v>
      </c>
      <c r="BE247" s="177">
        <f t="shared" si="47"/>
        <v>0</v>
      </c>
      <c r="BF247" s="177">
        <f t="shared" si="48"/>
        <v>0</v>
      </c>
      <c r="BG247" s="177">
        <f t="shared" si="49"/>
        <v>0</v>
      </c>
      <c r="BH247" s="177">
        <f t="shared" si="50"/>
        <v>0</v>
      </c>
      <c r="BI247" s="177">
        <f t="shared" si="51"/>
        <v>0</v>
      </c>
      <c r="BJ247" s="14" t="s">
        <v>158</v>
      </c>
      <c r="BK247" s="178">
        <f t="shared" si="52"/>
        <v>0</v>
      </c>
      <c r="BL247" s="14" t="s">
        <v>157</v>
      </c>
      <c r="BM247" s="176" t="s">
        <v>497</v>
      </c>
    </row>
    <row r="248" spans="1:65" s="2" customFormat="1" ht="21.75" customHeight="1" x14ac:dyDescent="0.2">
      <c r="A248" s="28"/>
      <c r="B248" s="163"/>
      <c r="C248" s="164" t="s">
        <v>331</v>
      </c>
      <c r="D248" s="164" t="s">
        <v>153</v>
      </c>
      <c r="E248" s="165" t="s">
        <v>498</v>
      </c>
      <c r="F248" s="166" t="s">
        <v>499</v>
      </c>
      <c r="G248" s="167" t="s">
        <v>168</v>
      </c>
      <c r="H248" s="168">
        <v>137.5</v>
      </c>
      <c r="I248" s="169"/>
      <c r="J248" s="169"/>
      <c r="K248" s="168">
        <f t="shared" ref="K248:K277" si="53">ROUND(P248*H248,3)</f>
        <v>0</v>
      </c>
      <c r="L248" s="170"/>
      <c r="M248" s="29"/>
      <c r="N248" s="171" t="s">
        <v>1</v>
      </c>
      <c r="O248" s="172" t="s">
        <v>38</v>
      </c>
      <c r="P248" s="173">
        <f t="shared" ref="P248:P277" si="54">I248+J248</f>
        <v>0</v>
      </c>
      <c r="Q248" s="173">
        <f t="shared" ref="Q248:Q277" si="55">ROUND(I248*H248,3)</f>
        <v>0</v>
      </c>
      <c r="R248" s="173">
        <f t="shared" ref="R248:R277" si="56">ROUND(J248*H248,3)</f>
        <v>0</v>
      </c>
      <c r="S248" s="53"/>
      <c r="T248" s="174">
        <f t="shared" ref="T248:T279" si="57">S248*H248</f>
        <v>0</v>
      </c>
      <c r="U248" s="174">
        <v>0</v>
      </c>
      <c r="V248" s="174">
        <f t="shared" ref="V248:V279" si="58">U248*H248</f>
        <v>0</v>
      </c>
      <c r="W248" s="174">
        <v>0</v>
      </c>
      <c r="X248" s="175">
        <f t="shared" ref="X248:X279" si="59">W248*H248</f>
        <v>0</v>
      </c>
      <c r="Y248" s="28"/>
      <c r="Z248" s="28"/>
      <c r="AA248" s="28"/>
      <c r="AB248" s="28"/>
      <c r="AC248" s="28"/>
      <c r="AD248" s="28"/>
      <c r="AE248" s="28"/>
      <c r="AR248" s="176" t="s">
        <v>157</v>
      </c>
      <c r="AT248" s="176" t="s">
        <v>153</v>
      </c>
      <c r="AU248" s="176" t="s">
        <v>158</v>
      </c>
      <c r="AY248" s="14" t="s">
        <v>151</v>
      </c>
      <c r="BE248" s="177">
        <f t="shared" ref="BE248:BE277" si="60">IF(O248="základná",K248,0)</f>
        <v>0</v>
      </c>
      <c r="BF248" s="177">
        <f t="shared" ref="BF248:BF277" si="61">IF(O248="znížená",K248,0)</f>
        <v>0</v>
      </c>
      <c r="BG248" s="177">
        <f t="shared" ref="BG248:BG277" si="62">IF(O248="zákl. prenesená",K248,0)</f>
        <v>0</v>
      </c>
      <c r="BH248" s="177">
        <f t="shared" ref="BH248:BH277" si="63">IF(O248="zníž. prenesená",K248,0)</f>
        <v>0</v>
      </c>
      <c r="BI248" s="177">
        <f t="shared" ref="BI248:BI277" si="64">IF(O248="nulová",K248,0)</f>
        <v>0</v>
      </c>
      <c r="BJ248" s="14" t="s">
        <v>158</v>
      </c>
      <c r="BK248" s="178">
        <f t="shared" ref="BK248:BK277" si="65">ROUND(P248*H248,3)</f>
        <v>0</v>
      </c>
      <c r="BL248" s="14" t="s">
        <v>157</v>
      </c>
      <c r="BM248" s="176" t="s">
        <v>500</v>
      </c>
    </row>
    <row r="249" spans="1:65" s="2" customFormat="1" ht="21.75" customHeight="1" x14ac:dyDescent="0.2">
      <c r="A249" s="28"/>
      <c r="B249" s="163"/>
      <c r="C249" s="164" t="s">
        <v>501</v>
      </c>
      <c r="D249" s="164" t="s">
        <v>153</v>
      </c>
      <c r="E249" s="165" t="s">
        <v>502</v>
      </c>
      <c r="F249" s="166" t="s">
        <v>503</v>
      </c>
      <c r="G249" s="167" t="s">
        <v>168</v>
      </c>
      <c r="H249" s="168">
        <v>2.3639999999999999</v>
      </c>
      <c r="I249" s="169"/>
      <c r="J249" s="169"/>
      <c r="K249" s="168">
        <f t="shared" si="53"/>
        <v>0</v>
      </c>
      <c r="L249" s="170"/>
      <c r="M249" s="29"/>
      <c r="N249" s="171" t="s">
        <v>1</v>
      </c>
      <c r="O249" s="172" t="s">
        <v>38</v>
      </c>
      <c r="P249" s="173">
        <f t="shared" si="54"/>
        <v>0</v>
      </c>
      <c r="Q249" s="173">
        <f t="shared" si="55"/>
        <v>0</v>
      </c>
      <c r="R249" s="173">
        <f t="shared" si="56"/>
        <v>0</v>
      </c>
      <c r="S249" s="53"/>
      <c r="T249" s="174">
        <f t="shared" si="57"/>
        <v>0</v>
      </c>
      <c r="U249" s="174">
        <v>0</v>
      </c>
      <c r="V249" s="174">
        <f t="shared" si="58"/>
        <v>0</v>
      </c>
      <c r="W249" s="174">
        <v>0</v>
      </c>
      <c r="X249" s="175">
        <f t="shared" si="59"/>
        <v>0</v>
      </c>
      <c r="Y249" s="28"/>
      <c r="Z249" s="28"/>
      <c r="AA249" s="28"/>
      <c r="AB249" s="28"/>
      <c r="AC249" s="28"/>
      <c r="AD249" s="28"/>
      <c r="AE249" s="28"/>
      <c r="AR249" s="176" t="s">
        <v>157</v>
      </c>
      <c r="AT249" s="176" t="s">
        <v>153</v>
      </c>
      <c r="AU249" s="176" t="s">
        <v>158</v>
      </c>
      <c r="AY249" s="14" t="s">
        <v>151</v>
      </c>
      <c r="BE249" s="177">
        <f t="shared" si="60"/>
        <v>0</v>
      </c>
      <c r="BF249" s="177">
        <f t="shared" si="61"/>
        <v>0</v>
      </c>
      <c r="BG249" s="177">
        <f t="shared" si="62"/>
        <v>0</v>
      </c>
      <c r="BH249" s="177">
        <f t="shared" si="63"/>
        <v>0</v>
      </c>
      <c r="BI249" s="177">
        <f t="shared" si="64"/>
        <v>0</v>
      </c>
      <c r="BJ249" s="14" t="s">
        <v>158</v>
      </c>
      <c r="BK249" s="178">
        <f t="shared" si="65"/>
        <v>0</v>
      </c>
      <c r="BL249" s="14" t="s">
        <v>157</v>
      </c>
      <c r="BM249" s="176" t="s">
        <v>504</v>
      </c>
    </row>
    <row r="250" spans="1:65" s="2" customFormat="1" ht="21.75" customHeight="1" x14ac:dyDescent="0.2">
      <c r="A250" s="28"/>
      <c r="B250" s="163"/>
      <c r="C250" s="164" t="s">
        <v>335</v>
      </c>
      <c r="D250" s="164" t="s">
        <v>153</v>
      </c>
      <c r="E250" s="165" t="s">
        <v>505</v>
      </c>
      <c r="F250" s="166" t="s">
        <v>506</v>
      </c>
      <c r="G250" s="167" t="s">
        <v>219</v>
      </c>
      <c r="H250" s="168">
        <v>208</v>
      </c>
      <c r="I250" s="169"/>
      <c r="J250" s="169"/>
      <c r="K250" s="168">
        <f t="shared" si="53"/>
        <v>0</v>
      </c>
      <c r="L250" s="170"/>
      <c r="M250" s="29"/>
      <c r="N250" s="171" t="s">
        <v>1</v>
      </c>
      <c r="O250" s="172" t="s">
        <v>38</v>
      </c>
      <c r="P250" s="173">
        <f t="shared" si="54"/>
        <v>0</v>
      </c>
      <c r="Q250" s="173">
        <f t="shared" si="55"/>
        <v>0</v>
      </c>
      <c r="R250" s="173">
        <f t="shared" si="56"/>
        <v>0</v>
      </c>
      <c r="S250" s="53"/>
      <c r="T250" s="174">
        <f t="shared" si="57"/>
        <v>0</v>
      </c>
      <c r="U250" s="174">
        <v>0</v>
      </c>
      <c r="V250" s="174">
        <f t="shared" si="58"/>
        <v>0</v>
      </c>
      <c r="W250" s="174">
        <v>0</v>
      </c>
      <c r="X250" s="175">
        <f t="shared" si="59"/>
        <v>0</v>
      </c>
      <c r="Y250" s="28"/>
      <c r="Z250" s="28"/>
      <c r="AA250" s="28"/>
      <c r="AB250" s="28"/>
      <c r="AC250" s="28"/>
      <c r="AD250" s="28"/>
      <c r="AE250" s="28"/>
      <c r="AR250" s="176" t="s">
        <v>157</v>
      </c>
      <c r="AT250" s="176" t="s">
        <v>153</v>
      </c>
      <c r="AU250" s="176" t="s">
        <v>158</v>
      </c>
      <c r="AY250" s="14" t="s">
        <v>151</v>
      </c>
      <c r="BE250" s="177">
        <f t="shared" si="60"/>
        <v>0</v>
      </c>
      <c r="BF250" s="177">
        <f t="shared" si="61"/>
        <v>0</v>
      </c>
      <c r="BG250" s="177">
        <f t="shared" si="62"/>
        <v>0</v>
      </c>
      <c r="BH250" s="177">
        <f t="shared" si="63"/>
        <v>0</v>
      </c>
      <c r="BI250" s="177">
        <f t="shared" si="64"/>
        <v>0</v>
      </c>
      <c r="BJ250" s="14" t="s">
        <v>158</v>
      </c>
      <c r="BK250" s="178">
        <f t="shared" si="65"/>
        <v>0</v>
      </c>
      <c r="BL250" s="14" t="s">
        <v>157</v>
      </c>
      <c r="BM250" s="176" t="s">
        <v>507</v>
      </c>
    </row>
    <row r="251" spans="1:65" s="2" customFormat="1" ht="21.75" customHeight="1" x14ac:dyDescent="0.2">
      <c r="A251" s="28"/>
      <c r="B251" s="163"/>
      <c r="C251" s="164" t="s">
        <v>508</v>
      </c>
      <c r="D251" s="164" t="s">
        <v>153</v>
      </c>
      <c r="E251" s="165" t="s">
        <v>509</v>
      </c>
      <c r="F251" s="166" t="s">
        <v>510</v>
      </c>
      <c r="G251" s="167" t="s">
        <v>219</v>
      </c>
      <c r="H251" s="168">
        <v>1</v>
      </c>
      <c r="I251" s="169"/>
      <c r="J251" s="169"/>
      <c r="K251" s="168">
        <f t="shared" si="53"/>
        <v>0</v>
      </c>
      <c r="L251" s="170"/>
      <c r="M251" s="29"/>
      <c r="N251" s="171" t="s">
        <v>1</v>
      </c>
      <c r="O251" s="172" t="s">
        <v>38</v>
      </c>
      <c r="P251" s="173">
        <f t="shared" si="54"/>
        <v>0</v>
      </c>
      <c r="Q251" s="173">
        <f t="shared" si="55"/>
        <v>0</v>
      </c>
      <c r="R251" s="173">
        <f t="shared" si="56"/>
        <v>0</v>
      </c>
      <c r="S251" s="53"/>
      <c r="T251" s="174">
        <f t="shared" si="57"/>
        <v>0</v>
      </c>
      <c r="U251" s="174">
        <v>0</v>
      </c>
      <c r="V251" s="174">
        <f t="shared" si="58"/>
        <v>0</v>
      </c>
      <c r="W251" s="174">
        <v>0</v>
      </c>
      <c r="X251" s="175">
        <f t="shared" si="59"/>
        <v>0</v>
      </c>
      <c r="Y251" s="28"/>
      <c r="Z251" s="28"/>
      <c r="AA251" s="28"/>
      <c r="AB251" s="28"/>
      <c r="AC251" s="28"/>
      <c r="AD251" s="28"/>
      <c r="AE251" s="28"/>
      <c r="AR251" s="176" t="s">
        <v>157</v>
      </c>
      <c r="AT251" s="176" t="s">
        <v>153</v>
      </c>
      <c r="AU251" s="176" t="s">
        <v>158</v>
      </c>
      <c r="AY251" s="14" t="s">
        <v>151</v>
      </c>
      <c r="BE251" s="177">
        <f t="shared" si="60"/>
        <v>0</v>
      </c>
      <c r="BF251" s="177">
        <f t="shared" si="61"/>
        <v>0</v>
      </c>
      <c r="BG251" s="177">
        <f t="shared" si="62"/>
        <v>0</v>
      </c>
      <c r="BH251" s="177">
        <f t="shared" si="63"/>
        <v>0</v>
      </c>
      <c r="BI251" s="177">
        <f t="shared" si="64"/>
        <v>0</v>
      </c>
      <c r="BJ251" s="14" t="s">
        <v>158</v>
      </c>
      <c r="BK251" s="178">
        <f t="shared" si="65"/>
        <v>0</v>
      </c>
      <c r="BL251" s="14" t="s">
        <v>157</v>
      </c>
      <c r="BM251" s="176" t="s">
        <v>511</v>
      </c>
    </row>
    <row r="252" spans="1:65" s="2" customFormat="1" ht="21.75" customHeight="1" x14ac:dyDescent="0.2">
      <c r="A252" s="28"/>
      <c r="B252" s="163"/>
      <c r="C252" s="164" t="s">
        <v>338</v>
      </c>
      <c r="D252" s="164" t="s">
        <v>153</v>
      </c>
      <c r="E252" s="165" t="s">
        <v>512</v>
      </c>
      <c r="F252" s="166" t="s">
        <v>513</v>
      </c>
      <c r="G252" s="167" t="s">
        <v>219</v>
      </c>
      <c r="H252" s="168">
        <v>3</v>
      </c>
      <c r="I252" s="169"/>
      <c r="J252" s="169"/>
      <c r="K252" s="168">
        <f t="shared" si="53"/>
        <v>0</v>
      </c>
      <c r="L252" s="170"/>
      <c r="M252" s="29"/>
      <c r="N252" s="171" t="s">
        <v>1</v>
      </c>
      <c r="O252" s="172" t="s">
        <v>38</v>
      </c>
      <c r="P252" s="173">
        <f t="shared" si="54"/>
        <v>0</v>
      </c>
      <c r="Q252" s="173">
        <f t="shared" si="55"/>
        <v>0</v>
      </c>
      <c r="R252" s="173">
        <f t="shared" si="56"/>
        <v>0</v>
      </c>
      <c r="S252" s="53"/>
      <c r="T252" s="174">
        <f t="shared" si="57"/>
        <v>0</v>
      </c>
      <c r="U252" s="174">
        <v>0</v>
      </c>
      <c r="V252" s="174">
        <f t="shared" si="58"/>
        <v>0</v>
      </c>
      <c r="W252" s="174">
        <v>0</v>
      </c>
      <c r="X252" s="175">
        <f t="shared" si="59"/>
        <v>0</v>
      </c>
      <c r="Y252" s="28"/>
      <c r="Z252" s="28"/>
      <c r="AA252" s="28"/>
      <c r="AB252" s="28"/>
      <c r="AC252" s="28"/>
      <c r="AD252" s="28"/>
      <c r="AE252" s="28"/>
      <c r="AR252" s="176" t="s">
        <v>157</v>
      </c>
      <c r="AT252" s="176" t="s">
        <v>153</v>
      </c>
      <c r="AU252" s="176" t="s">
        <v>158</v>
      </c>
      <c r="AY252" s="14" t="s">
        <v>151</v>
      </c>
      <c r="BE252" s="177">
        <f t="shared" si="60"/>
        <v>0</v>
      </c>
      <c r="BF252" s="177">
        <f t="shared" si="61"/>
        <v>0</v>
      </c>
      <c r="BG252" s="177">
        <f t="shared" si="62"/>
        <v>0</v>
      </c>
      <c r="BH252" s="177">
        <f t="shared" si="63"/>
        <v>0</v>
      </c>
      <c r="BI252" s="177">
        <f t="shared" si="64"/>
        <v>0</v>
      </c>
      <c r="BJ252" s="14" t="s">
        <v>158</v>
      </c>
      <c r="BK252" s="178">
        <f t="shared" si="65"/>
        <v>0</v>
      </c>
      <c r="BL252" s="14" t="s">
        <v>157</v>
      </c>
      <c r="BM252" s="176" t="s">
        <v>514</v>
      </c>
    </row>
    <row r="253" spans="1:65" s="2" customFormat="1" ht="21.75" customHeight="1" x14ac:dyDescent="0.2">
      <c r="A253" s="28"/>
      <c r="B253" s="163"/>
      <c r="C253" s="164" t="s">
        <v>515</v>
      </c>
      <c r="D253" s="164" t="s">
        <v>153</v>
      </c>
      <c r="E253" s="165" t="s">
        <v>516</v>
      </c>
      <c r="F253" s="166" t="s">
        <v>517</v>
      </c>
      <c r="G253" s="167" t="s">
        <v>219</v>
      </c>
      <c r="H253" s="168">
        <v>12</v>
      </c>
      <c r="I253" s="169"/>
      <c r="J253" s="169"/>
      <c r="K253" s="168">
        <f t="shared" si="53"/>
        <v>0</v>
      </c>
      <c r="L253" s="170"/>
      <c r="M253" s="29"/>
      <c r="N253" s="171" t="s">
        <v>1</v>
      </c>
      <c r="O253" s="172" t="s">
        <v>38</v>
      </c>
      <c r="P253" s="173">
        <f t="shared" si="54"/>
        <v>0</v>
      </c>
      <c r="Q253" s="173">
        <f t="shared" si="55"/>
        <v>0</v>
      </c>
      <c r="R253" s="173">
        <f t="shared" si="56"/>
        <v>0</v>
      </c>
      <c r="S253" s="53"/>
      <c r="T253" s="174">
        <f t="shared" si="57"/>
        <v>0</v>
      </c>
      <c r="U253" s="174">
        <v>0</v>
      </c>
      <c r="V253" s="174">
        <f t="shared" si="58"/>
        <v>0</v>
      </c>
      <c r="W253" s="174">
        <v>0</v>
      </c>
      <c r="X253" s="175">
        <f t="shared" si="59"/>
        <v>0</v>
      </c>
      <c r="Y253" s="28"/>
      <c r="Z253" s="28"/>
      <c r="AA253" s="28"/>
      <c r="AB253" s="28"/>
      <c r="AC253" s="28"/>
      <c r="AD253" s="28"/>
      <c r="AE253" s="28"/>
      <c r="AR253" s="176" t="s">
        <v>157</v>
      </c>
      <c r="AT253" s="176" t="s">
        <v>153</v>
      </c>
      <c r="AU253" s="176" t="s">
        <v>158</v>
      </c>
      <c r="AY253" s="14" t="s">
        <v>151</v>
      </c>
      <c r="BE253" s="177">
        <f t="shared" si="60"/>
        <v>0</v>
      </c>
      <c r="BF253" s="177">
        <f t="shared" si="61"/>
        <v>0</v>
      </c>
      <c r="BG253" s="177">
        <f t="shared" si="62"/>
        <v>0</v>
      </c>
      <c r="BH253" s="177">
        <f t="shared" si="63"/>
        <v>0</v>
      </c>
      <c r="BI253" s="177">
        <f t="shared" si="64"/>
        <v>0</v>
      </c>
      <c r="BJ253" s="14" t="s">
        <v>158</v>
      </c>
      <c r="BK253" s="178">
        <f t="shared" si="65"/>
        <v>0</v>
      </c>
      <c r="BL253" s="14" t="s">
        <v>157</v>
      </c>
      <c r="BM253" s="176" t="s">
        <v>518</v>
      </c>
    </row>
    <row r="254" spans="1:65" s="2" customFormat="1" ht="21.75" customHeight="1" x14ac:dyDescent="0.2">
      <c r="A254" s="28"/>
      <c r="B254" s="163"/>
      <c r="C254" s="164" t="s">
        <v>342</v>
      </c>
      <c r="D254" s="164" t="s">
        <v>153</v>
      </c>
      <c r="E254" s="165" t="s">
        <v>519</v>
      </c>
      <c r="F254" s="166" t="s">
        <v>520</v>
      </c>
      <c r="G254" s="167" t="s">
        <v>168</v>
      </c>
      <c r="H254" s="168">
        <v>36.503</v>
      </c>
      <c r="I254" s="169"/>
      <c r="J254" s="169"/>
      <c r="K254" s="168">
        <f t="shared" si="53"/>
        <v>0</v>
      </c>
      <c r="L254" s="170"/>
      <c r="M254" s="29"/>
      <c r="N254" s="171" t="s">
        <v>1</v>
      </c>
      <c r="O254" s="172" t="s">
        <v>38</v>
      </c>
      <c r="P254" s="173">
        <f t="shared" si="54"/>
        <v>0</v>
      </c>
      <c r="Q254" s="173">
        <f t="shared" si="55"/>
        <v>0</v>
      </c>
      <c r="R254" s="173">
        <f t="shared" si="56"/>
        <v>0</v>
      </c>
      <c r="S254" s="53"/>
      <c r="T254" s="174">
        <f t="shared" si="57"/>
        <v>0</v>
      </c>
      <c r="U254" s="174">
        <v>0</v>
      </c>
      <c r="V254" s="174">
        <f t="shared" si="58"/>
        <v>0</v>
      </c>
      <c r="W254" s="174">
        <v>0</v>
      </c>
      <c r="X254" s="175">
        <f t="shared" si="59"/>
        <v>0</v>
      </c>
      <c r="Y254" s="28"/>
      <c r="Z254" s="28"/>
      <c r="AA254" s="28"/>
      <c r="AB254" s="28"/>
      <c r="AC254" s="28"/>
      <c r="AD254" s="28"/>
      <c r="AE254" s="28"/>
      <c r="AR254" s="176" t="s">
        <v>157</v>
      </c>
      <c r="AT254" s="176" t="s">
        <v>153</v>
      </c>
      <c r="AU254" s="176" t="s">
        <v>158</v>
      </c>
      <c r="AY254" s="14" t="s">
        <v>151</v>
      </c>
      <c r="BE254" s="177">
        <f t="shared" si="60"/>
        <v>0</v>
      </c>
      <c r="BF254" s="177">
        <f t="shared" si="61"/>
        <v>0</v>
      </c>
      <c r="BG254" s="177">
        <f t="shared" si="62"/>
        <v>0</v>
      </c>
      <c r="BH254" s="177">
        <f t="shared" si="63"/>
        <v>0</v>
      </c>
      <c r="BI254" s="177">
        <f t="shared" si="64"/>
        <v>0</v>
      </c>
      <c r="BJ254" s="14" t="s">
        <v>158</v>
      </c>
      <c r="BK254" s="178">
        <f t="shared" si="65"/>
        <v>0</v>
      </c>
      <c r="BL254" s="14" t="s">
        <v>157</v>
      </c>
      <c r="BM254" s="176" t="s">
        <v>521</v>
      </c>
    </row>
    <row r="255" spans="1:65" s="2" customFormat="1" ht="21.75" customHeight="1" x14ac:dyDescent="0.2">
      <c r="A255" s="28"/>
      <c r="B255" s="163"/>
      <c r="C255" s="164" t="s">
        <v>522</v>
      </c>
      <c r="D255" s="164" t="s">
        <v>153</v>
      </c>
      <c r="E255" s="165" t="s">
        <v>523</v>
      </c>
      <c r="F255" s="166" t="s">
        <v>524</v>
      </c>
      <c r="G255" s="167" t="s">
        <v>168</v>
      </c>
      <c r="H255" s="168">
        <v>125.485</v>
      </c>
      <c r="I255" s="169"/>
      <c r="J255" s="169"/>
      <c r="K255" s="168">
        <f t="shared" si="53"/>
        <v>0</v>
      </c>
      <c r="L255" s="170"/>
      <c r="M255" s="29"/>
      <c r="N255" s="171" t="s">
        <v>1</v>
      </c>
      <c r="O255" s="172" t="s">
        <v>38</v>
      </c>
      <c r="P255" s="173">
        <f t="shared" si="54"/>
        <v>0</v>
      </c>
      <c r="Q255" s="173">
        <f t="shared" si="55"/>
        <v>0</v>
      </c>
      <c r="R255" s="173">
        <f t="shared" si="56"/>
        <v>0</v>
      </c>
      <c r="S255" s="53"/>
      <c r="T255" s="174">
        <f t="shared" si="57"/>
        <v>0</v>
      </c>
      <c r="U255" s="174">
        <v>0</v>
      </c>
      <c r="V255" s="174">
        <f t="shared" si="58"/>
        <v>0</v>
      </c>
      <c r="W255" s="174">
        <v>0</v>
      </c>
      <c r="X255" s="175">
        <f t="shared" si="59"/>
        <v>0</v>
      </c>
      <c r="Y255" s="28"/>
      <c r="Z255" s="28"/>
      <c r="AA255" s="28"/>
      <c r="AB255" s="28"/>
      <c r="AC255" s="28"/>
      <c r="AD255" s="28"/>
      <c r="AE255" s="28"/>
      <c r="AR255" s="176" t="s">
        <v>157</v>
      </c>
      <c r="AT255" s="176" t="s">
        <v>153</v>
      </c>
      <c r="AU255" s="176" t="s">
        <v>158</v>
      </c>
      <c r="AY255" s="14" t="s">
        <v>151</v>
      </c>
      <c r="BE255" s="177">
        <f t="shared" si="60"/>
        <v>0</v>
      </c>
      <c r="BF255" s="177">
        <f t="shared" si="61"/>
        <v>0</v>
      </c>
      <c r="BG255" s="177">
        <f t="shared" si="62"/>
        <v>0</v>
      </c>
      <c r="BH255" s="177">
        <f t="shared" si="63"/>
        <v>0</v>
      </c>
      <c r="BI255" s="177">
        <f t="shared" si="64"/>
        <v>0</v>
      </c>
      <c r="BJ255" s="14" t="s">
        <v>158</v>
      </c>
      <c r="BK255" s="178">
        <f t="shared" si="65"/>
        <v>0</v>
      </c>
      <c r="BL255" s="14" t="s">
        <v>157</v>
      </c>
      <c r="BM255" s="176" t="s">
        <v>525</v>
      </c>
    </row>
    <row r="256" spans="1:65" s="2" customFormat="1" ht="21.75" customHeight="1" x14ac:dyDescent="0.2">
      <c r="A256" s="28"/>
      <c r="B256" s="163"/>
      <c r="C256" s="164" t="s">
        <v>345</v>
      </c>
      <c r="D256" s="164" t="s">
        <v>153</v>
      </c>
      <c r="E256" s="165" t="s">
        <v>526</v>
      </c>
      <c r="F256" s="166" t="s">
        <v>527</v>
      </c>
      <c r="G256" s="167" t="s">
        <v>168</v>
      </c>
      <c r="H256" s="168">
        <v>35.262999999999998</v>
      </c>
      <c r="I256" s="169"/>
      <c r="J256" s="169"/>
      <c r="K256" s="168">
        <f t="shared" si="53"/>
        <v>0</v>
      </c>
      <c r="L256" s="170"/>
      <c r="M256" s="29"/>
      <c r="N256" s="171" t="s">
        <v>1</v>
      </c>
      <c r="O256" s="172" t="s">
        <v>38</v>
      </c>
      <c r="P256" s="173">
        <f t="shared" si="54"/>
        <v>0</v>
      </c>
      <c r="Q256" s="173">
        <f t="shared" si="55"/>
        <v>0</v>
      </c>
      <c r="R256" s="173">
        <f t="shared" si="56"/>
        <v>0</v>
      </c>
      <c r="S256" s="53"/>
      <c r="T256" s="174">
        <f t="shared" si="57"/>
        <v>0</v>
      </c>
      <c r="U256" s="174">
        <v>0</v>
      </c>
      <c r="V256" s="174">
        <f t="shared" si="58"/>
        <v>0</v>
      </c>
      <c r="W256" s="174">
        <v>0</v>
      </c>
      <c r="X256" s="175">
        <f t="shared" si="59"/>
        <v>0</v>
      </c>
      <c r="Y256" s="28"/>
      <c r="Z256" s="28"/>
      <c r="AA256" s="28"/>
      <c r="AB256" s="28"/>
      <c r="AC256" s="28"/>
      <c r="AD256" s="28"/>
      <c r="AE256" s="28"/>
      <c r="AR256" s="176" t="s">
        <v>157</v>
      </c>
      <c r="AT256" s="176" t="s">
        <v>153</v>
      </c>
      <c r="AU256" s="176" t="s">
        <v>158</v>
      </c>
      <c r="AY256" s="14" t="s">
        <v>151</v>
      </c>
      <c r="BE256" s="177">
        <f t="shared" si="60"/>
        <v>0</v>
      </c>
      <c r="BF256" s="177">
        <f t="shared" si="61"/>
        <v>0</v>
      </c>
      <c r="BG256" s="177">
        <f t="shared" si="62"/>
        <v>0</v>
      </c>
      <c r="BH256" s="177">
        <f t="shared" si="63"/>
        <v>0</v>
      </c>
      <c r="BI256" s="177">
        <f t="shared" si="64"/>
        <v>0</v>
      </c>
      <c r="BJ256" s="14" t="s">
        <v>158</v>
      </c>
      <c r="BK256" s="178">
        <f t="shared" si="65"/>
        <v>0</v>
      </c>
      <c r="BL256" s="14" t="s">
        <v>157</v>
      </c>
      <c r="BM256" s="176" t="s">
        <v>528</v>
      </c>
    </row>
    <row r="257" spans="1:65" s="2" customFormat="1" ht="21.75" customHeight="1" x14ac:dyDescent="0.2">
      <c r="A257" s="28"/>
      <c r="B257" s="163"/>
      <c r="C257" s="164" t="s">
        <v>529</v>
      </c>
      <c r="D257" s="164" t="s">
        <v>153</v>
      </c>
      <c r="E257" s="165" t="s">
        <v>530</v>
      </c>
      <c r="F257" s="166" t="s">
        <v>531</v>
      </c>
      <c r="G257" s="167" t="s">
        <v>168</v>
      </c>
      <c r="H257" s="168">
        <v>73.744</v>
      </c>
      <c r="I257" s="169"/>
      <c r="J257" s="169"/>
      <c r="K257" s="168">
        <f t="shared" si="53"/>
        <v>0</v>
      </c>
      <c r="L257" s="170"/>
      <c r="M257" s="29"/>
      <c r="N257" s="171" t="s">
        <v>1</v>
      </c>
      <c r="O257" s="172" t="s">
        <v>38</v>
      </c>
      <c r="P257" s="173">
        <f t="shared" si="54"/>
        <v>0</v>
      </c>
      <c r="Q257" s="173">
        <f t="shared" si="55"/>
        <v>0</v>
      </c>
      <c r="R257" s="173">
        <f t="shared" si="56"/>
        <v>0</v>
      </c>
      <c r="S257" s="53"/>
      <c r="T257" s="174">
        <f t="shared" si="57"/>
        <v>0</v>
      </c>
      <c r="U257" s="174">
        <v>0</v>
      </c>
      <c r="V257" s="174">
        <f t="shared" si="58"/>
        <v>0</v>
      </c>
      <c r="W257" s="174">
        <v>0</v>
      </c>
      <c r="X257" s="175">
        <f t="shared" si="59"/>
        <v>0</v>
      </c>
      <c r="Y257" s="28"/>
      <c r="Z257" s="28"/>
      <c r="AA257" s="28"/>
      <c r="AB257" s="28"/>
      <c r="AC257" s="28"/>
      <c r="AD257" s="28"/>
      <c r="AE257" s="28"/>
      <c r="AR257" s="176" t="s">
        <v>157</v>
      </c>
      <c r="AT257" s="176" t="s">
        <v>153</v>
      </c>
      <c r="AU257" s="176" t="s">
        <v>158</v>
      </c>
      <c r="AY257" s="14" t="s">
        <v>151</v>
      </c>
      <c r="BE257" s="177">
        <f t="shared" si="60"/>
        <v>0</v>
      </c>
      <c r="BF257" s="177">
        <f t="shared" si="61"/>
        <v>0</v>
      </c>
      <c r="BG257" s="177">
        <f t="shared" si="62"/>
        <v>0</v>
      </c>
      <c r="BH257" s="177">
        <f t="shared" si="63"/>
        <v>0</v>
      </c>
      <c r="BI257" s="177">
        <f t="shared" si="64"/>
        <v>0</v>
      </c>
      <c r="BJ257" s="14" t="s">
        <v>158</v>
      </c>
      <c r="BK257" s="178">
        <f t="shared" si="65"/>
        <v>0</v>
      </c>
      <c r="BL257" s="14" t="s">
        <v>157</v>
      </c>
      <c r="BM257" s="176" t="s">
        <v>532</v>
      </c>
    </row>
    <row r="258" spans="1:65" s="2" customFormat="1" ht="21.75" customHeight="1" x14ac:dyDescent="0.2">
      <c r="A258" s="28"/>
      <c r="B258" s="163"/>
      <c r="C258" s="164" t="s">
        <v>349</v>
      </c>
      <c r="D258" s="164" t="s">
        <v>153</v>
      </c>
      <c r="E258" s="165" t="s">
        <v>533</v>
      </c>
      <c r="F258" s="166" t="s">
        <v>534</v>
      </c>
      <c r="G258" s="167" t="s">
        <v>168</v>
      </c>
      <c r="H258" s="168">
        <v>8.4550000000000001</v>
      </c>
      <c r="I258" s="169"/>
      <c r="J258" s="169"/>
      <c r="K258" s="168">
        <f t="shared" si="53"/>
        <v>0</v>
      </c>
      <c r="L258" s="170"/>
      <c r="M258" s="29"/>
      <c r="N258" s="171" t="s">
        <v>1</v>
      </c>
      <c r="O258" s="172" t="s">
        <v>38</v>
      </c>
      <c r="P258" s="173">
        <f t="shared" si="54"/>
        <v>0</v>
      </c>
      <c r="Q258" s="173">
        <f t="shared" si="55"/>
        <v>0</v>
      </c>
      <c r="R258" s="173">
        <f t="shared" si="56"/>
        <v>0</v>
      </c>
      <c r="S258" s="53"/>
      <c r="T258" s="174">
        <f t="shared" si="57"/>
        <v>0</v>
      </c>
      <c r="U258" s="174">
        <v>0</v>
      </c>
      <c r="V258" s="174">
        <f t="shared" si="58"/>
        <v>0</v>
      </c>
      <c r="W258" s="174">
        <v>0</v>
      </c>
      <c r="X258" s="175">
        <f t="shared" si="59"/>
        <v>0</v>
      </c>
      <c r="Y258" s="28"/>
      <c r="Z258" s="28"/>
      <c r="AA258" s="28"/>
      <c r="AB258" s="28"/>
      <c r="AC258" s="28"/>
      <c r="AD258" s="28"/>
      <c r="AE258" s="28"/>
      <c r="AR258" s="176" t="s">
        <v>157</v>
      </c>
      <c r="AT258" s="176" t="s">
        <v>153</v>
      </c>
      <c r="AU258" s="176" t="s">
        <v>158</v>
      </c>
      <c r="AY258" s="14" t="s">
        <v>151</v>
      </c>
      <c r="BE258" s="177">
        <f t="shared" si="60"/>
        <v>0</v>
      </c>
      <c r="BF258" s="177">
        <f t="shared" si="61"/>
        <v>0</v>
      </c>
      <c r="BG258" s="177">
        <f t="shared" si="62"/>
        <v>0</v>
      </c>
      <c r="BH258" s="177">
        <f t="shared" si="63"/>
        <v>0</v>
      </c>
      <c r="BI258" s="177">
        <f t="shared" si="64"/>
        <v>0</v>
      </c>
      <c r="BJ258" s="14" t="s">
        <v>158</v>
      </c>
      <c r="BK258" s="178">
        <f t="shared" si="65"/>
        <v>0</v>
      </c>
      <c r="BL258" s="14" t="s">
        <v>157</v>
      </c>
      <c r="BM258" s="176" t="s">
        <v>535</v>
      </c>
    </row>
    <row r="259" spans="1:65" s="2" customFormat="1" ht="21.75" customHeight="1" x14ac:dyDescent="0.2">
      <c r="A259" s="28"/>
      <c r="B259" s="163"/>
      <c r="C259" s="164" t="s">
        <v>536</v>
      </c>
      <c r="D259" s="164" t="s">
        <v>153</v>
      </c>
      <c r="E259" s="165" t="s">
        <v>537</v>
      </c>
      <c r="F259" s="166" t="s">
        <v>538</v>
      </c>
      <c r="G259" s="167" t="s">
        <v>219</v>
      </c>
      <c r="H259" s="168">
        <v>12</v>
      </c>
      <c r="I259" s="169"/>
      <c r="J259" s="169"/>
      <c r="K259" s="168">
        <f t="shared" si="53"/>
        <v>0</v>
      </c>
      <c r="L259" s="170"/>
      <c r="M259" s="29"/>
      <c r="N259" s="171" t="s">
        <v>1</v>
      </c>
      <c r="O259" s="172" t="s">
        <v>38</v>
      </c>
      <c r="P259" s="173">
        <f t="shared" si="54"/>
        <v>0</v>
      </c>
      <c r="Q259" s="173">
        <f t="shared" si="55"/>
        <v>0</v>
      </c>
      <c r="R259" s="173">
        <f t="shared" si="56"/>
        <v>0</v>
      </c>
      <c r="S259" s="53"/>
      <c r="T259" s="174">
        <f t="shared" si="57"/>
        <v>0</v>
      </c>
      <c r="U259" s="174">
        <v>0</v>
      </c>
      <c r="V259" s="174">
        <f t="shared" si="58"/>
        <v>0</v>
      </c>
      <c r="W259" s="174">
        <v>0</v>
      </c>
      <c r="X259" s="175">
        <f t="shared" si="59"/>
        <v>0</v>
      </c>
      <c r="Y259" s="28"/>
      <c r="Z259" s="28"/>
      <c r="AA259" s="28"/>
      <c r="AB259" s="28"/>
      <c r="AC259" s="28"/>
      <c r="AD259" s="28"/>
      <c r="AE259" s="28"/>
      <c r="AR259" s="176" t="s">
        <v>157</v>
      </c>
      <c r="AT259" s="176" t="s">
        <v>153</v>
      </c>
      <c r="AU259" s="176" t="s">
        <v>158</v>
      </c>
      <c r="AY259" s="14" t="s">
        <v>151</v>
      </c>
      <c r="BE259" s="177">
        <f t="shared" si="60"/>
        <v>0</v>
      </c>
      <c r="BF259" s="177">
        <f t="shared" si="61"/>
        <v>0</v>
      </c>
      <c r="BG259" s="177">
        <f t="shared" si="62"/>
        <v>0</v>
      </c>
      <c r="BH259" s="177">
        <f t="shared" si="63"/>
        <v>0</v>
      </c>
      <c r="BI259" s="177">
        <f t="shared" si="64"/>
        <v>0</v>
      </c>
      <c r="BJ259" s="14" t="s">
        <v>158</v>
      </c>
      <c r="BK259" s="178">
        <f t="shared" si="65"/>
        <v>0</v>
      </c>
      <c r="BL259" s="14" t="s">
        <v>157</v>
      </c>
      <c r="BM259" s="176" t="s">
        <v>539</v>
      </c>
    </row>
    <row r="260" spans="1:65" s="2" customFormat="1" ht="21.75" customHeight="1" x14ac:dyDescent="0.2">
      <c r="A260" s="28"/>
      <c r="B260" s="163"/>
      <c r="C260" s="164" t="s">
        <v>352</v>
      </c>
      <c r="D260" s="164" t="s">
        <v>153</v>
      </c>
      <c r="E260" s="165" t="s">
        <v>540</v>
      </c>
      <c r="F260" s="166" t="s">
        <v>541</v>
      </c>
      <c r="G260" s="167" t="s">
        <v>156</v>
      </c>
      <c r="H260" s="168">
        <v>24.2</v>
      </c>
      <c r="I260" s="169"/>
      <c r="J260" s="169"/>
      <c r="K260" s="168">
        <f t="shared" si="53"/>
        <v>0</v>
      </c>
      <c r="L260" s="170"/>
      <c r="M260" s="29"/>
      <c r="N260" s="171" t="s">
        <v>1</v>
      </c>
      <c r="O260" s="172" t="s">
        <v>38</v>
      </c>
      <c r="P260" s="173">
        <f t="shared" si="54"/>
        <v>0</v>
      </c>
      <c r="Q260" s="173">
        <f t="shared" si="55"/>
        <v>0</v>
      </c>
      <c r="R260" s="173">
        <f t="shared" si="56"/>
        <v>0</v>
      </c>
      <c r="S260" s="53"/>
      <c r="T260" s="174">
        <f t="shared" si="57"/>
        <v>0</v>
      </c>
      <c r="U260" s="174">
        <v>0</v>
      </c>
      <c r="V260" s="174">
        <f t="shared" si="58"/>
        <v>0</v>
      </c>
      <c r="W260" s="174">
        <v>0</v>
      </c>
      <c r="X260" s="175">
        <f t="shared" si="59"/>
        <v>0</v>
      </c>
      <c r="Y260" s="28"/>
      <c r="Z260" s="28"/>
      <c r="AA260" s="28"/>
      <c r="AB260" s="28"/>
      <c r="AC260" s="28"/>
      <c r="AD260" s="28"/>
      <c r="AE260" s="28"/>
      <c r="AR260" s="176" t="s">
        <v>157</v>
      </c>
      <c r="AT260" s="176" t="s">
        <v>153</v>
      </c>
      <c r="AU260" s="176" t="s">
        <v>158</v>
      </c>
      <c r="AY260" s="14" t="s">
        <v>151</v>
      </c>
      <c r="BE260" s="177">
        <f t="shared" si="60"/>
        <v>0</v>
      </c>
      <c r="BF260" s="177">
        <f t="shared" si="61"/>
        <v>0</v>
      </c>
      <c r="BG260" s="177">
        <f t="shared" si="62"/>
        <v>0</v>
      </c>
      <c r="BH260" s="177">
        <f t="shared" si="63"/>
        <v>0</v>
      </c>
      <c r="BI260" s="177">
        <f t="shared" si="64"/>
        <v>0</v>
      </c>
      <c r="BJ260" s="14" t="s">
        <v>158</v>
      </c>
      <c r="BK260" s="178">
        <f t="shared" si="65"/>
        <v>0</v>
      </c>
      <c r="BL260" s="14" t="s">
        <v>157</v>
      </c>
      <c r="BM260" s="176" t="s">
        <v>542</v>
      </c>
    </row>
    <row r="261" spans="1:65" s="2" customFormat="1" ht="21.75" customHeight="1" x14ac:dyDescent="0.2">
      <c r="A261" s="28"/>
      <c r="B261" s="163"/>
      <c r="C261" s="164" t="s">
        <v>543</v>
      </c>
      <c r="D261" s="164" t="s">
        <v>153</v>
      </c>
      <c r="E261" s="165" t="s">
        <v>544</v>
      </c>
      <c r="F261" s="166" t="s">
        <v>545</v>
      </c>
      <c r="G261" s="167" t="s">
        <v>156</v>
      </c>
      <c r="H261" s="168">
        <v>17.600000000000001</v>
      </c>
      <c r="I261" s="169"/>
      <c r="J261" s="169"/>
      <c r="K261" s="168">
        <f t="shared" si="53"/>
        <v>0</v>
      </c>
      <c r="L261" s="170"/>
      <c r="M261" s="29"/>
      <c r="N261" s="171" t="s">
        <v>1</v>
      </c>
      <c r="O261" s="172" t="s">
        <v>38</v>
      </c>
      <c r="P261" s="173">
        <f t="shared" si="54"/>
        <v>0</v>
      </c>
      <c r="Q261" s="173">
        <f t="shared" si="55"/>
        <v>0</v>
      </c>
      <c r="R261" s="173">
        <f t="shared" si="56"/>
        <v>0</v>
      </c>
      <c r="S261" s="53"/>
      <c r="T261" s="174">
        <f t="shared" si="57"/>
        <v>0</v>
      </c>
      <c r="U261" s="174">
        <v>0</v>
      </c>
      <c r="V261" s="174">
        <f t="shared" si="58"/>
        <v>0</v>
      </c>
      <c r="W261" s="174">
        <v>0</v>
      </c>
      <c r="X261" s="175">
        <f t="shared" si="59"/>
        <v>0</v>
      </c>
      <c r="Y261" s="28"/>
      <c r="Z261" s="28"/>
      <c r="AA261" s="28"/>
      <c r="AB261" s="28"/>
      <c r="AC261" s="28"/>
      <c r="AD261" s="28"/>
      <c r="AE261" s="28"/>
      <c r="AR261" s="176" t="s">
        <v>157</v>
      </c>
      <c r="AT261" s="176" t="s">
        <v>153</v>
      </c>
      <c r="AU261" s="176" t="s">
        <v>158</v>
      </c>
      <c r="AY261" s="14" t="s">
        <v>151</v>
      </c>
      <c r="BE261" s="177">
        <f t="shared" si="60"/>
        <v>0</v>
      </c>
      <c r="BF261" s="177">
        <f t="shared" si="61"/>
        <v>0</v>
      </c>
      <c r="BG261" s="177">
        <f t="shared" si="62"/>
        <v>0</v>
      </c>
      <c r="BH261" s="177">
        <f t="shared" si="63"/>
        <v>0</v>
      </c>
      <c r="BI261" s="177">
        <f t="shared" si="64"/>
        <v>0</v>
      </c>
      <c r="BJ261" s="14" t="s">
        <v>158</v>
      </c>
      <c r="BK261" s="178">
        <f t="shared" si="65"/>
        <v>0</v>
      </c>
      <c r="BL261" s="14" t="s">
        <v>157</v>
      </c>
      <c r="BM261" s="176" t="s">
        <v>546</v>
      </c>
    </row>
    <row r="262" spans="1:65" s="2" customFormat="1" ht="21.75" customHeight="1" x14ac:dyDescent="0.2">
      <c r="A262" s="28"/>
      <c r="B262" s="163"/>
      <c r="C262" s="164" t="s">
        <v>356</v>
      </c>
      <c r="D262" s="164" t="s">
        <v>153</v>
      </c>
      <c r="E262" s="165" t="s">
        <v>547</v>
      </c>
      <c r="F262" s="166" t="s">
        <v>548</v>
      </c>
      <c r="G262" s="167" t="s">
        <v>156</v>
      </c>
      <c r="H262" s="168">
        <v>10.9</v>
      </c>
      <c r="I262" s="169"/>
      <c r="J262" s="169"/>
      <c r="K262" s="168">
        <f t="shared" si="53"/>
        <v>0</v>
      </c>
      <c r="L262" s="170"/>
      <c r="M262" s="29"/>
      <c r="N262" s="171" t="s">
        <v>1</v>
      </c>
      <c r="O262" s="172" t="s">
        <v>38</v>
      </c>
      <c r="P262" s="173">
        <f t="shared" si="54"/>
        <v>0</v>
      </c>
      <c r="Q262" s="173">
        <f t="shared" si="55"/>
        <v>0</v>
      </c>
      <c r="R262" s="173">
        <f t="shared" si="56"/>
        <v>0</v>
      </c>
      <c r="S262" s="53"/>
      <c r="T262" s="174">
        <f t="shared" si="57"/>
        <v>0</v>
      </c>
      <c r="U262" s="174">
        <v>0</v>
      </c>
      <c r="V262" s="174">
        <f t="shared" si="58"/>
        <v>0</v>
      </c>
      <c r="W262" s="174">
        <v>0</v>
      </c>
      <c r="X262" s="175">
        <f t="shared" si="59"/>
        <v>0</v>
      </c>
      <c r="Y262" s="28"/>
      <c r="Z262" s="28"/>
      <c r="AA262" s="28"/>
      <c r="AB262" s="28"/>
      <c r="AC262" s="28"/>
      <c r="AD262" s="28"/>
      <c r="AE262" s="28"/>
      <c r="AR262" s="176" t="s">
        <v>157</v>
      </c>
      <c r="AT262" s="176" t="s">
        <v>153</v>
      </c>
      <c r="AU262" s="176" t="s">
        <v>158</v>
      </c>
      <c r="AY262" s="14" t="s">
        <v>151</v>
      </c>
      <c r="BE262" s="177">
        <f t="shared" si="60"/>
        <v>0</v>
      </c>
      <c r="BF262" s="177">
        <f t="shared" si="61"/>
        <v>0</v>
      </c>
      <c r="BG262" s="177">
        <f t="shared" si="62"/>
        <v>0</v>
      </c>
      <c r="BH262" s="177">
        <f t="shared" si="63"/>
        <v>0</v>
      </c>
      <c r="BI262" s="177">
        <f t="shared" si="64"/>
        <v>0</v>
      </c>
      <c r="BJ262" s="14" t="s">
        <v>158</v>
      </c>
      <c r="BK262" s="178">
        <f t="shared" si="65"/>
        <v>0</v>
      </c>
      <c r="BL262" s="14" t="s">
        <v>157</v>
      </c>
      <c r="BM262" s="176" t="s">
        <v>549</v>
      </c>
    </row>
    <row r="263" spans="1:65" s="2" customFormat="1" ht="21.75" customHeight="1" x14ac:dyDescent="0.2">
      <c r="A263" s="28"/>
      <c r="B263" s="163"/>
      <c r="C263" s="164" t="s">
        <v>550</v>
      </c>
      <c r="D263" s="164" t="s">
        <v>153</v>
      </c>
      <c r="E263" s="165" t="s">
        <v>551</v>
      </c>
      <c r="F263" s="166" t="s">
        <v>552</v>
      </c>
      <c r="G263" s="167" t="s">
        <v>156</v>
      </c>
      <c r="H263" s="168">
        <v>6.4</v>
      </c>
      <c r="I263" s="169"/>
      <c r="J263" s="169"/>
      <c r="K263" s="168">
        <f t="shared" si="53"/>
        <v>0</v>
      </c>
      <c r="L263" s="170"/>
      <c r="M263" s="29"/>
      <c r="N263" s="171" t="s">
        <v>1</v>
      </c>
      <c r="O263" s="172" t="s">
        <v>38</v>
      </c>
      <c r="P263" s="173">
        <f t="shared" si="54"/>
        <v>0</v>
      </c>
      <c r="Q263" s="173">
        <f t="shared" si="55"/>
        <v>0</v>
      </c>
      <c r="R263" s="173">
        <f t="shared" si="56"/>
        <v>0</v>
      </c>
      <c r="S263" s="53"/>
      <c r="T263" s="174">
        <f t="shared" si="57"/>
        <v>0</v>
      </c>
      <c r="U263" s="174">
        <v>0</v>
      </c>
      <c r="V263" s="174">
        <f t="shared" si="58"/>
        <v>0</v>
      </c>
      <c r="W263" s="174">
        <v>0</v>
      </c>
      <c r="X263" s="175">
        <f t="shared" si="59"/>
        <v>0</v>
      </c>
      <c r="Y263" s="28"/>
      <c r="Z263" s="28"/>
      <c r="AA263" s="28"/>
      <c r="AB263" s="28"/>
      <c r="AC263" s="28"/>
      <c r="AD263" s="28"/>
      <c r="AE263" s="28"/>
      <c r="AR263" s="176" t="s">
        <v>157</v>
      </c>
      <c r="AT263" s="176" t="s">
        <v>153</v>
      </c>
      <c r="AU263" s="176" t="s">
        <v>158</v>
      </c>
      <c r="AY263" s="14" t="s">
        <v>151</v>
      </c>
      <c r="BE263" s="177">
        <f t="shared" si="60"/>
        <v>0</v>
      </c>
      <c r="BF263" s="177">
        <f t="shared" si="61"/>
        <v>0</v>
      </c>
      <c r="BG263" s="177">
        <f t="shared" si="62"/>
        <v>0</v>
      </c>
      <c r="BH263" s="177">
        <f t="shared" si="63"/>
        <v>0</v>
      </c>
      <c r="BI263" s="177">
        <f t="shared" si="64"/>
        <v>0</v>
      </c>
      <c r="BJ263" s="14" t="s">
        <v>158</v>
      </c>
      <c r="BK263" s="178">
        <f t="shared" si="65"/>
        <v>0</v>
      </c>
      <c r="BL263" s="14" t="s">
        <v>157</v>
      </c>
      <c r="BM263" s="176" t="s">
        <v>553</v>
      </c>
    </row>
    <row r="264" spans="1:65" s="2" customFormat="1" ht="21.75" customHeight="1" x14ac:dyDescent="0.2">
      <c r="A264" s="28"/>
      <c r="B264" s="163"/>
      <c r="C264" s="164" t="s">
        <v>359</v>
      </c>
      <c r="D264" s="164" t="s">
        <v>153</v>
      </c>
      <c r="E264" s="165" t="s">
        <v>554</v>
      </c>
      <c r="F264" s="166" t="s">
        <v>555</v>
      </c>
      <c r="G264" s="167" t="s">
        <v>156</v>
      </c>
      <c r="H264" s="168">
        <v>44.2</v>
      </c>
      <c r="I264" s="169"/>
      <c r="J264" s="169"/>
      <c r="K264" s="168">
        <f t="shared" si="53"/>
        <v>0</v>
      </c>
      <c r="L264" s="170"/>
      <c r="M264" s="29"/>
      <c r="N264" s="171" t="s">
        <v>1</v>
      </c>
      <c r="O264" s="172" t="s">
        <v>38</v>
      </c>
      <c r="P264" s="173">
        <f t="shared" si="54"/>
        <v>0</v>
      </c>
      <c r="Q264" s="173">
        <f t="shared" si="55"/>
        <v>0</v>
      </c>
      <c r="R264" s="173">
        <f t="shared" si="56"/>
        <v>0</v>
      </c>
      <c r="S264" s="53"/>
      <c r="T264" s="174">
        <f t="shared" si="57"/>
        <v>0</v>
      </c>
      <c r="U264" s="174">
        <v>0</v>
      </c>
      <c r="V264" s="174">
        <f t="shared" si="58"/>
        <v>0</v>
      </c>
      <c r="W264" s="174">
        <v>0</v>
      </c>
      <c r="X264" s="175">
        <f t="shared" si="59"/>
        <v>0</v>
      </c>
      <c r="Y264" s="28"/>
      <c r="Z264" s="28"/>
      <c r="AA264" s="28"/>
      <c r="AB264" s="28"/>
      <c r="AC264" s="28"/>
      <c r="AD264" s="28"/>
      <c r="AE264" s="28"/>
      <c r="AR264" s="176" t="s">
        <v>157</v>
      </c>
      <c r="AT264" s="176" t="s">
        <v>153</v>
      </c>
      <c r="AU264" s="176" t="s">
        <v>158</v>
      </c>
      <c r="AY264" s="14" t="s">
        <v>151</v>
      </c>
      <c r="BE264" s="177">
        <f t="shared" si="60"/>
        <v>0</v>
      </c>
      <c r="BF264" s="177">
        <f t="shared" si="61"/>
        <v>0</v>
      </c>
      <c r="BG264" s="177">
        <f t="shared" si="62"/>
        <v>0</v>
      </c>
      <c r="BH264" s="177">
        <f t="shared" si="63"/>
        <v>0</v>
      </c>
      <c r="BI264" s="177">
        <f t="shared" si="64"/>
        <v>0</v>
      </c>
      <c r="BJ264" s="14" t="s">
        <v>158</v>
      </c>
      <c r="BK264" s="178">
        <f t="shared" si="65"/>
        <v>0</v>
      </c>
      <c r="BL264" s="14" t="s">
        <v>157</v>
      </c>
      <c r="BM264" s="176" t="s">
        <v>556</v>
      </c>
    </row>
    <row r="265" spans="1:65" s="2" customFormat="1" ht="16.5" customHeight="1" x14ac:dyDescent="0.2">
      <c r="A265" s="28"/>
      <c r="B265" s="163"/>
      <c r="C265" s="164" t="s">
        <v>557</v>
      </c>
      <c r="D265" s="164" t="s">
        <v>153</v>
      </c>
      <c r="E265" s="165" t="s">
        <v>558</v>
      </c>
      <c r="F265" s="166" t="s">
        <v>559</v>
      </c>
      <c r="G265" s="167" t="s">
        <v>156</v>
      </c>
      <c r="H265" s="168">
        <v>16.37</v>
      </c>
      <c r="I265" s="169"/>
      <c r="J265" s="169"/>
      <c r="K265" s="168">
        <f t="shared" si="53"/>
        <v>0</v>
      </c>
      <c r="L265" s="170"/>
      <c r="M265" s="29"/>
      <c r="N265" s="171" t="s">
        <v>1</v>
      </c>
      <c r="O265" s="172" t="s">
        <v>38</v>
      </c>
      <c r="P265" s="173">
        <f t="shared" si="54"/>
        <v>0</v>
      </c>
      <c r="Q265" s="173">
        <f t="shared" si="55"/>
        <v>0</v>
      </c>
      <c r="R265" s="173">
        <f t="shared" si="56"/>
        <v>0</v>
      </c>
      <c r="S265" s="53"/>
      <c r="T265" s="174">
        <f t="shared" si="57"/>
        <v>0</v>
      </c>
      <c r="U265" s="174">
        <v>0</v>
      </c>
      <c r="V265" s="174">
        <f t="shared" si="58"/>
        <v>0</v>
      </c>
      <c r="W265" s="174">
        <v>0</v>
      </c>
      <c r="X265" s="175">
        <f t="shared" si="59"/>
        <v>0</v>
      </c>
      <c r="Y265" s="28"/>
      <c r="Z265" s="28"/>
      <c r="AA265" s="28"/>
      <c r="AB265" s="28"/>
      <c r="AC265" s="28"/>
      <c r="AD265" s="28"/>
      <c r="AE265" s="28"/>
      <c r="AR265" s="176" t="s">
        <v>157</v>
      </c>
      <c r="AT265" s="176" t="s">
        <v>153</v>
      </c>
      <c r="AU265" s="176" t="s">
        <v>158</v>
      </c>
      <c r="AY265" s="14" t="s">
        <v>151</v>
      </c>
      <c r="BE265" s="177">
        <f t="shared" si="60"/>
        <v>0</v>
      </c>
      <c r="BF265" s="177">
        <f t="shared" si="61"/>
        <v>0</v>
      </c>
      <c r="BG265" s="177">
        <f t="shared" si="62"/>
        <v>0</v>
      </c>
      <c r="BH265" s="177">
        <f t="shared" si="63"/>
        <v>0</v>
      </c>
      <c r="BI265" s="177">
        <f t="shared" si="64"/>
        <v>0</v>
      </c>
      <c r="BJ265" s="14" t="s">
        <v>158</v>
      </c>
      <c r="BK265" s="178">
        <f t="shared" si="65"/>
        <v>0</v>
      </c>
      <c r="BL265" s="14" t="s">
        <v>157</v>
      </c>
      <c r="BM265" s="176" t="s">
        <v>560</v>
      </c>
    </row>
    <row r="266" spans="1:65" s="2" customFormat="1" ht="33" customHeight="1" x14ac:dyDescent="0.2">
      <c r="A266" s="28"/>
      <c r="B266" s="163"/>
      <c r="C266" s="164" t="s">
        <v>363</v>
      </c>
      <c r="D266" s="164" t="s">
        <v>153</v>
      </c>
      <c r="E266" s="165" t="s">
        <v>561</v>
      </c>
      <c r="F266" s="166" t="s">
        <v>562</v>
      </c>
      <c r="G266" s="167" t="s">
        <v>168</v>
      </c>
      <c r="H266" s="168">
        <v>374.82100000000003</v>
      </c>
      <c r="I266" s="169"/>
      <c r="J266" s="169"/>
      <c r="K266" s="168">
        <f t="shared" si="53"/>
        <v>0</v>
      </c>
      <c r="L266" s="170"/>
      <c r="M266" s="29"/>
      <c r="N266" s="171" t="s">
        <v>1</v>
      </c>
      <c r="O266" s="172" t="s">
        <v>38</v>
      </c>
      <c r="P266" s="173">
        <f t="shared" si="54"/>
        <v>0</v>
      </c>
      <c r="Q266" s="173">
        <f t="shared" si="55"/>
        <v>0</v>
      </c>
      <c r="R266" s="173">
        <f t="shared" si="56"/>
        <v>0</v>
      </c>
      <c r="S266" s="53"/>
      <c r="T266" s="174">
        <f t="shared" si="57"/>
        <v>0</v>
      </c>
      <c r="U266" s="174">
        <v>0</v>
      </c>
      <c r="V266" s="174">
        <f t="shared" si="58"/>
        <v>0</v>
      </c>
      <c r="W266" s="174">
        <v>0</v>
      </c>
      <c r="X266" s="175">
        <f t="shared" si="59"/>
        <v>0</v>
      </c>
      <c r="Y266" s="28"/>
      <c r="Z266" s="28"/>
      <c r="AA266" s="28"/>
      <c r="AB266" s="28"/>
      <c r="AC266" s="28"/>
      <c r="AD266" s="28"/>
      <c r="AE266" s="28"/>
      <c r="AR266" s="176" t="s">
        <v>157</v>
      </c>
      <c r="AT266" s="176" t="s">
        <v>153</v>
      </c>
      <c r="AU266" s="176" t="s">
        <v>158</v>
      </c>
      <c r="AY266" s="14" t="s">
        <v>151</v>
      </c>
      <c r="BE266" s="177">
        <f t="shared" si="60"/>
        <v>0</v>
      </c>
      <c r="BF266" s="177">
        <f t="shared" si="61"/>
        <v>0</v>
      </c>
      <c r="BG266" s="177">
        <f t="shared" si="62"/>
        <v>0</v>
      </c>
      <c r="BH266" s="177">
        <f t="shared" si="63"/>
        <v>0</v>
      </c>
      <c r="BI266" s="177">
        <f t="shared" si="64"/>
        <v>0</v>
      </c>
      <c r="BJ266" s="14" t="s">
        <v>158</v>
      </c>
      <c r="BK266" s="178">
        <f t="shared" si="65"/>
        <v>0</v>
      </c>
      <c r="BL266" s="14" t="s">
        <v>157</v>
      </c>
      <c r="BM266" s="176" t="s">
        <v>563</v>
      </c>
    </row>
    <row r="267" spans="1:65" s="2" customFormat="1" ht="33" customHeight="1" x14ac:dyDescent="0.2">
      <c r="A267" s="28"/>
      <c r="B267" s="163"/>
      <c r="C267" s="164" t="s">
        <v>564</v>
      </c>
      <c r="D267" s="164" t="s">
        <v>153</v>
      </c>
      <c r="E267" s="165" t="s">
        <v>565</v>
      </c>
      <c r="F267" s="166" t="s">
        <v>566</v>
      </c>
      <c r="G267" s="167" t="s">
        <v>168</v>
      </c>
      <c r="H267" s="168">
        <v>570.71500000000003</v>
      </c>
      <c r="I267" s="169"/>
      <c r="J267" s="169"/>
      <c r="K267" s="168">
        <f t="shared" si="53"/>
        <v>0</v>
      </c>
      <c r="L267" s="170"/>
      <c r="M267" s="29"/>
      <c r="N267" s="171" t="s">
        <v>1</v>
      </c>
      <c r="O267" s="172" t="s">
        <v>38</v>
      </c>
      <c r="P267" s="173">
        <f t="shared" si="54"/>
        <v>0</v>
      </c>
      <c r="Q267" s="173">
        <f t="shared" si="55"/>
        <v>0</v>
      </c>
      <c r="R267" s="173">
        <f t="shared" si="56"/>
        <v>0</v>
      </c>
      <c r="S267" s="53"/>
      <c r="T267" s="174">
        <f t="shared" si="57"/>
        <v>0</v>
      </c>
      <c r="U267" s="174">
        <v>0</v>
      </c>
      <c r="V267" s="174">
        <f t="shared" si="58"/>
        <v>0</v>
      </c>
      <c r="W267" s="174">
        <v>0</v>
      </c>
      <c r="X267" s="175">
        <f t="shared" si="59"/>
        <v>0</v>
      </c>
      <c r="Y267" s="28"/>
      <c r="Z267" s="28"/>
      <c r="AA267" s="28"/>
      <c r="AB267" s="28"/>
      <c r="AC267" s="28"/>
      <c r="AD267" s="28"/>
      <c r="AE267" s="28"/>
      <c r="AR267" s="176" t="s">
        <v>157</v>
      </c>
      <c r="AT267" s="176" t="s">
        <v>153</v>
      </c>
      <c r="AU267" s="176" t="s">
        <v>158</v>
      </c>
      <c r="AY267" s="14" t="s">
        <v>151</v>
      </c>
      <c r="BE267" s="177">
        <f t="shared" si="60"/>
        <v>0</v>
      </c>
      <c r="BF267" s="177">
        <f t="shared" si="61"/>
        <v>0</v>
      </c>
      <c r="BG267" s="177">
        <f t="shared" si="62"/>
        <v>0</v>
      </c>
      <c r="BH267" s="177">
        <f t="shared" si="63"/>
        <v>0</v>
      </c>
      <c r="BI267" s="177">
        <f t="shared" si="64"/>
        <v>0</v>
      </c>
      <c r="BJ267" s="14" t="s">
        <v>158</v>
      </c>
      <c r="BK267" s="178">
        <f t="shared" si="65"/>
        <v>0</v>
      </c>
      <c r="BL267" s="14" t="s">
        <v>157</v>
      </c>
      <c r="BM267" s="176" t="s">
        <v>567</v>
      </c>
    </row>
    <row r="268" spans="1:65" s="2" customFormat="1" ht="21.75" customHeight="1" x14ac:dyDescent="0.2">
      <c r="A268" s="28"/>
      <c r="B268" s="163"/>
      <c r="C268" s="164" t="s">
        <v>366</v>
      </c>
      <c r="D268" s="164" t="s">
        <v>153</v>
      </c>
      <c r="E268" s="165" t="s">
        <v>568</v>
      </c>
      <c r="F268" s="166" t="s">
        <v>569</v>
      </c>
      <c r="G268" s="167" t="s">
        <v>168</v>
      </c>
      <c r="H268" s="168">
        <v>345</v>
      </c>
      <c r="I268" s="169"/>
      <c r="J268" s="169"/>
      <c r="K268" s="168">
        <f t="shared" si="53"/>
        <v>0</v>
      </c>
      <c r="L268" s="170"/>
      <c r="M268" s="29"/>
      <c r="N268" s="171" t="s">
        <v>1</v>
      </c>
      <c r="O268" s="172" t="s">
        <v>38</v>
      </c>
      <c r="P268" s="173">
        <f t="shared" si="54"/>
        <v>0</v>
      </c>
      <c r="Q268" s="173">
        <f t="shared" si="55"/>
        <v>0</v>
      </c>
      <c r="R268" s="173">
        <f t="shared" si="56"/>
        <v>0</v>
      </c>
      <c r="S268" s="53"/>
      <c r="T268" s="174">
        <f t="shared" si="57"/>
        <v>0</v>
      </c>
      <c r="U268" s="174">
        <v>0</v>
      </c>
      <c r="V268" s="174">
        <f t="shared" si="58"/>
        <v>0</v>
      </c>
      <c r="W268" s="174">
        <v>0</v>
      </c>
      <c r="X268" s="175">
        <f t="shared" si="59"/>
        <v>0</v>
      </c>
      <c r="Y268" s="28"/>
      <c r="Z268" s="28"/>
      <c r="AA268" s="28"/>
      <c r="AB268" s="28"/>
      <c r="AC268" s="28"/>
      <c r="AD268" s="28"/>
      <c r="AE268" s="28"/>
      <c r="AR268" s="176" t="s">
        <v>157</v>
      </c>
      <c r="AT268" s="176" t="s">
        <v>153</v>
      </c>
      <c r="AU268" s="176" t="s">
        <v>158</v>
      </c>
      <c r="AY268" s="14" t="s">
        <v>151</v>
      </c>
      <c r="BE268" s="177">
        <f t="shared" si="60"/>
        <v>0</v>
      </c>
      <c r="BF268" s="177">
        <f t="shared" si="61"/>
        <v>0</v>
      </c>
      <c r="BG268" s="177">
        <f t="shared" si="62"/>
        <v>0</v>
      </c>
      <c r="BH268" s="177">
        <f t="shared" si="63"/>
        <v>0</v>
      </c>
      <c r="BI268" s="177">
        <f t="shared" si="64"/>
        <v>0</v>
      </c>
      <c r="BJ268" s="14" t="s">
        <v>158</v>
      </c>
      <c r="BK268" s="178">
        <f t="shared" si="65"/>
        <v>0</v>
      </c>
      <c r="BL268" s="14" t="s">
        <v>157</v>
      </c>
      <c r="BM268" s="176" t="s">
        <v>570</v>
      </c>
    </row>
    <row r="269" spans="1:65" s="2" customFormat="1" ht="21.75" customHeight="1" x14ac:dyDescent="0.2">
      <c r="A269" s="28"/>
      <c r="B269" s="163"/>
      <c r="C269" s="164" t="s">
        <v>571</v>
      </c>
      <c r="D269" s="164" t="s">
        <v>153</v>
      </c>
      <c r="E269" s="165" t="s">
        <v>572</v>
      </c>
      <c r="F269" s="166" t="s">
        <v>573</v>
      </c>
      <c r="G269" s="167" t="s">
        <v>168</v>
      </c>
      <c r="H269" s="168">
        <v>227.072</v>
      </c>
      <c r="I269" s="169"/>
      <c r="J269" s="169"/>
      <c r="K269" s="168">
        <f t="shared" si="53"/>
        <v>0</v>
      </c>
      <c r="L269" s="170"/>
      <c r="M269" s="29"/>
      <c r="N269" s="171" t="s">
        <v>1</v>
      </c>
      <c r="O269" s="172" t="s">
        <v>38</v>
      </c>
      <c r="P269" s="173">
        <f t="shared" si="54"/>
        <v>0</v>
      </c>
      <c r="Q269" s="173">
        <f t="shared" si="55"/>
        <v>0</v>
      </c>
      <c r="R269" s="173">
        <f t="shared" si="56"/>
        <v>0</v>
      </c>
      <c r="S269" s="53"/>
      <c r="T269" s="174">
        <f t="shared" si="57"/>
        <v>0</v>
      </c>
      <c r="U269" s="174">
        <v>0</v>
      </c>
      <c r="V269" s="174">
        <f t="shared" si="58"/>
        <v>0</v>
      </c>
      <c r="W269" s="174">
        <v>0</v>
      </c>
      <c r="X269" s="175">
        <f t="shared" si="59"/>
        <v>0</v>
      </c>
      <c r="Y269" s="28"/>
      <c r="Z269" s="28"/>
      <c r="AA269" s="28"/>
      <c r="AB269" s="28"/>
      <c r="AC269" s="28"/>
      <c r="AD269" s="28"/>
      <c r="AE269" s="28"/>
      <c r="AR269" s="176" t="s">
        <v>157</v>
      </c>
      <c r="AT269" s="176" t="s">
        <v>153</v>
      </c>
      <c r="AU269" s="176" t="s">
        <v>158</v>
      </c>
      <c r="AY269" s="14" t="s">
        <v>151</v>
      </c>
      <c r="BE269" s="177">
        <f t="shared" si="60"/>
        <v>0</v>
      </c>
      <c r="BF269" s="177">
        <f t="shared" si="61"/>
        <v>0</v>
      </c>
      <c r="BG269" s="177">
        <f t="shared" si="62"/>
        <v>0</v>
      </c>
      <c r="BH269" s="177">
        <f t="shared" si="63"/>
        <v>0</v>
      </c>
      <c r="BI269" s="177">
        <f t="shared" si="64"/>
        <v>0</v>
      </c>
      <c r="BJ269" s="14" t="s">
        <v>158</v>
      </c>
      <c r="BK269" s="178">
        <f t="shared" si="65"/>
        <v>0</v>
      </c>
      <c r="BL269" s="14" t="s">
        <v>157</v>
      </c>
      <c r="BM269" s="176" t="s">
        <v>574</v>
      </c>
    </row>
    <row r="270" spans="1:65" s="2" customFormat="1" ht="21.75" customHeight="1" x14ac:dyDescent="0.2">
      <c r="A270" s="28"/>
      <c r="B270" s="163"/>
      <c r="C270" s="164" t="s">
        <v>370</v>
      </c>
      <c r="D270" s="164" t="s">
        <v>153</v>
      </c>
      <c r="E270" s="165" t="s">
        <v>575</v>
      </c>
      <c r="F270" s="166" t="s">
        <v>576</v>
      </c>
      <c r="G270" s="167" t="s">
        <v>187</v>
      </c>
      <c r="H270" s="168">
        <v>274.89400000000001</v>
      </c>
      <c r="I270" s="169"/>
      <c r="J270" s="169"/>
      <c r="K270" s="168">
        <f t="shared" si="53"/>
        <v>0</v>
      </c>
      <c r="L270" s="170"/>
      <c r="M270" s="29"/>
      <c r="N270" s="171" t="s">
        <v>1</v>
      </c>
      <c r="O270" s="172" t="s">
        <v>38</v>
      </c>
      <c r="P270" s="173">
        <f t="shared" si="54"/>
        <v>0</v>
      </c>
      <c r="Q270" s="173">
        <f t="shared" si="55"/>
        <v>0</v>
      </c>
      <c r="R270" s="173">
        <f t="shared" si="56"/>
        <v>0</v>
      </c>
      <c r="S270" s="53"/>
      <c r="T270" s="174">
        <f t="shared" si="57"/>
        <v>0</v>
      </c>
      <c r="U270" s="174">
        <v>0</v>
      </c>
      <c r="V270" s="174">
        <f t="shared" si="58"/>
        <v>0</v>
      </c>
      <c r="W270" s="174">
        <v>0</v>
      </c>
      <c r="X270" s="175">
        <f t="shared" si="59"/>
        <v>0</v>
      </c>
      <c r="Y270" s="28"/>
      <c r="Z270" s="28"/>
      <c r="AA270" s="28"/>
      <c r="AB270" s="28"/>
      <c r="AC270" s="28"/>
      <c r="AD270" s="28"/>
      <c r="AE270" s="28"/>
      <c r="AR270" s="176" t="s">
        <v>157</v>
      </c>
      <c r="AT270" s="176" t="s">
        <v>153</v>
      </c>
      <c r="AU270" s="176" t="s">
        <v>158</v>
      </c>
      <c r="AY270" s="14" t="s">
        <v>151</v>
      </c>
      <c r="BE270" s="177">
        <f t="shared" si="60"/>
        <v>0</v>
      </c>
      <c r="BF270" s="177">
        <f t="shared" si="61"/>
        <v>0</v>
      </c>
      <c r="BG270" s="177">
        <f t="shared" si="62"/>
        <v>0</v>
      </c>
      <c r="BH270" s="177">
        <f t="shared" si="63"/>
        <v>0</v>
      </c>
      <c r="BI270" s="177">
        <f t="shared" si="64"/>
        <v>0</v>
      </c>
      <c r="BJ270" s="14" t="s">
        <v>158</v>
      </c>
      <c r="BK270" s="178">
        <f t="shared" si="65"/>
        <v>0</v>
      </c>
      <c r="BL270" s="14" t="s">
        <v>157</v>
      </c>
      <c r="BM270" s="176" t="s">
        <v>577</v>
      </c>
    </row>
    <row r="271" spans="1:65" s="2" customFormat="1" ht="16.5" customHeight="1" x14ac:dyDescent="0.2">
      <c r="A271" s="28"/>
      <c r="B271" s="163"/>
      <c r="C271" s="164" t="s">
        <v>578</v>
      </c>
      <c r="D271" s="164" t="s">
        <v>153</v>
      </c>
      <c r="E271" s="165" t="s">
        <v>579</v>
      </c>
      <c r="F271" s="166" t="s">
        <v>580</v>
      </c>
      <c r="G271" s="167" t="s">
        <v>187</v>
      </c>
      <c r="H271" s="168">
        <v>792.577</v>
      </c>
      <c r="I271" s="169"/>
      <c r="J271" s="169"/>
      <c r="K271" s="168">
        <f t="shared" si="53"/>
        <v>0</v>
      </c>
      <c r="L271" s="170"/>
      <c r="M271" s="29"/>
      <c r="N271" s="171" t="s">
        <v>1</v>
      </c>
      <c r="O271" s="172" t="s">
        <v>38</v>
      </c>
      <c r="P271" s="173">
        <f t="shared" si="54"/>
        <v>0</v>
      </c>
      <c r="Q271" s="173">
        <f t="shared" si="55"/>
        <v>0</v>
      </c>
      <c r="R271" s="173">
        <f t="shared" si="56"/>
        <v>0</v>
      </c>
      <c r="S271" s="53"/>
      <c r="T271" s="174">
        <f t="shared" si="57"/>
        <v>0</v>
      </c>
      <c r="U271" s="174">
        <v>0</v>
      </c>
      <c r="V271" s="174">
        <f t="shared" si="58"/>
        <v>0</v>
      </c>
      <c r="W271" s="174">
        <v>0</v>
      </c>
      <c r="X271" s="175">
        <f t="shared" si="59"/>
        <v>0</v>
      </c>
      <c r="Y271" s="28"/>
      <c r="Z271" s="28"/>
      <c r="AA271" s="28"/>
      <c r="AB271" s="28"/>
      <c r="AC271" s="28"/>
      <c r="AD271" s="28"/>
      <c r="AE271" s="28"/>
      <c r="AR271" s="176" t="s">
        <v>157</v>
      </c>
      <c r="AT271" s="176" t="s">
        <v>153</v>
      </c>
      <c r="AU271" s="176" t="s">
        <v>158</v>
      </c>
      <c r="AY271" s="14" t="s">
        <v>151</v>
      </c>
      <c r="BE271" s="177">
        <f t="shared" si="60"/>
        <v>0</v>
      </c>
      <c r="BF271" s="177">
        <f t="shared" si="61"/>
        <v>0</v>
      </c>
      <c r="BG271" s="177">
        <f t="shared" si="62"/>
        <v>0</v>
      </c>
      <c r="BH271" s="177">
        <f t="shared" si="63"/>
        <v>0</v>
      </c>
      <c r="BI271" s="177">
        <f t="shared" si="64"/>
        <v>0</v>
      </c>
      <c r="BJ271" s="14" t="s">
        <v>158</v>
      </c>
      <c r="BK271" s="178">
        <f t="shared" si="65"/>
        <v>0</v>
      </c>
      <c r="BL271" s="14" t="s">
        <v>157</v>
      </c>
      <c r="BM271" s="176" t="s">
        <v>581</v>
      </c>
    </row>
    <row r="272" spans="1:65" s="2" customFormat="1" ht="21.75" customHeight="1" x14ac:dyDescent="0.2">
      <c r="A272" s="28"/>
      <c r="B272" s="163"/>
      <c r="C272" s="164" t="s">
        <v>373</v>
      </c>
      <c r="D272" s="164" t="s">
        <v>153</v>
      </c>
      <c r="E272" s="165" t="s">
        <v>582</v>
      </c>
      <c r="F272" s="166" t="s">
        <v>583</v>
      </c>
      <c r="G272" s="167" t="s">
        <v>187</v>
      </c>
      <c r="H272" s="168">
        <v>11888.655000000001</v>
      </c>
      <c r="I272" s="169"/>
      <c r="J272" s="169"/>
      <c r="K272" s="168">
        <f t="shared" si="53"/>
        <v>0</v>
      </c>
      <c r="L272" s="170"/>
      <c r="M272" s="29"/>
      <c r="N272" s="171" t="s">
        <v>1</v>
      </c>
      <c r="O272" s="172" t="s">
        <v>38</v>
      </c>
      <c r="P272" s="173">
        <f t="shared" si="54"/>
        <v>0</v>
      </c>
      <c r="Q272" s="173">
        <f t="shared" si="55"/>
        <v>0</v>
      </c>
      <c r="R272" s="173">
        <f t="shared" si="56"/>
        <v>0</v>
      </c>
      <c r="S272" s="53"/>
      <c r="T272" s="174">
        <f t="shared" si="57"/>
        <v>0</v>
      </c>
      <c r="U272" s="174">
        <v>0</v>
      </c>
      <c r="V272" s="174">
        <f t="shared" si="58"/>
        <v>0</v>
      </c>
      <c r="W272" s="174">
        <v>0</v>
      </c>
      <c r="X272" s="175">
        <f t="shared" si="59"/>
        <v>0</v>
      </c>
      <c r="Y272" s="28"/>
      <c r="Z272" s="28"/>
      <c r="AA272" s="28"/>
      <c r="AB272" s="28"/>
      <c r="AC272" s="28"/>
      <c r="AD272" s="28"/>
      <c r="AE272" s="28"/>
      <c r="AR272" s="176" t="s">
        <v>157</v>
      </c>
      <c r="AT272" s="176" t="s">
        <v>153</v>
      </c>
      <c r="AU272" s="176" t="s">
        <v>158</v>
      </c>
      <c r="AY272" s="14" t="s">
        <v>151</v>
      </c>
      <c r="BE272" s="177">
        <f t="shared" si="60"/>
        <v>0</v>
      </c>
      <c r="BF272" s="177">
        <f t="shared" si="61"/>
        <v>0</v>
      </c>
      <c r="BG272" s="177">
        <f t="shared" si="62"/>
        <v>0</v>
      </c>
      <c r="BH272" s="177">
        <f t="shared" si="63"/>
        <v>0</v>
      </c>
      <c r="BI272" s="177">
        <f t="shared" si="64"/>
        <v>0</v>
      </c>
      <c r="BJ272" s="14" t="s">
        <v>158</v>
      </c>
      <c r="BK272" s="178">
        <f t="shared" si="65"/>
        <v>0</v>
      </c>
      <c r="BL272" s="14" t="s">
        <v>157</v>
      </c>
      <c r="BM272" s="176" t="s">
        <v>584</v>
      </c>
    </row>
    <row r="273" spans="1:65" s="2" customFormat="1" ht="21.75" customHeight="1" x14ac:dyDescent="0.2">
      <c r="A273" s="28"/>
      <c r="B273" s="163"/>
      <c r="C273" s="164" t="s">
        <v>585</v>
      </c>
      <c r="D273" s="164" t="s">
        <v>153</v>
      </c>
      <c r="E273" s="165" t="s">
        <v>586</v>
      </c>
      <c r="F273" s="166" t="s">
        <v>587</v>
      </c>
      <c r="G273" s="167" t="s">
        <v>187</v>
      </c>
      <c r="H273" s="168">
        <v>792.577</v>
      </c>
      <c r="I273" s="169"/>
      <c r="J273" s="169"/>
      <c r="K273" s="168">
        <f t="shared" si="53"/>
        <v>0</v>
      </c>
      <c r="L273" s="170"/>
      <c r="M273" s="29"/>
      <c r="N273" s="171" t="s">
        <v>1</v>
      </c>
      <c r="O273" s="172" t="s">
        <v>38</v>
      </c>
      <c r="P273" s="173">
        <f t="shared" si="54"/>
        <v>0</v>
      </c>
      <c r="Q273" s="173">
        <f t="shared" si="55"/>
        <v>0</v>
      </c>
      <c r="R273" s="173">
        <f t="shared" si="56"/>
        <v>0</v>
      </c>
      <c r="S273" s="53"/>
      <c r="T273" s="174">
        <f t="shared" si="57"/>
        <v>0</v>
      </c>
      <c r="U273" s="174">
        <v>0</v>
      </c>
      <c r="V273" s="174">
        <f t="shared" si="58"/>
        <v>0</v>
      </c>
      <c r="W273" s="174">
        <v>0</v>
      </c>
      <c r="X273" s="175">
        <f t="shared" si="59"/>
        <v>0</v>
      </c>
      <c r="Y273" s="28"/>
      <c r="Z273" s="28"/>
      <c r="AA273" s="28"/>
      <c r="AB273" s="28"/>
      <c r="AC273" s="28"/>
      <c r="AD273" s="28"/>
      <c r="AE273" s="28"/>
      <c r="AR273" s="176" t="s">
        <v>157</v>
      </c>
      <c r="AT273" s="176" t="s">
        <v>153</v>
      </c>
      <c r="AU273" s="176" t="s">
        <v>158</v>
      </c>
      <c r="AY273" s="14" t="s">
        <v>151</v>
      </c>
      <c r="BE273" s="177">
        <f t="shared" si="60"/>
        <v>0</v>
      </c>
      <c r="BF273" s="177">
        <f t="shared" si="61"/>
        <v>0</v>
      </c>
      <c r="BG273" s="177">
        <f t="shared" si="62"/>
        <v>0</v>
      </c>
      <c r="BH273" s="177">
        <f t="shared" si="63"/>
        <v>0</v>
      </c>
      <c r="BI273" s="177">
        <f t="shared" si="64"/>
        <v>0</v>
      </c>
      <c r="BJ273" s="14" t="s">
        <v>158</v>
      </c>
      <c r="BK273" s="178">
        <f t="shared" si="65"/>
        <v>0</v>
      </c>
      <c r="BL273" s="14" t="s">
        <v>157</v>
      </c>
      <c r="BM273" s="176" t="s">
        <v>588</v>
      </c>
    </row>
    <row r="274" spans="1:65" s="2" customFormat="1" ht="21.75" customHeight="1" x14ac:dyDescent="0.2">
      <c r="A274" s="28"/>
      <c r="B274" s="163"/>
      <c r="C274" s="164" t="s">
        <v>377</v>
      </c>
      <c r="D274" s="164" t="s">
        <v>153</v>
      </c>
      <c r="E274" s="165" t="s">
        <v>589</v>
      </c>
      <c r="F274" s="166" t="s">
        <v>590</v>
      </c>
      <c r="G274" s="167" t="s">
        <v>187</v>
      </c>
      <c r="H274" s="168">
        <v>3962.8850000000002</v>
      </c>
      <c r="I274" s="169"/>
      <c r="J274" s="169"/>
      <c r="K274" s="168">
        <f t="shared" si="53"/>
        <v>0</v>
      </c>
      <c r="L274" s="170"/>
      <c r="M274" s="29"/>
      <c r="N274" s="171" t="s">
        <v>1</v>
      </c>
      <c r="O274" s="172" t="s">
        <v>38</v>
      </c>
      <c r="P274" s="173">
        <f t="shared" si="54"/>
        <v>0</v>
      </c>
      <c r="Q274" s="173">
        <f t="shared" si="55"/>
        <v>0</v>
      </c>
      <c r="R274" s="173">
        <f t="shared" si="56"/>
        <v>0</v>
      </c>
      <c r="S274" s="53"/>
      <c r="T274" s="174">
        <f t="shared" si="57"/>
        <v>0</v>
      </c>
      <c r="U274" s="174">
        <v>0</v>
      </c>
      <c r="V274" s="174">
        <f t="shared" si="58"/>
        <v>0</v>
      </c>
      <c r="W274" s="174">
        <v>0</v>
      </c>
      <c r="X274" s="175">
        <f t="shared" si="59"/>
        <v>0</v>
      </c>
      <c r="Y274" s="28"/>
      <c r="Z274" s="28"/>
      <c r="AA274" s="28"/>
      <c r="AB274" s="28"/>
      <c r="AC274" s="28"/>
      <c r="AD274" s="28"/>
      <c r="AE274" s="28"/>
      <c r="AR274" s="176" t="s">
        <v>157</v>
      </c>
      <c r="AT274" s="176" t="s">
        <v>153</v>
      </c>
      <c r="AU274" s="176" t="s">
        <v>158</v>
      </c>
      <c r="AY274" s="14" t="s">
        <v>151</v>
      </c>
      <c r="BE274" s="177">
        <f t="shared" si="60"/>
        <v>0</v>
      </c>
      <c r="BF274" s="177">
        <f t="shared" si="61"/>
        <v>0</v>
      </c>
      <c r="BG274" s="177">
        <f t="shared" si="62"/>
        <v>0</v>
      </c>
      <c r="BH274" s="177">
        <f t="shared" si="63"/>
        <v>0</v>
      </c>
      <c r="BI274" s="177">
        <f t="shared" si="64"/>
        <v>0</v>
      </c>
      <c r="BJ274" s="14" t="s">
        <v>158</v>
      </c>
      <c r="BK274" s="178">
        <f t="shared" si="65"/>
        <v>0</v>
      </c>
      <c r="BL274" s="14" t="s">
        <v>157</v>
      </c>
      <c r="BM274" s="176" t="s">
        <v>591</v>
      </c>
    </row>
    <row r="275" spans="1:65" s="2" customFormat="1" ht="21.75" customHeight="1" x14ac:dyDescent="0.2">
      <c r="A275" s="28"/>
      <c r="B275" s="163"/>
      <c r="C275" s="164" t="s">
        <v>592</v>
      </c>
      <c r="D275" s="164" t="s">
        <v>153</v>
      </c>
      <c r="E275" s="165" t="s">
        <v>593</v>
      </c>
      <c r="F275" s="166" t="s">
        <v>594</v>
      </c>
      <c r="G275" s="167" t="s">
        <v>187</v>
      </c>
      <c r="H275" s="168">
        <v>792.577</v>
      </c>
      <c r="I275" s="169"/>
      <c r="J275" s="169"/>
      <c r="K275" s="168">
        <f t="shared" si="53"/>
        <v>0</v>
      </c>
      <c r="L275" s="170"/>
      <c r="M275" s="29"/>
      <c r="N275" s="171" t="s">
        <v>1</v>
      </c>
      <c r="O275" s="172" t="s">
        <v>38</v>
      </c>
      <c r="P275" s="173">
        <f t="shared" si="54"/>
        <v>0</v>
      </c>
      <c r="Q275" s="173">
        <f t="shared" si="55"/>
        <v>0</v>
      </c>
      <c r="R275" s="173">
        <f t="shared" si="56"/>
        <v>0</v>
      </c>
      <c r="S275" s="53"/>
      <c r="T275" s="174">
        <f t="shared" si="57"/>
        <v>0</v>
      </c>
      <c r="U275" s="174">
        <v>0</v>
      </c>
      <c r="V275" s="174">
        <f t="shared" si="58"/>
        <v>0</v>
      </c>
      <c r="W275" s="174">
        <v>0</v>
      </c>
      <c r="X275" s="175">
        <f t="shared" si="59"/>
        <v>0</v>
      </c>
      <c r="Y275" s="28"/>
      <c r="Z275" s="28"/>
      <c r="AA275" s="28"/>
      <c r="AB275" s="28"/>
      <c r="AC275" s="28"/>
      <c r="AD275" s="28"/>
      <c r="AE275" s="28"/>
      <c r="AR275" s="176" t="s">
        <v>157</v>
      </c>
      <c r="AT275" s="176" t="s">
        <v>153</v>
      </c>
      <c r="AU275" s="176" t="s">
        <v>158</v>
      </c>
      <c r="AY275" s="14" t="s">
        <v>151</v>
      </c>
      <c r="BE275" s="177">
        <f t="shared" si="60"/>
        <v>0</v>
      </c>
      <c r="BF275" s="177">
        <f t="shared" si="61"/>
        <v>0</v>
      </c>
      <c r="BG275" s="177">
        <f t="shared" si="62"/>
        <v>0</v>
      </c>
      <c r="BH275" s="177">
        <f t="shared" si="63"/>
        <v>0</v>
      </c>
      <c r="BI275" s="177">
        <f t="shared" si="64"/>
        <v>0</v>
      </c>
      <c r="BJ275" s="14" t="s">
        <v>158</v>
      </c>
      <c r="BK275" s="178">
        <f t="shared" si="65"/>
        <v>0</v>
      </c>
      <c r="BL275" s="14" t="s">
        <v>157</v>
      </c>
      <c r="BM275" s="176" t="s">
        <v>595</v>
      </c>
    </row>
    <row r="276" spans="1:65" s="2" customFormat="1" ht="21.75" customHeight="1" x14ac:dyDescent="0.2">
      <c r="A276" s="28"/>
      <c r="B276" s="163"/>
      <c r="C276" s="164" t="s">
        <v>380</v>
      </c>
      <c r="D276" s="164" t="s">
        <v>153</v>
      </c>
      <c r="E276" s="165" t="s">
        <v>596</v>
      </c>
      <c r="F276" s="166" t="s">
        <v>597</v>
      </c>
      <c r="G276" s="167" t="s">
        <v>187</v>
      </c>
      <c r="H276" s="168">
        <v>792.577</v>
      </c>
      <c r="I276" s="169"/>
      <c r="J276" s="169"/>
      <c r="K276" s="168">
        <f t="shared" si="53"/>
        <v>0</v>
      </c>
      <c r="L276" s="170"/>
      <c r="M276" s="29"/>
      <c r="N276" s="171" t="s">
        <v>1</v>
      </c>
      <c r="O276" s="172" t="s">
        <v>38</v>
      </c>
      <c r="P276" s="173">
        <f t="shared" si="54"/>
        <v>0</v>
      </c>
      <c r="Q276" s="173">
        <f t="shared" si="55"/>
        <v>0</v>
      </c>
      <c r="R276" s="173">
        <f t="shared" si="56"/>
        <v>0</v>
      </c>
      <c r="S276" s="53"/>
      <c r="T276" s="174">
        <f t="shared" si="57"/>
        <v>0</v>
      </c>
      <c r="U276" s="174">
        <v>0</v>
      </c>
      <c r="V276" s="174">
        <f t="shared" si="58"/>
        <v>0</v>
      </c>
      <c r="W276" s="174">
        <v>0</v>
      </c>
      <c r="X276" s="175">
        <f t="shared" si="59"/>
        <v>0</v>
      </c>
      <c r="Y276" s="28"/>
      <c r="Z276" s="28"/>
      <c r="AA276" s="28"/>
      <c r="AB276" s="28"/>
      <c r="AC276" s="28"/>
      <c r="AD276" s="28"/>
      <c r="AE276" s="28"/>
      <c r="AR276" s="176" t="s">
        <v>157</v>
      </c>
      <c r="AT276" s="176" t="s">
        <v>153</v>
      </c>
      <c r="AU276" s="176" t="s">
        <v>158</v>
      </c>
      <c r="AY276" s="14" t="s">
        <v>151</v>
      </c>
      <c r="BE276" s="177">
        <f t="shared" si="60"/>
        <v>0</v>
      </c>
      <c r="BF276" s="177">
        <f t="shared" si="61"/>
        <v>0</v>
      </c>
      <c r="BG276" s="177">
        <f t="shared" si="62"/>
        <v>0</v>
      </c>
      <c r="BH276" s="177">
        <f t="shared" si="63"/>
        <v>0</v>
      </c>
      <c r="BI276" s="177">
        <f t="shared" si="64"/>
        <v>0</v>
      </c>
      <c r="BJ276" s="14" t="s">
        <v>158</v>
      </c>
      <c r="BK276" s="178">
        <f t="shared" si="65"/>
        <v>0</v>
      </c>
      <c r="BL276" s="14" t="s">
        <v>157</v>
      </c>
      <c r="BM276" s="176" t="s">
        <v>598</v>
      </c>
    </row>
    <row r="277" spans="1:65" s="2" customFormat="1" ht="16.5" customHeight="1" x14ac:dyDescent="0.2">
      <c r="A277" s="28"/>
      <c r="B277" s="163"/>
      <c r="C277" s="164" t="s">
        <v>599</v>
      </c>
      <c r="D277" s="164" t="s">
        <v>153</v>
      </c>
      <c r="E277" s="165" t="s">
        <v>600</v>
      </c>
      <c r="F277" s="166" t="s">
        <v>601</v>
      </c>
      <c r="G277" s="167" t="s">
        <v>198</v>
      </c>
      <c r="H277" s="168">
        <v>1</v>
      </c>
      <c r="I277" s="169"/>
      <c r="J277" s="169"/>
      <c r="K277" s="168">
        <f t="shared" si="53"/>
        <v>0</v>
      </c>
      <c r="L277" s="170"/>
      <c r="M277" s="29"/>
      <c r="N277" s="171" t="s">
        <v>1</v>
      </c>
      <c r="O277" s="172" t="s">
        <v>38</v>
      </c>
      <c r="P277" s="173">
        <f t="shared" si="54"/>
        <v>0</v>
      </c>
      <c r="Q277" s="173">
        <f t="shared" si="55"/>
        <v>0</v>
      </c>
      <c r="R277" s="173">
        <f t="shared" si="56"/>
        <v>0</v>
      </c>
      <c r="S277" s="53"/>
      <c r="T277" s="174">
        <f t="shared" si="57"/>
        <v>0</v>
      </c>
      <c r="U277" s="174">
        <v>0</v>
      </c>
      <c r="V277" s="174">
        <f t="shared" si="58"/>
        <v>0</v>
      </c>
      <c r="W277" s="174">
        <v>0</v>
      </c>
      <c r="X277" s="175">
        <f t="shared" si="59"/>
        <v>0</v>
      </c>
      <c r="Y277" s="28"/>
      <c r="Z277" s="28"/>
      <c r="AA277" s="28"/>
      <c r="AB277" s="28"/>
      <c r="AC277" s="28"/>
      <c r="AD277" s="28"/>
      <c r="AE277" s="28"/>
      <c r="AR277" s="176" t="s">
        <v>157</v>
      </c>
      <c r="AT277" s="176" t="s">
        <v>153</v>
      </c>
      <c r="AU277" s="176" t="s">
        <v>158</v>
      </c>
      <c r="AY277" s="14" t="s">
        <v>151</v>
      </c>
      <c r="BE277" s="177">
        <f t="shared" si="60"/>
        <v>0</v>
      </c>
      <c r="BF277" s="177">
        <f t="shared" si="61"/>
        <v>0</v>
      </c>
      <c r="BG277" s="177">
        <f t="shared" si="62"/>
        <v>0</v>
      </c>
      <c r="BH277" s="177">
        <f t="shared" si="63"/>
        <v>0</v>
      </c>
      <c r="BI277" s="177">
        <f t="shared" si="64"/>
        <v>0</v>
      </c>
      <c r="BJ277" s="14" t="s">
        <v>158</v>
      </c>
      <c r="BK277" s="178">
        <f t="shared" si="65"/>
        <v>0</v>
      </c>
      <c r="BL277" s="14" t="s">
        <v>157</v>
      </c>
      <c r="BM277" s="176" t="s">
        <v>602</v>
      </c>
    </row>
    <row r="278" spans="1:65" s="12" customFormat="1" ht="22.9" customHeight="1" x14ac:dyDescent="0.2">
      <c r="B278" s="149"/>
      <c r="D278" s="150" t="s">
        <v>73</v>
      </c>
      <c r="E278" s="161" t="s">
        <v>508</v>
      </c>
      <c r="F278" s="161" t="s">
        <v>603</v>
      </c>
      <c r="I278" s="152"/>
      <c r="J278" s="152"/>
      <c r="K278" s="162">
        <f>BK278</f>
        <v>0</v>
      </c>
      <c r="M278" s="149"/>
      <c r="N278" s="154"/>
      <c r="O278" s="155"/>
      <c r="P278" s="155"/>
      <c r="Q278" s="156">
        <f>Q279</f>
        <v>0</v>
      </c>
      <c r="R278" s="156">
        <f>R279</f>
        <v>0</v>
      </c>
      <c r="S278" s="155"/>
      <c r="T278" s="157">
        <f>T279</f>
        <v>0</v>
      </c>
      <c r="U278" s="155"/>
      <c r="V278" s="157">
        <f>V279</f>
        <v>0</v>
      </c>
      <c r="W278" s="155"/>
      <c r="X278" s="158">
        <f>X279</f>
        <v>0</v>
      </c>
      <c r="AR278" s="150" t="s">
        <v>82</v>
      </c>
      <c r="AT278" s="159" t="s">
        <v>73</v>
      </c>
      <c r="AU278" s="159" t="s">
        <v>82</v>
      </c>
      <c r="AY278" s="150" t="s">
        <v>151</v>
      </c>
      <c r="BK278" s="160">
        <f>BK279</f>
        <v>0</v>
      </c>
    </row>
    <row r="279" spans="1:65" s="2" customFormat="1" ht="21.75" customHeight="1" x14ac:dyDescent="0.2">
      <c r="A279" s="28"/>
      <c r="B279" s="163"/>
      <c r="C279" s="164" t="s">
        <v>384</v>
      </c>
      <c r="D279" s="164" t="s">
        <v>153</v>
      </c>
      <c r="E279" s="165" t="s">
        <v>604</v>
      </c>
      <c r="F279" s="166" t="s">
        <v>605</v>
      </c>
      <c r="G279" s="167" t="s">
        <v>187</v>
      </c>
      <c r="H279" s="168">
        <v>1900.5820000000001</v>
      </c>
      <c r="I279" s="169"/>
      <c r="J279" s="169"/>
      <c r="K279" s="168">
        <f>ROUND(P279*H279,3)</f>
        <v>0</v>
      </c>
      <c r="L279" s="170"/>
      <c r="M279" s="29"/>
      <c r="N279" s="171" t="s">
        <v>1</v>
      </c>
      <c r="O279" s="172" t="s">
        <v>38</v>
      </c>
      <c r="P279" s="173">
        <f>I279+J279</f>
        <v>0</v>
      </c>
      <c r="Q279" s="173">
        <f>ROUND(I279*H279,3)</f>
        <v>0</v>
      </c>
      <c r="R279" s="173">
        <f>ROUND(J279*H279,3)</f>
        <v>0</v>
      </c>
      <c r="S279" s="53"/>
      <c r="T279" s="174">
        <f>S279*H279</f>
        <v>0</v>
      </c>
      <c r="U279" s="174">
        <v>0</v>
      </c>
      <c r="V279" s="174">
        <f>U279*H279</f>
        <v>0</v>
      </c>
      <c r="W279" s="174">
        <v>0</v>
      </c>
      <c r="X279" s="175">
        <f>W279*H279</f>
        <v>0</v>
      </c>
      <c r="Y279" s="28"/>
      <c r="Z279" s="28"/>
      <c r="AA279" s="28"/>
      <c r="AB279" s="28"/>
      <c r="AC279" s="28"/>
      <c r="AD279" s="28"/>
      <c r="AE279" s="28"/>
      <c r="AR279" s="176" t="s">
        <v>157</v>
      </c>
      <c r="AT279" s="176" t="s">
        <v>153</v>
      </c>
      <c r="AU279" s="176" t="s">
        <v>158</v>
      </c>
      <c r="AY279" s="14" t="s">
        <v>151</v>
      </c>
      <c r="BE279" s="177">
        <f>IF(O279="základná",K279,0)</f>
        <v>0</v>
      </c>
      <c r="BF279" s="177">
        <f>IF(O279="znížená",K279,0)</f>
        <v>0</v>
      </c>
      <c r="BG279" s="177">
        <f>IF(O279="zákl. prenesená",K279,0)</f>
        <v>0</v>
      </c>
      <c r="BH279" s="177">
        <f>IF(O279="zníž. prenesená",K279,0)</f>
        <v>0</v>
      </c>
      <c r="BI279" s="177">
        <f>IF(O279="nulová",K279,0)</f>
        <v>0</v>
      </c>
      <c r="BJ279" s="14" t="s">
        <v>158</v>
      </c>
      <c r="BK279" s="178">
        <f>ROUND(P279*H279,3)</f>
        <v>0</v>
      </c>
      <c r="BL279" s="14" t="s">
        <v>157</v>
      </c>
      <c r="BM279" s="176" t="s">
        <v>606</v>
      </c>
    </row>
    <row r="280" spans="1:65" s="12" customFormat="1" ht="25.9" customHeight="1" x14ac:dyDescent="0.2">
      <c r="B280" s="149"/>
      <c r="D280" s="150" t="s">
        <v>73</v>
      </c>
      <c r="E280" s="151" t="s">
        <v>607</v>
      </c>
      <c r="F280" s="151" t="s">
        <v>608</v>
      </c>
      <c r="I280" s="152"/>
      <c r="J280" s="152"/>
      <c r="K280" s="153">
        <f>BK280</f>
        <v>0</v>
      </c>
      <c r="M280" s="149"/>
      <c r="N280" s="154"/>
      <c r="O280" s="155"/>
      <c r="P280" s="155"/>
      <c r="Q280" s="156">
        <f>Q281+Q293+Q304+Q311+Q318+Q329+Q353+Q368+Q387+Q406+Q412+Q417+Q421+Q428</f>
        <v>0</v>
      </c>
      <c r="R280" s="156">
        <f>R281+R293+R304+R311+R318+R329+R353+R368+R387+R406+R412+R417+R421+R428</f>
        <v>0</v>
      </c>
      <c r="S280" s="155"/>
      <c r="T280" s="157">
        <f>T281+T293+T304+T311+T318+T329+T353+T368+T387+T406+T412+T417+T421+T428</f>
        <v>0</v>
      </c>
      <c r="U280" s="155"/>
      <c r="V280" s="157">
        <f>V281+V293+V304+V311+V318+V329+V353+V368+V387+V406+V412+V417+V421+V428</f>
        <v>0</v>
      </c>
      <c r="W280" s="155"/>
      <c r="X280" s="158">
        <f>X281+X293+X304+X311+X318+X329+X353+X368+X387+X406+X412+X417+X421+X428</f>
        <v>0</v>
      </c>
      <c r="AR280" s="150" t="s">
        <v>158</v>
      </c>
      <c r="AT280" s="159" t="s">
        <v>73</v>
      </c>
      <c r="AU280" s="159" t="s">
        <v>74</v>
      </c>
      <c r="AY280" s="150" t="s">
        <v>151</v>
      </c>
      <c r="BK280" s="160">
        <f>BK281+BK293+BK304+BK311+BK318+BK329+BK353+BK368+BK387+BK406+BK412+BK417+BK421+BK428</f>
        <v>0</v>
      </c>
    </row>
    <row r="281" spans="1:65" s="12" customFormat="1" ht="22.9" customHeight="1" x14ac:dyDescent="0.2">
      <c r="B281" s="149"/>
      <c r="D281" s="150" t="s">
        <v>73</v>
      </c>
      <c r="E281" s="161" t="s">
        <v>609</v>
      </c>
      <c r="F281" s="161" t="s">
        <v>610</v>
      </c>
      <c r="I281" s="152"/>
      <c r="J281" s="152"/>
      <c r="K281" s="162">
        <f>BK281</f>
        <v>0</v>
      </c>
      <c r="M281" s="149"/>
      <c r="N281" s="154"/>
      <c r="O281" s="155"/>
      <c r="P281" s="155"/>
      <c r="Q281" s="156">
        <f>SUM(Q282:Q292)</f>
        <v>0</v>
      </c>
      <c r="R281" s="156">
        <f>SUM(R282:R292)</f>
        <v>0</v>
      </c>
      <c r="S281" s="155"/>
      <c r="T281" s="157">
        <f>SUM(T282:T292)</f>
        <v>0</v>
      </c>
      <c r="U281" s="155"/>
      <c r="V281" s="157">
        <f>SUM(V282:V292)</f>
        <v>0</v>
      </c>
      <c r="W281" s="155"/>
      <c r="X281" s="158">
        <f>SUM(X282:X292)</f>
        <v>0</v>
      </c>
      <c r="AR281" s="150" t="s">
        <v>158</v>
      </c>
      <c r="AT281" s="159" t="s">
        <v>73</v>
      </c>
      <c r="AU281" s="159" t="s">
        <v>82</v>
      </c>
      <c r="AY281" s="150" t="s">
        <v>151</v>
      </c>
      <c r="BK281" s="160">
        <f>SUM(BK282:BK292)</f>
        <v>0</v>
      </c>
    </row>
    <row r="282" spans="1:65" s="2" customFormat="1" ht="21.75" customHeight="1" x14ac:dyDescent="0.2">
      <c r="A282" s="28"/>
      <c r="B282" s="163"/>
      <c r="C282" s="164" t="s">
        <v>611</v>
      </c>
      <c r="D282" s="164" t="s">
        <v>153</v>
      </c>
      <c r="E282" s="165" t="s">
        <v>612</v>
      </c>
      <c r="F282" s="166" t="s">
        <v>613</v>
      </c>
      <c r="G282" s="167" t="s">
        <v>168</v>
      </c>
      <c r="H282" s="168">
        <v>80.067999999999998</v>
      </c>
      <c r="I282" s="169"/>
      <c r="J282" s="169"/>
      <c r="K282" s="168">
        <f t="shared" ref="K282:K292" si="66">ROUND(P282*H282,3)</f>
        <v>0</v>
      </c>
      <c r="L282" s="170"/>
      <c r="M282" s="29"/>
      <c r="N282" s="171" t="s">
        <v>1</v>
      </c>
      <c r="O282" s="172" t="s">
        <v>38</v>
      </c>
      <c r="P282" s="173">
        <f t="shared" ref="P282:P292" si="67">I282+J282</f>
        <v>0</v>
      </c>
      <c r="Q282" s="173">
        <f t="shared" ref="Q282:Q292" si="68">ROUND(I282*H282,3)</f>
        <v>0</v>
      </c>
      <c r="R282" s="173">
        <f t="shared" ref="R282:R292" si="69">ROUND(J282*H282,3)</f>
        <v>0</v>
      </c>
      <c r="S282" s="53"/>
      <c r="T282" s="174">
        <f t="shared" ref="T282:T292" si="70">S282*H282</f>
        <v>0</v>
      </c>
      <c r="U282" s="174">
        <v>0</v>
      </c>
      <c r="V282" s="174">
        <f t="shared" ref="V282:V292" si="71">U282*H282</f>
        <v>0</v>
      </c>
      <c r="W282" s="174">
        <v>0</v>
      </c>
      <c r="X282" s="175">
        <f t="shared" ref="X282:X292" si="72">W282*H282</f>
        <v>0</v>
      </c>
      <c r="Y282" s="28"/>
      <c r="Z282" s="28"/>
      <c r="AA282" s="28"/>
      <c r="AB282" s="28"/>
      <c r="AC282" s="28"/>
      <c r="AD282" s="28"/>
      <c r="AE282" s="28"/>
      <c r="AR282" s="176" t="s">
        <v>183</v>
      </c>
      <c r="AT282" s="176" t="s">
        <v>153</v>
      </c>
      <c r="AU282" s="176" t="s">
        <v>158</v>
      </c>
      <c r="AY282" s="14" t="s">
        <v>151</v>
      </c>
      <c r="BE282" s="177">
        <f t="shared" ref="BE282:BE292" si="73">IF(O282="základná",K282,0)</f>
        <v>0</v>
      </c>
      <c r="BF282" s="177">
        <f t="shared" ref="BF282:BF292" si="74">IF(O282="znížená",K282,0)</f>
        <v>0</v>
      </c>
      <c r="BG282" s="177">
        <f t="shared" ref="BG282:BG292" si="75">IF(O282="zákl. prenesená",K282,0)</f>
        <v>0</v>
      </c>
      <c r="BH282" s="177">
        <f t="shared" ref="BH282:BH292" si="76">IF(O282="zníž. prenesená",K282,0)</f>
        <v>0</v>
      </c>
      <c r="BI282" s="177">
        <f t="shared" ref="BI282:BI292" si="77">IF(O282="nulová",K282,0)</f>
        <v>0</v>
      </c>
      <c r="BJ282" s="14" t="s">
        <v>158</v>
      </c>
      <c r="BK282" s="178">
        <f t="shared" ref="BK282:BK292" si="78">ROUND(P282*H282,3)</f>
        <v>0</v>
      </c>
      <c r="BL282" s="14" t="s">
        <v>183</v>
      </c>
      <c r="BM282" s="176" t="s">
        <v>614</v>
      </c>
    </row>
    <row r="283" spans="1:65" s="2" customFormat="1" ht="16.5" customHeight="1" x14ac:dyDescent="0.2">
      <c r="A283" s="28"/>
      <c r="B283" s="163"/>
      <c r="C283" s="179" t="s">
        <v>388</v>
      </c>
      <c r="D283" s="179" t="s">
        <v>192</v>
      </c>
      <c r="E283" s="180" t="s">
        <v>615</v>
      </c>
      <c r="F283" s="181" t="s">
        <v>616</v>
      </c>
      <c r="G283" s="182" t="s">
        <v>168</v>
      </c>
      <c r="H283" s="183">
        <v>96.081999999999994</v>
      </c>
      <c r="I283" s="184"/>
      <c r="J283" s="185"/>
      <c r="K283" s="183">
        <f t="shared" si="66"/>
        <v>0</v>
      </c>
      <c r="L283" s="185"/>
      <c r="M283" s="186"/>
      <c r="N283" s="187" t="s">
        <v>1</v>
      </c>
      <c r="O283" s="172" t="s">
        <v>38</v>
      </c>
      <c r="P283" s="173">
        <f t="shared" si="67"/>
        <v>0</v>
      </c>
      <c r="Q283" s="173">
        <f t="shared" si="68"/>
        <v>0</v>
      </c>
      <c r="R283" s="173">
        <f t="shared" si="69"/>
        <v>0</v>
      </c>
      <c r="S283" s="53"/>
      <c r="T283" s="174">
        <f t="shared" si="70"/>
        <v>0</v>
      </c>
      <c r="U283" s="174">
        <v>0</v>
      </c>
      <c r="V283" s="174">
        <f t="shared" si="71"/>
        <v>0</v>
      </c>
      <c r="W283" s="174">
        <v>0</v>
      </c>
      <c r="X283" s="175">
        <f t="shared" si="72"/>
        <v>0</v>
      </c>
      <c r="Y283" s="28"/>
      <c r="Z283" s="28"/>
      <c r="AA283" s="28"/>
      <c r="AB283" s="28"/>
      <c r="AC283" s="28"/>
      <c r="AD283" s="28"/>
      <c r="AE283" s="28"/>
      <c r="AR283" s="176" t="s">
        <v>215</v>
      </c>
      <c r="AT283" s="176" t="s">
        <v>192</v>
      </c>
      <c r="AU283" s="176" t="s">
        <v>158</v>
      </c>
      <c r="AY283" s="14" t="s">
        <v>151</v>
      </c>
      <c r="BE283" s="177">
        <f t="shared" si="73"/>
        <v>0</v>
      </c>
      <c r="BF283" s="177">
        <f t="shared" si="74"/>
        <v>0</v>
      </c>
      <c r="BG283" s="177">
        <f t="shared" si="75"/>
        <v>0</v>
      </c>
      <c r="BH283" s="177">
        <f t="shared" si="76"/>
        <v>0</v>
      </c>
      <c r="BI283" s="177">
        <f t="shared" si="77"/>
        <v>0</v>
      </c>
      <c r="BJ283" s="14" t="s">
        <v>158</v>
      </c>
      <c r="BK283" s="178">
        <f t="shared" si="78"/>
        <v>0</v>
      </c>
      <c r="BL283" s="14" t="s">
        <v>183</v>
      </c>
      <c r="BM283" s="176" t="s">
        <v>617</v>
      </c>
    </row>
    <row r="284" spans="1:65" s="2" customFormat="1" ht="21.75" customHeight="1" x14ac:dyDescent="0.2">
      <c r="A284" s="28"/>
      <c r="B284" s="163"/>
      <c r="C284" s="164" t="s">
        <v>618</v>
      </c>
      <c r="D284" s="164" t="s">
        <v>153</v>
      </c>
      <c r="E284" s="165" t="s">
        <v>619</v>
      </c>
      <c r="F284" s="166" t="s">
        <v>620</v>
      </c>
      <c r="G284" s="167" t="s">
        <v>168</v>
      </c>
      <c r="H284" s="168">
        <v>229.41</v>
      </c>
      <c r="I284" s="169"/>
      <c r="J284" s="169"/>
      <c r="K284" s="168">
        <f t="shared" si="66"/>
        <v>0</v>
      </c>
      <c r="L284" s="170"/>
      <c r="M284" s="29"/>
      <c r="N284" s="171" t="s">
        <v>1</v>
      </c>
      <c r="O284" s="172" t="s">
        <v>38</v>
      </c>
      <c r="P284" s="173">
        <f t="shared" si="67"/>
        <v>0</v>
      </c>
      <c r="Q284" s="173">
        <f t="shared" si="68"/>
        <v>0</v>
      </c>
      <c r="R284" s="173">
        <f t="shared" si="69"/>
        <v>0</v>
      </c>
      <c r="S284" s="53"/>
      <c r="T284" s="174">
        <f t="shared" si="70"/>
        <v>0</v>
      </c>
      <c r="U284" s="174">
        <v>0</v>
      </c>
      <c r="V284" s="174">
        <f t="shared" si="71"/>
        <v>0</v>
      </c>
      <c r="W284" s="174">
        <v>0</v>
      </c>
      <c r="X284" s="175">
        <f t="shared" si="72"/>
        <v>0</v>
      </c>
      <c r="Y284" s="28"/>
      <c r="Z284" s="28"/>
      <c r="AA284" s="28"/>
      <c r="AB284" s="28"/>
      <c r="AC284" s="28"/>
      <c r="AD284" s="28"/>
      <c r="AE284" s="28"/>
      <c r="AR284" s="176" t="s">
        <v>183</v>
      </c>
      <c r="AT284" s="176" t="s">
        <v>153</v>
      </c>
      <c r="AU284" s="176" t="s">
        <v>158</v>
      </c>
      <c r="AY284" s="14" t="s">
        <v>151</v>
      </c>
      <c r="BE284" s="177">
        <f t="shared" si="73"/>
        <v>0</v>
      </c>
      <c r="BF284" s="177">
        <f t="shared" si="74"/>
        <v>0</v>
      </c>
      <c r="BG284" s="177">
        <f t="shared" si="75"/>
        <v>0</v>
      </c>
      <c r="BH284" s="177">
        <f t="shared" si="76"/>
        <v>0</v>
      </c>
      <c r="BI284" s="177">
        <f t="shared" si="77"/>
        <v>0</v>
      </c>
      <c r="BJ284" s="14" t="s">
        <v>158</v>
      </c>
      <c r="BK284" s="178">
        <f t="shared" si="78"/>
        <v>0</v>
      </c>
      <c r="BL284" s="14" t="s">
        <v>183</v>
      </c>
      <c r="BM284" s="176" t="s">
        <v>621</v>
      </c>
    </row>
    <row r="285" spans="1:65" s="2" customFormat="1" ht="16.5" customHeight="1" x14ac:dyDescent="0.2">
      <c r="A285" s="28"/>
      <c r="B285" s="163"/>
      <c r="C285" s="179" t="s">
        <v>392</v>
      </c>
      <c r="D285" s="179" t="s">
        <v>192</v>
      </c>
      <c r="E285" s="180" t="s">
        <v>622</v>
      </c>
      <c r="F285" s="181" t="s">
        <v>623</v>
      </c>
      <c r="G285" s="182" t="s">
        <v>187</v>
      </c>
      <c r="H285" s="183">
        <v>6.9000000000000006E-2</v>
      </c>
      <c r="I285" s="184"/>
      <c r="J285" s="185"/>
      <c r="K285" s="183">
        <f t="shared" si="66"/>
        <v>0</v>
      </c>
      <c r="L285" s="185"/>
      <c r="M285" s="186"/>
      <c r="N285" s="187" t="s">
        <v>1</v>
      </c>
      <c r="O285" s="172" t="s">
        <v>38</v>
      </c>
      <c r="P285" s="173">
        <f t="shared" si="67"/>
        <v>0</v>
      </c>
      <c r="Q285" s="173">
        <f t="shared" si="68"/>
        <v>0</v>
      </c>
      <c r="R285" s="173">
        <f t="shared" si="69"/>
        <v>0</v>
      </c>
      <c r="S285" s="53"/>
      <c r="T285" s="174">
        <f t="shared" si="70"/>
        <v>0</v>
      </c>
      <c r="U285" s="174">
        <v>0</v>
      </c>
      <c r="V285" s="174">
        <f t="shared" si="71"/>
        <v>0</v>
      </c>
      <c r="W285" s="174">
        <v>0</v>
      </c>
      <c r="X285" s="175">
        <f t="shared" si="72"/>
        <v>0</v>
      </c>
      <c r="Y285" s="28"/>
      <c r="Z285" s="28"/>
      <c r="AA285" s="28"/>
      <c r="AB285" s="28"/>
      <c r="AC285" s="28"/>
      <c r="AD285" s="28"/>
      <c r="AE285" s="28"/>
      <c r="AR285" s="176" t="s">
        <v>215</v>
      </c>
      <c r="AT285" s="176" t="s">
        <v>192</v>
      </c>
      <c r="AU285" s="176" t="s">
        <v>158</v>
      </c>
      <c r="AY285" s="14" t="s">
        <v>151</v>
      </c>
      <c r="BE285" s="177">
        <f t="shared" si="73"/>
        <v>0</v>
      </c>
      <c r="BF285" s="177">
        <f t="shared" si="74"/>
        <v>0</v>
      </c>
      <c r="BG285" s="177">
        <f t="shared" si="75"/>
        <v>0</v>
      </c>
      <c r="BH285" s="177">
        <f t="shared" si="76"/>
        <v>0</v>
      </c>
      <c r="BI285" s="177">
        <f t="shared" si="77"/>
        <v>0</v>
      </c>
      <c r="BJ285" s="14" t="s">
        <v>158</v>
      </c>
      <c r="BK285" s="178">
        <f t="shared" si="78"/>
        <v>0</v>
      </c>
      <c r="BL285" s="14" t="s">
        <v>183</v>
      </c>
      <c r="BM285" s="176" t="s">
        <v>624</v>
      </c>
    </row>
    <row r="286" spans="1:65" s="2" customFormat="1" ht="21.75" customHeight="1" x14ac:dyDescent="0.2">
      <c r="A286" s="28"/>
      <c r="B286" s="163"/>
      <c r="C286" s="164" t="s">
        <v>625</v>
      </c>
      <c r="D286" s="164" t="s">
        <v>153</v>
      </c>
      <c r="E286" s="165" t="s">
        <v>626</v>
      </c>
      <c r="F286" s="166" t="s">
        <v>627</v>
      </c>
      <c r="G286" s="167" t="s">
        <v>168</v>
      </c>
      <c r="H286" s="168">
        <v>229.41</v>
      </c>
      <c r="I286" s="169"/>
      <c r="J286" s="169"/>
      <c r="K286" s="168">
        <f t="shared" si="66"/>
        <v>0</v>
      </c>
      <c r="L286" s="170"/>
      <c r="M286" s="29"/>
      <c r="N286" s="171" t="s">
        <v>1</v>
      </c>
      <c r="O286" s="172" t="s">
        <v>38</v>
      </c>
      <c r="P286" s="173">
        <f t="shared" si="67"/>
        <v>0</v>
      </c>
      <c r="Q286" s="173">
        <f t="shared" si="68"/>
        <v>0</v>
      </c>
      <c r="R286" s="173">
        <f t="shared" si="69"/>
        <v>0</v>
      </c>
      <c r="S286" s="53"/>
      <c r="T286" s="174">
        <f t="shared" si="70"/>
        <v>0</v>
      </c>
      <c r="U286" s="174">
        <v>0</v>
      </c>
      <c r="V286" s="174">
        <f t="shared" si="71"/>
        <v>0</v>
      </c>
      <c r="W286" s="174">
        <v>0</v>
      </c>
      <c r="X286" s="175">
        <f t="shared" si="72"/>
        <v>0</v>
      </c>
      <c r="Y286" s="28"/>
      <c r="Z286" s="28"/>
      <c r="AA286" s="28"/>
      <c r="AB286" s="28"/>
      <c r="AC286" s="28"/>
      <c r="AD286" s="28"/>
      <c r="AE286" s="28"/>
      <c r="AR286" s="176" t="s">
        <v>183</v>
      </c>
      <c r="AT286" s="176" t="s">
        <v>153</v>
      </c>
      <c r="AU286" s="176" t="s">
        <v>158</v>
      </c>
      <c r="AY286" s="14" t="s">
        <v>151</v>
      </c>
      <c r="BE286" s="177">
        <f t="shared" si="73"/>
        <v>0</v>
      </c>
      <c r="BF286" s="177">
        <f t="shared" si="74"/>
        <v>0</v>
      </c>
      <c r="BG286" s="177">
        <f t="shared" si="75"/>
        <v>0</v>
      </c>
      <c r="BH286" s="177">
        <f t="shared" si="76"/>
        <v>0</v>
      </c>
      <c r="BI286" s="177">
        <f t="shared" si="77"/>
        <v>0</v>
      </c>
      <c r="BJ286" s="14" t="s">
        <v>158</v>
      </c>
      <c r="BK286" s="178">
        <f t="shared" si="78"/>
        <v>0</v>
      </c>
      <c r="BL286" s="14" t="s">
        <v>183</v>
      </c>
      <c r="BM286" s="176" t="s">
        <v>628</v>
      </c>
    </row>
    <row r="287" spans="1:65" s="2" customFormat="1" ht="21.75" customHeight="1" x14ac:dyDescent="0.2">
      <c r="A287" s="28"/>
      <c r="B287" s="163"/>
      <c r="C287" s="179" t="s">
        <v>395</v>
      </c>
      <c r="D287" s="179" t="s">
        <v>192</v>
      </c>
      <c r="E287" s="180" t="s">
        <v>629</v>
      </c>
      <c r="F287" s="181" t="s">
        <v>630</v>
      </c>
      <c r="G287" s="182" t="s">
        <v>168</v>
      </c>
      <c r="H287" s="183">
        <v>263.822</v>
      </c>
      <c r="I287" s="184"/>
      <c r="J287" s="185"/>
      <c r="K287" s="183">
        <f t="shared" si="66"/>
        <v>0</v>
      </c>
      <c r="L287" s="185"/>
      <c r="M287" s="186"/>
      <c r="N287" s="187" t="s">
        <v>1</v>
      </c>
      <c r="O287" s="172" t="s">
        <v>38</v>
      </c>
      <c r="P287" s="173">
        <f t="shared" si="67"/>
        <v>0</v>
      </c>
      <c r="Q287" s="173">
        <f t="shared" si="68"/>
        <v>0</v>
      </c>
      <c r="R287" s="173">
        <f t="shared" si="69"/>
        <v>0</v>
      </c>
      <c r="S287" s="53"/>
      <c r="T287" s="174">
        <f t="shared" si="70"/>
        <v>0</v>
      </c>
      <c r="U287" s="174">
        <v>0</v>
      </c>
      <c r="V287" s="174">
        <f t="shared" si="71"/>
        <v>0</v>
      </c>
      <c r="W287" s="174">
        <v>0</v>
      </c>
      <c r="X287" s="175">
        <f t="shared" si="72"/>
        <v>0</v>
      </c>
      <c r="Y287" s="28"/>
      <c r="Z287" s="28"/>
      <c r="AA287" s="28"/>
      <c r="AB287" s="28"/>
      <c r="AC287" s="28"/>
      <c r="AD287" s="28"/>
      <c r="AE287" s="28"/>
      <c r="AR287" s="176" t="s">
        <v>215</v>
      </c>
      <c r="AT287" s="176" t="s">
        <v>192</v>
      </c>
      <c r="AU287" s="176" t="s">
        <v>158</v>
      </c>
      <c r="AY287" s="14" t="s">
        <v>151</v>
      </c>
      <c r="BE287" s="177">
        <f t="shared" si="73"/>
        <v>0</v>
      </c>
      <c r="BF287" s="177">
        <f t="shared" si="74"/>
        <v>0</v>
      </c>
      <c r="BG287" s="177">
        <f t="shared" si="75"/>
        <v>0</v>
      </c>
      <c r="BH287" s="177">
        <f t="shared" si="76"/>
        <v>0</v>
      </c>
      <c r="BI287" s="177">
        <f t="shared" si="77"/>
        <v>0</v>
      </c>
      <c r="BJ287" s="14" t="s">
        <v>158</v>
      </c>
      <c r="BK287" s="178">
        <f t="shared" si="78"/>
        <v>0</v>
      </c>
      <c r="BL287" s="14" t="s">
        <v>183</v>
      </c>
      <c r="BM287" s="176" t="s">
        <v>631</v>
      </c>
    </row>
    <row r="288" spans="1:65" s="2" customFormat="1" ht="21.75" customHeight="1" x14ac:dyDescent="0.2">
      <c r="A288" s="28"/>
      <c r="B288" s="163"/>
      <c r="C288" s="164" t="s">
        <v>632</v>
      </c>
      <c r="D288" s="188" t="s">
        <v>153</v>
      </c>
      <c r="E288" s="165" t="s">
        <v>633</v>
      </c>
      <c r="F288" s="166" t="s">
        <v>634</v>
      </c>
      <c r="G288" s="167" t="s">
        <v>168</v>
      </c>
      <c r="H288" s="168">
        <v>229.41</v>
      </c>
      <c r="I288" s="169"/>
      <c r="J288" s="169"/>
      <c r="K288" s="168">
        <f t="shared" si="66"/>
        <v>0</v>
      </c>
      <c r="L288" s="170"/>
      <c r="M288" s="29"/>
      <c r="N288" s="171" t="s">
        <v>1</v>
      </c>
      <c r="O288" s="172" t="s">
        <v>38</v>
      </c>
      <c r="P288" s="173">
        <f t="shared" si="67"/>
        <v>0</v>
      </c>
      <c r="Q288" s="173">
        <f t="shared" si="68"/>
        <v>0</v>
      </c>
      <c r="R288" s="173">
        <f t="shared" si="69"/>
        <v>0</v>
      </c>
      <c r="S288" s="53"/>
      <c r="T288" s="174">
        <f t="shared" si="70"/>
        <v>0</v>
      </c>
      <c r="U288" s="174">
        <v>0</v>
      </c>
      <c r="V288" s="174">
        <f t="shared" si="71"/>
        <v>0</v>
      </c>
      <c r="W288" s="174">
        <v>0</v>
      </c>
      <c r="X288" s="175">
        <f t="shared" si="72"/>
        <v>0</v>
      </c>
      <c r="Y288" s="28"/>
      <c r="Z288" s="28"/>
      <c r="AA288" s="28"/>
      <c r="AB288" s="28"/>
      <c r="AC288" s="28"/>
      <c r="AD288" s="28"/>
      <c r="AE288" s="28"/>
      <c r="AR288" s="176" t="s">
        <v>183</v>
      </c>
      <c r="AT288" s="176" t="s">
        <v>153</v>
      </c>
      <c r="AU288" s="176" t="s">
        <v>158</v>
      </c>
      <c r="AY288" s="14" t="s">
        <v>151</v>
      </c>
      <c r="BE288" s="177">
        <f t="shared" si="73"/>
        <v>0</v>
      </c>
      <c r="BF288" s="177">
        <f t="shared" si="74"/>
        <v>0</v>
      </c>
      <c r="BG288" s="177">
        <f t="shared" si="75"/>
        <v>0</v>
      </c>
      <c r="BH288" s="177">
        <f t="shared" si="76"/>
        <v>0</v>
      </c>
      <c r="BI288" s="177">
        <f t="shared" si="77"/>
        <v>0</v>
      </c>
      <c r="BJ288" s="14" t="s">
        <v>158</v>
      </c>
      <c r="BK288" s="178">
        <f t="shared" si="78"/>
        <v>0</v>
      </c>
      <c r="BL288" s="14" t="s">
        <v>183</v>
      </c>
      <c r="BM288" s="176" t="s">
        <v>635</v>
      </c>
    </row>
    <row r="289" spans="1:65" s="2" customFormat="1" ht="21.75" customHeight="1" x14ac:dyDescent="0.2">
      <c r="A289" s="28"/>
      <c r="B289" s="163"/>
      <c r="C289" s="164" t="s">
        <v>636</v>
      </c>
      <c r="D289" s="164" t="s">
        <v>153</v>
      </c>
      <c r="E289" s="165" t="s">
        <v>637</v>
      </c>
      <c r="F289" s="166" t="s">
        <v>638</v>
      </c>
      <c r="G289" s="167" t="s">
        <v>168</v>
      </c>
      <c r="H289" s="168">
        <v>80.067999999999998</v>
      </c>
      <c r="I289" s="169"/>
      <c r="J289" s="169"/>
      <c r="K289" s="168">
        <f t="shared" si="66"/>
        <v>0</v>
      </c>
      <c r="L289" s="170"/>
      <c r="M289" s="29"/>
      <c r="N289" s="171" t="s">
        <v>1</v>
      </c>
      <c r="O289" s="172" t="s">
        <v>38</v>
      </c>
      <c r="P289" s="173">
        <f t="shared" si="67"/>
        <v>0</v>
      </c>
      <c r="Q289" s="173">
        <f t="shared" si="68"/>
        <v>0</v>
      </c>
      <c r="R289" s="173">
        <f t="shared" si="69"/>
        <v>0</v>
      </c>
      <c r="S289" s="53"/>
      <c r="T289" s="174">
        <f t="shared" si="70"/>
        <v>0</v>
      </c>
      <c r="U289" s="174">
        <v>0</v>
      </c>
      <c r="V289" s="174">
        <f t="shared" si="71"/>
        <v>0</v>
      </c>
      <c r="W289" s="174">
        <v>0</v>
      </c>
      <c r="X289" s="175">
        <f t="shared" si="72"/>
        <v>0</v>
      </c>
      <c r="Y289" s="28"/>
      <c r="Z289" s="28"/>
      <c r="AA289" s="28"/>
      <c r="AB289" s="28"/>
      <c r="AC289" s="28"/>
      <c r="AD289" s="28"/>
      <c r="AE289" s="28"/>
      <c r="AR289" s="176" t="s">
        <v>183</v>
      </c>
      <c r="AT289" s="176" t="s">
        <v>153</v>
      </c>
      <c r="AU289" s="176" t="s">
        <v>158</v>
      </c>
      <c r="AY289" s="14" t="s">
        <v>151</v>
      </c>
      <c r="BE289" s="177">
        <f t="shared" si="73"/>
        <v>0</v>
      </c>
      <c r="BF289" s="177">
        <f t="shared" si="74"/>
        <v>0</v>
      </c>
      <c r="BG289" s="177">
        <f t="shared" si="75"/>
        <v>0</v>
      </c>
      <c r="BH289" s="177">
        <f t="shared" si="76"/>
        <v>0</v>
      </c>
      <c r="BI289" s="177">
        <f t="shared" si="77"/>
        <v>0</v>
      </c>
      <c r="BJ289" s="14" t="s">
        <v>158</v>
      </c>
      <c r="BK289" s="178">
        <f t="shared" si="78"/>
        <v>0</v>
      </c>
      <c r="BL289" s="14" t="s">
        <v>183</v>
      </c>
      <c r="BM289" s="176" t="s">
        <v>639</v>
      </c>
    </row>
    <row r="290" spans="1:65" s="2" customFormat="1" ht="33" customHeight="1" x14ac:dyDescent="0.2">
      <c r="A290" s="28"/>
      <c r="B290" s="163"/>
      <c r="C290" s="164" t="s">
        <v>399</v>
      </c>
      <c r="D290" s="164" t="s">
        <v>153</v>
      </c>
      <c r="E290" s="165" t="s">
        <v>640</v>
      </c>
      <c r="F290" s="166" t="s">
        <v>641</v>
      </c>
      <c r="G290" s="167" t="s">
        <v>168</v>
      </c>
      <c r="H290" s="168">
        <v>229.41</v>
      </c>
      <c r="I290" s="169"/>
      <c r="J290" s="169"/>
      <c r="K290" s="168">
        <f t="shared" si="66"/>
        <v>0</v>
      </c>
      <c r="L290" s="170"/>
      <c r="M290" s="29"/>
      <c r="N290" s="171" t="s">
        <v>1</v>
      </c>
      <c r="O290" s="172" t="s">
        <v>38</v>
      </c>
      <c r="P290" s="173">
        <f t="shared" si="67"/>
        <v>0</v>
      </c>
      <c r="Q290" s="173">
        <f t="shared" si="68"/>
        <v>0</v>
      </c>
      <c r="R290" s="173">
        <f t="shared" si="69"/>
        <v>0</v>
      </c>
      <c r="S290" s="53"/>
      <c r="T290" s="174">
        <f t="shared" si="70"/>
        <v>0</v>
      </c>
      <c r="U290" s="174">
        <v>0</v>
      </c>
      <c r="V290" s="174">
        <f t="shared" si="71"/>
        <v>0</v>
      </c>
      <c r="W290" s="174">
        <v>0</v>
      </c>
      <c r="X290" s="175">
        <f t="shared" si="72"/>
        <v>0</v>
      </c>
      <c r="Y290" s="28"/>
      <c r="Z290" s="28"/>
      <c r="AA290" s="28"/>
      <c r="AB290" s="28"/>
      <c r="AC290" s="28"/>
      <c r="AD290" s="28"/>
      <c r="AE290" s="28"/>
      <c r="AR290" s="176" t="s">
        <v>183</v>
      </c>
      <c r="AT290" s="176" t="s">
        <v>153</v>
      </c>
      <c r="AU290" s="176" t="s">
        <v>158</v>
      </c>
      <c r="AY290" s="14" t="s">
        <v>151</v>
      </c>
      <c r="BE290" s="177">
        <f t="shared" si="73"/>
        <v>0</v>
      </c>
      <c r="BF290" s="177">
        <f t="shared" si="74"/>
        <v>0</v>
      </c>
      <c r="BG290" s="177">
        <f t="shared" si="75"/>
        <v>0</v>
      </c>
      <c r="BH290" s="177">
        <f t="shared" si="76"/>
        <v>0</v>
      </c>
      <c r="BI290" s="177">
        <f t="shared" si="77"/>
        <v>0</v>
      </c>
      <c r="BJ290" s="14" t="s">
        <v>158</v>
      </c>
      <c r="BK290" s="178">
        <f t="shared" si="78"/>
        <v>0</v>
      </c>
      <c r="BL290" s="14" t="s">
        <v>183</v>
      </c>
      <c r="BM290" s="176" t="s">
        <v>642</v>
      </c>
    </row>
    <row r="291" spans="1:65" s="2" customFormat="1" ht="21.75" customHeight="1" x14ac:dyDescent="0.2">
      <c r="A291" s="28"/>
      <c r="B291" s="163"/>
      <c r="C291" s="164" t="s">
        <v>643</v>
      </c>
      <c r="D291" s="164" t="s">
        <v>153</v>
      </c>
      <c r="E291" s="165" t="s">
        <v>644</v>
      </c>
      <c r="F291" s="166" t="s">
        <v>645</v>
      </c>
      <c r="G291" s="167" t="s">
        <v>168</v>
      </c>
      <c r="H291" s="168">
        <v>299.733</v>
      </c>
      <c r="I291" s="169"/>
      <c r="J291" s="169"/>
      <c r="K291" s="168">
        <f t="shared" si="66"/>
        <v>0</v>
      </c>
      <c r="L291" s="170"/>
      <c r="M291" s="29"/>
      <c r="N291" s="171" t="s">
        <v>1</v>
      </c>
      <c r="O291" s="172" t="s">
        <v>38</v>
      </c>
      <c r="P291" s="173">
        <f t="shared" si="67"/>
        <v>0</v>
      </c>
      <c r="Q291" s="173">
        <f t="shared" si="68"/>
        <v>0</v>
      </c>
      <c r="R291" s="173">
        <f t="shared" si="69"/>
        <v>0</v>
      </c>
      <c r="S291" s="53"/>
      <c r="T291" s="174">
        <f t="shared" si="70"/>
        <v>0</v>
      </c>
      <c r="U291" s="174">
        <v>0</v>
      </c>
      <c r="V291" s="174">
        <f t="shared" si="71"/>
        <v>0</v>
      </c>
      <c r="W291" s="174">
        <v>0</v>
      </c>
      <c r="X291" s="175">
        <f t="shared" si="72"/>
        <v>0</v>
      </c>
      <c r="Y291" s="28"/>
      <c r="Z291" s="28"/>
      <c r="AA291" s="28"/>
      <c r="AB291" s="28"/>
      <c r="AC291" s="28"/>
      <c r="AD291" s="28"/>
      <c r="AE291" s="28"/>
      <c r="AR291" s="176" t="s">
        <v>183</v>
      </c>
      <c r="AT291" s="176" t="s">
        <v>153</v>
      </c>
      <c r="AU291" s="176" t="s">
        <v>158</v>
      </c>
      <c r="AY291" s="14" t="s">
        <v>151</v>
      </c>
      <c r="BE291" s="177">
        <f t="shared" si="73"/>
        <v>0</v>
      </c>
      <c r="BF291" s="177">
        <f t="shared" si="74"/>
        <v>0</v>
      </c>
      <c r="BG291" s="177">
        <f t="shared" si="75"/>
        <v>0</v>
      </c>
      <c r="BH291" s="177">
        <f t="shared" si="76"/>
        <v>0</v>
      </c>
      <c r="BI291" s="177">
        <f t="shared" si="77"/>
        <v>0</v>
      </c>
      <c r="BJ291" s="14" t="s">
        <v>158</v>
      </c>
      <c r="BK291" s="178">
        <f t="shared" si="78"/>
        <v>0</v>
      </c>
      <c r="BL291" s="14" t="s">
        <v>183</v>
      </c>
      <c r="BM291" s="176" t="s">
        <v>646</v>
      </c>
    </row>
    <row r="292" spans="1:65" s="2" customFormat="1" ht="21.75" customHeight="1" x14ac:dyDescent="0.2">
      <c r="A292" s="28"/>
      <c r="B292" s="163"/>
      <c r="C292" s="164" t="s">
        <v>402</v>
      </c>
      <c r="D292" s="164" t="s">
        <v>153</v>
      </c>
      <c r="E292" s="165" t="s">
        <v>647</v>
      </c>
      <c r="F292" s="166" t="s">
        <v>648</v>
      </c>
      <c r="G292" s="167" t="s">
        <v>649</v>
      </c>
      <c r="H292" s="169"/>
      <c r="I292" s="169"/>
      <c r="J292" s="169"/>
      <c r="K292" s="168">
        <f t="shared" si="66"/>
        <v>0</v>
      </c>
      <c r="L292" s="170"/>
      <c r="M292" s="29"/>
      <c r="N292" s="171" t="s">
        <v>1</v>
      </c>
      <c r="O292" s="172" t="s">
        <v>38</v>
      </c>
      <c r="P292" s="173">
        <f t="shared" si="67"/>
        <v>0</v>
      </c>
      <c r="Q292" s="173">
        <f t="shared" si="68"/>
        <v>0</v>
      </c>
      <c r="R292" s="173">
        <f t="shared" si="69"/>
        <v>0</v>
      </c>
      <c r="S292" s="53"/>
      <c r="T292" s="174">
        <f t="shared" si="70"/>
        <v>0</v>
      </c>
      <c r="U292" s="174">
        <v>0</v>
      </c>
      <c r="V292" s="174">
        <f t="shared" si="71"/>
        <v>0</v>
      </c>
      <c r="W292" s="174">
        <v>0</v>
      </c>
      <c r="X292" s="175">
        <f t="shared" si="72"/>
        <v>0</v>
      </c>
      <c r="Y292" s="28"/>
      <c r="Z292" s="28"/>
      <c r="AA292" s="28"/>
      <c r="AB292" s="28"/>
      <c r="AC292" s="28"/>
      <c r="AD292" s="28"/>
      <c r="AE292" s="28"/>
      <c r="AR292" s="176" t="s">
        <v>183</v>
      </c>
      <c r="AT292" s="176" t="s">
        <v>153</v>
      </c>
      <c r="AU292" s="176" t="s">
        <v>158</v>
      </c>
      <c r="AY292" s="14" t="s">
        <v>151</v>
      </c>
      <c r="BE292" s="177">
        <f t="shared" si="73"/>
        <v>0</v>
      </c>
      <c r="BF292" s="177">
        <f t="shared" si="74"/>
        <v>0</v>
      </c>
      <c r="BG292" s="177">
        <f t="shared" si="75"/>
        <v>0</v>
      </c>
      <c r="BH292" s="177">
        <f t="shared" si="76"/>
        <v>0</v>
      </c>
      <c r="BI292" s="177">
        <f t="shared" si="77"/>
        <v>0</v>
      </c>
      <c r="BJ292" s="14" t="s">
        <v>158</v>
      </c>
      <c r="BK292" s="178">
        <f t="shared" si="78"/>
        <v>0</v>
      </c>
      <c r="BL292" s="14" t="s">
        <v>183</v>
      </c>
      <c r="BM292" s="176" t="s">
        <v>650</v>
      </c>
    </row>
    <row r="293" spans="1:65" s="12" customFormat="1" ht="22.9" customHeight="1" x14ac:dyDescent="0.2">
      <c r="B293" s="149"/>
      <c r="D293" s="150" t="s">
        <v>73</v>
      </c>
      <c r="E293" s="161" t="s">
        <v>651</v>
      </c>
      <c r="F293" s="161" t="s">
        <v>652</v>
      </c>
      <c r="I293" s="152"/>
      <c r="J293" s="152"/>
      <c r="K293" s="162">
        <f>BK293</f>
        <v>0</v>
      </c>
      <c r="M293" s="149"/>
      <c r="N293" s="154"/>
      <c r="O293" s="155"/>
      <c r="P293" s="155"/>
      <c r="Q293" s="156">
        <f>SUM(Q294:Q303)</f>
        <v>0</v>
      </c>
      <c r="R293" s="156">
        <f>SUM(R294:R303)</f>
        <v>0</v>
      </c>
      <c r="S293" s="155"/>
      <c r="T293" s="157">
        <f>SUM(T294:T303)</f>
        <v>0</v>
      </c>
      <c r="U293" s="155"/>
      <c r="V293" s="157">
        <f>SUM(V294:V303)</f>
        <v>0</v>
      </c>
      <c r="W293" s="155"/>
      <c r="X293" s="158">
        <f>SUM(X294:X303)</f>
        <v>0</v>
      </c>
      <c r="AR293" s="150" t="s">
        <v>158</v>
      </c>
      <c r="AT293" s="159" t="s">
        <v>73</v>
      </c>
      <c r="AU293" s="159" t="s">
        <v>82</v>
      </c>
      <c r="AY293" s="150" t="s">
        <v>151</v>
      </c>
      <c r="BK293" s="160">
        <f>SUM(BK294:BK303)</f>
        <v>0</v>
      </c>
    </row>
    <row r="294" spans="1:65" s="2" customFormat="1" ht="21.75" customHeight="1" x14ac:dyDescent="0.2">
      <c r="A294" s="28"/>
      <c r="B294" s="163"/>
      <c r="C294" s="164" t="s">
        <v>653</v>
      </c>
      <c r="D294" s="164" t="s">
        <v>153</v>
      </c>
      <c r="E294" s="165" t="s">
        <v>654</v>
      </c>
      <c r="F294" s="166" t="s">
        <v>655</v>
      </c>
      <c r="G294" s="167" t="s">
        <v>168</v>
      </c>
      <c r="H294" s="168">
        <v>1978</v>
      </c>
      <c r="I294" s="169"/>
      <c r="J294" s="169"/>
      <c r="K294" s="168">
        <f t="shared" ref="K294:K303" si="79">ROUND(P294*H294,3)</f>
        <v>0</v>
      </c>
      <c r="L294" s="170"/>
      <c r="M294" s="29"/>
      <c r="N294" s="171" t="s">
        <v>1</v>
      </c>
      <c r="O294" s="172" t="s">
        <v>38</v>
      </c>
      <c r="P294" s="173">
        <f t="shared" ref="P294:P303" si="80">I294+J294</f>
        <v>0</v>
      </c>
      <c r="Q294" s="173">
        <f t="shared" ref="Q294:Q303" si="81">ROUND(I294*H294,3)</f>
        <v>0</v>
      </c>
      <c r="R294" s="173">
        <f t="shared" ref="R294:R303" si="82">ROUND(J294*H294,3)</f>
        <v>0</v>
      </c>
      <c r="S294" s="53"/>
      <c r="T294" s="174">
        <f t="shared" ref="T294:T303" si="83">S294*H294</f>
        <v>0</v>
      </c>
      <c r="U294" s="174">
        <v>0</v>
      </c>
      <c r="V294" s="174">
        <f t="shared" ref="V294:V303" si="84">U294*H294</f>
        <v>0</v>
      </c>
      <c r="W294" s="174">
        <v>0</v>
      </c>
      <c r="X294" s="175">
        <f t="shared" ref="X294:X303" si="85">W294*H294</f>
        <v>0</v>
      </c>
      <c r="Y294" s="28"/>
      <c r="Z294" s="28"/>
      <c r="AA294" s="28"/>
      <c r="AB294" s="28"/>
      <c r="AC294" s="28"/>
      <c r="AD294" s="28"/>
      <c r="AE294" s="28"/>
      <c r="AR294" s="176" t="s">
        <v>183</v>
      </c>
      <c r="AT294" s="176" t="s">
        <v>153</v>
      </c>
      <c r="AU294" s="176" t="s">
        <v>158</v>
      </c>
      <c r="AY294" s="14" t="s">
        <v>151</v>
      </c>
      <c r="BE294" s="177">
        <f t="shared" ref="BE294:BE303" si="86">IF(O294="základná",K294,0)</f>
        <v>0</v>
      </c>
      <c r="BF294" s="177">
        <f t="shared" ref="BF294:BF303" si="87">IF(O294="znížená",K294,0)</f>
        <v>0</v>
      </c>
      <c r="BG294" s="177">
        <f t="shared" ref="BG294:BG303" si="88">IF(O294="zákl. prenesená",K294,0)</f>
        <v>0</v>
      </c>
      <c r="BH294" s="177">
        <f t="shared" ref="BH294:BH303" si="89">IF(O294="zníž. prenesená",K294,0)</f>
        <v>0</v>
      </c>
      <c r="BI294" s="177">
        <f t="shared" ref="BI294:BI303" si="90">IF(O294="nulová",K294,0)</f>
        <v>0</v>
      </c>
      <c r="BJ294" s="14" t="s">
        <v>158</v>
      </c>
      <c r="BK294" s="178">
        <f t="shared" ref="BK294:BK303" si="91">ROUND(P294*H294,3)</f>
        <v>0</v>
      </c>
      <c r="BL294" s="14" t="s">
        <v>183</v>
      </c>
      <c r="BM294" s="176" t="s">
        <v>656</v>
      </c>
    </row>
    <row r="295" spans="1:65" s="2" customFormat="1" ht="16.5" customHeight="1" x14ac:dyDescent="0.2">
      <c r="A295" s="28"/>
      <c r="B295" s="163"/>
      <c r="C295" s="164" t="s">
        <v>406</v>
      </c>
      <c r="D295" s="164" t="s">
        <v>153</v>
      </c>
      <c r="E295" s="165" t="s">
        <v>657</v>
      </c>
      <c r="F295" s="166" t="s">
        <v>658</v>
      </c>
      <c r="G295" s="167" t="s">
        <v>168</v>
      </c>
      <c r="H295" s="168">
        <v>2054</v>
      </c>
      <c r="I295" s="169"/>
      <c r="J295" s="169"/>
      <c r="K295" s="168">
        <f t="shared" si="79"/>
        <v>0</v>
      </c>
      <c r="L295" s="170"/>
      <c r="M295" s="29"/>
      <c r="N295" s="171" t="s">
        <v>1</v>
      </c>
      <c r="O295" s="172" t="s">
        <v>38</v>
      </c>
      <c r="P295" s="173">
        <f t="shared" si="80"/>
        <v>0</v>
      </c>
      <c r="Q295" s="173">
        <f t="shared" si="81"/>
        <v>0</v>
      </c>
      <c r="R295" s="173">
        <f t="shared" si="82"/>
        <v>0</v>
      </c>
      <c r="S295" s="53"/>
      <c r="T295" s="174">
        <f t="shared" si="83"/>
        <v>0</v>
      </c>
      <c r="U295" s="174">
        <v>0</v>
      </c>
      <c r="V295" s="174">
        <f t="shared" si="84"/>
        <v>0</v>
      </c>
      <c r="W295" s="174">
        <v>0</v>
      </c>
      <c r="X295" s="175">
        <f t="shared" si="85"/>
        <v>0</v>
      </c>
      <c r="Y295" s="28"/>
      <c r="Z295" s="28"/>
      <c r="AA295" s="28"/>
      <c r="AB295" s="28"/>
      <c r="AC295" s="28"/>
      <c r="AD295" s="28"/>
      <c r="AE295" s="28"/>
      <c r="AR295" s="176" t="s">
        <v>183</v>
      </c>
      <c r="AT295" s="176" t="s">
        <v>153</v>
      </c>
      <c r="AU295" s="176" t="s">
        <v>158</v>
      </c>
      <c r="AY295" s="14" t="s">
        <v>151</v>
      </c>
      <c r="BE295" s="177">
        <f t="shared" si="86"/>
        <v>0</v>
      </c>
      <c r="BF295" s="177">
        <f t="shared" si="87"/>
        <v>0</v>
      </c>
      <c r="BG295" s="177">
        <f t="shared" si="88"/>
        <v>0</v>
      </c>
      <c r="BH295" s="177">
        <f t="shared" si="89"/>
        <v>0</v>
      </c>
      <c r="BI295" s="177">
        <f t="shared" si="90"/>
        <v>0</v>
      </c>
      <c r="BJ295" s="14" t="s">
        <v>158</v>
      </c>
      <c r="BK295" s="178">
        <f t="shared" si="91"/>
        <v>0</v>
      </c>
      <c r="BL295" s="14" t="s">
        <v>183</v>
      </c>
      <c r="BM295" s="176" t="s">
        <v>659</v>
      </c>
    </row>
    <row r="296" spans="1:65" s="2" customFormat="1" ht="21.75" customHeight="1" x14ac:dyDescent="0.2">
      <c r="A296" s="28"/>
      <c r="B296" s="163"/>
      <c r="C296" s="164" t="s">
        <v>660</v>
      </c>
      <c r="D296" s="164" t="s">
        <v>153</v>
      </c>
      <c r="E296" s="165" t="s">
        <v>661</v>
      </c>
      <c r="F296" s="166" t="s">
        <v>662</v>
      </c>
      <c r="G296" s="167" t="s">
        <v>168</v>
      </c>
      <c r="H296" s="168">
        <v>2054</v>
      </c>
      <c r="I296" s="169"/>
      <c r="J296" s="169"/>
      <c r="K296" s="168">
        <f t="shared" si="79"/>
        <v>0</v>
      </c>
      <c r="L296" s="170"/>
      <c r="M296" s="29"/>
      <c r="N296" s="171" t="s">
        <v>1</v>
      </c>
      <c r="O296" s="172" t="s">
        <v>38</v>
      </c>
      <c r="P296" s="173">
        <f t="shared" si="80"/>
        <v>0</v>
      </c>
      <c r="Q296" s="173">
        <f t="shared" si="81"/>
        <v>0</v>
      </c>
      <c r="R296" s="173">
        <f t="shared" si="82"/>
        <v>0</v>
      </c>
      <c r="S296" s="53"/>
      <c r="T296" s="174">
        <f t="shared" si="83"/>
        <v>0</v>
      </c>
      <c r="U296" s="174">
        <v>0</v>
      </c>
      <c r="V296" s="174">
        <f t="shared" si="84"/>
        <v>0</v>
      </c>
      <c r="W296" s="174">
        <v>0</v>
      </c>
      <c r="X296" s="175">
        <f t="shared" si="85"/>
        <v>0</v>
      </c>
      <c r="Y296" s="28"/>
      <c r="Z296" s="28"/>
      <c r="AA296" s="28"/>
      <c r="AB296" s="28"/>
      <c r="AC296" s="28"/>
      <c r="AD296" s="28"/>
      <c r="AE296" s="28"/>
      <c r="AR296" s="176" t="s">
        <v>183</v>
      </c>
      <c r="AT296" s="176" t="s">
        <v>153</v>
      </c>
      <c r="AU296" s="176" t="s">
        <v>158</v>
      </c>
      <c r="AY296" s="14" t="s">
        <v>151</v>
      </c>
      <c r="BE296" s="177">
        <f t="shared" si="86"/>
        <v>0</v>
      </c>
      <c r="BF296" s="177">
        <f t="shared" si="87"/>
        <v>0</v>
      </c>
      <c r="BG296" s="177">
        <f t="shared" si="88"/>
        <v>0</v>
      </c>
      <c r="BH296" s="177">
        <f t="shared" si="89"/>
        <v>0</v>
      </c>
      <c r="BI296" s="177">
        <f t="shared" si="90"/>
        <v>0</v>
      </c>
      <c r="BJ296" s="14" t="s">
        <v>158</v>
      </c>
      <c r="BK296" s="178">
        <f t="shared" si="91"/>
        <v>0</v>
      </c>
      <c r="BL296" s="14" t="s">
        <v>183</v>
      </c>
      <c r="BM296" s="176" t="s">
        <v>663</v>
      </c>
    </row>
    <row r="297" spans="1:65" s="2" customFormat="1" ht="16.5" customHeight="1" x14ac:dyDescent="0.2">
      <c r="A297" s="28"/>
      <c r="B297" s="163"/>
      <c r="C297" s="179" t="s">
        <v>409</v>
      </c>
      <c r="D297" s="179" t="s">
        <v>192</v>
      </c>
      <c r="E297" s="180" t="s">
        <v>664</v>
      </c>
      <c r="F297" s="181" t="s">
        <v>665</v>
      </c>
      <c r="G297" s="182" t="s">
        <v>168</v>
      </c>
      <c r="H297" s="183">
        <v>2362.1</v>
      </c>
      <c r="I297" s="184"/>
      <c r="J297" s="185"/>
      <c r="K297" s="183">
        <f t="shared" si="79"/>
        <v>0</v>
      </c>
      <c r="L297" s="185"/>
      <c r="M297" s="186"/>
      <c r="N297" s="187" t="s">
        <v>1</v>
      </c>
      <c r="O297" s="172" t="s">
        <v>38</v>
      </c>
      <c r="P297" s="173">
        <f t="shared" si="80"/>
        <v>0</v>
      </c>
      <c r="Q297" s="173">
        <f t="shared" si="81"/>
        <v>0</v>
      </c>
      <c r="R297" s="173">
        <f t="shared" si="82"/>
        <v>0</v>
      </c>
      <c r="S297" s="53"/>
      <c r="T297" s="174">
        <f t="shared" si="83"/>
        <v>0</v>
      </c>
      <c r="U297" s="174">
        <v>0</v>
      </c>
      <c r="V297" s="174">
        <f t="shared" si="84"/>
        <v>0</v>
      </c>
      <c r="W297" s="174">
        <v>0</v>
      </c>
      <c r="X297" s="175">
        <f t="shared" si="85"/>
        <v>0</v>
      </c>
      <c r="Y297" s="28"/>
      <c r="Z297" s="28"/>
      <c r="AA297" s="28"/>
      <c r="AB297" s="28"/>
      <c r="AC297" s="28"/>
      <c r="AD297" s="28"/>
      <c r="AE297" s="28"/>
      <c r="AR297" s="176" t="s">
        <v>215</v>
      </c>
      <c r="AT297" s="176" t="s">
        <v>192</v>
      </c>
      <c r="AU297" s="176" t="s">
        <v>158</v>
      </c>
      <c r="AY297" s="14" t="s">
        <v>151</v>
      </c>
      <c r="BE297" s="177">
        <f t="shared" si="86"/>
        <v>0</v>
      </c>
      <c r="BF297" s="177">
        <f t="shared" si="87"/>
        <v>0</v>
      </c>
      <c r="BG297" s="177">
        <f t="shared" si="88"/>
        <v>0</v>
      </c>
      <c r="BH297" s="177">
        <f t="shared" si="89"/>
        <v>0</v>
      </c>
      <c r="BI297" s="177">
        <f t="shared" si="90"/>
        <v>0</v>
      </c>
      <c r="BJ297" s="14" t="s">
        <v>158</v>
      </c>
      <c r="BK297" s="178">
        <f t="shared" si="91"/>
        <v>0</v>
      </c>
      <c r="BL297" s="14" t="s">
        <v>183</v>
      </c>
      <c r="BM297" s="176" t="s">
        <v>666</v>
      </c>
    </row>
    <row r="298" spans="1:65" s="2" customFormat="1" ht="21.75" customHeight="1" x14ac:dyDescent="0.2">
      <c r="A298" s="28"/>
      <c r="B298" s="163"/>
      <c r="C298" s="164" t="s">
        <v>667</v>
      </c>
      <c r="D298" s="164" t="s">
        <v>153</v>
      </c>
      <c r="E298" s="165" t="s">
        <v>668</v>
      </c>
      <c r="F298" s="166" t="s">
        <v>669</v>
      </c>
      <c r="G298" s="167" t="s">
        <v>168</v>
      </c>
      <c r="H298" s="168">
        <v>2054</v>
      </c>
      <c r="I298" s="169"/>
      <c r="J298" s="169"/>
      <c r="K298" s="168">
        <f t="shared" si="79"/>
        <v>0</v>
      </c>
      <c r="L298" s="170"/>
      <c r="M298" s="29"/>
      <c r="N298" s="171" t="s">
        <v>1</v>
      </c>
      <c r="O298" s="172" t="s">
        <v>38</v>
      </c>
      <c r="P298" s="173">
        <f t="shared" si="80"/>
        <v>0</v>
      </c>
      <c r="Q298" s="173">
        <f t="shared" si="81"/>
        <v>0</v>
      </c>
      <c r="R298" s="173">
        <f t="shared" si="82"/>
        <v>0</v>
      </c>
      <c r="S298" s="53"/>
      <c r="T298" s="174">
        <f t="shared" si="83"/>
        <v>0</v>
      </c>
      <c r="U298" s="174">
        <v>0</v>
      </c>
      <c r="V298" s="174">
        <f t="shared" si="84"/>
        <v>0</v>
      </c>
      <c r="W298" s="174">
        <v>0</v>
      </c>
      <c r="X298" s="175">
        <f t="shared" si="85"/>
        <v>0</v>
      </c>
      <c r="Y298" s="28"/>
      <c r="Z298" s="28"/>
      <c r="AA298" s="28"/>
      <c r="AB298" s="28"/>
      <c r="AC298" s="28"/>
      <c r="AD298" s="28"/>
      <c r="AE298" s="28"/>
      <c r="AR298" s="176" t="s">
        <v>183</v>
      </c>
      <c r="AT298" s="176" t="s">
        <v>153</v>
      </c>
      <c r="AU298" s="176" t="s">
        <v>158</v>
      </c>
      <c r="AY298" s="14" t="s">
        <v>151</v>
      </c>
      <c r="BE298" s="177">
        <f t="shared" si="86"/>
        <v>0</v>
      </c>
      <c r="BF298" s="177">
        <f t="shared" si="87"/>
        <v>0</v>
      </c>
      <c r="BG298" s="177">
        <f t="shared" si="88"/>
        <v>0</v>
      </c>
      <c r="BH298" s="177">
        <f t="shared" si="89"/>
        <v>0</v>
      </c>
      <c r="BI298" s="177">
        <f t="shared" si="90"/>
        <v>0</v>
      </c>
      <c r="BJ298" s="14" t="s">
        <v>158</v>
      </c>
      <c r="BK298" s="178">
        <f t="shared" si="91"/>
        <v>0</v>
      </c>
      <c r="BL298" s="14" t="s">
        <v>183</v>
      </c>
      <c r="BM298" s="176" t="s">
        <v>670</v>
      </c>
    </row>
    <row r="299" spans="1:65" s="2" customFormat="1" ht="21.75" customHeight="1" x14ac:dyDescent="0.2">
      <c r="A299" s="28"/>
      <c r="B299" s="163"/>
      <c r="C299" s="179" t="s">
        <v>413</v>
      </c>
      <c r="D299" s="179" t="s">
        <v>192</v>
      </c>
      <c r="E299" s="180" t="s">
        <v>671</v>
      </c>
      <c r="F299" s="181" t="s">
        <v>672</v>
      </c>
      <c r="G299" s="182" t="s">
        <v>168</v>
      </c>
      <c r="H299" s="183">
        <v>2362.1</v>
      </c>
      <c r="I299" s="184"/>
      <c r="J299" s="185"/>
      <c r="K299" s="183">
        <f t="shared" si="79"/>
        <v>0</v>
      </c>
      <c r="L299" s="185"/>
      <c r="M299" s="186"/>
      <c r="N299" s="187" t="s">
        <v>1</v>
      </c>
      <c r="O299" s="172" t="s">
        <v>38</v>
      </c>
      <c r="P299" s="173">
        <f t="shared" si="80"/>
        <v>0</v>
      </c>
      <c r="Q299" s="173">
        <f t="shared" si="81"/>
        <v>0</v>
      </c>
      <c r="R299" s="173">
        <f t="shared" si="82"/>
        <v>0</v>
      </c>
      <c r="S299" s="53"/>
      <c r="T299" s="174">
        <f t="shared" si="83"/>
        <v>0</v>
      </c>
      <c r="U299" s="174">
        <v>0</v>
      </c>
      <c r="V299" s="174">
        <f t="shared" si="84"/>
        <v>0</v>
      </c>
      <c r="W299" s="174">
        <v>0</v>
      </c>
      <c r="X299" s="175">
        <f t="shared" si="85"/>
        <v>0</v>
      </c>
      <c r="Y299" s="28"/>
      <c r="Z299" s="28"/>
      <c r="AA299" s="28"/>
      <c r="AB299" s="28"/>
      <c r="AC299" s="28"/>
      <c r="AD299" s="28"/>
      <c r="AE299" s="28"/>
      <c r="AR299" s="176" t="s">
        <v>215</v>
      </c>
      <c r="AT299" s="176" t="s">
        <v>192</v>
      </c>
      <c r="AU299" s="176" t="s">
        <v>158</v>
      </c>
      <c r="AY299" s="14" t="s">
        <v>151</v>
      </c>
      <c r="BE299" s="177">
        <f t="shared" si="86"/>
        <v>0</v>
      </c>
      <c r="BF299" s="177">
        <f t="shared" si="87"/>
        <v>0</v>
      </c>
      <c r="BG299" s="177">
        <f t="shared" si="88"/>
        <v>0</v>
      </c>
      <c r="BH299" s="177">
        <f t="shared" si="89"/>
        <v>0</v>
      </c>
      <c r="BI299" s="177">
        <f t="shared" si="90"/>
        <v>0</v>
      </c>
      <c r="BJ299" s="14" t="s">
        <v>158</v>
      </c>
      <c r="BK299" s="178">
        <f t="shared" si="91"/>
        <v>0</v>
      </c>
      <c r="BL299" s="14" t="s">
        <v>183</v>
      </c>
      <c r="BM299" s="176" t="s">
        <v>673</v>
      </c>
    </row>
    <row r="300" spans="1:65" s="2" customFormat="1" ht="16.5" customHeight="1" x14ac:dyDescent="0.2">
      <c r="A300" s="28"/>
      <c r="B300" s="163"/>
      <c r="C300" s="179" t="s">
        <v>674</v>
      </c>
      <c r="D300" s="179" t="s">
        <v>192</v>
      </c>
      <c r="E300" s="180" t="s">
        <v>675</v>
      </c>
      <c r="F300" s="181" t="s">
        <v>676</v>
      </c>
      <c r="G300" s="182" t="s">
        <v>198</v>
      </c>
      <c r="H300" s="183">
        <v>1</v>
      </c>
      <c r="I300" s="184"/>
      <c r="J300" s="185"/>
      <c r="K300" s="183">
        <f t="shared" si="79"/>
        <v>0</v>
      </c>
      <c r="L300" s="185"/>
      <c r="M300" s="186"/>
      <c r="N300" s="187" t="s">
        <v>1</v>
      </c>
      <c r="O300" s="172" t="s">
        <v>38</v>
      </c>
      <c r="P300" s="173">
        <f t="shared" si="80"/>
        <v>0</v>
      </c>
      <c r="Q300" s="173">
        <f t="shared" si="81"/>
        <v>0</v>
      </c>
      <c r="R300" s="173">
        <f t="shared" si="82"/>
        <v>0</v>
      </c>
      <c r="S300" s="53"/>
      <c r="T300" s="174">
        <f t="shared" si="83"/>
        <v>0</v>
      </c>
      <c r="U300" s="174">
        <v>0</v>
      </c>
      <c r="V300" s="174">
        <f t="shared" si="84"/>
        <v>0</v>
      </c>
      <c r="W300" s="174">
        <v>0</v>
      </c>
      <c r="X300" s="175">
        <f t="shared" si="85"/>
        <v>0</v>
      </c>
      <c r="Y300" s="28"/>
      <c r="Z300" s="28"/>
      <c r="AA300" s="28"/>
      <c r="AB300" s="28"/>
      <c r="AC300" s="28"/>
      <c r="AD300" s="28"/>
      <c r="AE300" s="28"/>
      <c r="AR300" s="176" t="s">
        <v>215</v>
      </c>
      <c r="AT300" s="176" t="s">
        <v>192</v>
      </c>
      <c r="AU300" s="176" t="s">
        <v>158</v>
      </c>
      <c r="AY300" s="14" t="s">
        <v>151</v>
      </c>
      <c r="BE300" s="177">
        <f t="shared" si="86"/>
        <v>0</v>
      </c>
      <c r="BF300" s="177">
        <f t="shared" si="87"/>
        <v>0</v>
      </c>
      <c r="BG300" s="177">
        <f t="shared" si="88"/>
        <v>0</v>
      </c>
      <c r="BH300" s="177">
        <f t="shared" si="89"/>
        <v>0</v>
      </c>
      <c r="BI300" s="177">
        <f t="shared" si="90"/>
        <v>0</v>
      </c>
      <c r="BJ300" s="14" t="s">
        <v>158</v>
      </c>
      <c r="BK300" s="178">
        <f t="shared" si="91"/>
        <v>0</v>
      </c>
      <c r="BL300" s="14" t="s">
        <v>183</v>
      </c>
      <c r="BM300" s="176" t="s">
        <v>677</v>
      </c>
    </row>
    <row r="301" spans="1:65" s="2" customFormat="1" ht="21.75" customHeight="1" x14ac:dyDescent="0.2">
      <c r="A301" s="28"/>
      <c r="B301" s="163"/>
      <c r="C301" s="164" t="s">
        <v>416</v>
      </c>
      <c r="D301" s="164" t="s">
        <v>153</v>
      </c>
      <c r="E301" s="165" t="s">
        <v>678</v>
      </c>
      <c r="F301" s="166" t="s">
        <v>679</v>
      </c>
      <c r="G301" s="167" t="s">
        <v>168</v>
      </c>
      <c r="H301" s="168">
        <v>1978</v>
      </c>
      <c r="I301" s="169"/>
      <c r="J301" s="169"/>
      <c r="K301" s="168">
        <f t="shared" si="79"/>
        <v>0</v>
      </c>
      <c r="L301" s="170"/>
      <c r="M301" s="29"/>
      <c r="N301" s="171" t="s">
        <v>1</v>
      </c>
      <c r="O301" s="172" t="s">
        <v>38</v>
      </c>
      <c r="P301" s="173">
        <f t="shared" si="80"/>
        <v>0</v>
      </c>
      <c r="Q301" s="173">
        <f t="shared" si="81"/>
        <v>0</v>
      </c>
      <c r="R301" s="173">
        <f t="shared" si="82"/>
        <v>0</v>
      </c>
      <c r="S301" s="53"/>
      <c r="T301" s="174">
        <f t="shared" si="83"/>
        <v>0</v>
      </c>
      <c r="U301" s="174">
        <v>0</v>
      </c>
      <c r="V301" s="174">
        <f t="shared" si="84"/>
        <v>0</v>
      </c>
      <c r="W301" s="174">
        <v>0</v>
      </c>
      <c r="X301" s="175">
        <f t="shared" si="85"/>
        <v>0</v>
      </c>
      <c r="Y301" s="28"/>
      <c r="Z301" s="28"/>
      <c r="AA301" s="28"/>
      <c r="AB301" s="28"/>
      <c r="AC301" s="28"/>
      <c r="AD301" s="28"/>
      <c r="AE301" s="28"/>
      <c r="AR301" s="176" t="s">
        <v>183</v>
      </c>
      <c r="AT301" s="176" t="s">
        <v>153</v>
      </c>
      <c r="AU301" s="176" t="s">
        <v>158</v>
      </c>
      <c r="AY301" s="14" t="s">
        <v>151</v>
      </c>
      <c r="BE301" s="177">
        <f t="shared" si="86"/>
        <v>0</v>
      </c>
      <c r="BF301" s="177">
        <f t="shared" si="87"/>
        <v>0</v>
      </c>
      <c r="BG301" s="177">
        <f t="shared" si="88"/>
        <v>0</v>
      </c>
      <c r="BH301" s="177">
        <f t="shared" si="89"/>
        <v>0</v>
      </c>
      <c r="BI301" s="177">
        <f t="shared" si="90"/>
        <v>0</v>
      </c>
      <c r="BJ301" s="14" t="s">
        <v>158</v>
      </c>
      <c r="BK301" s="178">
        <f t="shared" si="91"/>
        <v>0</v>
      </c>
      <c r="BL301" s="14" t="s">
        <v>183</v>
      </c>
      <c r="BM301" s="176" t="s">
        <v>680</v>
      </c>
    </row>
    <row r="302" spans="1:65" s="2" customFormat="1" ht="16.5" customHeight="1" x14ac:dyDescent="0.2">
      <c r="A302" s="28"/>
      <c r="B302" s="163"/>
      <c r="C302" s="179" t="s">
        <v>681</v>
      </c>
      <c r="D302" s="179" t="s">
        <v>192</v>
      </c>
      <c r="E302" s="180" t="s">
        <v>615</v>
      </c>
      <c r="F302" s="181" t="s">
        <v>616</v>
      </c>
      <c r="G302" s="182" t="s">
        <v>168</v>
      </c>
      <c r="H302" s="183">
        <v>2274.6999999999998</v>
      </c>
      <c r="I302" s="184"/>
      <c r="J302" s="185"/>
      <c r="K302" s="183">
        <f t="shared" si="79"/>
        <v>0</v>
      </c>
      <c r="L302" s="185"/>
      <c r="M302" s="186"/>
      <c r="N302" s="187" t="s">
        <v>1</v>
      </c>
      <c r="O302" s="172" t="s">
        <v>38</v>
      </c>
      <c r="P302" s="173">
        <f t="shared" si="80"/>
        <v>0</v>
      </c>
      <c r="Q302" s="173">
        <f t="shared" si="81"/>
        <v>0</v>
      </c>
      <c r="R302" s="173">
        <f t="shared" si="82"/>
        <v>0</v>
      </c>
      <c r="S302" s="53"/>
      <c r="T302" s="174">
        <f t="shared" si="83"/>
        <v>0</v>
      </c>
      <c r="U302" s="174">
        <v>0</v>
      </c>
      <c r="V302" s="174">
        <f t="shared" si="84"/>
        <v>0</v>
      </c>
      <c r="W302" s="174">
        <v>0</v>
      </c>
      <c r="X302" s="175">
        <f t="shared" si="85"/>
        <v>0</v>
      </c>
      <c r="Y302" s="28"/>
      <c r="Z302" s="28"/>
      <c r="AA302" s="28"/>
      <c r="AB302" s="28"/>
      <c r="AC302" s="28"/>
      <c r="AD302" s="28"/>
      <c r="AE302" s="28"/>
      <c r="AR302" s="176" t="s">
        <v>215</v>
      </c>
      <c r="AT302" s="176" t="s">
        <v>192</v>
      </c>
      <c r="AU302" s="176" t="s">
        <v>158</v>
      </c>
      <c r="AY302" s="14" t="s">
        <v>151</v>
      </c>
      <c r="BE302" s="177">
        <f t="shared" si="86"/>
        <v>0</v>
      </c>
      <c r="BF302" s="177">
        <f t="shared" si="87"/>
        <v>0</v>
      </c>
      <c r="BG302" s="177">
        <f t="shared" si="88"/>
        <v>0</v>
      </c>
      <c r="BH302" s="177">
        <f t="shared" si="89"/>
        <v>0</v>
      </c>
      <c r="BI302" s="177">
        <f t="shared" si="90"/>
        <v>0</v>
      </c>
      <c r="BJ302" s="14" t="s">
        <v>158</v>
      </c>
      <c r="BK302" s="178">
        <f t="shared" si="91"/>
        <v>0</v>
      </c>
      <c r="BL302" s="14" t="s">
        <v>183</v>
      </c>
      <c r="BM302" s="176" t="s">
        <v>682</v>
      </c>
    </row>
    <row r="303" spans="1:65" s="2" customFormat="1" ht="21.75" customHeight="1" x14ac:dyDescent="0.2">
      <c r="A303" s="28"/>
      <c r="B303" s="163"/>
      <c r="C303" s="164" t="s">
        <v>420</v>
      </c>
      <c r="D303" s="164" t="s">
        <v>153</v>
      </c>
      <c r="E303" s="165" t="s">
        <v>683</v>
      </c>
      <c r="F303" s="166" t="s">
        <v>684</v>
      </c>
      <c r="G303" s="167" t="s">
        <v>649</v>
      </c>
      <c r="H303" s="169"/>
      <c r="I303" s="169"/>
      <c r="J303" s="169"/>
      <c r="K303" s="168">
        <f t="shared" si="79"/>
        <v>0</v>
      </c>
      <c r="L303" s="170"/>
      <c r="M303" s="29"/>
      <c r="N303" s="171" t="s">
        <v>1</v>
      </c>
      <c r="O303" s="172" t="s">
        <v>38</v>
      </c>
      <c r="P303" s="173">
        <f t="shared" si="80"/>
        <v>0</v>
      </c>
      <c r="Q303" s="173">
        <f t="shared" si="81"/>
        <v>0</v>
      </c>
      <c r="R303" s="173">
        <f t="shared" si="82"/>
        <v>0</v>
      </c>
      <c r="S303" s="53"/>
      <c r="T303" s="174">
        <f t="shared" si="83"/>
        <v>0</v>
      </c>
      <c r="U303" s="174">
        <v>0</v>
      </c>
      <c r="V303" s="174">
        <f t="shared" si="84"/>
        <v>0</v>
      </c>
      <c r="W303" s="174">
        <v>0</v>
      </c>
      <c r="X303" s="175">
        <f t="shared" si="85"/>
        <v>0</v>
      </c>
      <c r="Y303" s="28"/>
      <c r="Z303" s="28"/>
      <c r="AA303" s="28"/>
      <c r="AB303" s="28"/>
      <c r="AC303" s="28"/>
      <c r="AD303" s="28"/>
      <c r="AE303" s="28"/>
      <c r="AR303" s="176" t="s">
        <v>183</v>
      </c>
      <c r="AT303" s="176" t="s">
        <v>153</v>
      </c>
      <c r="AU303" s="176" t="s">
        <v>158</v>
      </c>
      <c r="AY303" s="14" t="s">
        <v>151</v>
      </c>
      <c r="BE303" s="177">
        <f t="shared" si="86"/>
        <v>0</v>
      </c>
      <c r="BF303" s="177">
        <f t="shared" si="87"/>
        <v>0</v>
      </c>
      <c r="BG303" s="177">
        <f t="shared" si="88"/>
        <v>0</v>
      </c>
      <c r="BH303" s="177">
        <f t="shared" si="89"/>
        <v>0</v>
      </c>
      <c r="BI303" s="177">
        <f t="shared" si="90"/>
        <v>0</v>
      </c>
      <c r="BJ303" s="14" t="s">
        <v>158</v>
      </c>
      <c r="BK303" s="178">
        <f t="shared" si="91"/>
        <v>0</v>
      </c>
      <c r="BL303" s="14" t="s">
        <v>183</v>
      </c>
      <c r="BM303" s="176" t="s">
        <v>685</v>
      </c>
    </row>
    <row r="304" spans="1:65" s="12" customFormat="1" ht="22.9" customHeight="1" x14ac:dyDescent="0.2">
      <c r="B304" s="149"/>
      <c r="D304" s="150" t="s">
        <v>73</v>
      </c>
      <c r="E304" s="161" t="s">
        <v>686</v>
      </c>
      <c r="F304" s="161" t="s">
        <v>687</v>
      </c>
      <c r="I304" s="152"/>
      <c r="J304" s="152"/>
      <c r="K304" s="162">
        <f>BK304</f>
        <v>0</v>
      </c>
      <c r="M304" s="149"/>
      <c r="N304" s="154"/>
      <c r="O304" s="155"/>
      <c r="P304" s="155"/>
      <c r="Q304" s="156">
        <f>SUM(Q305:Q310)</f>
        <v>0</v>
      </c>
      <c r="R304" s="156">
        <f>SUM(R305:R310)</f>
        <v>0</v>
      </c>
      <c r="S304" s="155"/>
      <c r="T304" s="157">
        <f>SUM(T305:T310)</f>
        <v>0</v>
      </c>
      <c r="U304" s="155"/>
      <c r="V304" s="157">
        <f>SUM(V305:V310)</f>
        <v>0</v>
      </c>
      <c r="W304" s="155"/>
      <c r="X304" s="158">
        <f>SUM(X305:X310)</f>
        <v>0</v>
      </c>
      <c r="AR304" s="150" t="s">
        <v>158</v>
      </c>
      <c r="AT304" s="159" t="s">
        <v>73</v>
      </c>
      <c r="AU304" s="159" t="s">
        <v>82</v>
      </c>
      <c r="AY304" s="150" t="s">
        <v>151</v>
      </c>
      <c r="BK304" s="160">
        <f>SUM(BK305:BK310)</f>
        <v>0</v>
      </c>
    </row>
    <row r="305" spans="1:65" s="2" customFormat="1" ht="21.75" customHeight="1" x14ac:dyDescent="0.2">
      <c r="A305" s="28"/>
      <c r="B305" s="163"/>
      <c r="C305" s="164" t="s">
        <v>688</v>
      </c>
      <c r="D305" s="164" t="s">
        <v>153</v>
      </c>
      <c r="E305" s="165" t="s">
        <v>689</v>
      </c>
      <c r="F305" s="166" t="s">
        <v>690</v>
      </c>
      <c r="G305" s="167" t="s">
        <v>168</v>
      </c>
      <c r="H305" s="168">
        <v>229.41</v>
      </c>
      <c r="I305" s="169"/>
      <c r="J305" s="169"/>
      <c r="K305" s="168">
        <f t="shared" ref="K305:K310" si="92">ROUND(P305*H305,3)</f>
        <v>0</v>
      </c>
      <c r="L305" s="170"/>
      <c r="M305" s="29"/>
      <c r="N305" s="171" t="s">
        <v>1</v>
      </c>
      <c r="O305" s="172" t="s">
        <v>38</v>
      </c>
      <c r="P305" s="173">
        <f t="shared" ref="P305:P310" si="93">I305+J305</f>
        <v>0</v>
      </c>
      <c r="Q305" s="173">
        <f t="shared" ref="Q305:Q310" si="94">ROUND(I305*H305,3)</f>
        <v>0</v>
      </c>
      <c r="R305" s="173">
        <f t="shared" ref="R305:R310" si="95">ROUND(J305*H305,3)</f>
        <v>0</v>
      </c>
      <c r="S305" s="53"/>
      <c r="T305" s="174">
        <f t="shared" ref="T305:T310" si="96">S305*H305</f>
        <v>0</v>
      </c>
      <c r="U305" s="174">
        <v>0</v>
      </c>
      <c r="V305" s="174">
        <f t="shared" ref="V305:V310" si="97">U305*H305</f>
        <v>0</v>
      </c>
      <c r="W305" s="174">
        <v>0</v>
      </c>
      <c r="X305" s="175">
        <f t="shared" ref="X305:X310" si="98">W305*H305</f>
        <v>0</v>
      </c>
      <c r="Y305" s="28"/>
      <c r="Z305" s="28"/>
      <c r="AA305" s="28"/>
      <c r="AB305" s="28"/>
      <c r="AC305" s="28"/>
      <c r="AD305" s="28"/>
      <c r="AE305" s="28"/>
      <c r="AR305" s="176" t="s">
        <v>183</v>
      </c>
      <c r="AT305" s="176" t="s">
        <v>153</v>
      </c>
      <c r="AU305" s="176" t="s">
        <v>158</v>
      </c>
      <c r="AY305" s="14" t="s">
        <v>151</v>
      </c>
      <c r="BE305" s="177">
        <f t="shared" ref="BE305:BE310" si="99">IF(O305="základná",K305,0)</f>
        <v>0</v>
      </c>
      <c r="BF305" s="177">
        <f t="shared" ref="BF305:BF310" si="100">IF(O305="znížená",K305,0)</f>
        <v>0</v>
      </c>
      <c r="BG305" s="177">
        <f t="shared" ref="BG305:BG310" si="101">IF(O305="zákl. prenesená",K305,0)</f>
        <v>0</v>
      </c>
      <c r="BH305" s="177">
        <f t="shared" ref="BH305:BH310" si="102">IF(O305="zníž. prenesená",K305,0)</f>
        <v>0</v>
      </c>
      <c r="BI305" s="177">
        <f t="shared" ref="BI305:BI310" si="103">IF(O305="nulová",K305,0)</f>
        <v>0</v>
      </c>
      <c r="BJ305" s="14" t="s">
        <v>158</v>
      </c>
      <c r="BK305" s="178">
        <f t="shared" ref="BK305:BK310" si="104">ROUND(P305*H305,3)</f>
        <v>0</v>
      </c>
      <c r="BL305" s="14" t="s">
        <v>183</v>
      </c>
      <c r="BM305" s="176" t="s">
        <v>691</v>
      </c>
    </row>
    <row r="306" spans="1:65" s="2" customFormat="1" ht="21.75" customHeight="1" x14ac:dyDescent="0.2">
      <c r="A306" s="28"/>
      <c r="B306" s="163"/>
      <c r="C306" s="179" t="s">
        <v>423</v>
      </c>
      <c r="D306" s="179" t="s">
        <v>192</v>
      </c>
      <c r="E306" s="180" t="s">
        <v>692</v>
      </c>
      <c r="F306" s="181" t="s">
        <v>693</v>
      </c>
      <c r="G306" s="182" t="s">
        <v>168</v>
      </c>
      <c r="H306" s="183">
        <v>233.99799999999999</v>
      </c>
      <c r="I306" s="184"/>
      <c r="J306" s="185"/>
      <c r="K306" s="183">
        <f t="shared" si="92"/>
        <v>0</v>
      </c>
      <c r="L306" s="185"/>
      <c r="M306" s="186"/>
      <c r="N306" s="187" t="s">
        <v>1</v>
      </c>
      <c r="O306" s="172" t="s">
        <v>38</v>
      </c>
      <c r="P306" s="173">
        <f t="shared" si="93"/>
        <v>0</v>
      </c>
      <c r="Q306" s="173">
        <f t="shared" si="94"/>
        <v>0</v>
      </c>
      <c r="R306" s="173">
        <f t="shared" si="95"/>
        <v>0</v>
      </c>
      <c r="S306" s="53"/>
      <c r="T306" s="174">
        <f t="shared" si="96"/>
        <v>0</v>
      </c>
      <c r="U306" s="174">
        <v>0</v>
      </c>
      <c r="V306" s="174">
        <f t="shared" si="97"/>
        <v>0</v>
      </c>
      <c r="W306" s="174">
        <v>0</v>
      </c>
      <c r="X306" s="175">
        <f t="shared" si="98"/>
        <v>0</v>
      </c>
      <c r="Y306" s="28"/>
      <c r="Z306" s="28"/>
      <c r="AA306" s="28"/>
      <c r="AB306" s="28"/>
      <c r="AC306" s="28"/>
      <c r="AD306" s="28"/>
      <c r="AE306" s="28"/>
      <c r="AR306" s="176" t="s">
        <v>215</v>
      </c>
      <c r="AT306" s="176" t="s">
        <v>192</v>
      </c>
      <c r="AU306" s="176" t="s">
        <v>158</v>
      </c>
      <c r="AY306" s="14" t="s">
        <v>151</v>
      </c>
      <c r="BE306" s="177">
        <f t="shared" si="99"/>
        <v>0</v>
      </c>
      <c r="BF306" s="177">
        <f t="shared" si="100"/>
        <v>0</v>
      </c>
      <c r="BG306" s="177">
        <f t="shared" si="101"/>
        <v>0</v>
      </c>
      <c r="BH306" s="177">
        <f t="shared" si="102"/>
        <v>0</v>
      </c>
      <c r="BI306" s="177">
        <f t="shared" si="103"/>
        <v>0</v>
      </c>
      <c r="BJ306" s="14" t="s">
        <v>158</v>
      </c>
      <c r="BK306" s="178">
        <f t="shared" si="104"/>
        <v>0</v>
      </c>
      <c r="BL306" s="14" t="s">
        <v>183</v>
      </c>
      <c r="BM306" s="176" t="s">
        <v>694</v>
      </c>
    </row>
    <row r="307" spans="1:65" s="2" customFormat="1" ht="21.75" customHeight="1" x14ac:dyDescent="0.2">
      <c r="A307" s="28"/>
      <c r="B307" s="163"/>
      <c r="C307" s="164" t="s">
        <v>695</v>
      </c>
      <c r="D307" s="164" t="s">
        <v>153</v>
      </c>
      <c r="E307" s="165" t="s">
        <v>696</v>
      </c>
      <c r="F307" s="166" t="s">
        <v>697</v>
      </c>
      <c r="G307" s="167" t="s">
        <v>168</v>
      </c>
      <c r="H307" s="168">
        <v>2054</v>
      </c>
      <c r="I307" s="169"/>
      <c r="J307" s="169"/>
      <c r="K307" s="168">
        <f t="shared" si="92"/>
        <v>0</v>
      </c>
      <c r="L307" s="170"/>
      <c r="M307" s="29"/>
      <c r="N307" s="171" t="s">
        <v>1</v>
      </c>
      <c r="O307" s="172" t="s">
        <v>38</v>
      </c>
      <c r="P307" s="173">
        <f t="shared" si="93"/>
        <v>0</v>
      </c>
      <c r="Q307" s="173">
        <f t="shared" si="94"/>
        <v>0</v>
      </c>
      <c r="R307" s="173">
        <f t="shared" si="95"/>
        <v>0</v>
      </c>
      <c r="S307" s="53"/>
      <c r="T307" s="174">
        <f t="shared" si="96"/>
        <v>0</v>
      </c>
      <c r="U307" s="174">
        <v>0</v>
      </c>
      <c r="V307" s="174">
        <f t="shared" si="97"/>
        <v>0</v>
      </c>
      <c r="W307" s="174">
        <v>0</v>
      </c>
      <c r="X307" s="175">
        <f t="shared" si="98"/>
        <v>0</v>
      </c>
      <c r="Y307" s="28"/>
      <c r="Z307" s="28"/>
      <c r="AA307" s="28"/>
      <c r="AB307" s="28"/>
      <c r="AC307" s="28"/>
      <c r="AD307" s="28"/>
      <c r="AE307" s="28"/>
      <c r="AR307" s="176" t="s">
        <v>183</v>
      </c>
      <c r="AT307" s="176" t="s">
        <v>153</v>
      </c>
      <c r="AU307" s="176" t="s">
        <v>158</v>
      </c>
      <c r="AY307" s="14" t="s">
        <v>151</v>
      </c>
      <c r="BE307" s="177">
        <f t="shared" si="99"/>
        <v>0</v>
      </c>
      <c r="BF307" s="177">
        <f t="shared" si="100"/>
        <v>0</v>
      </c>
      <c r="BG307" s="177">
        <f t="shared" si="101"/>
        <v>0</v>
      </c>
      <c r="BH307" s="177">
        <f t="shared" si="102"/>
        <v>0</v>
      </c>
      <c r="BI307" s="177">
        <f t="shared" si="103"/>
        <v>0</v>
      </c>
      <c r="BJ307" s="14" t="s">
        <v>158</v>
      </c>
      <c r="BK307" s="178">
        <f t="shared" si="104"/>
        <v>0</v>
      </c>
      <c r="BL307" s="14" t="s">
        <v>183</v>
      </c>
      <c r="BM307" s="176" t="s">
        <v>698</v>
      </c>
    </row>
    <row r="308" spans="1:65" s="2" customFormat="1" ht="21.75" customHeight="1" x14ac:dyDescent="0.2">
      <c r="A308" s="28"/>
      <c r="B308" s="163"/>
      <c r="C308" s="179" t="s">
        <v>427</v>
      </c>
      <c r="D308" s="179" t="s">
        <v>192</v>
      </c>
      <c r="E308" s="180" t="s">
        <v>699</v>
      </c>
      <c r="F308" s="181" t="s">
        <v>700</v>
      </c>
      <c r="G308" s="182" t="s">
        <v>168</v>
      </c>
      <c r="H308" s="183">
        <v>2095.08</v>
      </c>
      <c r="I308" s="184"/>
      <c r="J308" s="185"/>
      <c r="K308" s="183">
        <f t="shared" si="92"/>
        <v>0</v>
      </c>
      <c r="L308" s="185"/>
      <c r="M308" s="186"/>
      <c r="N308" s="187" t="s">
        <v>1</v>
      </c>
      <c r="O308" s="172" t="s">
        <v>38</v>
      </c>
      <c r="P308" s="173">
        <f t="shared" si="93"/>
        <v>0</v>
      </c>
      <c r="Q308" s="173">
        <f t="shared" si="94"/>
        <v>0</v>
      </c>
      <c r="R308" s="173">
        <f t="shared" si="95"/>
        <v>0</v>
      </c>
      <c r="S308" s="53"/>
      <c r="T308" s="174">
        <f t="shared" si="96"/>
        <v>0</v>
      </c>
      <c r="U308" s="174">
        <v>0</v>
      </c>
      <c r="V308" s="174">
        <f t="shared" si="97"/>
        <v>0</v>
      </c>
      <c r="W308" s="174">
        <v>0</v>
      </c>
      <c r="X308" s="175">
        <f t="shared" si="98"/>
        <v>0</v>
      </c>
      <c r="Y308" s="28"/>
      <c r="Z308" s="28"/>
      <c r="AA308" s="28"/>
      <c r="AB308" s="28"/>
      <c r="AC308" s="28"/>
      <c r="AD308" s="28"/>
      <c r="AE308" s="28"/>
      <c r="AR308" s="176" t="s">
        <v>215</v>
      </c>
      <c r="AT308" s="176" t="s">
        <v>192</v>
      </c>
      <c r="AU308" s="176" t="s">
        <v>158</v>
      </c>
      <c r="AY308" s="14" t="s">
        <v>151</v>
      </c>
      <c r="BE308" s="177">
        <f t="shared" si="99"/>
        <v>0</v>
      </c>
      <c r="BF308" s="177">
        <f t="shared" si="100"/>
        <v>0</v>
      </c>
      <c r="BG308" s="177">
        <f t="shared" si="101"/>
        <v>0</v>
      </c>
      <c r="BH308" s="177">
        <f t="shared" si="102"/>
        <v>0</v>
      </c>
      <c r="BI308" s="177">
        <f t="shared" si="103"/>
        <v>0</v>
      </c>
      <c r="BJ308" s="14" t="s">
        <v>158</v>
      </c>
      <c r="BK308" s="178">
        <f t="shared" si="104"/>
        <v>0</v>
      </c>
      <c r="BL308" s="14" t="s">
        <v>183</v>
      </c>
      <c r="BM308" s="176" t="s">
        <v>701</v>
      </c>
    </row>
    <row r="309" spans="1:65" s="2" customFormat="1" ht="21.75" customHeight="1" x14ac:dyDescent="0.2">
      <c r="A309" s="28"/>
      <c r="B309" s="163"/>
      <c r="C309" s="179" t="s">
        <v>702</v>
      </c>
      <c r="D309" s="179" t="s">
        <v>192</v>
      </c>
      <c r="E309" s="180" t="s">
        <v>703</v>
      </c>
      <c r="F309" s="181" t="s">
        <v>704</v>
      </c>
      <c r="G309" s="182" t="s">
        <v>168</v>
      </c>
      <c r="H309" s="183">
        <v>2095.08</v>
      </c>
      <c r="I309" s="184"/>
      <c r="J309" s="185"/>
      <c r="K309" s="183">
        <f t="shared" si="92"/>
        <v>0</v>
      </c>
      <c r="L309" s="185"/>
      <c r="M309" s="186"/>
      <c r="N309" s="187" t="s">
        <v>1</v>
      </c>
      <c r="O309" s="172" t="s">
        <v>38</v>
      </c>
      <c r="P309" s="173">
        <f t="shared" si="93"/>
        <v>0</v>
      </c>
      <c r="Q309" s="173">
        <f t="shared" si="94"/>
        <v>0</v>
      </c>
      <c r="R309" s="173">
        <f t="shared" si="95"/>
        <v>0</v>
      </c>
      <c r="S309" s="53"/>
      <c r="T309" s="174">
        <f t="shared" si="96"/>
        <v>0</v>
      </c>
      <c r="U309" s="174">
        <v>0</v>
      </c>
      <c r="V309" s="174">
        <f t="shared" si="97"/>
        <v>0</v>
      </c>
      <c r="W309" s="174">
        <v>0</v>
      </c>
      <c r="X309" s="175">
        <f t="shared" si="98"/>
        <v>0</v>
      </c>
      <c r="Y309" s="28"/>
      <c r="Z309" s="28"/>
      <c r="AA309" s="28"/>
      <c r="AB309" s="28"/>
      <c r="AC309" s="28"/>
      <c r="AD309" s="28"/>
      <c r="AE309" s="28"/>
      <c r="AR309" s="176" t="s">
        <v>215</v>
      </c>
      <c r="AT309" s="176" t="s">
        <v>192</v>
      </c>
      <c r="AU309" s="176" t="s">
        <v>158</v>
      </c>
      <c r="AY309" s="14" t="s">
        <v>151</v>
      </c>
      <c r="BE309" s="177">
        <f t="shared" si="99"/>
        <v>0</v>
      </c>
      <c r="BF309" s="177">
        <f t="shared" si="100"/>
        <v>0</v>
      </c>
      <c r="BG309" s="177">
        <f t="shared" si="101"/>
        <v>0</v>
      </c>
      <c r="BH309" s="177">
        <f t="shared" si="102"/>
        <v>0</v>
      </c>
      <c r="BI309" s="177">
        <f t="shared" si="103"/>
        <v>0</v>
      </c>
      <c r="BJ309" s="14" t="s">
        <v>158</v>
      </c>
      <c r="BK309" s="178">
        <f t="shared" si="104"/>
        <v>0</v>
      </c>
      <c r="BL309" s="14" t="s">
        <v>183</v>
      </c>
      <c r="BM309" s="176" t="s">
        <v>705</v>
      </c>
    </row>
    <row r="310" spans="1:65" s="2" customFormat="1" ht="21.75" customHeight="1" x14ac:dyDescent="0.2">
      <c r="A310" s="28"/>
      <c r="B310" s="163"/>
      <c r="C310" s="164" t="s">
        <v>430</v>
      </c>
      <c r="D310" s="164" t="s">
        <v>153</v>
      </c>
      <c r="E310" s="165" t="s">
        <v>706</v>
      </c>
      <c r="F310" s="166" t="s">
        <v>707</v>
      </c>
      <c r="G310" s="167" t="s">
        <v>649</v>
      </c>
      <c r="H310" s="169"/>
      <c r="I310" s="169"/>
      <c r="J310" s="169"/>
      <c r="K310" s="168">
        <f t="shared" si="92"/>
        <v>0</v>
      </c>
      <c r="L310" s="170"/>
      <c r="M310" s="29"/>
      <c r="N310" s="171" t="s">
        <v>1</v>
      </c>
      <c r="O310" s="172" t="s">
        <v>38</v>
      </c>
      <c r="P310" s="173">
        <f t="shared" si="93"/>
        <v>0</v>
      </c>
      <c r="Q310" s="173">
        <f t="shared" si="94"/>
        <v>0</v>
      </c>
      <c r="R310" s="173">
        <f t="shared" si="95"/>
        <v>0</v>
      </c>
      <c r="S310" s="53"/>
      <c r="T310" s="174">
        <f t="shared" si="96"/>
        <v>0</v>
      </c>
      <c r="U310" s="174">
        <v>0</v>
      </c>
      <c r="V310" s="174">
        <f t="shared" si="97"/>
        <v>0</v>
      </c>
      <c r="W310" s="174">
        <v>0</v>
      </c>
      <c r="X310" s="175">
        <f t="shared" si="98"/>
        <v>0</v>
      </c>
      <c r="Y310" s="28"/>
      <c r="Z310" s="28"/>
      <c r="AA310" s="28"/>
      <c r="AB310" s="28"/>
      <c r="AC310" s="28"/>
      <c r="AD310" s="28"/>
      <c r="AE310" s="28"/>
      <c r="AR310" s="176" t="s">
        <v>183</v>
      </c>
      <c r="AT310" s="176" t="s">
        <v>153</v>
      </c>
      <c r="AU310" s="176" t="s">
        <v>158</v>
      </c>
      <c r="AY310" s="14" t="s">
        <v>151</v>
      </c>
      <c r="BE310" s="177">
        <f t="shared" si="99"/>
        <v>0</v>
      </c>
      <c r="BF310" s="177">
        <f t="shared" si="100"/>
        <v>0</v>
      </c>
      <c r="BG310" s="177">
        <f t="shared" si="101"/>
        <v>0</v>
      </c>
      <c r="BH310" s="177">
        <f t="shared" si="102"/>
        <v>0</v>
      </c>
      <c r="BI310" s="177">
        <f t="shared" si="103"/>
        <v>0</v>
      </c>
      <c r="BJ310" s="14" t="s">
        <v>158</v>
      </c>
      <c r="BK310" s="178">
        <f t="shared" si="104"/>
        <v>0</v>
      </c>
      <c r="BL310" s="14" t="s">
        <v>183</v>
      </c>
      <c r="BM310" s="176" t="s">
        <v>708</v>
      </c>
    </row>
    <row r="311" spans="1:65" s="12" customFormat="1" ht="22.9" customHeight="1" x14ac:dyDescent="0.2">
      <c r="B311" s="149"/>
      <c r="D311" s="150" t="s">
        <v>73</v>
      </c>
      <c r="E311" s="161" t="s">
        <v>709</v>
      </c>
      <c r="F311" s="161" t="s">
        <v>710</v>
      </c>
      <c r="I311" s="152"/>
      <c r="J311" s="152"/>
      <c r="K311" s="162">
        <f>BK311</f>
        <v>0</v>
      </c>
      <c r="M311" s="149"/>
      <c r="N311" s="154"/>
      <c r="O311" s="155"/>
      <c r="P311" s="155"/>
      <c r="Q311" s="156">
        <f>SUM(Q312:Q317)</f>
        <v>0</v>
      </c>
      <c r="R311" s="156">
        <f>SUM(R312:R317)</f>
        <v>0</v>
      </c>
      <c r="S311" s="155"/>
      <c r="T311" s="157">
        <f>SUM(T312:T317)</f>
        <v>0</v>
      </c>
      <c r="U311" s="155"/>
      <c r="V311" s="157">
        <f>SUM(V312:V317)</f>
        <v>0</v>
      </c>
      <c r="W311" s="155"/>
      <c r="X311" s="158">
        <f>SUM(X312:X317)</f>
        <v>0</v>
      </c>
      <c r="AR311" s="150" t="s">
        <v>158</v>
      </c>
      <c r="AT311" s="159" t="s">
        <v>73</v>
      </c>
      <c r="AU311" s="159" t="s">
        <v>82</v>
      </c>
      <c r="AY311" s="150" t="s">
        <v>151</v>
      </c>
      <c r="BK311" s="160">
        <f>SUM(BK312:BK317)</f>
        <v>0</v>
      </c>
    </row>
    <row r="312" spans="1:65" s="2" customFormat="1" ht="21.75" customHeight="1" x14ac:dyDescent="0.2">
      <c r="A312" s="28"/>
      <c r="B312" s="163"/>
      <c r="C312" s="164" t="s">
        <v>711</v>
      </c>
      <c r="D312" s="164" t="s">
        <v>153</v>
      </c>
      <c r="E312" s="165" t="s">
        <v>712</v>
      </c>
      <c r="F312" s="166" t="s">
        <v>713</v>
      </c>
      <c r="G312" s="167" t="s">
        <v>714</v>
      </c>
      <c r="H312" s="168">
        <v>2</v>
      </c>
      <c r="I312" s="169"/>
      <c r="J312" s="169"/>
      <c r="K312" s="168">
        <f t="shared" ref="K312:K317" si="105">ROUND(P312*H312,3)</f>
        <v>0</v>
      </c>
      <c r="L312" s="170"/>
      <c r="M312" s="29"/>
      <c r="N312" s="171" t="s">
        <v>1</v>
      </c>
      <c r="O312" s="172" t="s">
        <v>38</v>
      </c>
      <c r="P312" s="173">
        <f t="shared" ref="P312:P317" si="106">I312+J312</f>
        <v>0</v>
      </c>
      <c r="Q312" s="173">
        <f t="shared" ref="Q312:Q317" si="107">ROUND(I312*H312,3)</f>
        <v>0</v>
      </c>
      <c r="R312" s="173">
        <f t="shared" ref="R312:R317" si="108">ROUND(J312*H312,3)</f>
        <v>0</v>
      </c>
      <c r="S312" s="53"/>
      <c r="T312" s="174">
        <f t="shared" ref="T312:T317" si="109">S312*H312</f>
        <v>0</v>
      </c>
      <c r="U312" s="174">
        <v>0</v>
      </c>
      <c r="V312" s="174">
        <f t="shared" ref="V312:V317" si="110">U312*H312</f>
        <v>0</v>
      </c>
      <c r="W312" s="174">
        <v>0</v>
      </c>
      <c r="X312" s="175">
        <f t="shared" ref="X312:X317" si="111">W312*H312</f>
        <v>0</v>
      </c>
      <c r="Y312" s="28"/>
      <c r="Z312" s="28"/>
      <c r="AA312" s="28"/>
      <c r="AB312" s="28"/>
      <c r="AC312" s="28"/>
      <c r="AD312" s="28"/>
      <c r="AE312" s="28"/>
      <c r="AR312" s="176" t="s">
        <v>183</v>
      </c>
      <c r="AT312" s="176" t="s">
        <v>153</v>
      </c>
      <c r="AU312" s="176" t="s">
        <v>158</v>
      </c>
      <c r="AY312" s="14" t="s">
        <v>151</v>
      </c>
      <c r="BE312" s="177">
        <f t="shared" ref="BE312:BE317" si="112">IF(O312="základná",K312,0)</f>
        <v>0</v>
      </c>
      <c r="BF312" s="177">
        <f t="shared" ref="BF312:BF317" si="113">IF(O312="znížená",K312,0)</f>
        <v>0</v>
      </c>
      <c r="BG312" s="177">
        <f t="shared" ref="BG312:BG317" si="114">IF(O312="zákl. prenesená",K312,0)</f>
        <v>0</v>
      </c>
      <c r="BH312" s="177">
        <f t="shared" ref="BH312:BH317" si="115">IF(O312="zníž. prenesená",K312,0)</f>
        <v>0</v>
      </c>
      <c r="BI312" s="177">
        <f t="shared" ref="BI312:BI317" si="116">IF(O312="nulová",K312,0)</f>
        <v>0</v>
      </c>
      <c r="BJ312" s="14" t="s">
        <v>158</v>
      </c>
      <c r="BK312" s="178">
        <f t="shared" ref="BK312:BK317" si="117">ROUND(P312*H312,3)</f>
        <v>0</v>
      </c>
      <c r="BL312" s="14" t="s">
        <v>183</v>
      </c>
      <c r="BM312" s="176" t="s">
        <v>715</v>
      </c>
    </row>
    <row r="313" spans="1:65" s="2" customFormat="1" ht="21.75" customHeight="1" x14ac:dyDescent="0.2">
      <c r="A313" s="28"/>
      <c r="B313" s="163"/>
      <c r="C313" s="164" t="s">
        <v>434</v>
      </c>
      <c r="D313" s="164" t="s">
        <v>153</v>
      </c>
      <c r="E313" s="165" t="s">
        <v>716</v>
      </c>
      <c r="F313" s="166" t="s">
        <v>717</v>
      </c>
      <c r="G313" s="167" t="s">
        <v>714</v>
      </c>
      <c r="H313" s="168">
        <v>13</v>
      </c>
      <c r="I313" s="169"/>
      <c r="J313" s="169"/>
      <c r="K313" s="168">
        <f t="shared" si="105"/>
        <v>0</v>
      </c>
      <c r="L313" s="170"/>
      <c r="M313" s="29"/>
      <c r="N313" s="171" t="s">
        <v>1</v>
      </c>
      <c r="O313" s="172" t="s">
        <v>38</v>
      </c>
      <c r="P313" s="173">
        <f t="shared" si="106"/>
        <v>0</v>
      </c>
      <c r="Q313" s="173">
        <f t="shared" si="107"/>
        <v>0</v>
      </c>
      <c r="R313" s="173">
        <f t="shared" si="108"/>
        <v>0</v>
      </c>
      <c r="S313" s="53"/>
      <c r="T313" s="174">
        <f t="shared" si="109"/>
        <v>0</v>
      </c>
      <c r="U313" s="174">
        <v>0</v>
      </c>
      <c r="V313" s="174">
        <f t="shared" si="110"/>
        <v>0</v>
      </c>
      <c r="W313" s="174">
        <v>0</v>
      </c>
      <c r="X313" s="175">
        <f t="shared" si="111"/>
        <v>0</v>
      </c>
      <c r="Y313" s="28"/>
      <c r="Z313" s="28"/>
      <c r="AA313" s="28"/>
      <c r="AB313" s="28"/>
      <c r="AC313" s="28"/>
      <c r="AD313" s="28"/>
      <c r="AE313" s="28"/>
      <c r="AR313" s="176" t="s">
        <v>183</v>
      </c>
      <c r="AT313" s="176" t="s">
        <v>153</v>
      </c>
      <c r="AU313" s="176" t="s">
        <v>158</v>
      </c>
      <c r="AY313" s="14" t="s">
        <v>151</v>
      </c>
      <c r="BE313" s="177">
        <f t="shared" si="112"/>
        <v>0</v>
      </c>
      <c r="BF313" s="177">
        <f t="shared" si="113"/>
        <v>0</v>
      </c>
      <c r="BG313" s="177">
        <f t="shared" si="114"/>
        <v>0</v>
      </c>
      <c r="BH313" s="177">
        <f t="shared" si="115"/>
        <v>0</v>
      </c>
      <c r="BI313" s="177">
        <f t="shared" si="116"/>
        <v>0</v>
      </c>
      <c r="BJ313" s="14" t="s">
        <v>158</v>
      </c>
      <c r="BK313" s="178">
        <f t="shared" si="117"/>
        <v>0</v>
      </c>
      <c r="BL313" s="14" t="s">
        <v>183</v>
      </c>
      <c r="BM313" s="176" t="s">
        <v>718</v>
      </c>
    </row>
    <row r="314" spans="1:65" s="2" customFormat="1" ht="21.75" customHeight="1" x14ac:dyDescent="0.2">
      <c r="A314" s="28"/>
      <c r="B314" s="163"/>
      <c r="C314" s="164" t="s">
        <v>719</v>
      </c>
      <c r="D314" s="164" t="s">
        <v>153</v>
      </c>
      <c r="E314" s="165" t="s">
        <v>720</v>
      </c>
      <c r="F314" s="166" t="s">
        <v>721</v>
      </c>
      <c r="G314" s="167" t="s">
        <v>714</v>
      </c>
      <c r="H314" s="168">
        <v>6</v>
      </c>
      <c r="I314" s="169"/>
      <c r="J314" s="169"/>
      <c r="K314" s="168">
        <f t="shared" si="105"/>
        <v>0</v>
      </c>
      <c r="L314" s="170"/>
      <c r="M314" s="29"/>
      <c r="N314" s="171" t="s">
        <v>1</v>
      </c>
      <c r="O314" s="172" t="s">
        <v>38</v>
      </c>
      <c r="P314" s="173">
        <f t="shared" si="106"/>
        <v>0</v>
      </c>
      <c r="Q314" s="173">
        <f t="shared" si="107"/>
        <v>0</v>
      </c>
      <c r="R314" s="173">
        <f t="shared" si="108"/>
        <v>0</v>
      </c>
      <c r="S314" s="53"/>
      <c r="T314" s="174">
        <f t="shared" si="109"/>
        <v>0</v>
      </c>
      <c r="U314" s="174">
        <v>0</v>
      </c>
      <c r="V314" s="174">
        <f t="shared" si="110"/>
        <v>0</v>
      </c>
      <c r="W314" s="174">
        <v>0</v>
      </c>
      <c r="X314" s="175">
        <f t="shared" si="111"/>
        <v>0</v>
      </c>
      <c r="Y314" s="28"/>
      <c r="Z314" s="28"/>
      <c r="AA314" s="28"/>
      <c r="AB314" s="28"/>
      <c r="AC314" s="28"/>
      <c r="AD314" s="28"/>
      <c r="AE314" s="28"/>
      <c r="AR314" s="176" t="s">
        <v>183</v>
      </c>
      <c r="AT314" s="176" t="s">
        <v>153</v>
      </c>
      <c r="AU314" s="176" t="s">
        <v>158</v>
      </c>
      <c r="AY314" s="14" t="s">
        <v>151</v>
      </c>
      <c r="BE314" s="177">
        <f t="shared" si="112"/>
        <v>0</v>
      </c>
      <c r="BF314" s="177">
        <f t="shared" si="113"/>
        <v>0</v>
      </c>
      <c r="BG314" s="177">
        <f t="shared" si="114"/>
        <v>0</v>
      </c>
      <c r="BH314" s="177">
        <f t="shared" si="115"/>
        <v>0</v>
      </c>
      <c r="BI314" s="177">
        <f t="shared" si="116"/>
        <v>0</v>
      </c>
      <c r="BJ314" s="14" t="s">
        <v>158</v>
      </c>
      <c r="BK314" s="178">
        <f t="shared" si="117"/>
        <v>0</v>
      </c>
      <c r="BL314" s="14" t="s">
        <v>183</v>
      </c>
      <c r="BM314" s="176" t="s">
        <v>722</v>
      </c>
    </row>
    <row r="315" spans="1:65" s="2" customFormat="1" ht="21.75" customHeight="1" x14ac:dyDescent="0.2">
      <c r="A315" s="28"/>
      <c r="B315" s="163"/>
      <c r="C315" s="164" t="s">
        <v>437</v>
      </c>
      <c r="D315" s="164" t="s">
        <v>153</v>
      </c>
      <c r="E315" s="165" t="s">
        <v>723</v>
      </c>
      <c r="F315" s="166" t="s">
        <v>724</v>
      </c>
      <c r="G315" s="167" t="s">
        <v>714</v>
      </c>
      <c r="H315" s="168">
        <v>13</v>
      </c>
      <c r="I315" s="169"/>
      <c r="J315" s="169"/>
      <c r="K315" s="168">
        <f t="shared" si="105"/>
        <v>0</v>
      </c>
      <c r="L315" s="170"/>
      <c r="M315" s="29"/>
      <c r="N315" s="171" t="s">
        <v>1</v>
      </c>
      <c r="O315" s="172" t="s">
        <v>38</v>
      </c>
      <c r="P315" s="173">
        <f t="shared" si="106"/>
        <v>0</v>
      </c>
      <c r="Q315" s="173">
        <f t="shared" si="107"/>
        <v>0</v>
      </c>
      <c r="R315" s="173">
        <f t="shared" si="108"/>
        <v>0</v>
      </c>
      <c r="S315" s="53"/>
      <c r="T315" s="174">
        <f t="shared" si="109"/>
        <v>0</v>
      </c>
      <c r="U315" s="174">
        <v>0</v>
      </c>
      <c r="V315" s="174">
        <f t="shared" si="110"/>
        <v>0</v>
      </c>
      <c r="W315" s="174">
        <v>0</v>
      </c>
      <c r="X315" s="175">
        <f t="shared" si="111"/>
        <v>0</v>
      </c>
      <c r="Y315" s="28"/>
      <c r="Z315" s="28"/>
      <c r="AA315" s="28"/>
      <c r="AB315" s="28"/>
      <c r="AC315" s="28"/>
      <c r="AD315" s="28"/>
      <c r="AE315" s="28"/>
      <c r="AR315" s="176" t="s">
        <v>183</v>
      </c>
      <c r="AT315" s="176" t="s">
        <v>153</v>
      </c>
      <c r="AU315" s="176" t="s">
        <v>158</v>
      </c>
      <c r="AY315" s="14" t="s">
        <v>151</v>
      </c>
      <c r="BE315" s="177">
        <f t="shared" si="112"/>
        <v>0</v>
      </c>
      <c r="BF315" s="177">
        <f t="shared" si="113"/>
        <v>0</v>
      </c>
      <c r="BG315" s="177">
        <f t="shared" si="114"/>
        <v>0</v>
      </c>
      <c r="BH315" s="177">
        <f t="shared" si="115"/>
        <v>0</v>
      </c>
      <c r="BI315" s="177">
        <f t="shared" si="116"/>
        <v>0</v>
      </c>
      <c r="BJ315" s="14" t="s">
        <v>158</v>
      </c>
      <c r="BK315" s="178">
        <f t="shared" si="117"/>
        <v>0</v>
      </c>
      <c r="BL315" s="14" t="s">
        <v>183</v>
      </c>
      <c r="BM315" s="176" t="s">
        <v>725</v>
      </c>
    </row>
    <row r="316" spans="1:65" s="2" customFormat="1" ht="21.75" customHeight="1" x14ac:dyDescent="0.2">
      <c r="A316" s="28"/>
      <c r="B316" s="163"/>
      <c r="C316" s="164" t="s">
        <v>726</v>
      </c>
      <c r="D316" s="164" t="s">
        <v>153</v>
      </c>
      <c r="E316" s="165" t="s">
        <v>727</v>
      </c>
      <c r="F316" s="166" t="s">
        <v>728</v>
      </c>
      <c r="G316" s="167" t="s">
        <v>219</v>
      </c>
      <c r="H316" s="168">
        <v>6</v>
      </c>
      <c r="I316" s="169"/>
      <c r="J316" s="169"/>
      <c r="K316" s="168">
        <f t="shared" si="105"/>
        <v>0</v>
      </c>
      <c r="L316" s="170"/>
      <c r="M316" s="29"/>
      <c r="N316" s="171" t="s">
        <v>1</v>
      </c>
      <c r="O316" s="172" t="s">
        <v>38</v>
      </c>
      <c r="P316" s="173">
        <f t="shared" si="106"/>
        <v>0</v>
      </c>
      <c r="Q316" s="173">
        <f t="shared" si="107"/>
        <v>0</v>
      </c>
      <c r="R316" s="173">
        <f t="shared" si="108"/>
        <v>0</v>
      </c>
      <c r="S316" s="53"/>
      <c r="T316" s="174">
        <f t="shared" si="109"/>
        <v>0</v>
      </c>
      <c r="U316" s="174">
        <v>0</v>
      </c>
      <c r="V316" s="174">
        <f t="shared" si="110"/>
        <v>0</v>
      </c>
      <c r="W316" s="174">
        <v>0</v>
      </c>
      <c r="X316" s="175">
        <f t="shared" si="111"/>
        <v>0</v>
      </c>
      <c r="Y316" s="28"/>
      <c r="Z316" s="28"/>
      <c r="AA316" s="28"/>
      <c r="AB316" s="28"/>
      <c r="AC316" s="28"/>
      <c r="AD316" s="28"/>
      <c r="AE316" s="28"/>
      <c r="AR316" s="176" t="s">
        <v>183</v>
      </c>
      <c r="AT316" s="176" t="s">
        <v>153</v>
      </c>
      <c r="AU316" s="176" t="s">
        <v>158</v>
      </c>
      <c r="AY316" s="14" t="s">
        <v>151</v>
      </c>
      <c r="BE316" s="177">
        <f t="shared" si="112"/>
        <v>0</v>
      </c>
      <c r="BF316" s="177">
        <f t="shared" si="113"/>
        <v>0</v>
      </c>
      <c r="BG316" s="177">
        <f t="shared" si="114"/>
        <v>0</v>
      </c>
      <c r="BH316" s="177">
        <f t="shared" si="115"/>
        <v>0</v>
      </c>
      <c r="BI316" s="177">
        <f t="shared" si="116"/>
        <v>0</v>
      </c>
      <c r="BJ316" s="14" t="s">
        <v>158</v>
      </c>
      <c r="BK316" s="178">
        <f t="shared" si="117"/>
        <v>0</v>
      </c>
      <c r="BL316" s="14" t="s">
        <v>183</v>
      </c>
      <c r="BM316" s="176" t="s">
        <v>729</v>
      </c>
    </row>
    <row r="317" spans="1:65" s="2" customFormat="1" ht="21.75" customHeight="1" x14ac:dyDescent="0.2">
      <c r="A317" s="28"/>
      <c r="B317" s="163"/>
      <c r="C317" s="164" t="s">
        <v>441</v>
      </c>
      <c r="D317" s="164" t="s">
        <v>153</v>
      </c>
      <c r="E317" s="165" t="s">
        <v>730</v>
      </c>
      <c r="F317" s="166" t="s">
        <v>731</v>
      </c>
      <c r="G317" s="167" t="s">
        <v>219</v>
      </c>
      <c r="H317" s="168">
        <v>6</v>
      </c>
      <c r="I317" s="169"/>
      <c r="J317" s="169"/>
      <c r="K317" s="168">
        <f t="shared" si="105"/>
        <v>0</v>
      </c>
      <c r="L317" s="170"/>
      <c r="M317" s="29"/>
      <c r="N317" s="171" t="s">
        <v>1</v>
      </c>
      <c r="O317" s="172" t="s">
        <v>38</v>
      </c>
      <c r="P317" s="173">
        <f t="shared" si="106"/>
        <v>0</v>
      </c>
      <c r="Q317" s="173">
        <f t="shared" si="107"/>
        <v>0</v>
      </c>
      <c r="R317" s="173">
        <f t="shared" si="108"/>
        <v>0</v>
      </c>
      <c r="S317" s="53"/>
      <c r="T317" s="174">
        <f t="shared" si="109"/>
        <v>0</v>
      </c>
      <c r="U317" s="174">
        <v>0</v>
      </c>
      <c r="V317" s="174">
        <f t="shared" si="110"/>
        <v>0</v>
      </c>
      <c r="W317" s="174">
        <v>0</v>
      </c>
      <c r="X317" s="175">
        <f t="shared" si="111"/>
        <v>0</v>
      </c>
      <c r="Y317" s="28"/>
      <c r="Z317" s="28"/>
      <c r="AA317" s="28"/>
      <c r="AB317" s="28"/>
      <c r="AC317" s="28"/>
      <c r="AD317" s="28"/>
      <c r="AE317" s="28"/>
      <c r="AR317" s="176" t="s">
        <v>183</v>
      </c>
      <c r="AT317" s="176" t="s">
        <v>153</v>
      </c>
      <c r="AU317" s="176" t="s">
        <v>158</v>
      </c>
      <c r="AY317" s="14" t="s">
        <v>151</v>
      </c>
      <c r="BE317" s="177">
        <f t="shared" si="112"/>
        <v>0</v>
      </c>
      <c r="BF317" s="177">
        <f t="shared" si="113"/>
        <v>0</v>
      </c>
      <c r="BG317" s="177">
        <f t="shared" si="114"/>
        <v>0</v>
      </c>
      <c r="BH317" s="177">
        <f t="shared" si="115"/>
        <v>0</v>
      </c>
      <c r="BI317" s="177">
        <f t="shared" si="116"/>
        <v>0</v>
      </c>
      <c r="BJ317" s="14" t="s">
        <v>158</v>
      </c>
      <c r="BK317" s="178">
        <f t="shared" si="117"/>
        <v>0</v>
      </c>
      <c r="BL317" s="14" t="s">
        <v>183</v>
      </c>
      <c r="BM317" s="176" t="s">
        <v>732</v>
      </c>
    </row>
    <row r="318" spans="1:65" s="12" customFormat="1" ht="22.9" customHeight="1" x14ac:dyDescent="0.2">
      <c r="B318" s="149"/>
      <c r="D318" s="150" t="s">
        <v>73</v>
      </c>
      <c r="E318" s="161" t="s">
        <v>733</v>
      </c>
      <c r="F318" s="161" t="s">
        <v>734</v>
      </c>
      <c r="I318" s="152"/>
      <c r="J318" s="152"/>
      <c r="K318" s="162">
        <f>BK318</f>
        <v>0</v>
      </c>
      <c r="M318" s="149"/>
      <c r="N318" s="154"/>
      <c r="O318" s="155"/>
      <c r="P318" s="155"/>
      <c r="Q318" s="156">
        <f>SUM(Q319:Q328)</f>
        <v>0</v>
      </c>
      <c r="R318" s="156">
        <f>SUM(R319:R328)</f>
        <v>0</v>
      </c>
      <c r="S318" s="155"/>
      <c r="T318" s="157">
        <f>SUM(T319:T328)</f>
        <v>0</v>
      </c>
      <c r="U318" s="155"/>
      <c r="V318" s="157">
        <f>SUM(V319:V328)</f>
        <v>0</v>
      </c>
      <c r="W318" s="155"/>
      <c r="X318" s="158">
        <f>SUM(X319:X328)</f>
        <v>0</v>
      </c>
      <c r="AR318" s="150" t="s">
        <v>158</v>
      </c>
      <c r="AT318" s="159" t="s">
        <v>73</v>
      </c>
      <c r="AU318" s="159" t="s">
        <v>82</v>
      </c>
      <c r="AY318" s="150" t="s">
        <v>151</v>
      </c>
      <c r="BK318" s="160">
        <f>SUM(BK319:BK328)</f>
        <v>0</v>
      </c>
    </row>
    <row r="319" spans="1:65" s="2" customFormat="1" ht="16.5" customHeight="1" x14ac:dyDescent="0.2">
      <c r="A319" s="28"/>
      <c r="B319" s="163"/>
      <c r="C319" s="164" t="s">
        <v>735</v>
      </c>
      <c r="D319" s="164" t="s">
        <v>153</v>
      </c>
      <c r="E319" s="165" t="s">
        <v>736</v>
      </c>
      <c r="F319" s="166" t="s">
        <v>737</v>
      </c>
      <c r="G319" s="167" t="s">
        <v>168</v>
      </c>
      <c r="H319" s="168">
        <v>6.4</v>
      </c>
      <c r="I319" s="169"/>
      <c r="J319" s="169"/>
      <c r="K319" s="168">
        <f t="shared" ref="K319:K328" si="118">ROUND(P319*H319,3)</f>
        <v>0</v>
      </c>
      <c r="L319" s="170"/>
      <c r="M319" s="29"/>
      <c r="N319" s="171" t="s">
        <v>1</v>
      </c>
      <c r="O319" s="172" t="s">
        <v>38</v>
      </c>
      <c r="P319" s="173">
        <f t="shared" ref="P319:P328" si="119">I319+J319</f>
        <v>0</v>
      </c>
      <c r="Q319" s="173">
        <f t="shared" ref="Q319:Q328" si="120">ROUND(I319*H319,3)</f>
        <v>0</v>
      </c>
      <c r="R319" s="173">
        <f t="shared" ref="R319:R328" si="121">ROUND(J319*H319,3)</f>
        <v>0</v>
      </c>
      <c r="S319" s="53"/>
      <c r="T319" s="174">
        <f t="shared" ref="T319:T328" si="122">S319*H319</f>
        <v>0</v>
      </c>
      <c r="U319" s="174">
        <v>0</v>
      </c>
      <c r="V319" s="174">
        <f t="shared" ref="V319:V328" si="123">U319*H319</f>
        <v>0</v>
      </c>
      <c r="W319" s="174">
        <v>0</v>
      </c>
      <c r="X319" s="175">
        <f t="shared" ref="X319:X328" si="124">W319*H319</f>
        <v>0</v>
      </c>
      <c r="Y319" s="28"/>
      <c r="Z319" s="28"/>
      <c r="AA319" s="28"/>
      <c r="AB319" s="28"/>
      <c r="AC319" s="28"/>
      <c r="AD319" s="28"/>
      <c r="AE319" s="28"/>
      <c r="AR319" s="176" t="s">
        <v>183</v>
      </c>
      <c r="AT319" s="176" t="s">
        <v>153</v>
      </c>
      <c r="AU319" s="176" t="s">
        <v>158</v>
      </c>
      <c r="AY319" s="14" t="s">
        <v>151</v>
      </c>
      <c r="BE319" s="177">
        <f t="shared" ref="BE319:BE328" si="125">IF(O319="základná",K319,0)</f>
        <v>0</v>
      </c>
      <c r="BF319" s="177">
        <f t="shared" ref="BF319:BF328" si="126">IF(O319="znížená",K319,0)</f>
        <v>0</v>
      </c>
      <c r="BG319" s="177">
        <f t="shared" ref="BG319:BG328" si="127">IF(O319="zákl. prenesená",K319,0)</f>
        <v>0</v>
      </c>
      <c r="BH319" s="177">
        <f t="shared" ref="BH319:BH328" si="128">IF(O319="zníž. prenesená",K319,0)</f>
        <v>0</v>
      </c>
      <c r="BI319" s="177">
        <f t="shared" ref="BI319:BI328" si="129">IF(O319="nulová",K319,0)</f>
        <v>0</v>
      </c>
      <c r="BJ319" s="14" t="s">
        <v>158</v>
      </c>
      <c r="BK319" s="178">
        <f t="shared" ref="BK319:BK328" si="130">ROUND(P319*H319,3)</f>
        <v>0</v>
      </c>
      <c r="BL319" s="14" t="s">
        <v>183</v>
      </c>
      <c r="BM319" s="176" t="s">
        <v>738</v>
      </c>
    </row>
    <row r="320" spans="1:65" s="2" customFormat="1" ht="16.5" customHeight="1" x14ac:dyDescent="0.2">
      <c r="A320" s="28"/>
      <c r="B320" s="163"/>
      <c r="C320" s="179" t="s">
        <v>444</v>
      </c>
      <c r="D320" s="179" t="s">
        <v>192</v>
      </c>
      <c r="E320" s="180" t="s">
        <v>739</v>
      </c>
      <c r="F320" s="181" t="s">
        <v>740</v>
      </c>
      <c r="G320" s="182" t="s">
        <v>168</v>
      </c>
      <c r="H320" s="183">
        <v>6.6559999999999997</v>
      </c>
      <c r="I320" s="184"/>
      <c r="J320" s="185"/>
      <c r="K320" s="183">
        <f t="shared" si="118"/>
        <v>0</v>
      </c>
      <c r="L320" s="185"/>
      <c r="M320" s="186"/>
      <c r="N320" s="187" t="s">
        <v>1</v>
      </c>
      <c r="O320" s="172" t="s">
        <v>38</v>
      </c>
      <c r="P320" s="173">
        <f t="shared" si="119"/>
        <v>0</v>
      </c>
      <c r="Q320" s="173">
        <f t="shared" si="120"/>
        <v>0</v>
      </c>
      <c r="R320" s="173">
        <f t="shared" si="121"/>
        <v>0</v>
      </c>
      <c r="S320" s="53"/>
      <c r="T320" s="174">
        <f t="shared" si="122"/>
        <v>0</v>
      </c>
      <c r="U320" s="174">
        <v>0</v>
      </c>
      <c r="V320" s="174">
        <f t="shared" si="123"/>
        <v>0</v>
      </c>
      <c r="W320" s="174">
        <v>0</v>
      </c>
      <c r="X320" s="175">
        <f t="shared" si="124"/>
        <v>0</v>
      </c>
      <c r="Y320" s="28"/>
      <c r="Z320" s="28"/>
      <c r="AA320" s="28"/>
      <c r="AB320" s="28"/>
      <c r="AC320" s="28"/>
      <c r="AD320" s="28"/>
      <c r="AE320" s="28"/>
      <c r="AR320" s="176" t="s">
        <v>215</v>
      </c>
      <c r="AT320" s="176" t="s">
        <v>192</v>
      </c>
      <c r="AU320" s="176" t="s">
        <v>158</v>
      </c>
      <c r="AY320" s="14" t="s">
        <v>151</v>
      </c>
      <c r="BE320" s="177">
        <f t="shared" si="125"/>
        <v>0</v>
      </c>
      <c r="BF320" s="177">
        <f t="shared" si="126"/>
        <v>0</v>
      </c>
      <c r="BG320" s="177">
        <f t="shared" si="127"/>
        <v>0</v>
      </c>
      <c r="BH320" s="177">
        <f t="shared" si="128"/>
        <v>0</v>
      </c>
      <c r="BI320" s="177">
        <f t="shared" si="129"/>
        <v>0</v>
      </c>
      <c r="BJ320" s="14" t="s">
        <v>158</v>
      </c>
      <c r="BK320" s="178">
        <f t="shared" si="130"/>
        <v>0</v>
      </c>
      <c r="BL320" s="14" t="s">
        <v>183</v>
      </c>
      <c r="BM320" s="176" t="s">
        <v>741</v>
      </c>
    </row>
    <row r="321" spans="1:65" s="2" customFormat="1" ht="21.75" customHeight="1" x14ac:dyDescent="0.2">
      <c r="A321" s="28"/>
      <c r="B321" s="163"/>
      <c r="C321" s="164" t="s">
        <v>742</v>
      </c>
      <c r="D321" s="164" t="s">
        <v>153</v>
      </c>
      <c r="E321" s="165" t="s">
        <v>743</v>
      </c>
      <c r="F321" s="166" t="s">
        <v>744</v>
      </c>
      <c r="G321" s="167" t="s">
        <v>156</v>
      </c>
      <c r="H321" s="168">
        <v>62.5</v>
      </c>
      <c r="I321" s="169"/>
      <c r="J321" s="169"/>
      <c r="K321" s="168">
        <f t="shared" si="118"/>
        <v>0</v>
      </c>
      <c r="L321" s="170"/>
      <c r="M321" s="29"/>
      <c r="N321" s="171" t="s">
        <v>1</v>
      </c>
      <c r="O321" s="172" t="s">
        <v>38</v>
      </c>
      <c r="P321" s="173">
        <f t="shared" si="119"/>
        <v>0</v>
      </c>
      <c r="Q321" s="173">
        <f t="shared" si="120"/>
        <v>0</v>
      </c>
      <c r="R321" s="173">
        <f t="shared" si="121"/>
        <v>0</v>
      </c>
      <c r="S321" s="53"/>
      <c r="T321" s="174">
        <f t="shared" si="122"/>
        <v>0</v>
      </c>
      <c r="U321" s="174">
        <v>0</v>
      </c>
      <c r="V321" s="174">
        <f t="shared" si="123"/>
        <v>0</v>
      </c>
      <c r="W321" s="174">
        <v>0</v>
      </c>
      <c r="X321" s="175">
        <f t="shared" si="124"/>
        <v>0</v>
      </c>
      <c r="Y321" s="28"/>
      <c r="Z321" s="28"/>
      <c r="AA321" s="28"/>
      <c r="AB321" s="28"/>
      <c r="AC321" s="28"/>
      <c r="AD321" s="28"/>
      <c r="AE321" s="28"/>
      <c r="AR321" s="176" t="s">
        <v>183</v>
      </c>
      <c r="AT321" s="176" t="s">
        <v>153</v>
      </c>
      <c r="AU321" s="176" t="s">
        <v>158</v>
      </c>
      <c r="AY321" s="14" t="s">
        <v>151</v>
      </c>
      <c r="BE321" s="177">
        <f t="shared" si="125"/>
        <v>0</v>
      </c>
      <c r="BF321" s="177">
        <f t="shared" si="126"/>
        <v>0</v>
      </c>
      <c r="BG321" s="177">
        <f t="shared" si="127"/>
        <v>0</v>
      </c>
      <c r="BH321" s="177">
        <f t="shared" si="128"/>
        <v>0</v>
      </c>
      <c r="BI321" s="177">
        <f t="shared" si="129"/>
        <v>0</v>
      </c>
      <c r="BJ321" s="14" t="s">
        <v>158</v>
      </c>
      <c r="BK321" s="178">
        <f t="shared" si="130"/>
        <v>0</v>
      </c>
      <c r="BL321" s="14" t="s">
        <v>183</v>
      </c>
      <c r="BM321" s="176" t="s">
        <v>745</v>
      </c>
    </row>
    <row r="322" spans="1:65" s="2" customFormat="1" ht="16.5" customHeight="1" x14ac:dyDescent="0.2">
      <c r="A322" s="28"/>
      <c r="B322" s="163"/>
      <c r="C322" s="179" t="s">
        <v>448</v>
      </c>
      <c r="D322" s="179" t="s">
        <v>192</v>
      </c>
      <c r="E322" s="180" t="s">
        <v>746</v>
      </c>
      <c r="F322" s="181" t="s">
        <v>747</v>
      </c>
      <c r="G322" s="182" t="s">
        <v>161</v>
      </c>
      <c r="H322" s="183">
        <v>3.0379999999999998</v>
      </c>
      <c r="I322" s="184"/>
      <c r="J322" s="185"/>
      <c r="K322" s="183">
        <f t="shared" si="118"/>
        <v>0</v>
      </c>
      <c r="L322" s="185"/>
      <c r="M322" s="186"/>
      <c r="N322" s="187" t="s">
        <v>1</v>
      </c>
      <c r="O322" s="172" t="s">
        <v>38</v>
      </c>
      <c r="P322" s="173">
        <f t="shared" si="119"/>
        <v>0</v>
      </c>
      <c r="Q322" s="173">
        <f t="shared" si="120"/>
        <v>0</v>
      </c>
      <c r="R322" s="173">
        <f t="shared" si="121"/>
        <v>0</v>
      </c>
      <c r="S322" s="53"/>
      <c r="T322" s="174">
        <f t="shared" si="122"/>
        <v>0</v>
      </c>
      <c r="U322" s="174">
        <v>0</v>
      </c>
      <c r="V322" s="174">
        <f t="shared" si="123"/>
        <v>0</v>
      </c>
      <c r="W322" s="174">
        <v>0</v>
      </c>
      <c r="X322" s="175">
        <f t="shared" si="124"/>
        <v>0</v>
      </c>
      <c r="Y322" s="28"/>
      <c r="Z322" s="28"/>
      <c r="AA322" s="28"/>
      <c r="AB322" s="28"/>
      <c r="AC322" s="28"/>
      <c r="AD322" s="28"/>
      <c r="AE322" s="28"/>
      <c r="AR322" s="176" t="s">
        <v>215</v>
      </c>
      <c r="AT322" s="176" t="s">
        <v>192</v>
      </c>
      <c r="AU322" s="176" t="s">
        <v>158</v>
      </c>
      <c r="AY322" s="14" t="s">
        <v>151</v>
      </c>
      <c r="BE322" s="177">
        <f t="shared" si="125"/>
        <v>0</v>
      </c>
      <c r="BF322" s="177">
        <f t="shared" si="126"/>
        <v>0</v>
      </c>
      <c r="BG322" s="177">
        <f t="shared" si="127"/>
        <v>0</v>
      </c>
      <c r="BH322" s="177">
        <f t="shared" si="128"/>
        <v>0</v>
      </c>
      <c r="BI322" s="177">
        <f t="shared" si="129"/>
        <v>0</v>
      </c>
      <c r="BJ322" s="14" t="s">
        <v>158</v>
      </c>
      <c r="BK322" s="178">
        <f t="shared" si="130"/>
        <v>0</v>
      </c>
      <c r="BL322" s="14" t="s">
        <v>183</v>
      </c>
      <c r="BM322" s="176" t="s">
        <v>748</v>
      </c>
    </row>
    <row r="323" spans="1:65" s="2" customFormat="1" ht="21.75" customHeight="1" x14ac:dyDescent="0.2">
      <c r="A323" s="28"/>
      <c r="B323" s="163"/>
      <c r="C323" s="164" t="s">
        <v>749</v>
      </c>
      <c r="D323" s="164" t="s">
        <v>153</v>
      </c>
      <c r="E323" s="165" t="s">
        <v>750</v>
      </c>
      <c r="F323" s="166" t="s">
        <v>751</v>
      </c>
      <c r="G323" s="167" t="s">
        <v>161</v>
      </c>
      <c r="H323" s="168">
        <v>2.8130000000000002</v>
      </c>
      <c r="I323" s="169"/>
      <c r="J323" s="169"/>
      <c r="K323" s="168">
        <f t="shared" si="118"/>
        <v>0</v>
      </c>
      <c r="L323" s="170"/>
      <c r="M323" s="29"/>
      <c r="N323" s="171" t="s">
        <v>1</v>
      </c>
      <c r="O323" s="172" t="s">
        <v>38</v>
      </c>
      <c r="P323" s="173">
        <f t="shared" si="119"/>
        <v>0</v>
      </c>
      <c r="Q323" s="173">
        <f t="shared" si="120"/>
        <v>0</v>
      </c>
      <c r="R323" s="173">
        <f t="shared" si="121"/>
        <v>0</v>
      </c>
      <c r="S323" s="53"/>
      <c r="T323" s="174">
        <f t="shared" si="122"/>
        <v>0</v>
      </c>
      <c r="U323" s="174">
        <v>0</v>
      </c>
      <c r="V323" s="174">
        <f t="shared" si="123"/>
        <v>0</v>
      </c>
      <c r="W323" s="174">
        <v>0</v>
      </c>
      <c r="X323" s="175">
        <f t="shared" si="124"/>
        <v>0</v>
      </c>
      <c r="Y323" s="28"/>
      <c r="Z323" s="28"/>
      <c r="AA323" s="28"/>
      <c r="AB323" s="28"/>
      <c r="AC323" s="28"/>
      <c r="AD323" s="28"/>
      <c r="AE323" s="28"/>
      <c r="AR323" s="176" t="s">
        <v>183</v>
      </c>
      <c r="AT323" s="176" t="s">
        <v>153</v>
      </c>
      <c r="AU323" s="176" t="s">
        <v>158</v>
      </c>
      <c r="AY323" s="14" t="s">
        <v>151</v>
      </c>
      <c r="BE323" s="177">
        <f t="shared" si="125"/>
        <v>0</v>
      </c>
      <c r="BF323" s="177">
        <f t="shared" si="126"/>
        <v>0</v>
      </c>
      <c r="BG323" s="177">
        <f t="shared" si="127"/>
        <v>0</v>
      </c>
      <c r="BH323" s="177">
        <f t="shared" si="128"/>
        <v>0</v>
      </c>
      <c r="BI323" s="177">
        <f t="shared" si="129"/>
        <v>0</v>
      </c>
      <c r="BJ323" s="14" t="s">
        <v>158</v>
      </c>
      <c r="BK323" s="178">
        <f t="shared" si="130"/>
        <v>0</v>
      </c>
      <c r="BL323" s="14" t="s">
        <v>183</v>
      </c>
      <c r="BM323" s="176" t="s">
        <v>752</v>
      </c>
    </row>
    <row r="324" spans="1:65" s="2" customFormat="1" ht="21.75" customHeight="1" x14ac:dyDescent="0.2">
      <c r="A324" s="28"/>
      <c r="B324" s="163"/>
      <c r="C324" s="164" t="s">
        <v>451</v>
      </c>
      <c r="D324" s="164" t="s">
        <v>153</v>
      </c>
      <c r="E324" s="165" t="s">
        <v>753</v>
      </c>
      <c r="F324" s="166" t="s">
        <v>754</v>
      </c>
      <c r="G324" s="167" t="s">
        <v>168</v>
      </c>
      <c r="H324" s="168">
        <v>6.4</v>
      </c>
      <c r="I324" s="169"/>
      <c r="J324" s="169"/>
      <c r="K324" s="168">
        <f t="shared" si="118"/>
        <v>0</v>
      </c>
      <c r="L324" s="170"/>
      <c r="M324" s="29"/>
      <c r="N324" s="171" t="s">
        <v>1</v>
      </c>
      <c r="O324" s="172" t="s">
        <v>38</v>
      </c>
      <c r="P324" s="173">
        <f t="shared" si="119"/>
        <v>0</v>
      </c>
      <c r="Q324" s="173">
        <f t="shared" si="120"/>
        <v>0</v>
      </c>
      <c r="R324" s="173">
        <f t="shared" si="121"/>
        <v>0</v>
      </c>
      <c r="S324" s="53"/>
      <c r="T324" s="174">
        <f t="shared" si="122"/>
        <v>0</v>
      </c>
      <c r="U324" s="174">
        <v>0</v>
      </c>
      <c r="V324" s="174">
        <f t="shared" si="123"/>
        <v>0</v>
      </c>
      <c r="W324" s="174">
        <v>0</v>
      </c>
      <c r="X324" s="175">
        <f t="shared" si="124"/>
        <v>0</v>
      </c>
      <c r="Y324" s="28"/>
      <c r="Z324" s="28"/>
      <c r="AA324" s="28"/>
      <c r="AB324" s="28"/>
      <c r="AC324" s="28"/>
      <c r="AD324" s="28"/>
      <c r="AE324" s="28"/>
      <c r="AR324" s="176" t="s">
        <v>183</v>
      </c>
      <c r="AT324" s="176" t="s">
        <v>153</v>
      </c>
      <c r="AU324" s="176" t="s">
        <v>158</v>
      </c>
      <c r="AY324" s="14" t="s">
        <v>151</v>
      </c>
      <c r="BE324" s="177">
        <f t="shared" si="125"/>
        <v>0</v>
      </c>
      <c r="BF324" s="177">
        <f t="shared" si="126"/>
        <v>0</v>
      </c>
      <c r="BG324" s="177">
        <f t="shared" si="127"/>
        <v>0</v>
      </c>
      <c r="BH324" s="177">
        <f t="shared" si="128"/>
        <v>0</v>
      </c>
      <c r="BI324" s="177">
        <f t="shared" si="129"/>
        <v>0</v>
      </c>
      <c r="BJ324" s="14" t="s">
        <v>158</v>
      </c>
      <c r="BK324" s="178">
        <f t="shared" si="130"/>
        <v>0</v>
      </c>
      <c r="BL324" s="14" t="s">
        <v>183</v>
      </c>
      <c r="BM324" s="176" t="s">
        <v>755</v>
      </c>
    </row>
    <row r="325" spans="1:65" s="2" customFormat="1" ht="21.75" customHeight="1" x14ac:dyDescent="0.2">
      <c r="A325" s="28"/>
      <c r="B325" s="163"/>
      <c r="C325" s="164" t="s">
        <v>756</v>
      </c>
      <c r="D325" s="164" t="s">
        <v>153</v>
      </c>
      <c r="E325" s="165" t="s">
        <v>757</v>
      </c>
      <c r="F325" s="166" t="s">
        <v>758</v>
      </c>
      <c r="G325" s="167" t="s">
        <v>156</v>
      </c>
      <c r="H325" s="168">
        <v>10.199999999999999</v>
      </c>
      <c r="I325" s="169"/>
      <c r="J325" s="169"/>
      <c r="K325" s="168">
        <f t="shared" si="118"/>
        <v>0</v>
      </c>
      <c r="L325" s="170"/>
      <c r="M325" s="29"/>
      <c r="N325" s="171" t="s">
        <v>1</v>
      </c>
      <c r="O325" s="172" t="s">
        <v>38</v>
      </c>
      <c r="P325" s="173">
        <f t="shared" si="119"/>
        <v>0</v>
      </c>
      <c r="Q325" s="173">
        <f t="shared" si="120"/>
        <v>0</v>
      </c>
      <c r="R325" s="173">
        <f t="shared" si="121"/>
        <v>0</v>
      </c>
      <c r="S325" s="53"/>
      <c r="T325" s="174">
        <f t="shared" si="122"/>
        <v>0</v>
      </c>
      <c r="U325" s="174">
        <v>0</v>
      </c>
      <c r="V325" s="174">
        <f t="shared" si="123"/>
        <v>0</v>
      </c>
      <c r="W325" s="174">
        <v>0</v>
      </c>
      <c r="X325" s="175">
        <f t="shared" si="124"/>
        <v>0</v>
      </c>
      <c r="Y325" s="28"/>
      <c r="Z325" s="28"/>
      <c r="AA325" s="28"/>
      <c r="AB325" s="28"/>
      <c r="AC325" s="28"/>
      <c r="AD325" s="28"/>
      <c r="AE325" s="28"/>
      <c r="AR325" s="176" t="s">
        <v>183</v>
      </c>
      <c r="AT325" s="176" t="s">
        <v>153</v>
      </c>
      <c r="AU325" s="176" t="s">
        <v>158</v>
      </c>
      <c r="AY325" s="14" t="s">
        <v>151</v>
      </c>
      <c r="BE325" s="177">
        <f t="shared" si="125"/>
        <v>0</v>
      </c>
      <c r="BF325" s="177">
        <f t="shared" si="126"/>
        <v>0</v>
      </c>
      <c r="BG325" s="177">
        <f t="shared" si="127"/>
        <v>0</v>
      </c>
      <c r="BH325" s="177">
        <f t="shared" si="128"/>
        <v>0</v>
      </c>
      <c r="BI325" s="177">
        <f t="shared" si="129"/>
        <v>0</v>
      </c>
      <c r="BJ325" s="14" t="s">
        <v>158</v>
      </c>
      <c r="BK325" s="178">
        <f t="shared" si="130"/>
        <v>0</v>
      </c>
      <c r="BL325" s="14" t="s">
        <v>183</v>
      </c>
      <c r="BM325" s="176" t="s">
        <v>759</v>
      </c>
    </row>
    <row r="326" spans="1:65" s="2" customFormat="1" ht="16.5" customHeight="1" x14ac:dyDescent="0.2">
      <c r="A326" s="28"/>
      <c r="B326" s="163"/>
      <c r="C326" s="164" t="s">
        <v>455</v>
      </c>
      <c r="D326" s="164" t="s">
        <v>153</v>
      </c>
      <c r="E326" s="165" t="s">
        <v>760</v>
      </c>
      <c r="F326" s="166" t="s">
        <v>761</v>
      </c>
      <c r="G326" s="167" t="s">
        <v>168</v>
      </c>
      <c r="H326" s="168">
        <v>1708</v>
      </c>
      <c r="I326" s="169"/>
      <c r="J326" s="169"/>
      <c r="K326" s="168">
        <f t="shared" si="118"/>
        <v>0</v>
      </c>
      <c r="L326" s="170"/>
      <c r="M326" s="29"/>
      <c r="N326" s="171" t="s">
        <v>1</v>
      </c>
      <c r="O326" s="172" t="s">
        <v>38</v>
      </c>
      <c r="P326" s="173">
        <f t="shared" si="119"/>
        <v>0</v>
      </c>
      <c r="Q326" s="173">
        <f t="shared" si="120"/>
        <v>0</v>
      </c>
      <c r="R326" s="173">
        <f t="shared" si="121"/>
        <v>0</v>
      </c>
      <c r="S326" s="53"/>
      <c r="T326" s="174">
        <f t="shared" si="122"/>
        <v>0</v>
      </c>
      <c r="U326" s="174">
        <v>0</v>
      </c>
      <c r="V326" s="174">
        <f t="shared" si="123"/>
        <v>0</v>
      </c>
      <c r="W326" s="174">
        <v>0</v>
      </c>
      <c r="X326" s="175">
        <f t="shared" si="124"/>
        <v>0</v>
      </c>
      <c r="Y326" s="28"/>
      <c r="Z326" s="28"/>
      <c r="AA326" s="28"/>
      <c r="AB326" s="28"/>
      <c r="AC326" s="28"/>
      <c r="AD326" s="28"/>
      <c r="AE326" s="28"/>
      <c r="AR326" s="176" t="s">
        <v>183</v>
      </c>
      <c r="AT326" s="176" t="s">
        <v>153</v>
      </c>
      <c r="AU326" s="176" t="s">
        <v>158</v>
      </c>
      <c r="AY326" s="14" t="s">
        <v>151</v>
      </c>
      <c r="BE326" s="177">
        <f t="shared" si="125"/>
        <v>0</v>
      </c>
      <c r="BF326" s="177">
        <f t="shared" si="126"/>
        <v>0</v>
      </c>
      <c r="BG326" s="177">
        <f t="shared" si="127"/>
        <v>0</v>
      </c>
      <c r="BH326" s="177">
        <f t="shared" si="128"/>
        <v>0</v>
      </c>
      <c r="BI326" s="177">
        <f t="shared" si="129"/>
        <v>0</v>
      </c>
      <c r="BJ326" s="14" t="s">
        <v>158</v>
      </c>
      <c r="BK326" s="178">
        <f t="shared" si="130"/>
        <v>0</v>
      </c>
      <c r="BL326" s="14" t="s">
        <v>183</v>
      </c>
      <c r="BM326" s="176" t="s">
        <v>762</v>
      </c>
    </row>
    <row r="327" spans="1:65" s="2" customFormat="1" ht="16.5" customHeight="1" x14ac:dyDescent="0.2">
      <c r="A327" s="28"/>
      <c r="B327" s="163"/>
      <c r="C327" s="164" t="s">
        <v>763</v>
      </c>
      <c r="D327" s="164" t="s">
        <v>153</v>
      </c>
      <c r="E327" s="165" t="s">
        <v>764</v>
      </c>
      <c r="F327" s="166" t="s">
        <v>765</v>
      </c>
      <c r="G327" s="167" t="s">
        <v>168</v>
      </c>
      <c r="H327" s="168">
        <v>1708</v>
      </c>
      <c r="I327" s="169"/>
      <c r="J327" s="169"/>
      <c r="K327" s="168">
        <f t="shared" si="118"/>
        <v>0</v>
      </c>
      <c r="L327" s="170"/>
      <c r="M327" s="29"/>
      <c r="N327" s="171" t="s">
        <v>1</v>
      </c>
      <c r="O327" s="172" t="s">
        <v>38</v>
      </c>
      <c r="P327" s="173">
        <f t="shared" si="119"/>
        <v>0</v>
      </c>
      <c r="Q327" s="173">
        <f t="shared" si="120"/>
        <v>0</v>
      </c>
      <c r="R327" s="173">
        <f t="shared" si="121"/>
        <v>0</v>
      </c>
      <c r="S327" s="53"/>
      <c r="T327" s="174">
        <f t="shared" si="122"/>
        <v>0</v>
      </c>
      <c r="U327" s="174">
        <v>0</v>
      </c>
      <c r="V327" s="174">
        <f t="shared" si="123"/>
        <v>0</v>
      </c>
      <c r="W327" s="174">
        <v>0</v>
      </c>
      <c r="X327" s="175">
        <f t="shared" si="124"/>
        <v>0</v>
      </c>
      <c r="Y327" s="28"/>
      <c r="Z327" s="28"/>
      <c r="AA327" s="28"/>
      <c r="AB327" s="28"/>
      <c r="AC327" s="28"/>
      <c r="AD327" s="28"/>
      <c r="AE327" s="28"/>
      <c r="AR327" s="176" t="s">
        <v>183</v>
      </c>
      <c r="AT327" s="176" t="s">
        <v>153</v>
      </c>
      <c r="AU327" s="176" t="s">
        <v>158</v>
      </c>
      <c r="AY327" s="14" t="s">
        <v>151</v>
      </c>
      <c r="BE327" s="177">
        <f t="shared" si="125"/>
        <v>0</v>
      </c>
      <c r="BF327" s="177">
        <f t="shared" si="126"/>
        <v>0</v>
      </c>
      <c r="BG327" s="177">
        <f t="shared" si="127"/>
        <v>0</v>
      </c>
      <c r="BH327" s="177">
        <f t="shared" si="128"/>
        <v>0</v>
      </c>
      <c r="BI327" s="177">
        <f t="shared" si="129"/>
        <v>0</v>
      </c>
      <c r="BJ327" s="14" t="s">
        <v>158</v>
      </c>
      <c r="BK327" s="178">
        <f t="shared" si="130"/>
        <v>0</v>
      </c>
      <c r="BL327" s="14" t="s">
        <v>183</v>
      </c>
      <c r="BM327" s="176" t="s">
        <v>766</v>
      </c>
    </row>
    <row r="328" spans="1:65" s="2" customFormat="1" ht="21.75" customHeight="1" x14ac:dyDescent="0.2">
      <c r="A328" s="28"/>
      <c r="B328" s="163"/>
      <c r="C328" s="164" t="s">
        <v>458</v>
      </c>
      <c r="D328" s="164" t="s">
        <v>153</v>
      </c>
      <c r="E328" s="165" t="s">
        <v>767</v>
      </c>
      <c r="F328" s="166" t="s">
        <v>768</v>
      </c>
      <c r="G328" s="167" t="s">
        <v>649</v>
      </c>
      <c r="H328" s="169"/>
      <c r="I328" s="169"/>
      <c r="J328" s="169"/>
      <c r="K328" s="168">
        <f t="shared" si="118"/>
        <v>0</v>
      </c>
      <c r="L328" s="170"/>
      <c r="M328" s="29"/>
      <c r="N328" s="171" t="s">
        <v>1</v>
      </c>
      <c r="O328" s="172" t="s">
        <v>38</v>
      </c>
      <c r="P328" s="173">
        <f t="shared" si="119"/>
        <v>0</v>
      </c>
      <c r="Q328" s="173">
        <f t="shared" si="120"/>
        <v>0</v>
      </c>
      <c r="R328" s="173">
        <f t="shared" si="121"/>
        <v>0</v>
      </c>
      <c r="S328" s="53"/>
      <c r="T328" s="174">
        <f t="shared" si="122"/>
        <v>0</v>
      </c>
      <c r="U328" s="174">
        <v>0</v>
      </c>
      <c r="V328" s="174">
        <f t="shared" si="123"/>
        <v>0</v>
      </c>
      <c r="W328" s="174">
        <v>0</v>
      </c>
      <c r="X328" s="175">
        <f t="shared" si="124"/>
        <v>0</v>
      </c>
      <c r="Y328" s="28"/>
      <c r="Z328" s="28"/>
      <c r="AA328" s="28"/>
      <c r="AB328" s="28"/>
      <c r="AC328" s="28"/>
      <c r="AD328" s="28"/>
      <c r="AE328" s="28"/>
      <c r="AR328" s="176" t="s">
        <v>183</v>
      </c>
      <c r="AT328" s="176" t="s">
        <v>153</v>
      </c>
      <c r="AU328" s="176" t="s">
        <v>158</v>
      </c>
      <c r="AY328" s="14" t="s">
        <v>151</v>
      </c>
      <c r="BE328" s="177">
        <f t="shared" si="125"/>
        <v>0</v>
      </c>
      <c r="BF328" s="177">
        <f t="shared" si="126"/>
        <v>0</v>
      </c>
      <c r="BG328" s="177">
        <f t="shared" si="127"/>
        <v>0</v>
      </c>
      <c r="BH328" s="177">
        <f t="shared" si="128"/>
        <v>0</v>
      </c>
      <c r="BI328" s="177">
        <f t="shared" si="129"/>
        <v>0</v>
      </c>
      <c r="BJ328" s="14" t="s">
        <v>158</v>
      </c>
      <c r="BK328" s="178">
        <f t="shared" si="130"/>
        <v>0</v>
      </c>
      <c r="BL328" s="14" t="s">
        <v>183</v>
      </c>
      <c r="BM328" s="176" t="s">
        <v>769</v>
      </c>
    </row>
    <row r="329" spans="1:65" s="12" customFormat="1" ht="22.9" customHeight="1" x14ac:dyDescent="0.2">
      <c r="B329" s="149"/>
      <c r="D329" s="150" t="s">
        <v>73</v>
      </c>
      <c r="E329" s="161" t="s">
        <v>770</v>
      </c>
      <c r="F329" s="161" t="s">
        <v>771</v>
      </c>
      <c r="I329" s="152"/>
      <c r="J329" s="152"/>
      <c r="K329" s="162">
        <f>BK329</f>
        <v>0</v>
      </c>
      <c r="M329" s="149"/>
      <c r="N329" s="154"/>
      <c r="O329" s="155"/>
      <c r="P329" s="155"/>
      <c r="Q329" s="156">
        <f>SUM(Q330:Q352)</f>
        <v>0</v>
      </c>
      <c r="R329" s="156">
        <f>SUM(R330:R352)</f>
        <v>0</v>
      </c>
      <c r="S329" s="155"/>
      <c r="T329" s="157">
        <f>SUM(T330:T352)</f>
        <v>0</v>
      </c>
      <c r="U329" s="155"/>
      <c r="V329" s="157">
        <f>SUM(V330:V352)</f>
        <v>0</v>
      </c>
      <c r="W329" s="155"/>
      <c r="X329" s="158">
        <f>SUM(X330:X352)</f>
        <v>0</v>
      </c>
      <c r="AR329" s="150" t="s">
        <v>158</v>
      </c>
      <c r="AT329" s="159" t="s">
        <v>73</v>
      </c>
      <c r="AU329" s="159" t="s">
        <v>82</v>
      </c>
      <c r="AY329" s="150" t="s">
        <v>151</v>
      </c>
      <c r="BK329" s="160">
        <f>SUM(BK330:BK352)</f>
        <v>0</v>
      </c>
    </row>
    <row r="330" spans="1:65" s="2" customFormat="1" ht="21.75" customHeight="1" x14ac:dyDescent="0.2">
      <c r="A330" s="28"/>
      <c r="B330" s="163"/>
      <c r="C330" s="164" t="s">
        <v>772</v>
      </c>
      <c r="D330" s="164" t="s">
        <v>153</v>
      </c>
      <c r="E330" s="165" t="s">
        <v>773</v>
      </c>
      <c r="F330" s="166" t="s">
        <v>774</v>
      </c>
      <c r="G330" s="167" t="s">
        <v>156</v>
      </c>
      <c r="H330" s="168">
        <v>48.85</v>
      </c>
      <c r="I330" s="169"/>
      <c r="J330" s="169"/>
      <c r="K330" s="168">
        <f t="shared" ref="K330:K352" si="131">ROUND(P330*H330,3)</f>
        <v>0</v>
      </c>
      <c r="L330" s="170"/>
      <c r="M330" s="29"/>
      <c r="N330" s="171" t="s">
        <v>1</v>
      </c>
      <c r="O330" s="172" t="s">
        <v>38</v>
      </c>
      <c r="P330" s="173">
        <f t="shared" ref="P330:P352" si="132">I330+J330</f>
        <v>0</v>
      </c>
      <c r="Q330" s="173">
        <f t="shared" ref="Q330:Q352" si="133">ROUND(I330*H330,3)</f>
        <v>0</v>
      </c>
      <c r="R330" s="173">
        <f t="shared" ref="R330:R352" si="134">ROUND(J330*H330,3)</f>
        <v>0</v>
      </c>
      <c r="S330" s="53"/>
      <c r="T330" s="174">
        <f t="shared" ref="T330:T352" si="135">S330*H330</f>
        <v>0</v>
      </c>
      <c r="U330" s="174">
        <v>0</v>
      </c>
      <c r="V330" s="174">
        <f t="shared" ref="V330:V352" si="136">U330*H330</f>
        <v>0</v>
      </c>
      <c r="W330" s="174">
        <v>0</v>
      </c>
      <c r="X330" s="175">
        <f t="shared" ref="X330:X352" si="137">W330*H330</f>
        <v>0</v>
      </c>
      <c r="Y330" s="28"/>
      <c r="Z330" s="28"/>
      <c r="AA330" s="28"/>
      <c r="AB330" s="28"/>
      <c r="AC330" s="28"/>
      <c r="AD330" s="28"/>
      <c r="AE330" s="28"/>
      <c r="AR330" s="176" t="s">
        <v>183</v>
      </c>
      <c r="AT330" s="176" t="s">
        <v>153</v>
      </c>
      <c r="AU330" s="176" t="s">
        <v>158</v>
      </c>
      <c r="AY330" s="14" t="s">
        <v>151</v>
      </c>
      <c r="BE330" s="177">
        <f t="shared" ref="BE330:BE352" si="138">IF(O330="základná",K330,0)</f>
        <v>0</v>
      </c>
      <c r="BF330" s="177">
        <f t="shared" ref="BF330:BF352" si="139">IF(O330="znížená",K330,0)</f>
        <v>0</v>
      </c>
      <c r="BG330" s="177">
        <f t="shared" ref="BG330:BG352" si="140">IF(O330="zákl. prenesená",K330,0)</f>
        <v>0</v>
      </c>
      <c r="BH330" s="177">
        <f t="shared" ref="BH330:BH352" si="141">IF(O330="zníž. prenesená",K330,0)</f>
        <v>0</v>
      </c>
      <c r="BI330" s="177">
        <f t="shared" ref="BI330:BI352" si="142">IF(O330="nulová",K330,0)</f>
        <v>0</v>
      </c>
      <c r="BJ330" s="14" t="s">
        <v>158</v>
      </c>
      <c r="BK330" s="178">
        <f t="shared" ref="BK330:BK352" si="143">ROUND(P330*H330,3)</f>
        <v>0</v>
      </c>
      <c r="BL330" s="14" t="s">
        <v>183</v>
      </c>
      <c r="BM330" s="176" t="s">
        <v>775</v>
      </c>
    </row>
    <row r="331" spans="1:65" s="2" customFormat="1" ht="21.75" customHeight="1" x14ac:dyDescent="0.2">
      <c r="A331" s="28"/>
      <c r="B331" s="163"/>
      <c r="C331" s="164" t="s">
        <v>462</v>
      </c>
      <c r="D331" s="164" t="s">
        <v>153</v>
      </c>
      <c r="E331" s="165" t="s">
        <v>776</v>
      </c>
      <c r="F331" s="166" t="s">
        <v>777</v>
      </c>
      <c r="G331" s="167" t="s">
        <v>156</v>
      </c>
      <c r="H331" s="168">
        <v>48.85</v>
      </c>
      <c r="I331" s="169"/>
      <c r="J331" s="169"/>
      <c r="K331" s="168">
        <f t="shared" si="131"/>
        <v>0</v>
      </c>
      <c r="L331" s="170"/>
      <c r="M331" s="29"/>
      <c r="N331" s="171" t="s">
        <v>1</v>
      </c>
      <c r="O331" s="172" t="s">
        <v>38</v>
      </c>
      <c r="P331" s="173">
        <f t="shared" si="132"/>
        <v>0</v>
      </c>
      <c r="Q331" s="173">
        <f t="shared" si="133"/>
        <v>0</v>
      </c>
      <c r="R331" s="173">
        <f t="shared" si="134"/>
        <v>0</v>
      </c>
      <c r="S331" s="53"/>
      <c r="T331" s="174">
        <f t="shared" si="135"/>
        <v>0</v>
      </c>
      <c r="U331" s="174">
        <v>0</v>
      </c>
      <c r="V331" s="174">
        <f t="shared" si="136"/>
        <v>0</v>
      </c>
      <c r="W331" s="174">
        <v>0</v>
      </c>
      <c r="X331" s="175">
        <f t="shared" si="137"/>
        <v>0</v>
      </c>
      <c r="Y331" s="28"/>
      <c r="Z331" s="28"/>
      <c r="AA331" s="28"/>
      <c r="AB331" s="28"/>
      <c r="AC331" s="28"/>
      <c r="AD331" s="28"/>
      <c r="AE331" s="28"/>
      <c r="AR331" s="176" t="s">
        <v>183</v>
      </c>
      <c r="AT331" s="176" t="s">
        <v>153</v>
      </c>
      <c r="AU331" s="176" t="s">
        <v>158</v>
      </c>
      <c r="AY331" s="14" t="s">
        <v>151</v>
      </c>
      <c r="BE331" s="177">
        <f t="shared" si="138"/>
        <v>0</v>
      </c>
      <c r="BF331" s="177">
        <f t="shared" si="139"/>
        <v>0</v>
      </c>
      <c r="BG331" s="177">
        <f t="shared" si="140"/>
        <v>0</v>
      </c>
      <c r="BH331" s="177">
        <f t="shared" si="141"/>
        <v>0</v>
      </c>
      <c r="BI331" s="177">
        <f t="shared" si="142"/>
        <v>0</v>
      </c>
      <c r="BJ331" s="14" t="s">
        <v>158</v>
      </c>
      <c r="BK331" s="178">
        <f t="shared" si="143"/>
        <v>0</v>
      </c>
      <c r="BL331" s="14" t="s">
        <v>183</v>
      </c>
      <c r="BM331" s="176" t="s">
        <v>778</v>
      </c>
    </row>
    <row r="332" spans="1:65" s="2" customFormat="1" ht="21.75" customHeight="1" x14ac:dyDescent="0.2">
      <c r="A332" s="28"/>
      <c r="B332" s="163"/>
      <c r="C332" s="164" t="s">
        <v>779</v>
      </c>
      <c r="D332" s="164" t="s">
        <v>153</v>
      </c>
      <c r="E332" s="165" t="s">
        <v>780</v>
      </c>
      <c r="F332" s="166" t="s">
        <v>781</v>
      </c>
      <c r="G332" s="167" t="s">
        <v>156</v>
      </c>
      <c r="H332" s="168">
        <v>293.10000000000002</v>
      </c>
      <c r="I332" s="169"/>
      <c r="J332" s="169"/>
      <c r="K332" s="168">
        <f t="shared" si="131"/>
        <v>0</v>
      </c>
      <c r="L332" s="170"/>
      <c r="M332" s="29"/>
      <c r="N332" s="171" t="s">
        <v>1</v>
      </c>
      <c r="O332" s="172" t="s">
        <v>38</v>
      </c>
      <c r="P332" s="173">
        <f t="shared" si="132"/>
        <v>0</v>
      </c>
      <c r="Q332" s="173">
        <f t="shared" si="133"/>
        <v>0</v>
      </c>
      <c r="R332" s="173">
        <f t="shared" si="134"/>
        <v>0</v>
      </c>
      <c r="S332" s="53"/>
      <c r="T332" s="174">
        <f t="shared" si="135"/>
        <v>0</v>
      </c>
      <c r="U332" s="174">
        <v>0</v>
      </c>
      <c r="V332" s="174">
        <f t="shared" si="136"/>
        <v>0</v>
      </c>
      <c r="W332" s="174">
        <v>0</v>
      </c>
      <c r="X332" s="175">
        <f t="shared" si="137"/>
        <v>0</v>
      </c>
      <c r="Y332" s="28"/>
      <c r="Z332" s="28"/>
      <c r="AA332" s="28"/>
      <c r="AB332" s="28"/>
      <c r="AC332" s="28"/>
      <c r="AD332" s="28"/>
      <c r="AE332" s="28"/>
      <c r="AR332" s="176" t="s">
        <v>183</v>
      </c>
      <c r="AT332" s="176" t="s">
        <v>153</v>
      </c>
      <c r="AU332" s="176" t="s">
        <v>158</v>
      </c>
      <c r="AY332" s="14" t="s">
        <v>151</v>
      </c>
      <c r="BE332" s="177">
        <f t="shared" si="138"/>
        <v>0</v>
      </c>
      <c r="BF332" s="177">
        <f t="shared" si="139"/>
        <v>0</v>
      </c>
      <c r="BG332" s="177">
        <f t="shared" si="140"/>
        <v>0</v>
      </c>
      <c r="BH332" s="177">
        <f t="shared" si="141"/>
        <v>0</v>
      </c>
      <c r="BI332" s="177">
        <f t="shared" si="142"/>
        <v>0</v>
      </c>
      <c r="BJ332" s="14" t="s">
        <v>158</v>
      </c>
      <c r="BK332" s="178">
        <f t="shared" si="143"/>
        <v>0</v>
      </c>
      <c r="BL332" s="14" t="s">
        <v>183</v>
      </c>
      <c r="BM332" s="176" t="s">
        <v>782</v>
      </c>
    </row>
    <row r="333" spans="1:65" s="2" customFormat="1" ht="21.75" customHeight="1" x14ac:dyDescent="0.2">
      <c r="A333" s="28"/>
      <c r="B333" s="163"/>
      <c r="C333" s="164" t="s">
        <v>465</v>
      </c>
      <c r="D333" s="164" t="s">
        <v>153</v>
      </c>
      <c r="E333" s="165" t="s">
        <v>783</v>
      </c>
      <c r="F333" s="166" t="s">
        <v>784</v>
      </c>
      <c r="G333" s="167" t="s">
        <v>156</v>
      </c>
      <c r="H333" s="168">
        <v>87</v>
      </c>
      <c r="I333" s="169"/>
      <c r="J333" s="169"/>
      <c r="K333" s="168">
        <f t="shared" si="131"/>
        <v>0</v>
      </c>
      <c r="L333" s="170"/>
      <c r="M333" s="29"/>
      <c r="N333" s="171" t="s">
        <v>1</v>
      </c>
      <c r="O333" s="172" t="s">
        <v>38</v>
      </c>
      <c r="P333" s="173">
        <f t="shared" si="132"/>
        <v>0</v>
      </c>
      <c r="Q333" s="173">
        <f t="shared" si="133"/>
        <v>0</v>
      </c>
      <c r="R333" s="173">
        <f t="shared" si="134"/>
        <v>0</v>
      </c>
      <c r="S333" s="53"/>
      <c r="T333" s="174">
        <f t="shared" si="135"/>
        <v>0</v>
      </c>
      <c r="U333" s="174">
        <v>0</v>
      </c>
      <c r="V333" s="174">
        <f t="shared" si="136"/>
        <v>0</v>
      </c>
      <c r="W333" s="174">
        <v>0</v>
      </c>
      <c r="X333" s="175">
        <f t="shared" si="137"/>
        <v>0</v>
      </c>
      <c r="Y333" s="28"/>
      <c r="Z333" s="28"/>
      <c r="AA333" s="28"/>
      <c r="AB333" s="28"/>
      <c r="AC333" s="28"/>
      <c r="AD333" s="28"/>
      <c r="AE333" s="28"/>
      <c r="AR333" s="176" t="s">
        <v>183</v>
      </c>
      <c r="AT333" s="176" t="s">
        <v>153</v>
      </c>
      <c r="AU333" s="176" t="s">
        <v>158</v>
      </c>
      <c r="AY333" s="14" t="s">
        <v>151</v>
      </c>
      <c r="BE333" s="177">
        <f t="shared" si="138"/>
        <v>0</v>
      </c>
      <c r="BF333" s="177">
        <f t="shared" si="139"/>
        <v>0</v>
      </c>
      <c r="BG333" s="177">
        <f t="shared" si="140"/>
        <v>0</v>
      </c>
      <c r="BH333" s="177">
        <f t="shared" si="141"/>
        <v>0</v>
      </c>
      <c r="BI333" s="177">
        <f t="shared" si="142"/>
        <v>0</v>
      </c>
      <c r="BJ333" s="14" t="s">
        <v>158</v>
      </c>
      <c r="BK333" s="178">
        <f t="shared" si="143"/>
        <v>0</v>
      </c>
      <c r="BL333" s="14" t="s">
        <v>183</v>
      </c>
      <c r="BM333" s="176" t="s">
        <v>785</v>
      </c>
    </row>
    <row r="334" spans="1:65" s="2" customFormat="1" ht="21.75" customHeight="1" x14ac:dyDescent="0.2">
      <c r="A334" s="28"/>
      <c r="B334" s="163"/>
      <c r="C334" s="164" t="s">
        <v>786</v>
      </c>
      <c r="D334" s="164" t="s">
        <v>153</v>
      </c>
      <c r="E334" s="165" t="s">
        <v>787</v>
      </c>
      <c r="F334" s="166" t="s">
        <v>788</v>
      </c>
      <c r="G334" s="167" t="s">
        <v>156</v>
      </c>
      <c r="H334" s="168">
        <v>14</v>
      </c>
      <c r="I334" s="169"/>
      <c r="J334" s="169"/>
      <c r="K334" s="168">
        <f t="shared" si="131"/>
        <v>0</v>
      </c>
      <c r="L334" s="170"/>
      <c r="M334" s="29"/>
      <c r="N334" s="171" t="s">
        <v>1</v>
      </c>
      <c r="O334" s="172" t="s">
        <v>38</v>
      </c>
      <c r="P334" s="173">
        <f t="shared" si="132"/>
        <v>0</v>
      </c>
      <c r="Q334" s="173">
        <f t="shared" si="133"/>
        <v>0</v>
      </c>
      <c r="R334" s="173">
        <f t="shared" si="134"/>
        <v>0</v>
      </c>
      <c r="S334" s="53"/>
      <c r="T334" s="174">
        <f t="shared" si="135"/>
        <v>0</v>
      </c>
      <c r="U334" s="174">
        <v>0</v>
      </c>
      <c r="V334" s="174">
        <f t="shared" si="136"/>
        <v>0</v>
      </c>
      <c r="W334" s="174">
        <v>0</v>
      </c>
      <c r="X334" s="175">
        <f t="shared" si="137"/>
        <v>0</v>
      </c>
      <c r="Y334" s="28"/>
      <c r="Z334" s="28"/>
      <c r="AA334" s="28"/>
      <c r="AB334" s="28"/>
      <c r="AC334" s="28"/>
      <c r="AD334" s="28"/>
      <c r="AE334" s="28"/>
      <c r="AR334" s="176" t="s">
        <v>183</v>
      </c>
      <c r="AT334" s="176" t="s">
        <v>153</v>
      </c>
      <c r="AU334" s="176" t="s">
        <v>158</v>
      </c>
      <c r="AY334" s="14" t="s">
        <v>151</v>
      </c>
      <c r="BE334" s="177">
        <f t="shared" si="138"/>
        <v>0</v>
      </c>
      <c r="BF334" s="177">
        <f t="shared" si="139"/>
        <v>0</v>
      </c>
      <c r="BG334" s="177">
        <f t="shared" si="140"/>
        <v>0</v>
      </c>
      <c r="BH334" s="177">
        <f t="shared" si="141"/>
        <v>0</v>
      </c>
      <c r="BI334" s="177">
        <f t="shared" si="142"/>
        <v>0</v>
      </c>
      <c r="BJ334" s="14" t="s">
        <v>158</v>
      </c>
      <c r="BK334" s="178">
        <f t="shared" si="143"/>
        <v>0</v>
      </c>
      <c r="BL334" s="14" t="s">
        <v>183</v>
      </c>
      <c r="BM334" s="176" t="s">
        <v>789</v>
      </c>
    </row>
    <row r="335" spans="1:65" s="2" customFormat="1" ht="21.75" customHeight="1" x14ac:dyDescent="0.2">
      <c r="A335" s="28"/>
      <c r="B335" s="163"/>
      <c r="C335" s="164" t="s">
        <v>469</v>
      </c>
      <c r="D335" s="164" t="s">
        <v>153</v>
      </c>
      <c r="E335" s="165" t="s">
        <v>790</v>
      </c>
      <c r="F335" s="166" t="s">
        <v>791</v>
      </c>
      <c r="G335" s="167" t="s">
        <v>156</v>
      </c>
      <c r="H335" s="168">
        <v>61</v>
      </c>
      <c r="I335" s="169"/>
      <c r="J335" s="169"/>
      <c r="K335" s="168">
        <f t="shared" si="131"/>
        <v>0</v>
      </c>
      <c r="L335" s="170"/>
      <c r="M335" s="29"/>
      <c r="N335" s="171" t="s">
        <v>1</v>
      </c>
      <c r="O335" s="172" t="s">
        <v>38</v>
      </c>
      <c r="P335" s="173">
        <f t="shared" si="132"/>
        <v>0</v>
      </c>
      <c r="Q335" s="173">
        <f t="shared" si="133"/>
        <v>0</v>
      </c>
      <c r="R335" s="173">
        <f t="shared" si="134"/>
        <v>0</v>
      </c>
      <c r="S335" s="53"/>
      <c r="T335" s="174">
        <f t="shared" si="135"/>
        <v>0</v>
      </c>
      <c r="U335" s="174">
        <v>0</v>
      </c>
      <c r="V335" s="174">
        <f t="shared" si="136"/>
        <v>0</v>
      </c>
      <c r="W335" s="174">
        <v>0</v>
      </c>
      <c r="X335" s="175">
        <f t="shared" si="137"/>
        <v>0</v>
      </c>
      <c r="Y335" s="28"/>
      <c r="Z335" s="28"/>
      <c r="AA335" s="28"/>
      <c r="AB335" s="28"/>
      <c r="AC335" s="28"/>
      <c r="AD335" s="28"/>
      <c r="AE335" s="28"/>
      <c r="AR335" s="176" t="s">
        <v>183</v>
      </c>
      <c r="AT335" s="176" t="s">
        <v>153</v>
      </c>
      <c r="AU335" s="176" t="s">
        <v>158</v>
      </c>
      <c r="AY335" s="14" t="s">
        <v>151</v>
      </c>
      <c r="BE335" s="177">
        <f t="shared" si="138"/>
        <v>0</v>
      </c>
      <c r="BF335" s="177">
        <f t="shared" si="139"/>
        <v>0</v>
      </c>
      <c r="BG335" s="177">
        <f t="shared" si="140"/>
        <v>0</v>
      </c>
      <c r="BH335" s="177">
        <f t="shared" si="141"/>
        <v>0</v>
      </c>
      <c r="BI335" s="177">
        <f t="shared" si="142"/>
        <v>0</v>
      </c>
      <c r="BJ335" s="14" t="s">
        <v>158</v>
      </c>
      <c r="BK335" s="178">
        <f t="shared" si="143"/>
        <v>0</v>
      </c>
      <c r="BL335" s="14" t="s">
        <v>183</v>
      </c>
      <c r="BM335" s="176" t="s">
        <v>792</v>
      </c>
    </row>
    <row r="336" spans="1:65" s="2" customFormat="1" ht="21.75" customHeight="1" x14ac:dyDescent="0.2">
      <c r="A336" s="28"/>
      <c r="B336" s="163"/>
      <c r="C336" s="164" t="s">
        <v>793</v>
      </c>
      <c r="D336" s="164" t="s">
        <v>153</v>
      </c>
      <c r="E336" s="165" t="s">
        <v>794</v>
      </c>
      <c r="F336" s="166" t="s">
        <v>795</v>
      </c>
      <c r="G336" s="167" t="s">
        <v>156</v>
      </c>
      <c r="H336" s="168">
        <v>157</v>
      </c>
      <c r="I336" s="169"/>
      <c r="J336" s="169"/>
      <c r="K336" s="168">
        <f t="shared" si="131"/>
        <v>0</v>
      </c>
      <c r="L336" s="170"/>
      <c r="M336" s="29"/>
      <c r="N336" s="171" t="s">
        <v>1</v>
      </c>
      <c r="O336" s="172" t="s">
        <v>38</v>
      </c>
      <c r="P336" s="173">
        <f t="shared" si="132"/>
        <v>0</v>
      </c>
      <c r="Q336" s="173">
        <f t="shared" si="133"/>
        <v>0</v>
      </c>
      <c r="R336" s="173">
        <f t="shared" si="134"/>
        <v>0</v>
      </c>
      <c r="S336" s="53"/>
      <c r="T336" s="174">
        <f t="shared" si="135"/>
        <v>0</v>
      </c>
      <c r="U336" s="174">
        <v>0</v>
      </c>
      <c r="V336" s="174">
        <f t="shared" si="136"/>
        <v>0</v>
      </c>
      <c r="W336" s="174">
        <v>0</v>
      </c>
      <c r="X336" s="175">
        <f t="shared" si="137"/>
        <v>0</v>
      </c>
      <c r="Y336" s="28"/>
      <c r="Z336" s="28"/>
      <c r="AA336" s="28"/>
      <c r="AB336" s="28"/>
      <c r="AC336" s="28"/>
      <c r="AD336" s="28"/>
      <c r="AE336" s="28"/>
      <c r="AR336" s="176" t="s">
        <v>183</v>
      </c>
      <c r="AT336" s="176" t="s">
        <v>153</v>
      </c>
      <c r="AU336" s="176" t="s">
        <v>158</v>
      </c>
      <c r="AY336" s="14" t="s">
        <v>151</v>
      </c>
      <c r="BE336" s="177">
        <f t="shared" si="138"/>
        <v>0</v>
      </c>
      <c r="BF336" s="177">
        <f t="shared" si="139"/>
        <v>0</v>
      </c>
      <c r="BG336" s="177">
        <f t="shared" si="140"/>
        <v>0</v>
      </c>
      <c r="BH336" s="177">
        <f t="shared" si="141"/>
        <v>0</v>
      </c>
      <c r="BI336" s="177">
        <f t="shared" si="142"/>
        <v>0</v>
      </c>
      <c r="BJ336" s="14" t="s">
        <v>158</v>
      </c>
      <c r="BK336" s="178">
        <f t="shared" si="143"/>
        <v>0</v>
      </c>
      <c r="BL336" s="14" t="s">
        <v>183</v>
      </c>
      <c r="BM336" s="176" t="s">
        <v>796</v>
      </c>
    </row>
    <row r="337" spans="1:65" s="2" customFormat="1" ht="21.75" customHeight="1" x14ac:dyDescent="0.2">
      <c r="A337" s="28"/>
      <c r="B337" s="163"/>
      <c r="C337" s="164" t="s">
        <v>472</v>
      </c>
      <c r="D337" s="164" t="s">
        <v>153</v>
      </c>
      <c r="E337" s="165" t="s">
        <v>797</v>
      </c>
      <c r="F337" s="166" t="s">
        <v>798</v>
      </c>
      <c r="G337" s="167" t="s">
        <v>156</v>
      </c>
      <c r="H337" s="168">
        <v>16.5</v>
      </c>
      <c r="I337" s="169"/>
      <c r="J337" s="169"/>
      <c r="K337" s="168">
        <f t="shared" si="131"/>
        <v>0</v>
      </c>
      <c r="L337" s="170"/>
      <c r="M337" s="29"/>
      <c r="N337" s="171" t="s">
        <v>1</v>
      </c>
      <c r="O337" s="172" t="s">
        <v>38</v>
      </c>
      <c r="P337" s="173">
        <f t="shared" si="132"/>
        <v>0</v>
      </c>
      <c r="Q337" s="173">
        <f t="shared" si="133"/>
        <v>0</v>
      </c>
      <c r="R337" s="173">
        <f t="shared" si="134"/>
        <v>0</v>
      </c>
      <c r="S337" s="53"/>
      <c r="T337" s="174">
        <f t="shared" si="135"/>
        <v>0</v>
      </c>
      <c r="U337" s="174">
        <v>0</v>
      </c>
      <c r="V337" s="174">
        <f t="shared" si="136"/>
        <v>0</v>
      </c>
      <c r="W337" s="174">
        <v>0</v>
      </c>
      <c r="X337" s="175">
        <f t="shared" si="137"/>
        <v>0</v>
      </c>
      <c r="Y337" s="28"/>
      <c r="Z337" s="28"/>
      <c r="AA337" s="28"/>
      <c r="AB337" s="28"/>
      <c r="AC337" s="28"/>
      <c r="AD337" s="28"/>
      <c r="AE337" s="28"/>
      <c r="AR337" s="176" t="s">
        <v>183</v>
      </c>
      <c r="AT337" s="176" t="s">
        <v>153</v>
      </c>
      <c r="AU337" s="176" t="s">
        <v>158</v>
      </c>
      <c r="AY337" s="14" t="s">
        <v>151</v>
      </c>
      <c r="BE337" s="177">
        <f t="shared" si="138"/>
        <v>0</v>
      </c>
      <c r="BF337" s="177">
        <f t="shared" si="139"/>
        <v>0</v>
      </c>
      <c r="BG337" s="177">
        <f t="shared" si="140"/>
        <v>0</v>
      </c>
      <c r="BH337" s="177">
        <f t="shared" si="141"/>
        <v>0</v>
      </c>
      <c r="BI337" s="177">
        <f t="shared" si="142"/>
        <v>0</v>
      </c>
      <c r="BJ337" s="14" t="s">
        <v>158</v>
      </c>
      <c r="BK337" s="178">
        <f t="shared" si="143"/>
        <v>0</v>
      </c>
      <c r="BL337" s="14" t="s">
        <v>183</v>
      </c>
      <c r="BM337" s="176" t="s">
        <v>799</v>
      </c>
    </row>
    <row r="338" spans="1:65" s="2" customFormat="1" ht="21.75" customHeight="1" x14ac:dyDescent="0.2">
      <c r="A338" s="28"/>
      <c r="B338" s="163"/>
      <c r="C338" s="164" t="s">
        <v>800</v>
      </c>
      <c r="D338" s="164" t="s">
        <v>153</v>
      </c>
      <c r="E338" s="165" t="s">
        <v>801</v>
      </c>
      <c r="F338" s="166" t="s">
        <v>802</v>
      </c>
      <c r="G338" s="167" t="s">
        <v>156</v>
      </c>
      <c r="H338" s="168">
        <v>23</v>
      </c>
      <c r="I338" s="169"/>
      <c r="J338" s="169"/>
      <c r="K338" s="168">
        <f t="shared" si="131"/>
        <v>0</v>
      </c>
      <c r="L338" s="170"/>
      <c r="M338" s="29"/>
      <c r="N338" s="171" t="s">
        <v>1</v>
      </c>
      <c r="O338" s="172" t="s">
        <v>38</v>
      </c>
      <c r="P338" s="173">
        <f t="shared" si="132"/>
        <v>0</v>
      </c>
      <c r="Q338" s="173">
        <f t="shared" si="133"/>
        <v>0</v>
      </c>
      <c r="R338" s="173">
        <f t="shared" si="134"/>
        <v>0</v>
      </c>
      <c r="S338" s="53"/>
      <c r="T338" s="174">
        <f t="shared" si="135"/>
        <v>0</v>
      </c>
      <c r="U338" s="174">
        <v>0</v>
      </c>
      <c r="V338" s="174">
        <f t="shared" si="136"/>
        <v>0</v>
      </c>
      <c r="W338" s="174">
        <v>0</v>
      </c>
      <c r="X338" s="175">
        <f t="shared" si="137"/>
        <v>0</v>
      </c>
      <c r="Y338" s="28"/>
      <c r="Z338" s="28"/>
      <c r="AA338" s="28"/>
      <c r="AB338" s="28"/>
      <c r="AC338" s="28"/>
      <c r="AD338" s="28"/>
      <c r="AE338" s="28"/>
      <c r="AR338" s="176" t="s">
        <v>183</v>
      </c>
      <c r="AT338" s="176" t="s">
        <v>153</v>
      </c>
      <c r="AU338" s="176" t="s">
        <v>158</v>
      </c>
      <c r="AY338" s="14" t="s">
        <v>151</v>
      </c>
      <c r="BE338" s="177">
        <f t="shared" si="138"/>
        <v>0</v>
      </c>
      <c r="BF338" s="177">
        <f t="shared" si="139"/>
        <v>0</v>
      </c>
      <c r="BG338" s="177">
        <f t="shared" si="140"/>
        <v>0</v>
      </c>
      <c r="BH338" s="177">
        <f t="shared" si="141"/>
        <v>0</v>
      </c>
      <c r="BI338" s="177">
        <f t="shared" si="142"/>
        <v>0</v>
      </c>
      <c r="BJ338" s="14" t="s">
        <v>158</v>
      </c>
      <c r="BK338" s="178">
        <f t="shared" si="143"/>
        <v>0</v>
      </c>
      <c r="BL338" s="14" t="s">
        <v>183</v>
      </c>
      <c r="BM338" s="176" t="s">
        <v>803</v>
      </c>
    </row>
    <row r="339" spans="1:65" s="2" customFormat="1" ht="21.75" customHeight="1" x14ac:dyDescent="0.2">
      <c r="A339" s="28"/>
      <c r="B339" s="163"/>
      <c r="C339" s="164" t="s">
        <v>476</v>
      </c>
      <c r="D339" s="164" t="s">
        <v>153</v>
      </c>
      <c r="E339" s="165" t="s">
        <v>804</v>
      </c>
      <c r="F339" s="166" t="s">
        <v>805</v>
      </c>
      <c r="G339" s="167" t="s">
        <v>156</v>
      </c>
      <c r="H339" s="168">
        <v>160.15</v>
      </c>
      <c r="I339" s="169"/>
      <c r="J339" s="169"/>
      <c r="K339" s="168">
        <f t="shared" si="131"/>
        <v>0</v>
      </c>
      <c r="L339" s="170"/>
      <c r="M339" s="29"/>
      <c r="N339" s="171" t="s">
        <v>1</v>
      </c>
      <c r="O339" s="172" t="s">
        <v>38</v>
      </c>
      <c r="P339" s="173">
        <f t="shared" si="132"/>
        <v>0</v>
      </c>
      <c r="Q339" s="173">
        <f t="shared" si="133"/>
        <v>0</v>
      </c>
      <c r="R339" s="173">
        <f t="shared" si="134"/>
        <v>0</v>
      </c>
      <c r="S339" s="53"/>
      <c r="T339" s="174">
        <f t="shared" si="135"/>
        <v>0</v>
      </c>
      <c r="U339" s="174">
        <v>0</v>
      </c>
      <c r="V339" s="174">
        <f t="shared" si="136"/>
        <v>0</v>
      </c>
      <c r="W339" s="174">
        <v>0</v>
      </c>
      <c r="X339" s="175">
        <f t="shared" si="137"/>
        <v>0</v>
      </c>
      <c r="Y339" s="28"/>
      <c r="Z339" s="28"/>
      <c r="AA339" s="28"/>
      <c r="AB339" s="28"/>
      <c r="AC339" s="28"/>
      <c r="AD339" s="28"/>
      <c r="AE339" s="28"/>
      <c r="AR339" s="176" t="s">
        <v>183</v>
      </c>
      <c r="AT339" s="176" t="s">
        <v>153</v>
      </c>
      <c r="AU339" s="176" t="s">
        <v>158</v>
      </c>
      <c r="AY339" s="14" t="s">
        <v>151</v>
      </c>
      <c r="BE339" s="177">
        <f t="shared" si="138"/>
        <v>0</v>
      </c>
      <c r="BF339" s="177">
        <f t="shared" si="139"/>
        <v>0</v>
      </c>
      <c r="BG339" s="177">
        <f t="shared" si="140"/>
        <v>0</v>
      </c>
      <c r="BH339" s="177">
        <f t="shared" si="141"/>
        <v>0</v>
      </c>
      <c r="BI339" s="177">
        <f t="shared" si="142"/>
        <v>0</v>
      </c>
      <c r="BJ339" s="14" t="s">
        <v>158</v>
      </c>
      <c r="BK339" s="178">
        <f t="shared" si="143"/>
        <v>0</v>
      </c>
      <c r="BL339" s="14" t="s">
        <v>183</v>
      </c>
      <c r="BM339" s="176" t="s">
        <v>806</v>
      </c>
    </row>
    <row r="340" spans="1:65" s="2" customFormat="1" ht="21.75" customHeight="1" x14ac:dyDescent="0.2">
      <c r="A340" s="28"/>
      <c r="B340" s="163"/>
      <c r="C340" s="164" t="s">
        <v>807</v>
      </c>
      <c r="D340" s="164" t="s">
        <v>153</v>
      </c>
      <c r="E340" s="165" t="s">
        <v>808</v>
      </c>
      <c r="F340" s="166" t="s">
        <v>809</v>
      </c>
      <c r="G340" s="167" t="s">
        <v>219</v>
      </c>
      <c r="H340" s="168">
        <v>14</v>
      </c>
      <c r="I340" s="169"/>
      <c r="J340" s="169"/>
      <c r="K340" s="168">
        <f t="shared" si="131"/>
        <v>0</v>
      </c>
      <c r="L340" s="170"/>
      <c r="M340" s="29"/>
      <c r="N340" s="171" t="s">
        <v>1</v>
      </c>
      <c r="O340" s="172" t="s">
        <v>38</v>
      </c>
      <c r="P340" s="173">
        <f t="shared" si="132"/>
        <v>0</v>
      </c>
      <c r="Q340" s="173">
        <f t="shared" si="133"/>
        <v>0</v>
      </c>
      <c r="R340" s="173">
        <f t="shared" si="134"/>
        <v>0</v>
      </c>
      <c r="S340" s="53"/>
      <c r="T340" s="174">
        <f t="shared" si="135"/>
        <v>0</v>
      </c>
      <c r="U340" s="174">
        <v>0</v>
      </c>
      <c r="V340" s="174">
        <f t="shared" si="136"/>
        <v>0</v>
      </c>
      <c r="W340" s="174">
        <v>0</v>
      </c>
      <c r="X340" s="175">
        <f t="shared" si="137"/>
        <v>0</v>
      </c>
      <c r="Y340" s="28"/>
      <c r="Z340" s="28"/>
      <c r="AA340" s="28"/>
      <c r="AB340" s="28"/>
      <c r="AC340" s="28"/>
      <c r="AD340" s="28"/>
      <c r="AE340" s="28"/>
      <c r="AR340" s="176" t="s">
        <v>183</v>
      </c>
      <c r="AT340" s="176" t="s">
        <v>153</v>
      </c>
      <c r="AU340" s="176" t="s">
        <v>158</v>
      </c>
      <c r="AY340" s="14" t="s">
        <v>151</v>
      </c>
      <c r="BE340" s="177">
        <f t="shared" si="138"/>
        <v>0</v>
      </c>
      <c r="BF340" s="177">
        <f t="shared" si="139"/>
        <v>0</v>
      </c>
      <c r="BG340" s="177">
        <f t="shared" si="140"/>
        <v>0</v>
      </c>
      <c r="BH340" s="177">
        <f t="shared" si="141"/>
        <v>0</v>
      </c>
      <c r="BI340" s="177">
        <f t="shared" si="142"/>
        <v>0</v>
      </c>
      <c r="BJ340" s="14" t="s">
        <v>158</v>
      </c>
      <c r="BK340" s="178">
        <f t="shared" si="143"/>
        <v>0</v>
      </c>
      <c r="BL340" s="14" t="s">
        <v>183</v>
      </c>
      <c r="BM340" s="176" t="s">
        <v>810</v>
      </c>
    </row>
    <row r="341" spans="1:65" s="2" customFormat="1" ht="21.75" customHeight="1" x14ac:dyDescent="0.2">
      <c r="A341" s="28"/>
      <c r="B341" s="163"/>
      <c r="C341" s="164" t="s">
        <v>479</v>
      </c>
      <c r="D341" s="164" t="s">
        <v>153</v>
      </c>
      <c r="E341" s="165" t="s">
        <v>811</v>
      </c>
      <c r="F341" s="166" t="s">
        <v>812</v>
      </c>
      <c r="G341" s="167" t="s">
        <v>156</v>
      </c>
      <c r="H341" s="168">
        <v>42.6</v>
      </c>
      <c r="I341" s="169"/>
      <c r="J341" s="169"/>
      <c r="K341" s="168">
        <f t="shared" si="131"/>
        <v>0</v>
      </c>
      <c r="L341" s="170"/>
      <c r="M341" s="29"/>
      <c r="N341" s="171" t="s">
        <v>1</v>
      </c>
      <c r="O341" s="172" t="s">
        <v>38</v>
      </c>
      <c r="P341" s="173">
        <f t="shared" si="132"/>
        <v>0</v>
      </c>
      <c r="Q341" s="173">
        <f t="shared" si="133"/>
        <v>0</v>
      </c>
      <c r="R341" s="173">
        <f t="shared" si="134"/>
        <v>0</v>
      </c>
      <c r="S341" s="53"/>
      <c r="T341" s="174">
        <f t="shared" si="135"/>
        <v>0</v>
      </c>
      <c r="U341" s="174">
        <v>0</v>
      </c>
      <c r="V341" s="174">
        <f t="shared" si="136"/>
        <v>0</v>
      </c>
      <c r="W341" s="174">
        <v>0</v>
      </c>
      <c r="X341" s="175">
        <f t="shared" si="137"/>
        <v>0</v>
      </c>
      <c r="Y341" s="28"/>
      <c r="Z341" s="28"/>
      <c r="AA341" s="28"/>
      <c r="AB341" s="28"/>
      <c r="AC341" s="28"/>
      <c r="AD341" s="28"/>
      <c r="AE341" s="28"/>
      <c r="AR341" s="176" t="s">
        <v>183</v>
      </c>
      <c r="AT341" s="176" t="s">
        <v>153</v>
      </c>
      <c r="AU341" s="176" t="s">
        <v>158</v>
      </c>
      <c r="AY341" s="14" t="s">
        <v>151</v>
      </c>
      <c r="BE341" s="177">
        <f t="shared" si="138"/>
        <v>0</v>
      </c>
      <c r="BF341" s="177">
        <f t="shared" si="139"/>
        <v>0</v>
      </c>
      <c r="BG341" s="177">
        <f t="shared" si="140"/>
        <v>0</v>
      </c>
      <c r="BH341" s="177">
        <f t="shared" si="141"/>
        <v>0</v>
      </c>
      <c r="BI341" s="177">
        <f t="shared" si="142"/>
        <v>0</v>
      </c>
      <c r="BJ341" s="14" t="s">
        <v>158</v>
      </c>
      <c r="BK341" s="178">
        <f t="shared" si="143"/>
        <v>0</v>
      </c>
      <c r="BL341" s="14" t="s">
        <v>183</v>
      </c>
      <c r="BM341" s="176" t="s">
        <v>813</v>
      </c>
    </row>
    <row r="342" spans="1:65" s="2" customFormat="1" ht="21.75" customHeight="1" x14ac:dyDescent="0.2">
      <c r="A342" s="28"/>
      <c r="B342" s="163"/>
      <c r="C342" s="164" t="s">
        <v>814</v>
      </c>
      <c r="D342" s="164" t="s">
        <v>153</v>
      </c>
      <c r="E342" s="165" t="s">
        <v>815</v>
      </c>
      <c r="F342" s="166" t="s">
        <v>816</v>
      </c>
      <c r="G342" s="167" t="s">
        <v>168</v>
      </c>
      <c r="H342" s="168">
        <v>76</v>
      </c>
      <c r="I342" s="169"/>
      <c r="J342" s="169"/>
      <c r="K342" s="168">
        <f t="shared" si="131"/>
        <v>0</v>
      </c>
      <c r="L342" s="170"/>
      <c r="M342" s="29"/>
      <c r="N342" s="171" t="s">
        <v>1</v>
      </c>
      <c r="O342" s="172" t="s">
        <v>38</v>
      </c>
      <c r="P342" s="173">
        <f t="shared" si="132"/>
        <v>0</v>
      </c>
      <c r="Q342" s="173">
        <f t="shared" si="133"/>
        <v>0</v>
      </c>
      <c r="R342" s="173">
        <f t="shared" si="134"/>
        <v>0</v>
      </c>
      <c r="S342" s="53"/>
      <c r="T342" s="174">
        <f t="shared" si="135"/>
        <v>0</v>
      </c>
      <c r="U342" s="174">
        <v>0</v>
      </c>
      <c r="V342" s="174">
        <f t="shared" si="136"/>
        <v>0</v>
      </c>
      <c r="W342" s="174">
        <v>0</v>
      </c>
      <c r="X342" s="175">
        <f t="shared" si="137"/>
        <v>0</v>
      </c>
      <c r="Y342" s="28"/>
      <c r="Z342" s="28"/>
      <c r="AA342" s="28"/>
      <c r="AB342" s="28"/>
      <c r="AC342" s="28"/>
      <c r="AD342" s="28"/>
      <c r="AE342" s="28"/>
      <c r="AR342" s="176" t="s">
        <v>183</v>
      </c>
      <c r="AT342" s="176" t="s">
        <v>153</v>
      </c>
      <c r="AU342" s="176" t="s">
        <v>158</v>
      </c>
      <c r="AY342" s="14" t="s">
        <v>151</v>
      </c>
      <c r="BE342" s="177">
        <f t="shared" si="138"/>
        <v>0</v>
      </c>
      <c r="BF342" s="177">
        <f t="shared" si="139"/>
        <v>0</v>
      </c>
      <c r="BG342" s="177">
        <f t="shared" si="140"/>
        <v>0</v>
      </c>
      <c r="BH342" s="177">
        <f t="shared" si="141"/>
        <v>0</v>
      </c>
      <c r="BI342" s="177">
        <f t="shared" si="142"/>
        <v>0</v>
      </c>
      <c r="BJ342" s="14" t="s">
        <v>158</v>
      </c>
      <c r="BK342" s="178">
        <f t="shared" si="143"/>
        <v>0</v>
      </c>
      <c r="BL342" s="14" t="s">
        <v>183</v>
      </c>
      <c r="BM342" s="176" t="s">
        <v>817</v>
      </c>
    </row>
    <row r="343" spans="1:65" s="2" customFormat="1" ht="21.75" customHeight="1" x14ac:dyDescent="0.2">
      <c r="A343" s="28"/>
      <c r="B343" s="163"/>
      <c r="C343" s="164" t="s">
        <v>483</v>
      </c>
      <c r="D343" s="164" t="s">
        <v>153</v>
      </c>
      <c r="E343" s="165" t="s">
        <v>818</v>
      </c>
      <c r="F343" s="166" t="s">
        <v>819</v>
      </c>
      <c r="G343" s="167" t="s">
        <v>156</v>
      </c>
      <c r="H343" s="168">
        <v>160.15</v>
      </c>
      <c r="I343" s="169"/>
      <c r="J343" s="169"/>
      <c r="K343" s="168">
        <f t="shared" si="131"/>
        <v>0</v>
      </c>
      <c r="L343" s="170"/>
      <c r="M343" s="29"/>
      <c r="N343" s="171" t="s">
        <v>1</v>
      </c>
      <c r="O343" s="172" t="s">
        <v>38</v>
      </c>
      <c r="P343" s="173">
        <f t="shared" si="132"/>
        <v>0</v>
      </c>
      <c r="Q343" s="173">
        <f t="shared" si="133"/>
        <v>0</v>
      </c>
      <c r="R343" s="173">
        <f t="shared" si="134"/>
        <v>0</v>
      </c>
      <c r="S343" s="53"/>
      <c r="T343" s="174">
        <f t="shared" si="135"/>
        <v>0</v>
      </c>
      <c r="U343" s="174">
        <v>0</v>
      </c>
      <c r="V343" s="174">
        <f t="shared" si="136"/>
        <v>0</v>
      </c>
      <c r="W343" s="174">
        <v>0</v>
      </c>
      <c r="X343" s="175">
        <f t="shared" si="137"/>
        <v>0</v>
      </c>
      <c r="Y343" s="28"/>
      <c r="Z343" s="28"/>
      <c r="AA343" s="28"/>
      <c r="AB343" s="28"/>
      <c r="AC343" s="28"/>
      <c r="AD343" s="28"/>
      <c r="AE343" s="28"/>
      <c r="AR343" s="176" t="s">
        <v>183</v>
      </c>
      <c r="AT343" s="176" t="s">
        <v>153</v>
      </c>
      <c r="AU343" s="176" t="s">
        <v>158</v>
      </c>
      <c r="AY343" s="14" t="s">
        <v>151</v>
      </c>
      <c r="BE343" s="177">
        <f t="shared" si="138"/>
        <v>0</v>
      </c>
      <c r="BF343" s="177">
        <f t="shared" si="139"/>
        <v>0</v>
      </c>
      <c r="BG343" s="177">
        <f t="shared" si="140"/>
        <v>0</v>
      </c>
      <c r="BH343" s="177">
        <f t="shared" si="141"/>
        <v>0</v>
      </c>
      <c r="BI343" s="177">
        <f t="shared" si="142"/>
        <v>0</v>
      </c>
      <c r="BJ343" s="14" t="s">
        <v>158</v>
      </c>
      <c r="BK343" s="178">
        <f t="shared" si="143"/>
        <v>0</v>
      </c>
      <c r="BL343" s="14" t="s">
        <v>183</v>
      </c>
      <c r="BM343" s="176" t="s">
        <v>820</v>
      </c>
    </row>
    <row r="344" spans="1:65" s="2" customFormat="1" ht="21.75" customHeight="1" x14ac:dyDescent="0.2">
      <c r="A344" s="28"/>
      <c r="B344" s="163"/>
      <c r="C344" s="164" t="s">
        <v>821</v>
      </c>
      <c r="D344" s="164" t="s">
        <v>153</v>
      </c>
      <c r="E344" s="165" t="s">
        <v>822</v>
      </c>
      <c r="F344" s="166" t="s">
        <v>823</v>
      </c>
      <c r="G344" s="167" t="s">
        <v>156</v>
      </c>
      <c r="H344" s="168">
        <v>48.85</v>
      </c>
      <c r="I344" s="169"/>
      <c r="J344" s="169"/>
      <c r="K344" s="168">
        <f t="shared" si="131"/>
        <v>0</v>
      </c>
      <c r="L344" s="170"/>
      <c r="M344" s="29"/>
      <c r="N344" s="171" t="s">
        <v>1</v>
      </c>
      <c r="O344" s="172" t="s">
        <v>38</v>
      </c>
      <c r="P344" s="173">
        <f t="shared" si="132"/>
        <v>0</v>
      </c>
      <c r="Q344" s="173">
        <f t="shared" si="133"/>
        <v>0</v>
      </c>
      <c r="R344" s="173">
        <f t="shared" si="134"/>
        <v>0</v>
      </c>
      <c r="S344" s="53"/>
      <c r="T344" s="174">
        <f t="shared" si="135"/>
        <v>0</v>
      </c>
      <c r="U344" s="174">
        <v>0</v>
      </c>
      <c r="V344" s="174">
        <f t="shared" si="136"/>
        <v>0</v>
      </c>
      <c r="W344" s="174">
        <v>0</v>
      </c>
      <c r="X344" s="175">
        <f t="shared" si="137"/>
        <v>0</v>
      </c>
      <c r="Y344" s="28"/>
      <c r="Z344" s="28"/>
      <c r="AA344" s="28"/>
      <c r="AB344" s="28"/>
      <c r="AC344" s="28"/>
      <c r="AD344" s="28"/>
      <c r="AE344" s="28"/>
      <c r="AR344" s="176" t="s">
        <v>183</v>
      </c>
      <c r="AT344" s="176" t="s">
        <v>153</v>
      </c>
      <c r="AU344" s="176" t="s">
        <v>158</v>
      </c>
      <c r="AY344" s="14" t="s">
        <v>151</v>
      </c>
      <c r="BE344" s="177">
        <f t="shared" si="138"/>
        <v>0</v>
      </c>
      <c r="BF344" s="177">
        <f t="shared" si="139"/>
        <v>0</v>
      </c>
      <c r="BG344" s="177">
        <f t="shared" si="140"/>
        <v>0</v>
      </c>
      <c r="BH344" s="177">
        <f t="shared" si="141"/>
        <v>0</v>
      </c>
      <c r="BI344" s="177">
        <f t="shared" si="142"/>
        <v>0</v>
      </c>
      <c r="BJ344" s="14" t="s">
        <v>158</v>
      </c>
      <c r="BK344" s="178">
        <f t="shared" si="143"/>
        <v>0</v>
      </c>
      <c r="BL344" s="14" t="s">
        <v>183</v>
      </c>
      <c r="BM344" s="176" t="s">
        <v>824</v>
      </c>
    </row>
    <row r="345" spans="1:65" s="2" customFormat="1" ht="21.75" customHeight="1" x14ac:dyDescent="0.2">
      <c r="A345" s="28"/>
      <c r="B345" s="163"/>
      <c r="C345" s="164" t="s">
        <v>486</v>
      </c>
      <c r="D345" s="164" t="s">
        <v>153</v>
      </c>
      <c r="E345" s="165" t="s">
        <v>825</v>
      </c>
      <c r="F345" s="166" t="s">
        <v>826</v>
      </c>
      <c r="G345" s="167" t="s">
        <v>156</v>
      </c>
      <c r="H345" s="168">
        <v>48.85</v>
      </c>
      <c r="I345" s="169"/>
      <c r="J345" s="169"/>
      <c r="K345" s="168">
        <f t="shared" si="131"/>
        <v>0</v>
      </c>
      <c r="L345" s="170"/>
      <c r="M345" s="29"/>
      <c r="N345" s="171" t="s">
        <v>1</v>
      </c>
      <c r="O345" s="172" t="s">
        <v>38</v>
      </c>
      <c r="P345" s="173">
        <f t="shared" si="132"/>
        <v>0</v>
      </c>
      <c r="Q345" s="173">
        <f t="shared" si="133"/>
        <v>0</v>
      </c>
      <c r="R345" s="173">
        <f t="shared" si="134"/>
        <v>0</v>
      </c>
      <c r="S345" s="53"/>
      <c r="T345" s="174">
        <f t="shared" si="135"/>
        <v>0</v>
      </c>
      <c r="U345" s="174">
        <v>0</v>
      </c>
      <c r="V345" s="174">
        <f t="shared" si="136"/>
        <v>0</v>
      </c>
      <c r="W345" s="174">
        <v>0</v>
      </c>
      <c r="X345" s="175">
        <f t="shared" si="137"/>
        <v>0</v>
      </c>
      <c r="Y345" s="28"/>
      <c r="Z345" s="28"/>
      <c r="AA345" s="28"/>
      <c r="AB345" s="28"/>
      <c r="AC345" s="28"/>
      <c r="AD345" s="28"/>
      <c r="AE345" s="28"/>
      <c r="AR345" s="176" t="s">
        <v>183</v>
      </c>
      <c r="AT345" s="176" t="s">
        <v>153</v>
      </c>
      <c r="AU345" s="176" t="s">
        <v>158</v>
      </c>
      <c r="AY345" s="14" t="s">
        <v>151</v>
      </c>
      <c r="BE345" s="177">
        <f t="shared" si="138"/>
        <v>0</v>
      </c>
      <c r="BF345" s="177">
        <f t="shared" si="139"/>
        <v>0</v>
      </c>
      <c r="BG345" s="177">
        <f t="shared" si="140"/>
        <v>0</v>
      </c>
      <c r="BH345" s="177">
        <f t="shared" si="141"/>
        <v>0</v>
      </c>
      <c r="BI345" s="177">
        <f t="shared" si="142"/>
        <v>0</v>
      </c>
      <c r="BJ345" s="14" t="s">
        <v>158</v>
      </c>
      <c r="BK345" s="178">
        <f t="shared" si="143"/>
        <v>0</v>
      </c>
      <c r="BL345" s="14" t="s">
        <v>183</v>
      </c>
      <c r="BM345" s="176" t="s">
        <v>827</v>
      </c>
    </row>
    <row r="346" spans="1:65" s="2" customFormat="1" ht="21.75" customHeight="1" x14ac:dyDescent="0.2">
      <c r="A346" s="28"/>
      <c r="B346" s="163"/>
      <c r="C346" s="164" t="s">
        <v>828</v>
      </c>
      <c r="D346" s="164" t="s">
        <v>153</v>
      </c>
      <c r="E346" s="165" t="s">
        <v>829</v>
      </c>
      <c r="F346" s="166" t="s">
        <v>830</v>
      </c>
      <c r="G346" s="167" t="s">
        <v>156</v>
      </c>
      <c r="H346" s="168">
        <v>293.10000000000002</v>
      </c>
      <c r="I346" s="169"/>
      <c r="J346" s="169"/>
      <c r="K346" s="168">
        <f t="shared" si="131"/>
        <v>0</v>
      </c>
      <c r="L346" s="170"/>
      <c r="M346" s="29"/>
      <c r="N346" s="171" t="s">
        <v>1</v>
      </c>
      <c r="O346" s="172" t="s">
        <v>38</v>
      </c>
      <c r="P346" s="173">
        <f t="shared" si="132"/>
        <v>0</v>
      </c>
      <c r="Q346" s="173">
        <f t="shared" si="133"/>
        <v>0</v>
      </c>
      <c r="R346" s="173">
        <f t="shared" si="134"/>
        <v>0</v>
      </c>
      <c r="S346" s="53"/>
      <c r="T346" s="174">
        <f t="shared" si="135"/>
        <v>0</v>
      </c>
      <c r="U346" s="174">
        <v>0</v>
      </c>
      <c r="V346" s="174">
        <f t="shared" si="136"/>
        <v>0</v>
      </c>
      <c r="W346" s="174">
        <v>0</v>
      </c>
      <c r="X346" s="175">
        <f t="shared" si="137"/>
        <v>0</v>
      </c>
      <c r="Y346" s="28"/>
      <c r="Z346" s="28"/>
      <c r="AA346" s="28"/>
      <c r="AB346" s="28"/>
      <c r="AC346" s="28"/>
      <c r="AD346" s="28"/>
      <c r="AE346" s="28"/>
      <c r="AR346" s="176" t="s">
        <v>183</v>
      </c>
      <c r="AT346" s="176" t="s">
        <v>153</v>
      </c>
      <c r="AU346" s="176" t="s">
        <v>158</v>
      </c>
      <c r="AY346" s="14" t="s">
        <v>151</v>
      </c>
      <c r="BE346" s="177">
        <f t="shared" si="138"/>
        <v>0</v>
      </c>
      <c r="BF346" s="177">
        <f t="shared" si="139"/>
        <v>0</v>
      </c>
      <c r="BG346" s="177">
        <f t="shared" si="140"/>
        <v>0</v>
      </c>
      <c r="BH346" s="177">
        <f t="shared" si="141"/>
        <v>0</v>
      </c>
      <c r="BI346" s="177">
        <f t="shared" si="142"/>
        <v>0</v>
      </c>
      <c r="BJ346" s="14" t="s">
        <v>158</v>
      </c>
      <c r="BK346" s="178">
        <f t="shared" si="143"/>
        <v>0</v>
      </c>
      <c r="BL346" s="14" t="s">
        <v>183</v>
      </c>
      <c r="BM346" s="176" t="s">
        <v>831</v>
      </c>
    </row>
    <row r="347" spans="1:65" s="2" customFormat="1" ht="21.75" customHeight="1" x14ac:dyDescent="0.2">
      <c r="A347" s="28"/>
      <c r="B347" s="163"/>
      <c r="C347" s="164" t="s">
        <v>490</v>
      </c>
      <c r="D347" s="164" t="s">
        <v>153</v>
      </c>
      <c r="E347" s="165" t="s">
        <v>832</v>
      </c>
      <c r="F347" s="166" t="s">
        <v>833</v>
      </c>
      <c r="G347" s="167" t="s">
        <v>219</v>
      </c>
      <c r="H347" s="168">
        <v>14</v>
      </c>
      <c r="I347" s="169"/>
      <c r="J347" s="169"/>
      <c r="K347" s="168">
        <f t="shared" si="131"/>
        <v>0</v>
      </c>
      <c r="L347" s="170"/>
      <c r="M347" s="29"/>
      <c r="N347" s="171" t="s">
        <v>1</v>
      </c>
      <c r="O347" s="172" t="s">
        <v>38</v>
      </c>
      <c r="P347" s="173">
        <f t="shared" si="132"/>
        <v>0</v>
      </c>
      <c r="Q347" s="173">
        <f t="shared" si="133"/>
        <v>0</v>
      </c>
      <c r="R347" s="173">
        <f t="shared" si="134"/>
        <v>0</v>
      </c>
      <c r="S347" s="53"/>
      <c r="T347" s="174">
        <f t="shared" si="135"/>
        <v>0</v>
      </c>
      <c r="U347" s="174">
        <v>0</v>
      </c>
      <c r="V347" s="174">
        <f t="shared" si="136"/>
        <v>0</v>
      </c>
      <c r="W347" s="174">
        <v>0</v>
      </c>
      <c r="X347" s="175">
        <f t="shared" si="137"/>
        <v>0</v>
      </c>
      <c r="Y347" s="28"/>
      <c r="Z347" s="28"/>
      <c r="AA347" s="28"/>
      <c r="AB347" s="28"/>
      <c r="AC347" s="28"/>
      <c r="AD347" s="28"/>
      <c r="AE347" s="28"/>
      <c r="AR347" s="176" t="s">
        <v>183</v>
      </c>
      <c r="AT347" s="176" t="s">
        <v>153</v>
      </c>
      <c r="AU347" s="176" t="s">
        <v>158</v>
      </c>
      <c r="AY347" s="14" t="s">
        <v>151</v>
      </c>
      <c r="BE347" s="177">
        <f t="shared" si="138"/>
        <v>0</v>
      </c>
      <c r="BF347" s="177">
        <f t="shared" si="139"/>
        <v>0</v>
      </c>
      <c r="BG347" s="177">
        <f t="shared" si="140"/>
        <v>0</v>
      </c>
      <c r="BH347" s="177">
        <f t="shared" si="141"/>
        <v>0</v>
      </c>
      <c r="BI347" s="177">
        <f t="shared" si="142"/>
        <v>0</v>
      </c>
      <c r="BJ347" s="14" t="s">
        <v>158</v>
      </c>
      <c r="BK347" s="178">
        <f t="shared" si="143"/>
        <v>0</v>
      </c>
      <c r="BL347" s="14" t="s">
        <v>183</v>
      </c>
      <c r="BM347" s="176" t="s">
        <v>834</v>
      </c>
    </row>
    <row r="348" spans="1:65" s="2" customFormat="1" ht="21.75" customHeight="1" x14ac:dyDescent="0.2">
      <c r="A348" s="28"/>
      <c r="B348" s="163"/>
      <c r="C348" s="164" t="s">
        <v>835</v>
      </c>
      <c r="D348" s="164" t="s">
        <v>153</v>
      </c>
      <c r="E348" s="165" t="s">
        <v>836</v>
      </c>
      <c r="F348" s="166" t="s">
        <v>837</v>
      </c>
      <c r="G348" s="167" t="s">
        <v>156</v>
      </c>
      <c r="H348" s="168">
        <v>152.1</v>
      </c>
      <c r="I348" s="169"/>
      <c r="J348" s="169"/>
      <c r="K348" s="168">
        <f t="shared" si="131"/>
        <v>0</v>
      </c>
      <c r="L348" s="170"/>
      <c r="M348" s="29"/>
      <c r="N348" s="171" t="s">
        <v>1</v>
      </c>
      <c r="O348" s="172" t="s">
        <v>38</v>
      </c>
      <c r="P348" s="173">
        <f t="shared" si="132"/>
        <v>0</v>
      </c>
      <c r="Q348" s="173">
        <f t="shared" si="133"/>
        <v>0</v>
      </c>
      <c r="R348" s="173">
        <f t="shared" si="134"/>
        <v>0</v>
      </c>
      <c r="S348" s="53"/>
      <c r="T348" s="174">
        <f t="shared" si="135"/>
        <v>0</v>
      </c>
      <c r="U348" s="174">
        <v>0</v>
      </c>
      <c r="V348" s="174">
        <f t="shared" si="136"/>
        <v>0</v>
      </c>
      <c r="W348" s="174">
        <v>0</v>
      </c>
      <c r="X348" s="175">
        <f t="shared" si="137"/>
        <v>0</v>
      </c>
      <c r="Y348" s="28"/>
      <c r="Z348" s="28"/>
      <c r="AA348" s="28"/>
      <c r="AB348" s="28"/>
      <c r="AC348" s="28"/>
      <c r="AD348" s="28"/>
      <c r="AE348" s="28"/>
      <c r="AR348" s="176" t="s">
        <v>183</v>
      </c>
      <c r="AT348" s="176" t="s">
        <v>153</v>
      </c>
      <c r="AU348" s="176" t="s">
        <v>158</v>
      </c>
      <c r="AY348" s="14" t="s">
        <v>151</v>
      </c>
      <c r="BE348" s="177">
        <f t="shared" si="138"/>
        <v>0</v>
      </c>
      <c r="BF348" s="177">
        <f t="shared" si="139"/>
        <v>0</v>
      </c>
      <c r="BG348" s="177">
        <f t="shared" si="140"/>
        <v>0</v>
      </c>
      <c r="BH348" s="177">
        <f t="shared" si="141"/>
        <v>0</v>
      </c>
      <c r="BI348" s="177">
        <f t="shared" si="142"/>
        <v>0</v>
      </c>
      <c r="BJ348" s="14" t="s">
        <v>158</v>
      </c>
      <c r="BK348" s="178">
        <f t="shared" si="143"/>
        <v>0</v>
      </c>
      <c r="BL348" s="14" t="s">
        <v>183</v>
      </c>
      <c r="BM348" s="176" t="s">
        <v>838</v>
      </c>
    </row>
    <row r="349" spans="1:65" s="2" customFormat="1" ht="21.75" customHeight="1" x14ac:dyDescent="0.2">
      <c r="A349" s="28"/>
      <c r="B349" s="163"/>
      <c r="C349" s="164" t="s">
        <v>493</v>
      </c>
      <c r="D349" s="164" t="s">
        <v>153</v>
      </c>
      <c r="E349" s="165" t="s">
        <v>839</v>
      </c>
      <c r="F349" s="166" t="s">
        <v>840</v>
      </c>
      <c r="G349" s="167" t="s">
        <v>156</v>
      </c>
      <c r="H349" s="168">
        <v>319</v>
      </c>
      <c r="I349" s="169"/>
      <c r="J349" s="169"/>
      <c r="K349" s="168">
        <f t="shared" si="131"/>
        <v>0</v>
      </c>
      <c r="L349" s="170"/>
      <c r="M349" s="29"/>
      <c r="N349" s="171" t="s">
        <v>1</v>
      </c>
      <c r="O349" s="172" t="s">
        <v>38</v>
      </c>
      <c r="P349" s="173">
        <f t="shared" si="132"/>
        <v>0</v>
      </c>
      <c r="Q349" s="173">
        <f t="shared" si="133"/>
        <v>0</v>
      </c>
      <c r="R349" s="173">
        <f t="shared" si="134"/>
        <v>0</v>
      </c>
      <c r="S349" s="53"/>
      <c r="T349" s="174">
        <f t="shared" si="135"/>
        <v>0</v>
      </c>
      <c r="U349" s="174">
        <v>0</v>
      </c>
      <c r="V349" s="174">
        <f t="shared" si="136"/>
        <v>0</v>
      </c>
      <c r="W349" s="174">
        <v>0</v>
      </c>
      <c r="X349" s="175">
        <f t="shared" si="137"/>
        <v>0</v>
      </c>
      <c r="Y349" s="28"/>
      <c r="Z349" s="28"/>
      <c r="AA349" s="28"/>
      <c r="AB349" s="28"/>
      <c r="AC349" s="28"/>
      <c r="AD349" s="28"/>
      <c r="AE349" s="28"/>
      <c r="AR349" s="176" t="s">
        <v>183</v>
      </c>
      <c r="AT349" s="176" t="s">
        <v>153</v>
      </c>
      <c r="AU349" s="176" t="s">
        <v>158</v>
      </c>
      <c r="AY349" s="14" t="s">
        <v>151</v>
      </c>
      <c r="BE349" s="177">
        <f t="shared" si="138"/>
        <v>0</v>
      </c>
      <c r="BF349" s="177">
        <f t="shared" si="139"/>
        <v>0</v>
      </c>
      <c r="BG349" s="177">
        <f t="shared" si="140"/>
        <v>0</v>
      </c>
      <c r="BH349" s="177">
        <f t="shared" si="141"/>
        <v>0</v>
      </c>
      <c r="BI349" s="177">
        <f t="shared" si="142"/>
        <v>0</v>
      </c>
      <c r="BJ349" s="14" t="s">
        <v>158</v>
      </c>
      <c r="BK349" s="178">
        <f t="shared" si="143"/>
        <v>0</v>
      </c>
      <c r="BL349" s="14" t="s">
        <v>183</v>
      </c>
      <c r="BM349" s="176" t="s">
        <v>841</v>
      </c>
    </row>
    <row r="350" spans="1:65" s="2" customFormat="1" ht="16.5" customHeight="1" x14ac:dyDescent="0.2">
      <c r="A350" s="28"/>
      <c r="B350" s="163"/>
      <c r="C350" s="164" t="s">
        <v>842</v>
      </c>
      <c r="D350" s="164" t="s">
        <v>153</v>
      </c>
      <c r="E350" s="165" t="s">
        <v>843</v>
      </c>
      <c r="F350" s="166" t="s">
        <v>844</v>
      </c>
      <c r="G350" s="167" t="s">
        <v>156</v>
      </c>
      <c r="H350" s="168">
        <v>16.5</v>
      </c>
      <c r="I350" s="169"/>
      <c r="J350" s="169"/>
      <c r="K350" s="168">
        <f t="shared" si="131"/>
        <v>0</v>
      </c>
      <c r="L350" s="170"/>
      <c r="M350" s="29"/>
      <c r="N350" s="171" t="s">
        <v>1</v>
      </c>
      <c r="O350" s="172" t="s">
        <v>38</v>
      </c>
      <c r="P350" s="173">
        <f t="shared" si="132"/>
        <v>0</v>
      </c>
      <c r="Q350" s="173">
        <f t="shared" si="133"/>
        <v>0</v>
      </c>
      <c r="R350" s="173">
        <f t="shared" si="134"/>
        <v>0</v>
      </c>
      <c r="S350" s="53"/>
      <c r="T350" s="174">
        <f t="shared" si="135"/>
        <v>0</v>
      </c>
      <c r="U350" s="174">
        <v>0</v>
      </c>
      <c r="V350" s="174">
        <f t="shared" si="136"/>
        <v>0</v>
      </c>
      <c r="W350" s="174">
        <v>0</v>
      </c>
      <c r="X350" s="175">
        <f t="shared" si="137"/>
        <v>0</v>
      </c>
      <c r="Y350" s="28"/>
      <c r="Z350" s="28"/>
      <c r="AA350" s="28"/>
      <c r="AB350" s="28"/>
      <c r="AC350" s="28"/>
      <c r="AD350" s="28"/>
      <c r="AE350" s="28"/>
      <c r="AR350" s="176" t="s">
        <v>183</v>
      </c>
      <c r="AT350" s="176" t="s">
        <v>153</v>
      </c>
      <c r="AU350" s="176" t="s">
        <v>158</v>
      </c>
      <c r="AY350" s="14" t="s">
        <v>151</v>
      </c>
      <c r="BE350" s="177">
        <f t="shared" si="138"/>
        <v>0</v>
      </c>
      <c r="BF350" s="177">
        <f t="shared" si="139"/>
        <v>0</v>
      </c>
      <c r="BG350" s="177">
        <f t="shared" si="140"/>
        <v>0</v>
      </c>
      <c r="BH350" s="177">
        <f t="shared" si="141"/>
        <v>0</v>
      </c>
      <c r="BI350" s="177">
        <f t="shared" si="142"/>
        <v>0</v>
      </c>
      <c r="BJ350" s="14" t="s">
        <v>158</v>
      </c>
      <c r="BK350" s="178">
        <f t="shared" si="143"/>
        <v>0</v>
      </c>
      <c r="BL350" s="14" t="s">
        <v>183</v>
      </c>
      <c r="BM350" s="176" t="s">
        <v>845</v>
      </c>
    </row>
    <row r="351" spans="1:65" s="2" customFormat="1" ht="21.75" customHeight="1" x14ac:dyDescent="0.2">
      <c r="A351" s="28"/>
      <c r="B351" s="163"/>
      <c r="C351" s="164" t="s">
        <v>497</v>
      </c>
      <c r="D351" s="164" t="s">
        <v>153</v>
      </c>
      <c r="E351" s="165" t="s">
        <v>846</v>
      </c>
      <c r="F351" s="166" t="s">
        <v>847</v>
      </c>
      <c r="G351" s="167" t="s">
        <v>156</v>
      </c>
      <c r="H351" s="168">
        <v>42.6</v>
      </c>
      <c r="I351" s="169"/>
      <c r="J351" s="169"/>
      <c r="K351" s="168">
        <f t="shared" si="131"/>
        <v>0</v>
      </c>
      <c r="L351" s="170"/>
      <c r="M351" s="29"/>
      <c r="N351" s="171" t="s">
        <v>1</v>
      </c>
      <c r="O351" s="172" t="s">
        <v>38</v>
      </c>
      <c r="P351" s="173">
        <f t="shared" si="132"/>
        <v>0</v>
      </c>
      <c r="Q351" s="173">
        <f t="shared" si="133"/>
        <v>0</v>
      </c>
      <c r="R351" s="173">
        <f t="shared" si="134"/>
        <v>0</v>
      </c>
      <c r="S351" s="53"/>
      <c r="T351" s="174">
        <f t="shared" si="135"/>
        <v>0</v>
      </c>
      <c r="U351" s="174">
        <v>0</v>
      </c>
      <c r="V351" s="174">
        <f t="shared" si="136"/>
        <v>0</v>
      </c>
      <c r="W351" s="174">
        <v>0</v>
      </c>
      <c r="X351" s="175">
        <f t="shared" si="137"/>
        <v>0</v>
      </c>
      <c r="Y351" s="28"/>
      <c r="Z351" s="28"/>
      <c r="AA351" s="28"/>
      <c r="AB351" s="28"/>
      <c r="AC351" s="28"/>
      <c r="AD351" s="28"/>
      <c r="AE351" s="28"/>
      <c r="AR351" s="176" t="s">
        <v>183</v>
      </c>
      <c r="AT351" s="176" t="s">
        <v>153</v>
      </c>
      <c r="AU351" s="176" t="s">
        <v>158</v>
      </c>
      <c r="AY351" s="14" t="s">
        <v>151</v>
      </c>
      <c r="BE351" s="177">
        <f t="shared" si="138"/>
        <v>0</v>
      </c>
      <c r="BF351" s="177">
        <f t="shared" si="139"/>
        <v>0</v>
      </c>
      <c r="BG351" s="177">
        <f t="shared" si="140"/>
        <v>0</v>
      </c>
      <c r="BH351" s="177">
        <f t="shared" si="141"/>
        <v>0</v>
      </c>
      <c r="BI351" s="177">
        <f t="shared" si="142"/>
        <v>0</v>
      </c>
      <c r="BJ351" s="14" t="s">
        <v>158</v>
      </c>
      <c r="BK351" s="178">
        <f t="shared" si="143"/>
        <v>0</v>
      </c>
      <c r="BL351" s="14" t="s">
        <v>183</v>
      </c>
      <c r="BM351" s="176" t="s">
        <v>848</v>
      </c>
    </row>
    <row r="352" spans="1:65" s="2" customFormat="1" ht="21.75" customHeight="1" x14ac:dyDescent="0.2">
      <c r="A352" s="28"/>
      <c r="B352" s="163"/>
      <c r="C352" s="164" t="s">
        <v>849</v>
      </c>
      <c r="D352" s="164" t="s">
        <v>153</v>
      </c>
      <c r="E352" s="165" t="s">
        <v>850</v>
      </c>
      <c r="F352" s="166" t="s">
        <v>851</v>
      </c>
      <c r="G352" s="167" t="s">
        <v>649</v>
      </c>
      <c r="H352" s="169"/>
      <c r="I352" s="169"/>
      <c r="J352" s="169"/>
      <c r="K352" s="168">
        <f t="shared" si="131"/>
        <v>0</v>
      </c>
      <c r="L352" s="170"/>
      <c r="M352" s="29"/>
      <c r="N352" s="171" t="s">
        <v>1</v>
      </c>
      <c r="O352" s="172" t="s">
        <v>38</v>
      </c>
      <c r="P352" s="173">
        <f t="shared" si="132"/>
        <v>0</v>
      </c>
      <c r="Q352" s="173">
        <f t="shared" si="133"/>
        <v>0</v>
      </c>
      <c r="R352" s="173">
        <f t="shared" si="134"/>
        <v>0</v>
      </c>
      <c r="S352" s="53"/>
      <c r="T352" s="174">
        <f t="shared" si="135"/>
        <v>0</v>
      </c>
      <c r="U352" s="174">
        <v>0</v>
      </c>
      <c r="V352" s="174">
        <f t="shared" si="136"/>
        <v>0</v>
      </c>
      <c r="W352" s="174">
        <v>0</v>
      </c>
      <c r="X352" s="175">
        <f t="shared" si="137"/>
        <v>0</v>
      </c>
      <c r="Y352" s="28"/>
      <c r="Z352" s="28"/>
      <c r="AA352" s="28"/>
      <c r="AB352" s="28"/>
      <c r="AC352" s="28"/>
      <c r="AD352" s="28"/>
      <c r="AE352" s="28"/>
      <c r="AR352" s="176" t="s">
        <v>183</v>
      </c>
      <c r="AT352" s="176" t="s">
        <v>153</v>
      </c>
      <c r="AU352" s="176" t="s">
        <v>158</v>
      </c>
      <c r="AY352" s="14" t="s">
        <v>151</v>
      </c>
      <c r="BE352" s="177">
        <f t="shared" si="138"/>
        <v>0</v>
      </c>
      <c r="BF352" s="177">
        <f t="shared" si="139"/>
        <v>0</v>
      </c>
      <c r="BG352" s="177">
        <f t="shared" si="140"/>
        <v>0</v>
      </c>
      <c r="BH352" s="177">
        <f t="shared" si="141"/>
        <v>0</v>
      </c>
      <c r="BI352" s="177">
        <f t="shared" si="142"/>
        <v>0</v>
      </c>
      <c r="BJ352" s="14" t="s">
        <v>158</v>
      </c>
      <c r="BK352" s="178">
        <f t="shared" si="143"/>
        <v>0</v>
      </c>
      <c r="BL352" s="14" t="s">
        <v>183</v>
      </c>
      <c r="BM352" s="176" t="s">
        <v>852</v>
      </c>
    </row>
    <row r="353" spans="1:65" s="12" customFormat="1" ht="22.9" customHeight="1" x14ac:dyDescent="0.2">
      <c r="B353" s="149"/>
      <c r="D353" s="150" t="s">
        <v>73</v>
      </c>
      <c r="E353" s="161" t="s">
        <v>853</v>
      </c>
      <c r="F353" s="161" t="s">
        <v>854</v>
      </c>
      <c r="I353" s="152"/>
      <c r="J353" s="152"/>
      <c r="K353" s="162">
        <f>BK353</f>
        <v>0</v>
      </c>
      <c r="M353" s="149"/>
      <c r="N353" s="154"/>
      <c r="O353" s="155"/>
      <c r="P353" s="155"/>
      <c r="Q353" s="156">
        <f>SUM(Q354:Q367)</f>
        <v>0</v>
      </c>
      <c r="R353" s="156">
        <f>SUM(R354:R367)</f>
        <v>0</v>
      </c>
      <c r="S353" s="155"/>
      <c r="T353" s="157">
        <f>SUM(T354:T367)</f>
        <v>0</v>
      </c>
      <c r="U353" s="155"/>
      <c r="V353" s="157">
        <f>SUM(V354:V367)</f>
        <v>0</v>
      </c>
      <c r="W353" s="155"/>
      <c r="X353" s="158">
        <f>SUM(X354:X367)</f>
        <v>0</v>
      </c>
      <c r="AR353" s="150" t="s">
        <v>158</v>
      </c>
      <c r="AT353" s="159" t="s">
        <v>73</v>
      </c>
      <c r="AU353" s="159" t="s">
        <v>82</v>
      </c>
      <c r="AY353" s="150" t="s">
        <v>151</v>
      </c>
      <c r="BK353" s="160">
        <f>SUM(BK354:BK367)</f>
        <v>0</v>
      </c>
    </row>
    <row r="354" spans="1:65" s="2" customFormat="1" ht="16.5" customHeight="1" x14ac:dyDescent="0.2">
      <c r="A354" s="28"/>
      <c r="B354" s="163"/>
      <c r="C354" s="164" t="s">
        <v>500</v>
      </c>
      <c r="D354" s="164" t="s">
        <v>153</v>
      </c>
      <c r="E354" s="165" t="s">
        <v>855</v>
      </c>
      <c r="F354" s="166" t="s">
        <v>856</v>
      </c>
      <c r="G354" s="167" t="s">
        <v>168</v>
      </c>
      <c r="H354" s="168">
        <v>35.978000000000002</v>
      </c>
      <c r="I354" s="169"/>
      <c r="J354" s="169"/>
      <c r="K354" s="168">
        <f t="shared" ref="K354:K367" si="144">ROUND(P354*H354,3)</f>
        <v>0</v>
      </c>
      <c r="L354" s="170"/>
      <c r="M354" s="29"/>
      <c r="N354" s="171" t="s">
        <v>1</v>
      </c>
      <c r="O354" s="172" t="s">
        <v>38</v>
      </c>
      <c r="P354" s="173">
        <f t="shared" ref="P354:P367" si="145">I354+J354</f>
        <v>0</v>
      </c>
      <c r="Q354" s="173">
        <f t="shared" ref="Q354:Q367" si="146">ROUND(I354*H354,3)</f>
        <v>0</v>
      </c>
      <c r="R354" s="173">
        <f t="shared" ref="R354:R367" si="147">ROUND(J354*H354,3)</f>
        <v>0</v>
      </c>
      <c r="S354" s="53"/>
      <c r="T354" s="174">
        <f t="shared" ref="T354:T367" si="148">S354*H354</f>
        <v>0</v>
      </c>
      <c r="U354" s="174">
        <v>0</v>
      </c>
      <c r="V354" s="174">
        <f t="shared" ref="V354:V367" si="149">U354*H354</f>
        <v>0</v>
      </c>
      <c r="W354" s="174">
        <v>0</v>
      </c>
      <c r="X354" s="175">
        <f t="shared" ref="X354:X367" si="150">W354*H354</f>
        <v>0</v>
      </c>
      <c r="Y354" s="28"/>
      <c r="Z354" s="28"/>
      <c r="AA354" s="28"/>
      <c r="AB354" s="28"/>
      <c r="AC354" s="28"/>
      <c r="AD354" s="28"/>
      <c r="AE354" s="28"/>
      <c r="AR354" s="176" t="s">
        <v>183</v>
      </c>
      <c r="AT354" s="176" t="s">
        <v>153</v>
      </c>
      <c r="AU354" s="176" t="s">
        <v>158</v>
      </c>
      <c r="AY354" s="14" t="s">
        <v>151</v>
      </c>
      <c r="BE354" s="177">
        <f t="shared" ref="BE354:BE367" si="151">IF(O354="základná",K354,0)</f>
        <v>0</v>
      </c>
      <c r="BF354" s="177">
        <f t="shared" ref="BF354:BF367" si="152">IF(O354="znížená",K354,0)</f>
        <v>0</v>
      </c>
      <c r="BG354" s="177">
        <f t="shared" ref="BG354:BG367" si="153">IF(O354="zákl. prenesená",K354,0)</f>
        <v>0</v>
      </c>
      <c r="BH354" s="177">
        <f t="shared" ref="BH354:BH367" si="154">IF(O354="zníž. prenesená",K354,0)</f>
        <v>0</v>
      </c>
      <c r="BI354" s="177">
        <f t="shared" ref="BI354:BI367" si="155">IF(O354="nulová",K354,0)</f>
        <v>0</v>
      </c>
      <c r="BJ354" s="14" t="s">
        <v>158</v>
      </c>
      <c r="BK354" s="178">
        <f t="shared" ref="BK354:BK367" si="156">ROUND(P354*H354,3)</f>
        <v>0</v>
      </c>
      <c r="BL354" s="14" t="s">
        <v>183</v>
      </c>
      <c r="BM354" s="176" t="s">
        <v>857</v>
      </c>
    </row>
    <row r="355" spans="1:65" s="2" customFormat="1" ht="16.5" customHeight="1" x14ac:dyDescent="0.2">
      <c r="A355" s="28"/>
      <c r="B355" s="163"/>
      <c r="C355" s="164" t="s">
        <v>858</v>
      </c>
      <c r="D355" s="164" t="s">
        <v>153</v>
      </c>
      <c r="E355" s="165" t="s">
        <v>859</v>
      </c>
      <c r="F355" s="166" t="s">
        <v>860</v>
      </c>
      <c r="G355" s="167" t="s">
        <v>168</v>
      </c>
      <c r="H355" s="168">
        <v>88.488</v>
      </c>
      <c r="I355" s="169"/>
      <c r="J355" s="169"/>
      <c r="K355" s="168">
        <f t="shared" si="144"/>
        <v>0</v>
      </c>
      <c r="L355" s="170"/>
      <c r="M355" s="29"/>
      <c r="N355" s="171" t="s">
        <v>1</v>
      </c>
      <c r="O355" s="172" t="s">
        <v>38</v>
      </c>
      <c r="P355" s="173">
        <f t="shared" si="145"/>
        <v>0</v>
      </c>
      <c r="Q355" s="173">
        <f t="shared" si="146"/>
        <v>0</v>
      </c>
      <c r="R355" s="173">
        <f t="shared" si="147"/>
        <v>0</v>
      </c>
      <c r="S355" s="53"/>
      <c r="T355" s="174">
        <f t="shared" si="148"/>
        <v>0</v>
      </c>
      <c r="U355" s="174">
        <v>0</v>
      </c>
      <c r="V355" s="174">
        <f t="shared" si="149"/>
        <v>0</v>
      </c>
      <c r="W355" s="174">
        <v>0</v>
      </c>
      <c r="X355" s="175">
        <f t="shared" si="150"/>
        <v>0</v>
      </c>
      <c r="Y355" s="28"/>
      <c r="Z355" s="28"/>
      <c r="AA355" s="28"/>
      <c r="AB355" s="28"/>
      <c r="AC355" s="28"/>
      <c r="AD355" s="28"/>
      <c r="AE355" s="28"/>
      <c r="AR355" s="176" t="s">
        <v>183</v>
      </c>
      <c r="AT355" s="176" t="s">
        <v>153</v>
      </c>
      <c r="AU355" s="176" t="s">
        <v>158</v>
      </c>
      <c r="AY355" s="14" t="s">
        <v>151</v>
      </c>
      <c r="BE355" s="177">
        <f t="shared" si="151"/>
        <v>0</v>
      </c>
      <c r="BF355" s="177">
        <f t="shared" si="152"/>
        <v>0</v>
      </c>
      <c r="BG355" s="177">
        <f t="shared" si="153"/>
        <v>0</v>
      </c>
      <c r="BH355" s="177">
        <f t="shared" si="154"/>
        <v>0</v>
      </c>
      <c r="BI355" s="177">
        <f t="shared" si="155"/>
        <v>0</v>
      </c>
      <c r="BJ355" s="14" t="s">
        <v>158</v>
      </c>
      <c r="BK355" s="178">
        <f t="shared" si="156"/>
        <v>0</v>
      </c>
      <c r="BL355" s="14" t="s">
        <v>183</v>
      </c>
      <c r="BM355" s="176" t="s">
        <v>861</v>
      </c>
    </row>
    <row r="356" spans="1:65" s="2" customFormat="1" ht="16.5" customHeight="1" x14ac:dyDescent="0.2">
      <c r="A356" s="28"/>
      <c r="B356" s="163"/>
      <c r="C356" s="164" t="s">
        <v>504</v>
      </c>
      <c r="D356" s="164" t="s">
        <v>153</v>
      </c>
      <c r="E356" s="165" t="s">
        <v>862</v>
      </c>
      <c r="F356" s="166" t="s">
        <v>863</v>
      </c>
      <c r="G356" s="167" t="s">
        <v>198</v>
      </c>
      <c r="H356" s="168">
        <v>1</v>
      </c>
      <c r="I356" s="169"/>
      <c r="J356" s="169"/>
      <c r="K356" s="168">
        <f t="shared" si="144"/>
        <v>0</v>
      </c>
      <c r="L356" s="170"/>
      <c r="M356" s="29"/>
      <c r="N356" s="171" t="s">
        <v>1</v>
      </c>
      <c r="O356" s="172" t="s">
        <v>38</v>
      </c>
      <c r="P356" s="173">
        <f t="shared" si="145"/>
        <v>0</v>
      </c>
      <c r="Q356" s="173">
        <f t="shared" si="146"/>
        <v>0</v>
      </c>
      <c r="R356" s="173">
        <f t="shared" si="147"/>
        <v>0</v>
      </c>
      <c r="S356" s="53"/>
      <c r="T356" s="174">
        <f t="shared" si="148"/>
        <v>0</v>
      </c>
      <c r="U356" s="174">
        <v>0</v>
      </c>
      <c r="V356" s="174">
        <f t="shared" si="149"/>
        <v>0</v>
      </c>
      <c r="W356" s="174">
        <v>0</v>
      </c>
      <c r="X356" s="175">
        <f t="shared" si="150"/>
        <v>0</v>
      </c>
      <c r="Y356" s="28"/>
      <c r="Z356" s="28"/>
      <c r="AA356" s="28"/>
      <c r="AB356" s="28"/>
      <c r="AC356" s="28"/>
      <c r="AD356" s="28"/>
      <c r="AE356" s="28"/>
      <c r="AR356" s="176" t="s">
        <v>183</v>
      </c>
      <c r="AT356" s="176" t="s">
        <v>153</v>
      </c>
      <c r="AU356" s="176" t="s">
        <v>158</v>
      </c>
      <c r="AY356" s="14" t="s">
        <v>151</v>
      </c>
      <c r="BE356" s="177">
        <f t="shared" si="151"/>
        <v>0</v>
      </c>
      <c r="BF356" s="177">
        <f t="shared" si="152"/>
        <v>0</v>
      </c>
      <c r="BG356" s="177">
        <f t="shared" si="153"/>
        <v>0</v>
      </c>
      <c r="BH356" s="177">
        <f t="shared" si="154"/>
        <v>0</v>
      </c>
      <c r="BI356" s="177">
        <f t="shared" si="155"/>
        <v>0</v>
      </c>
      <c r="BJ356" s="14" t="s">
        <v>158</v>
      </c>
      <c r="BK356" s="178">
        <f t="shared" si="156"/>
        <v>0</v>
      </c>
      <c r="BL356" s="14" t="s">
        <v>183</v>
      </c>
      <c r="BM356" s="176" t="s">
        <v>864</v>
      </c>
    </row>
    <row r="357" spans="1:65" s="2" customFormat="1" ht="33" customHeight="1" x14ac:dyDescent="0.2">
      <c r="A357" s="28"/>
      <c r="B357" s="163"/>
      <c r="C357" s="179" t="s">
        <v>865</v>
      </c>
      <c r="D357" s="179" t="s">
        <v>192</v>
      </c>
      <c r="E357" s="180" t="s">
        <v>866</v>
      </c>
      <c r="F357" s="181" t="s">
        <v>867</v>
      </c>
      <c r="G357" s="182" t="s">
        <v>219</v>
      </c>
      <c r="H357" s="183">
        <v>2</v>
      </c>
      <c r="I357" s="184"/>
      <c r="J357" s="185"/>
      <c r="K357" s="183">
        <f t="shared" si="144"/>
        <v>0</v>
      </c>
      <c r="L357" s="185"/>
      <c r="M357" s="186"/>
      <c r="N357" s="187" t="s">
        <v>1</v>
      </c>
      <c r="O357" s="172" t="s">
        <v>38</v>
      </c>
      <c r="P357" s="173">
        <f t="shared" si="145"/>
        <v>0</v>
      </c>
      <c r="Q357" s="173">
        <f t="shared" si="146"/>
        <v>0</v>
      </c>
      <c r="R357" s="173">
        <f t="shared" si="147"/>
        <v>0</v>
      </c>
      <c r="S357" s="53"/>
      <c r="T357" s="174">
        <f t="shared" si="148"/>
        <v>0</v>
      </c>
      <c r="U357" s="174">
        <v>0</v>
      </c>
      <c r="V357" s="174">
        <f t="shared" si="149"/>
        <v>0</v>
      </c>
      <c r="W357" s="174">
        <v>0</v>
      </c>
      <c r="X357" s="175">
        <f t="shared" si="150"/>
        <v>0</v>
      </c>
      <c r="Y357" s="28"/>
      <c r="Z357" s="28"/>
      <c r="AA357" s="28"/>
      <c r="AB357" s="28"/>
      <c r="AC357" s="28"/>
      <c r="AD357" s="28"/>
      <c r="AE357" s="28"/>
      <c r="AR357" s="176" t="s">
        <v>215</v>
      </c>
      <c r="AT357" s="176" t="s">
        <v>192</v>
      </c>
      <c r="AU357" s="176" t="s">
        <v>158</v>
      </c>
      <c r="AY357" s="14" t="s">
        <v>151</v>
      </c>
      <c r="BE357" s="177">
        <f t="shared" si="151"/>
        <v>0</v>
      </c>
      <c r="BF357" s="177">
        <f t="shared" si="152"/>
        <v>0</v>
      </c>
      <c r="BG357" s="177">
        <f t="shared" si="153"/>
        <v>0</v>
      </c>
      <c r="BH357" s="177">
        <f t="shared" si="154"/>
        <v>0</v>
      </c>
      <c r="BI357" s="177">
        <f t="shared" si="155"/>
        <v>0</v>
      </c>
      <c r="BJ357" s="14" t="s">
        <v>158</v>
      </c>
      <c r="BK357" s="178">
        <f t="shared" si="156"/>
        <v>0</v>
      </c>
      <c r="BL357" s="14" t="s">
        <v>183</v>
      </c>
      <c r="BM357" s="176" t="s">
        <v>868</v>
      </c>
    </row>
    <row r="358" spans="1:65" s="2" customFormat="1" ht="33" customHeight="1" x14ac:dyDescent="0.2">
      <c r="A358" s="28"/>
      <c r="B358" s="163"/>
      <c r="C358" s="179" t="s">
        <v>507</v>
      </c>
      <c r="D358" s="179" t="s">
        <v>192</v>
      </c>
      <c r="E358" s="180" t="s">
        <v>869</v>
      </c>
      <c r="F358" s="181" t="s">
        <v>870</v>
      </c>
      <c r="G358" s="182" t="s">
        <v>219</v>
      </c>
      <c r="H358" s="183">
        <v>2</v>
      </c>
      <c r="I358" s="184"/>
      <c r="J358" s="185"/>
      <c r="K358" s="183">
        <f t="shared" si="144"/>
        <v>0</v>
      </c>
      <c r="L358" s="185"/>
      <c r="M358" s="186"/>
      <c r="N358" s="187" t="s">
        <v>1</v>
      </c>
      <c r="O358" s="172" t="s">
        <v>38</v>
      </c>
      <c r="P358" s="173">
        <f t="shared" si="145"/>
        <v>0</v>
      </c>
      <c r="Q358" s="173">
        <f t="shared" si="146"/>
        <v>0</v>
      </c>
      <c r="R358" s="173">
        <f t="shared" si="147"/>
        <v>0</v>
      </c>
      <c r="S358" s="53"/>
      <c r="T358" s="174">
        <f t="shared" si="148"/>
        <v>0</v>
      </c>
      <c r="U358" s="174">
        <v>0</v>
      </c>
      <c r="V358" s="174">
        <f t="shared" si="149"/>
        <v>0</v>
      </c>
      <c r="W358" s="174">
        <v>0</v>
      </c>
      <c r="X358" s="175">
        <f t="shared" si="150"/>
        <v>0</v>
      </c>
      <c r="Y358" s="28"/>
      <c r="Z358" s="28"/>
      <c r="AA358" s="28"/>
      <c r="AB358" s="28"/>
      <c r="AC358" s="28"/>
      <c r="AD358" s="28"/>
      <c r="AE358" s="28"/>
      <c r="AR358" s="176" t="s">
        <v>215</v>
      </c>
      <c r="AT358" s="176" t="s">
        <v>192</v>
      </c>
      <c r="AU358" s="176" t="s">
        <v>158</v>
      </c>
      <c r="AY358" s="14" t="s">
        <v>151</v>
      </c>
      <c r="BE358" s="177">
        <f t="shared" si="151"/>
        <v>0</v>
      </c>
      <c r="BF358" s="177">
        <f t="shared" si="152"/>
        <v>0</v>
      </c>
      <c r="BG358" s="177">
        <f t="shared" si="153"/>
        <v>0</v>
      </c>
      <c r="BH358" s="177">
        <f t="shared" si="154"/>
        <v>0</v>
      </c>
      <c r="BI358" s="177">
        <f t="shared" si="155"/>
        <v>0</v>
      </c>
      <c r="BJ358" s="14" t="s">
        <v>158</v>
      </c>
      <c r="BK358" s="178">
        <f t="shared" si="156"/>
        <v>0</v>
      </c>
      <c r="BL358" s="14" t="s">
        <v>183</v>
      </c>
      <c r="BM358" s="176" t="s">
        <v>871</v>
      </c>
    </row>
    <row r="359" spans="1:65" s="2" customFormat="1" ht="33" customHeight="1" x14ac:dyDescent="0.2">
      <c r="A359" s="28"/>
      <c r="B359" s="163"/>
      <c r="C359" s="179" t="s">
        <v>872</v>
      </c>
      <c r="D359" s="179" t="s">
        <v>192</v>
      </c>
      <c r="E359" s="180" t="s">
        <v>873</v>
      </c>
      <c r="F359" s="181" t="s">
        <v>874</v>
      </c>
      <c r="G359" s="182" t="s">
        <v>219</v>
      </c>
      <c r="H359" s="183">
        <v>1</v>
      </c>
      <c r="I359" s="184"/>
      <c r="J359" s="185"/>
      <c r="K359" s="183">
        <f t="shared" si="144"/>
        <v>0</v>
      </c>
      <c r="L359" s="185"/>
      <c r="M359" s="186"/>
      <c r="N359" s="187" t="s">
        <v>1</v>
      </c>
      <c r="O359" s="172" t="s">
        <v>38</v>
      </c>
      <c r="P359" s="173">
        <f t="shared" si="145"/>
        <v>0</v>
      </c>
      <c r="Q359" s="173">
        <f t="shared" si="146"/>
        <v>0</v>
      </c>
      <c r="R359" s="173">
        <f t="shared" si="147"/>
        <v>0</v>
      </c>
      <c r="S359" s="53"/>
      <c r="T359" s="174">
        <f t="shared" si="148"/>
        <v>0</v>
      </c>
      <c r="U359" s="174">
        <v>0</v>
      </c>
      <c r="V359" s="174">
        <f t="shared" si="149"/>
        <v>0</v>
      </c>
      <c r="W359" s="174">
        <v>0</v>
      </c>
      <c r="X359" s="175">
        <f t="shared" si="150"/>
        <v>0</v>
      </c>
      <c r="Y359" s="28"/>
      <c r="Z359" s="28"/>
      <c r="AA359" s="28"/>
      <c r="AB359" s="28"/>
      <c r="AC359" s="28"/>
      <c r="AD359" s="28"/>
      <c r="AE359" s="28"/>
      <c r="AR359" s="176" t="s">
        <v>215</v>
      </c>
      <c r="AT359" s="176" t="s">
        <v>192</v>
      </c>
      <c r="AU359" s="176" t="s">
        <v>158</v>
      </c>
      <c r="AY359" s="14" t="s">
        <v>151</v>
      </c>
      <c r="BE359" s="177">
        <f t="shared" si="151"/>
        <v>0</v>
      </c>
      <c r="BF359" s="177">
        <f t="shared" si="152"/>
        <v>0</v>
      </c>
      <c r="BG359" s="177">
        <f t="shared" si="153"/>
        <v>0</v>
      </c>
      <c r="BH359" s="177">
        <f t="shared" si="154"/>
        <v>0</v>
      </c>
      <c r="BI359" s="177">
        <f t="shared" si="155"/>
        <v>0</v>
      </c>
      <c r="BJ359" s="14" t="s">
        <v>158</v>
      </c>
      <c r="BK359" s="178">
        <f t="shared" si="156"/>
        <v>0</v>
      </c>
      <c r="BL359" s="14" t="s">
        <v>183</v>
      </c>
      <c r="BM359" s="176" t="s">
        <v>875</v>
      </c>
    </row>
    <row r="360" spans="1:65" s="2" customFormat="1" ht="33" customHeight="1" x14ac:dyDescent="0.2">
      <c r="A360" s="28"/>
      <c r="B360" s="163"/>
      <c r="C360" s="179" t="s">
        <v>511</v>
      </c>
      <c r="D360" s="179" t="s">
        <v>192</v>
      </c>
      <c r="E360" s="180" t="s">
        <v>876</v>
      </c>
      <c r="F360" s="181" t="s">
        <v>877</v>
      </c>
      <c r="G360" s="182" t="s">
        <v>219</v>
      </c>
      <c r="H360" s="183">
        <v>1</v>
      </c>
      <c r="I360" s="184"/>
      <c r="J360" s="185"/>
      <c r="K360" s="183">
        <f t="shared" si="144"/>
        <v>0</v>
      </c>
      <c r="L360" s="185"/>
      <c r="M360" s="186"/>
      <c r="N360" s="187" t="s">
        <v>1</v>
      </c>
      <c r="O360" s="172" t="s">
        <v>38</v>
      </c>
      <c r="P360" s="173">
        <f t="shared" si="145"/>
        <v>0</v>
      </c>
      <c r="Q360" s="173">
        <f t="shared" si="146"/>
        <v>0</v>
      </c>
      <c r="R360" s="173">
        <f t="shared" si="147"/>
        <v>0</v>
      </c>
      <c r="S360" s="53"/>
      <c r="T360" s="174">
        <f t="shared" si="148"/>
        <v>0</v>
      </c>
      <c r="U360" s="174">
        <v>0</v>
      </c>
      <c r="V360" s="174">
        <f t="shared" si="149"/>
        <v>0</v>
      </c>
      <c r="W360" s="174">
        <v>0</v>
      </c>
      <c r="X360" s="175">
        <f t="shared" si="150"/>
        <v>0</v>
      </c>
      <c r="Y360" s="28"/>
      <c r="Z360" s="28"/>
      <c r="AA360" s="28"/>
      <c r="AB360" s="28"/>
      <c r="AC360" s="28"/>
      <c r="AD360" s="28"/>
      <c r="AE360" s="28"/>
      <c r="AR360" s="176" t="s">
        <v>215</v>
      </c>
      <c r="AT360" s="176" t="s">
        <v>192</v>
      </c>
      <c r="AU360" s="176" t="s">
        <v>158</v>
      </c>
      <c r="AY360" s="14" t="s">
        <v>151</v>
      </c>
      <c r="BE360" s="177">
        <f t="shared" si="151"/>
        <v>0</v>
      </c>
      <c r="BF360" s="177">
        <f t="shared" si="152"/>
        <v>0</v>
      </c>
      <c r="BG360" s="177">
        <f t="shared" si="153"/>
        <v>0</v>
      </c>
      <c r="BH360" s="177">
        <f t="shared" si="154"/>
        <v>0</v>
      </c>
      <c r="BI360" s="177">
        <f t="shared" si="155"/>
        <v>0</v>
      </c>
      <c r="BJ360" s="14" t="s">
        <v>158</v>
      </c>
      <c r="BK360" s="178">
        <f t="shared" si="156"/>
        <v>0</v>
      </c>
      <c r="BL360" s="14" t="s">
        <v>183</v>
      </c>
      <c r="BM360" s="176" t="s">
        <v>878</v>
      </c>
    </row>
    <row r="361" spans="1:65" s="2" customFormat="1" ht="21.75" customHeight="1" x14ac:dyDescent="0.2">
      <c r="A361" s="28"/>
      <c r="B361" s="163"/>
      <c r="C361" s="179" t="s">
        <v>879</v>
      </c>
      <c r="D361" s="179" t="s">
        <v>192</v>
      </c>
      <c r="E361" s="180" t="s">
        <v>880</v>
      </c>
      <c r="F361" s="181" t="s">
        <v>881</v>
      </c>
      <c r="G361" s="182" t="s">
        <v>219</v>
      </c>
      <c r="H361" s="183">
        <v>6</v>
      </c>
      <c r="I361" s="184"/>
      <c r="J361" s="185"/>
      <c r="K361" s="183">
        <f t="shared" si="144"/>
        <v>0</v>
      </c>
      <c r="L361" s="185"/>
      <c r="M361" s="186"/>
      <c r="N361" s="187" t="s">
        <v>1</v>
      </c>
      <c r="O361" s="172" t="s">
        <v>38</v>
      </c>
      <c r="P361" s="173">
        <f t="shared" si="145"/>
        <v>0</v>
      </c>
      <c r="Q361" s="173">
        <f t="shared" si="146"/>
        <v>0</v>
      </c>
      <c r="R361" s="173">
        <f t="shared" si="147"/>
        <v>0</v>
      </c>
      <c r="S361" s="53"/>
      <c r="T361" s="174">
        <f t="shared" si="148"/>
        <v>0</v>
      </c>
      <c r="U361" s="174">
        <v>0</v>
      </c>
      <c r="V361" s="174">
        <f t="shared" si="149"/>
        <v>0</v>
      </c>
      <c r="W361" s="174">
        <v>0</v>
      </c>
      <c r="X361" s="175">
        <f t="shared" si="150"/>
        <v>0</v>
      </c>
      <c r="Y361" s="28"/>
      <c r="Z361" s="28"/>
      <c r="AA361" s="28"/>
      <c r="AB361" s="28"/>
      <c r="AC361" s="28"/>
      <c r="AD361" s="28"/>
      <c r="AE361" s="28"/>
      <c r="AR361" s="176" t="s">
        <v>215</v>
      </c>
      <c r="AT361" s="176" t="s">
        <v>192</v>
      </c>
      <c r="AU361" s="176" t="s">
        <v>158</v>
      </c>
      <c r="AY361" s="14" t="s">
        <v>151</v>
      </c>
      <c r="BE361" s="177">
        <f t="shared" si="151"/>
        <v>0</v>
      </c>
      <c r="BF361" s="177">
        <f t="shared" si="152"/>
        <v>0</v>
      </c>
      <c r="BG361" s="177">
        <f t="shared" si="153"/>
        <v>0</v>
      </c>
      <c r="BH361" s="177">
        <f t="shared" si="154"/>
        <v>0</v>
      </c>
      <c r="BI361" s="177">
        <f t="shared" si="155"/>
        <v>0</v>
      </c>
      <c r="BJ361" s="14" t="s">
        <v>158</v>
      </c>
      <c r="BK361" s="178">
        <f t="shared" si="156"/>
        <v>0</v>
      </c>
      <c r="BL361" s="14" t="s">
        <v>183</v>
      </c>
      <c r="BM361" s="176" t="s">
        <v>882</v>
      </c>
    </row>
    <row r="362" spans="1:65" s="2" customFormat="1" ht="21.75" customHeight="1" x14ac:dyDescent="0.2">
      <c r="A362" s="28"/>
      <c r="B362" s="163"/>
      <c r="C362" s="179" t="s">
        <v>514</v>
      </c>
      <c r="D362" s="179" t="s">
        <v>192</v>
      </c>
      <c r="E362" s="180" t="s">
        <v>883</v>
      </c>
      <c r="F362" s="181" t="s">
        <v>884</v>
      </c>
      <c r="G362" s="182" t="s">
        <v>219</v>
      </c>
      <c r="H362" s="183">
        <v>4</v>
      </c>
      <c r="I362" s="184"/>
      <c r="J362" s="185"/>
      <c r="K362" s="183">
        <f t="shared" si="144"/>
        <v>0</v>
      </c>
      <c r="L362" s="185"/>
      <c r="M362" s="186"/>
      <c r="N362" s="187" t="s">
        <v>1</v>
      </c>
      <c r="O362" s="172" t="s">
        <v>38</v>
      </c>
      <c r="P362" s="173">
        <f t="shared" si="145"/>
        <v>0</v>
      </c>
      <c r="Q362" s="173">
        <f t="shared" si="146"/>
        <v>0</v>
      </c>
      <c r="R362" s="173">
        <f t="shared" si="147"/>
        <v>0</v>
      </c>
      <c r="S362" s="53"/>
      <c r="T362" s="174">
        <f t="shared" si="148"/>
        <v>0</v>
      </c>
      <c r="U362" s="174">
        <v>0</v>
      </c>
      <c r="V362" s="174">
        <f t="shared" si="149"/>
        <v>0</v>
      </c>
      <c r="W362" s="174">
        <v>0</v>
      </c>
      <c r="X362" s="175">
        <f t="shared" si="150"/>
        <v>0</v>
      </c>
      <c r="Y362" s="28"/>
      <c r="Z362" s="28"/>
      <c r="AA362" s="28"/>
      <c r="AB362" s="28"/>
      <c r="AC362" s="28"/>
      <c r="AD362" s="28"/>
      <c r="AE362" s="28"/>
      <c r="AR362" s="176" t="s">
        <v>215</v>
      </c>
      <c r="AT362" s="176" t="s">
        <v>192</v>
      </c>
      <c r="AU362" s="176" t="s">
        <v>158</v>
      </c>
      <c r="AY362" s="14" t="s">
        <v>151</v>
      </c>
      <c r="BE362" s="177">
        <f t="shared" si="151"/>
        <v>0</v>
      </c>
      <c r="BF362" s="177">
        <f t="shared" si="152"/>
        <v>0</v>
      </c>
      <c r="BG362" s="177">
        <f t="shared" si="153"/>
        <v>0</v>
      </c>
      <c r="BH362" s="177">
        <f t="shared" si="154"/>
        <v>0</v>
      </c>
      <c r="BI362" s="177">
        <f t="shared" si="155"/>
        <v>0</v>
      </c>
      <c r="BJ362" s="14" t="s">
        <v>158</v>
      </c>
      <c r="BK362" s="178">
        <f t="shared" si="156"/>
        <v>0</v>
      </c>
      <c r="BL362" s="14" t="s">
        <v>183</v>
      </c>
      <c r="BM362" s="176" t="s">
        <v>885</v>
      </c>
    </row>
    <row r="363" spans="1:65" s="2" customFormat="1" ht="21.75" customHeight="1" x14ac:dyDescent="0.2">
      <c r="A363" s="28"/>
      <c r="B363" s="163"/>
      <c r="C363" s="179" t="s">
        <v>886</v>
      </c>
      <c r="D363" s="179" t="s">
        <v>192</v>
      </c>
      <c r="E363" s="180" t="s">
        <v>887</v>
      </c>
      <c r="F363" s="181" t="s">
        <v>888</v>
      </c>
      <c r="G363" s="182" t="s">
        <v>219</v>
      </c>
      <c r="H363" s="183">
        <v>1</v>
      </c>
      <c r="I363" s="184"/>
      <c r="J363" s="185"/>
      <c r="K363" s="183">
        <f t="shared" si="144"/>
        <v>0</v>
      </c>
      <c r="L363" s="185"/>
      <c r="M363" s="186"/>
      <c r="N363" s="187" t="s">
        <v>1</v>
      </c>
      <c r="O363" s="172" t="s">
        <v>38</v>
      </c>
      <c r="P363" s="173">
        <f t="shared" si="145"/>
        <v>0</v>
      </c>
      <c r="Q363" s="173">
        <f t="shared" si="146"/>
        <v>0</v>
      </c>
      <c r="R363" s="173">
        <f t="shared" si="147"/>
        <v>0</v>
      </c>
      <c r="S363" s="53"/>
      <c r="T363" s="174">
        <f t="shared" si="148"/>
        <v>0</v>
      </c>
      <c r="U363" s="174">
        <v>0</v>
      </c>
      <c r="V363" s="174">
        <f t="shared" si="149"/>
        <v>0</v>
      </c>
      <c r="W363" s="174">
        <v>0</v>
      </c>
      <c r="X363" s="175">
        <f t="shared" si="150"/>
        <v>0</v>
      </c>
      <c r="Y363" s="28"/>
      <c r="Z363" s="28"/>
      <c r="AA363" s="28"/>
      <c r="AB363" s="28"/>
      <c r="AC363" s="28"/>
      <c r="AD363" s="28"/>
      <c r="AE363" s="28"/>
      <c r="AR363" s="176" t="s">
        <v>215</v>
      </c>
      <c r="AT363" s="176" t="s">
        <v>192</v>
      </c>
      <c r="AU363" s="176" t="s">
        <v>158</v>
      </c>
      <c r="AY363" s="14" t="s">
        <v>151</v>
      </c>
      <c r="BE363" s="177">
        <f t="shared" si="151"/>
        <v>0</v>
      </c>
      <c r="BF363" s="177">
        <f t="shared" si="152"/>
        <v>0</v>
      </c>
      <c r="BG363" s="177">
        <f t="shared" si="153"/>
        <v>0</v>
      </c>
      <c r="BH363" s="177">
        <f t="shared" si="154"/>
        <v>0</v>
      </c>
      <c r="BI363" s="177">
        <f t="shared" si="155"/>
        <v>0</v>
      </c>
      <c r="BJ363" s="14" t="s">
        <v>158</v>
      </c>
      <c r="BK363" s="178">
        <f t="shared" si="156"/>
        <v>0</v>
      </c>
      <c r="BL363" s="14" t="s">
        <v>183</v>
      </c>
      <c r="BM363" s="176" t="s">
        <v>889</v>
      </c>
    </row>
    <row r="364" spans="1:65" s="2" customFormat="1" ht="21.75" customHeight="1" x14ac:dyDescent="0.2">
      <c r="A364" s="28"/>
      <c r="B364" s="163"/>
      <c r="C364" s="179" t="s">
        <v>518</v>
      </c>
      <c r="D364" s="179" t="s">
        <v>192</v>
      </c>
      <c r="E364" s="180" t="s">
        <v>890</v>
      </c>
      <c r="F364" s="181" t="s">
        <v>891</v>
      </c>
      <c r="G364" s="182" t="s">
        <v>219</v>
      </c>
      <c r="H364" s="183">
        <v>5</v>
      </c>
      <c r="I364" s="184"/>
      <c r="J364" s="185"/>
      <c r="K364" s="183">
        <f t="shared" si="144"/>
        <v>0</v>
      </c>
      <c r="L364" s="185"/>
      <c r="M364" s="186"/>
      <c r="N364" s="187" t="s">
        <v>1</v>
      </c>
      <c r="O364" s="172" t="s">
        <v>38</v>
      </c>
      <c r="P364" s="173">
        <f t="shared" si="145"/>
        <v>0</v>
      </c>
      <c r="Q364" s="173">
        <f t="shared" si="146"/>
        <v>0</v>
      </c>
      <c r="R364" s="173">
        <f t="shared" si="147"/>
        <v>0</v>
      </c>
      <c r="S364" s="53"/>
      <c r="T364" s="174">
        <f t="shared" si="148"/>
        <v>0</v>
      </c>
      <c r="U364" s="174">
        <v>0</v>
      </c>
      <c r="V364" s="174">
        <f t="shared" si="149"/>
        <v>0</v>
      </c>
      <c r="W364" s="174">
        <v>0</v>
      </c>
      <c r="X364" s="175">
        <f t="shared" si="150"/>
        <v>0</v>
      </c>
      <c r="Y364" s="28"/>
      <c r="Z364" s="28"/>
      <c r="AA364" s="28"/>
      <c r="AB364" s="28"/>
      <c r="AC364" s="28"/>
      <c r="AD364" s="28"/>
      <c r="AE364" s="28"/>
      <c r="AR364" s="176" t="s">
        <v>215</v>
      </c>
      <c r="AT364" s="176" t="s">
        <v>192</v>
      </c>
      <c r="AU364" s="176" t="s">
        <v>158</v>
      </c>
      <c r="AY364" s="14" t="s">
        <v>151</v>
      </c>
      <c r="BE364" s="177">
        <f t="shared" si="151"/>
        <v>0</v>
      </c>
      <c r="BF364" s="177">
        <f t="shared" si="152"/>
        <v>0</v>
      </c>
      <c r="BG364" s="177">
        <f t="shared" si="153"/>
        <v>0</v>
      </c>
      <c r="BH364" s="177">
        <f t="shared" si="154"/>
        <v>0</v>
      </c>
      <c r="BI364" s="177">
        <f t="shared" si="155"/>
        <v>0</v>
      </c>
      <c r="BJ364" s="14" t="s">
        <v>158</v>
      </c>
      <c r="BK364" s="178">
        <f t="shared" si="156"/>
        <v>0</v>
      </c>
      <c r="BL364" s="14" t="s">
        <v>183</v>
      </c>
      <c r="BM364" s="176" t="s">
        <v>892</v>
      </c>
    </row>
    <row r="365" spans="1:65" s="2" customFormat="1" ht="21.75" customHeight="1" x14ac:dyDescent="0.2">
      <c r="A365" s="28"/>
      <c r="B365" s="163"/>
      <c r="C365" s="179" t="s">
        <v>893</v>
      </c>
      <c r="D365" s="179" t="s">
        <v>192</v>
      </c>
      <c r="E365" s="180" t="s">
        <v>894</v>
      </c>
      <c r="F365" s="181" t="s">
        <v>895</v>
      </c>
      <c r="G365" s="182" t="s">
        <v>219</v>
      </c>
      <c r="H365" s="183">
        <v>2</v>
      </c>
      <c r="I365" s="184"/>
      <c r="J365" s="185"/>
      <c r="K365" s="183">
        <f t="shared" si="144"/>
        <v>0</v>
      </c>
      <c r="L365" s="185"/>
      <c r="M365" s="186"/>
      <c r="N365" s="187" t="s">
        <v>1</v>
      </c>
      <c r="O365" s="172" t="s">
        <v>38</v>
      </c>
      <c r="P365" s="173">
        <f t="shared" si="145"/>
        <v>0</v>
      </c>
      <c r="Q365" s="173">
        <f t="shared" si="146"/>
        <v>0</v>
      </c>
      <c r="R365" s="173">
        <f t="shared" si="147"/>
        <v>0</v>
      </c>
      <c r="S365" s="53"/>
      <c r="T365" s="174">
        <f t="shared" si="148"/>
        <v>0</v>
      </c>
      <c r="U365" s="174">
        <v>0</v>
      </c>
      <c r="V365" s="174">
        <f t="shared" si="149"/>
        <v>0</v>
      </c>
      <c r="W365" s="174">
        <v>0</v>
      </c>
      <c r="X365" s="175">
        <f t="shared" si="150"/>
        <v>0</v>
      </c>
      <c r="Y365" s="28"/>
      <c r="Z365" s="28"/>
      <c r="AA365" s="28"/>
      <c r="AB365" s="28"/>
      <c r="AC365" s="28"/>
      <c r="AD365" s="28"/>
      <c r="AE365" s="28"/>
      <c r="AR365" s="176" t="s">
        <v>215</v>
      </c>
      <c r="AT365" s="176" t="s">
        <v>192</v>
      </c>
      <c r="AU365" s="176" t="s">
        <v>158</v>
      </c>
      <c r="AY365" s="14" t="s">
        <v>151</v>
      </c>
      <c r="BE365" s="177">
        <f t="shared" si="151"/>
        <v>0</v>
      </c>
      <c r="BF365" s="177">
        <f t="shared" si="152"/>
        <v>0</v>
      </c>
      <c r="BG365" s="177">
        <f t="shared" si="153"/>
        <v>0</v>
      </c>
      <c r="BH365" s="177">
        <f t="shared" si="154"/>
        <v>0</v>
      </c>
      <c r="BI365" s="177">
        <f t="shared" si="155"/>
        <v>0</v>
      </c>
      <c r="BJ365" s="14" t="s">
        <v>158</v>
      </c>
      <c r="BK365" s="178">
        <f t="shared" si="156"/>
        <v>0</v>
      </c>
      <c r="BL365" s="14" t="s">
        <v>183</v>
      </c>
      <c r="BM365" s="176" t="s">
        <v>896</v>
      </c>
    </row>
    <row r="366" spans="1:65" s="2" customFormat="1" ht="21.75" customHeight="1" x14ac:dyDescent="0.2">
      <c r="A366" s="28"/>
      <c r="B366" s="163"/>
      <c r="C366" s="164" t="s">
        <v>521</v>
      </c>
      <c r="D366" s="164" t="s">
        <v>153</v>
      </c>
      <c r="E366" s="165" t="s">
        <v>897</v>
      </c>
      <c r="F366" s="166" t="s">
        <v>898</v>
      </c>
      <c r="G366" s="167" t="s">
        <v>219</v>
      </c>
      <c r="H366" s="168">
        <v>24</v>
      </c>
      <c r="I366" s="169"/>
      <c r="J366" s="169"/>
      <c r="K366" s="168">
        <f t="shared" si="144"/>
        <v>0</v>
      </c>
      <c r="L366" s="170"/>
      <c r="M366" s="29"/>
      <c r="N366" s="171" t="s">
        <v>1</v>
      </c>
      <c r="O366" s="172" t="s">
        <v>38</v>
      </c>
      <c r="P366" s="173">
        <f t="shared" si="145"/>
        <v>0</v>
      </c>
      <c r="Q366" s="173">
        <f t="shared" si="146"/>
        <v>0</v>
      </c>
      <c r="R366" s="173">
        <f t="shared" si="147"/>
        <v>0</v>
      </c>
      <c r="S366" s="53"/>
      <c r="T366" s="174">
        <f t="shared" si="148"/>
        <v>0</v>
      </c>
      <c r="U366" s="174">
        <v>0</v>
      </c>
      <c r="V366" s="174">
        <f t="shared" si="149"/>
        <v>0</v>
      </c>
      <c r="W366" s="174">
        <v>0</v>
      </c>
      <c r="X366" s="175">
        <f t="shared" si="150"/>
        <v>0</v>
      </c>
      <c r="Y366" s="28"/>
      <c r="Z366" s="28"/>
      <c r="AA366" s="28"/>
      <c r="AB366" s="28"/>
      <c r="AC366" s="28"/>
      <c r="AD366" s="28"/>
      <c r="AE366" s="28"/>
      <c r="AR366" s="176" t="s">
        <v>183</v>
      </c>
      <c r="AT366" s="176" t="s">
        <v>153</v>
      </c>
      <c r="AU366" s="176" t="s">
        <v>158</v>
      </c>
      <c r="AY366" s="14" t="s">
        <v>151</v>
      </c>
      <c r="BE366" s="177">
        <f t="shared" si="151"/>
        <v>0</v>
      </c>
      <c r="BF366" s="177">
        <f t="shared" si="152"/>
        <v>0</v>
      </c>
      <c r="BG366" s="177">
        <f t="shared" si="153"/>
        <v>0</v>
      </c>
      <c r="BH366" s="177">
        <f t="shared" si="154"/>
        <v>0</v>
      </c>
      <c r="BI366" s="177">
        <f t="shared" si="155"/>
        <v>0</v>
      </c>
      <c r="BJ366" s="14" t="s">
        <v>158</v>
      </c>
      <c r="BK366" s="178">
        <f t="shared" si="156"/>
        <v>0</v>
      </c>
      <c r="BL366" s="14" t="s">
        <v>183</v>
      </c>
      <c r="BM366" s="176" t="s">
        <v>899</v>
      </c>
    </row>
    <row r="367" spans="1:65" s="2" customFormat="1" ht="21.75" customHeight="1" x14ac:dyDescent="0.2">
      <c r="A367" s="28"/>
      <c r="B367" s="163"/>
      <c r="C367" s="164" t="s">
        <v>900</v>
      </c>
      <c r="D367" s="164" t="s">
        <v>153</v>
      </c>
      <c r="E367" s="165" t="s">
        <v>901</v>
      </c>
      <c r="F367" s="166" t="s">
        <v>902</v>
      </c>
      <c r="G367" s="167" t="s">
        <v>649</v>
      </c>
      <c r="H367" s="169"/>
      <c r="I367" s="169"/>
      <c r="J367" s="169"/>
      <c r="K367" s="168">
        <f t="shared" si="144"/>
        <v>0</v>
      </c>
      <c r="L367" s="170"/>
      <c r="M367" s="29"/>
      <c r="N367" s="171" t="s">
        <v>1</v>
      </c>
      <c r="O367" s="172" t="s">
        <v>38</v>
      </c>
      <c r="P367" s="173">
        <f t="shared" si="145"/>
        <v>0</v>
      </c>
      <c r="Q367" s="173">
        <f t="shared" si="146"/>
        <v>0</v>
      </c>
      <c r="R367" s="173">
        <f t="shared" si="147"/>
        <v>0</v>
      </c>
      <c r="S367" s="53"/>
      <c r="T367" s="174">
        <f t="shared" si="148"/>
        <v>0</v>
      </c>
      <c r="U367" s="174">
        <v>0</v>
      </c>
      <c r="V367" s="174">
        <f t="shared" si="149"/>
        <v>0</v>
      </c>
      <c r="W367" s="174">
        <v>0</v>
      </c>
      <c r="X367" s="175">
        <f t="shared" si="150"/>
        <v>0</v>
      </c>
      <c r="Y367" s="28"/>
      <c r="Z367" s="28"/>
      <c r="AA367" s="28"/>
      <c r="AB367" s="28"/>
      <c r="AC367" s="28"/>
      <c r="AD367" s="28"/>
      <c r="AE367" s="28"/>
      <c r="AR367" s="176" t="s">
        <v>183</v>
      </c>
      <c r="AT367" s="176" t="s">
        <v>153</v>
      </c>
      <c r="AU367" s="176" t="s">
        <v>158</v>
      </c>
      <c r="AY367" s="14" t="s">
        <v>151</v>
      </c>
      <c r="BE367" s="177">
        <f t="shared" si="151"/>
        <v>0</v>
      </c>
      <c r="BF367" s="177">
        <f t="shared" si="152"/>
        <v>0</v>
      </c>
      <c r="BG367" s="177">
        <f t="shared" si="153"/>
        <v>0</v>
      </c>
      <c r="BH367" s="177">
        <f t="shared" si="154"/>
        <v>0</v>
      </c>
      <c r="BI367" s="177">
        <f t="shared" si="155"/>
        <v>0</v>
      </c>
      <c r="BJ367" s="14" t="s">
        <v>158</v>
      </c>
      <c r="BK367" s="178">
        <f t="shared" si="156"/>
        <v>0</v>
      </c>
      <c r="BL367" s="14" t="s">
        <v>183</v>
      </c>
      <c r="BM367" s="176" t="s">
        <v>903</v>
      </c>
    </row>
    <row r="368" spans="1:65" s="12" customFormat="1" ht="22.9" customHeight="1" x14ac:dyDescent="0.2">
      <c r="B368" s="149"/>
      <c r="D368" s="150" t="s">
        <v>73</v>
      </c>
      <c r="E368" s="161" t="s">
        <v>904</v>
      </c>
      <c r="F368" s="161" t="s">
        <v>905</v>
      </c>
      <c r="I368" s="152"/>
      <c r="J368" s="152"/>
      <c r="K368" s="162">
        <f>BK368</f>
        <v>0</v>
      </c>
      <c r="M368" s="149"/>
      <c r="N368" s="154"/>
      <c r="O368" s="155"/>
      <c r="P368" s="155"/>
      <c r="Q368" s="156">
        <f>SUM(Q369:Q386)</f>
        <v>0</v>
      </c>
      <c r="R368" s="156">
        <f>SUM(R369:R386)</f>
        <v>0</v>
      </c>
      <c r="S368" s="155"/>
      <c r="T368" s="157">
        <f>SUM(T369:T386)</f>
        <v>0</v>
      </c>
      <c r="U368" s="155"/>
      <c r="V368" s="157">
        <f>SUM(V369:V386)</f>
        <v>0</v>
      </c>
      <c r="W368" s="155"/>
      <c r="X368" s="158">
        <f>SUM(X369:X386)</f>
        <v>0</v>
      </c>
      <c r="AR368" s="150" t="s">
        <v>82</v>
      </c>
      <c r="AT368" s="159" t="s">
        <v>73</v>
      </c>
      <c r="AU368" s="159" t="s">
        <v>82</v>
      </c>
      <c r="AY368" s="150" t="s">
        <v>151</v>
      </c>
      <c r="BK368" s="160">
        <f>SUM(BK369:BK386)</f>
        <v>0</v>
      </c>
    </row>
    <row r="369" spans="1:65" s="2" customFormat="1" ht="16.5" customHeight="1" x14ac:dyDescent="0.2">
      <c r="A369" s="28"/>
      <c r="B369" s="163"/>
      <c r="C369" s="164" t="s">
        <v>525</v>
      </c>
      <c r="D369" s="164" t="s">
        <v>153</v>
      </c>
      <c r="E369" s="165" t="s">
        <v>906</v>
      </c>
      <c r="F369" s="166" t="s">
        <v>907</v>
      </c>
      <c r="G369" s="167" t="s">
        <v>198</v>
      </c>
      <c r="H369" s="168">
        <v>1</v>
      </c>
      <c r="I369" s="169"/>
      <c r="J369" s="169"/>
      <c r="K369" s="168">
        <f t="shared" ref="K369:K386" si="157">ROUND(P369*H369,3)</f>
        <v>0</v>
      </c>
      <c r="L369" s="170"/>
      <c r="M369" s="29"/>
      <c r="N369" s="171" t="s">
        <v>1</v>
      </c>
      <c r="O369" s="172" t="s">
        <v>38</v>
      </c>
      <c r="P369" s="173">
        <f t="shared" ref="P369:P386" si="158">I369+J369</f>
        <v>0</v>
      </c>
      <c r="Q369" s="173">
        <f t="shared" ref="Q369:Q386" si="159">ROUND(I369*H369,3)</f>
        <v>0</v>
      </c>
      <c r="R369" s="173">
        <f t="shared" ref="R369:R386" si="160">ROUND(J369*H369,3)</f>
        <v>0</v>
      </c>
      <c r="S369" s="53"/>
      <c r="T369" s="174">
        <f t="shared" ref="T369:T386" si="161">S369*H369</f>
        <v>0</v>
      </c>
      <c r="U369" s="174">
        <v>0</v>
      </c>
      <c r="V369" s="174">
        <f t="shared" ref="V369:V386" si="162">U369*H369</f>
        <v>0</v>
      </c>
      <c r="W369" s="174">
        <v>0</v>
      </c>
      <c r="X369" s="175">
        <f t="shared" ref="X369:X386" si="163">W369*H369</f>
        <v>0</v>
      </c>
      <c r="Y369" s="28"/>
      <c r="Z369" s="28"/>
      <c r="AA369" s="28"/>
      <c r="AB369" s="28"/>
      <c r="AC369" s="28"/>
      <c r="AD369" s="28"/>
      <c r="AE369" s="28"/>
      <c r="AR369" s="176" t="s">
        <v>157</v>
      </c>
      <c r="AT369" s="176" t="s">
        <v>153</v>
      </c>
      <c r="AU369" s="176" t="s">
        <v>158</v>
      </c>
      <c r="AY369" s="14" t="s">
        <v>151</v>
      </c>
      <c r="BE369" s="177">
        <f t="shared" ref="BE369:BE386" si="164">IF(O369="základná",K369,0)</f>
        <v>0</v>
      </c>
      <c r="BF369" s="177">
        <f t="shared" ref="BF369:BF386" si="165">IF(O369="znížená",K369,0)</f>
        <v>0</v>
      </c>
      <c r="BG369" s="177">
        <f t="shared" ref="BG369:BG386" si="166">IF(O369="zákl. prenesená",K369,0)</f>
        <v>0</v>
      </c>
      <c r="BH369" s="177">
        <f t="shared" ref="BH369:BH386" si="167">IF(O369="zníž. prenesená",K369,0)</f>
        <v>0</v>
      </c>
      <c r="BI369" s="177">
        <f t="shared" ref="BI369:BI386" si="168">IF(O369="nulová",K369,0)</f>
        <v>0</v>
      </c>
      <c r="BJ369" s="14" t="s">
        <v>158</v>
      </c>
      <c r="BK369" s="178">
        <f t="shared" ref="BK369:BK386" si="169">ROUND(P369*H369,3)</f>
        <v>0</v>
      </c>
      <c r="BL369" s="14" t="s">
        <v>157</v>
      </c>
      <c r="BM369" s="176" t="s">
        <v>908</v>
      </c>
    </row>
    <row r="370" spans="1:65" s="2" customFormat="1" ht="55.5" customHeight="1" x14ac:dyDescent="0.2">
      <c r="A370" s="28"/>
      <c r="B370" s="163"/>
      <c r="C370" s="179" t="s">
        <v>909</v>
      </c>
      <c r="D370" s="179" t="s">
        <v>192</v>
      </c>
      <c r="E370" s="180" t="s">
        <v>910</v>
      </c>
      <c r="F370" s="181" t="s">
        <v>911</v>
      </c>
      <c r="G370" s="182" t="s">
        <v>219</v>
      </c>
      <c r="H370" s="183">
        <v>13</v>
      </c>
      <c r="I370" s="184"/>
      <c r="J370" s="185"/>
      <c r="K370" s="183">
        <f t="shared" si="157"/>
        <v>0</v>
      </c>
      <c r="L370" s="185"/>
      <c r="M370" s="186"/>
      <c r="N370" s="187" t="s">
        <v>1</v>
      </c>
      <c r="O370" s="172" t="s">
        <v>38</v>
      </c>
      <c r="P370" s="173">
        <f t="shared" si="158"/>
        <v>0</v>
      </c>
      <c r="Q370" s="173">
        <f t="shared" si="159"/>
        <v>0</v>
      </c>
      <c r="R370" s="173">
        <f t="shared" si="160"/>
        <v>0</v>
      </c>
      <c r="S370" s="53"/>
      <c r="T370" s="174">
        <f t="shared" si="161"/>
        <v>0</v>
      </c>
      <c r="U370" s="174">
        <v>0</v>
      </c>
      <c r="V370" s="174">
        <f t="shared" si="162"/>
        <v>0</v>
      </c>
      <c r="W370" s="174">
        <v>0</v>
      </c>
      <c r="X370" s="175">
        <f t="shared" si="163"/>
        <v>0</v>
      </c>
      <c r="Y370" s="28"/>
      <c r="Z370" s="28"/>
      <c r="AA370" s="28"/>
      <c r="AB370" s="28"/>
      <c r="AC370" s="28"/>
      <c r="AD370" s="28"/>
      <c r="AE370" s="28"/>
      <c r="AR370" s="176" t="s">
        <v>169</v>
      </c>
      <c r="AT370" s="176" t="s">
        <v>192</v>
      </c>
      <c r="AU370" s="176" t="s">
        <v>158</v>
      </c>
      <c r="AY370" s="14" t="s">
        <v>151</v>
      </c>
      <c r="BE370" s="177">
        <f t="shared" si="164"/>
        <v>0</v>
      </c>
      <c r="BF370" s="177">
        <f t="shared" si="165"/>
        <v>0</v>
      </c>
      <c r="BG370" s="177">
        <f t="shared" si="166"/>
        <v>0</v>
      </c>
      <c r="BH370" s="177">
        <f t="shared" si="167"/>
        <v>0</v>
      </c>
      <c r="BI370" s="177">
        <f t="shared" si="168"/>
        <v>0</v>
      </c>
      <c r="BJ370" s="14" t="s">
        <v>158</v>
      </c>
      <c r="BK370" s="178">
        <f t="shared" si="169"/>
        <v>0</v>
      </c>
      <c r="BL370" s="14" t="s">
        <v>157</v>
      </c>
      <c r="BM370" s="176" t="s">
        <v>912</v>
      </c>
    </row>
    <row r="371" spans="1:65" s="2" customFormat="1" ht="55.5" customHeight="1" x14ac:dyDescent="0.2">
      <c r="A371" s="28"/>
      <c r="B371" s="163"/>
      <c r="C371" s="179" t="s">
        <v>528</v>
      </c>
      <c r="D371" s="179" t="s">
        <v>192</v>
      </c>
      <c r="E371" s="180" t="s">
        <v>913</v>
      </c>
      <c r="F371" s="181" t="s">
        <v>914</v>
      </c>
      <c r="G371" s="182" t="s">
        <v>219</v>
      </c>
      <c r="H371" s="183">
        <v>8</v>
      </c>
      <c r="I371" s="184"/>
      <c r="J371" s="185"/>
      <c r="K371" s="183">
        <f t="shared" si="157"/>
        <v>0</v>
      </c>
      <c r="L371" s="185"/>
      <c r="M371" s="186"/>
      <c r="N371" s="187" t="s">
        <v>1</v>
      </c>
      <c r="O371" s="172" t="s">
        <v>38</v>
      </c>
      <c r="P371" s="173">
        <f t="shared" si="158"/>
        <v>0</v>
      </c>
      <c r="Q371" s="173">
        <f t="shared" si="159"/>
        <v>0</v>
      </c>
      <c r="R371" s="173">
        <f t="shared" si="160"/>
        <v>0</v>
      </c>
      <c r="S371" s="53"/>
      <c r="T371" s="174">
        <f t="shared" si="161"/>
        <v>0</v>
      </c>
      <c r="U371" s="174">
        <v>0</v>
      </c>
      <c r="V371" s="174">
        <f t="shared" si="162"/>
        <v>0</v>
      </c>
      <c r="W371" s="174">
        <v>0</v>
      </c>
      <c r="X371" s="175">
        <f t="shared" si="163"/>
        <v>0</v>
      </c>
      <c r="Y371" s="28"/>
      <c r="Z371" s="28"/>
      <c r="AA371" s="28"/>
      <c r="AB371" s="28"/>
      <c r="AC371" s="28"/>
      <c r="AD371" s="28"/>
      <c r="AE371" s="28"/>
      <c r="AR371" s="176" t="s">
        <v>169</v>
      </c>
      <c r="AT371" s="176" t="s">
        <v>192</v>
      </c>
      <c r="AU371" s="176" t="s">
        <v>158</v>
      </c>
      <c r="AY371" s="14" t="s">
        <v>151</v>
      </c>
      <c r="BE371" s="177">
        <f t="shared" si="164"/>
        <v>0</v>
      </c>
      <c r="BF371" s="177">
        <f t="shared" si="165"/>
        <v>0</v>
      </c>
      <c r="BG371" s="177">
        <f t="shared" si="166"/>
        <v>0</v>
      </c>
      <c r="BH371" s="177">
        <f t="shared" si="167"/>
        <v>0</v>
      </c>
      <c r="BI371" s="177">
        <f t="shared" si="168"/>
        <v>0</v>
      </c>
      <c r="BJ371" s="14" t="s">
        <v>158</v>
      </c>
      <c r="BK371" s="178">
        <f t="shared" si="169"/>
        <v>0</v>
      </c>
      <c r="BL371" s="14" t="s">
        <v>157</v>
      </c>
      <c r="BM371" s="176" t="s">
        <v>915</v>
      </c>
    </row>
    <row r="372" spans="1:65" s="2" customFormat="1" ht="55.5" customHeight="1" x14ac:dyDescent="0.2">
      <c r="A372" s="28"/>
      <c r="B372" s="163"/>
      <c r="C372" s="179" t="s">
        <v>916</v>
      </c>
      <c r="D372" s="179" t="s">
        <v>192</v>
      </c>
      <c r="E372" s="180" t="s">
        <v>917</v>
      </c>
      <c r="F372" s="181" t="s">
        <v>918</v>
      </c>
      <c r="G372" s="182" t="s">
        <v>219</v>
      </c>
      <c r="H372" s="183">
        <v>5</v>
      </c>
      <c r="I372" s="184"/>
      <c r="J372" s="185"/>
      <c r="K372" s="183">
        <f t="shared" si="157"/>
        <v>0</v>
      </c>
      <c r="L372" s="185"/>
      <c r="M372" s="186"/>
      <c r="N372" s="187" t="s">
        <v>1</v>
      </c>
      <c r="O372" s="172" t="s">
        <v>38</v>
      </c>
      <c r="P372" s="173">
        <f t="shared" si="158"/>
        <v>0</v>
      </c>
      <c r="Q372" s="173">
        <f t="shared" si="159"/>
        <v>0</v>
      </c>
      <c r="R372" s="173">
        <f t="shared" si="160"/>
        <v>0</v>
      </c>
      <c r="S372" s="53"/>
      <c r="T372" s="174">
        <f t="shared" si="161"/>
        <v>0</v>
      </c>
      <c r="U372" s="174">
        <v>0</v>
      </c>
      <c r="V372" s="174">
        <f t="shared" si="162"/>
        <v>0</v>
      </c>
      <c r="W372" s="174">
        <v>0</v>
      </c>
      <c r="X372" s="175">
        <f t="shared" si="163"/>
        <v>0</v>
      </c>
      <c r="Y372" s="28"/>
      <c r="Z372" s="28"/>
      <c r="AA372" s="28"/>
      <c r="AB372" s="28"/>
      <c r="AC372" s="28"/>
      <c r="AD372" s="28"/>
      <c r="AE372" s="28"/>
      <c r="AR372" s="176" t="s">
        <v>169</v>
      </c>
      <c r="AT372" s="176" t="s">
        <v>192</v>
      </c>
      <c r="AU372" s="176" t="s">
        <v>158</v>
      </c>
      <c r="AY372" s="14" t="s">
        <v>151</v>
      </c>
      <c r="BE372" s="177">
        <f t="shared" si="164"/>
        <v>0</v>
      </c>
      <c r="BF372" s="177">
        <f t="shared" si="165"/>
        <v>0</v>
      </c>
      <c r="BG372" s="177">
        <f t="shared" si="166"/>
        <v>0</v>
      </c>
      <c r="BH372" s="177">
        <f t="shared" si="167"/>
        <v>0</v>
      </c>
      <c r="BI372" s="177">
        <f t="shared" si="168"/>
        <v>0</v>
      </c>
      <c r="BJ372" s="14" t="s">
        <v>158</v>
      </c>
      <c r="BK372" s="178">
        <f t="shared" si="169"/>
        <v>0</v>
      </c>
      <c r="BL372" s="14" t="s">
        <v>157</v>
      </c>
      <c r="BM372" s="176" t="s">
        <v>919</v>
      </c>
    </row>
    <row r="373" spans="1:65" s="2" customFormat="1" ht="55.5" customHeight="1" x14ac:dyDescent="0.2">
      <c r="A373" s="28"/>
      <c r="B373" s="163"/>
      <c r="C373" s="179" t="s">
        <v>532</v>
      </c>
      <c r="D373" s="179" t="s">
        <v>192</v>
      </c>
      <c r="E373" s="180" t="s">
        <v>920</v>
      </c>
      <c r="F373" s="181" t="s">
        <v>921</v>
      </c>
      <c r="G373" s="182" t="s">
        <v>219</v>
      </c>
      <c r="H373" s="183">
        <v>2</v>
      </c>
      <c r="I373" s="184"/>
      <c r="J373" s="185"/>
      <c r="K373" s="183">
        <f t="shared" si="157"/>
        <v>0</v>
      </c>
      <c r="L373" s="185"/>
      <c r="M373" s="186"/>
      <c r="N373" s="187" t="s">
        <v>1</v>
      </c>
      <c r="O373" s="172" t="s">
        <v>38</v>
      </c>
      <c r="P373" s="173">
        <f t="shared" si="158"/>
        <v>0</v>
      </c>
      <c r="Q373" s="173">
        <f t="shared" si="159"/>
        <v>0</v>
      </c>
      <c r="R373" s="173">
        <f t="shared" si="160"/>
        <v>0</v>
      </c>
      <c r="S373" s="53"/>
      <c r="T373" s="174">
        <f t="shared" si="161"/>
        <v>0</v>
      </c>
      <c r="U373" s="174">
        <v>0</v>
      </c>
      <c r="V373" s="174">
        <f t="shared" si="162"/>
        <v>0</v>
      </c>
      <c r="W373" s="174">
        <v>0</v>
      </c>
      <c r="X373" s="175">
        <f t="shared" si="163"/>
        <v>0</v>
      </c>
      <c r="Y373" s="28"/>
      <c r="Z373" s="28"/>
      <c r="AA373" s="28"/>
      <c r="AB373" s="28"/>
      <c r="AC373" s="28"/>
      <c r="AD373" s="28"/>
      <c r="AE373" s="28"/>
      <c r="AR373" s="176" t="s">
        <v>169</v>
      </c>
      <c r="AT373" s="176" t="s">
        <v>192</v>
      </c>
      <c r="AU373" s="176" t="s">
        <v>158</v>
      </c>
      <c r="AY373" s="14" t="s">
        <v>151</v>
      </c>
      <c r="BE373" s="177">
        <f t="shared" si="164"/>
        <v>0</v>
      </c>
      <c r="BF373" s="177">
        <f t="shared" si="165"/>
        <v>0</v>
      </c>
      <c r="BG373" s="177">
        <f t="shared" si="166"/>
        <v>0</v>
      </c>
      <c r="BH373" s="177">
        <f t="shared" si="167"/>
        <v>0</v>
      </c>
      <c r="BI373" s="177">
        <f t="shared" si="168"/>
        <v>0</v>
      </c>
      <c r="BJ373" s="14" t="s">
        <v>158</v>
      </c>
      <c r="BK373" s="178">
        <f t="shared" si="169"/>
        <v>0</v>
      </c>
      <c r="BL373" s="14" t="s">
        <v>157</v>
      </c>
      <c r="BM373" s="176" t="s">
        <v>922</v>
      </c>
    </row>
    <row r="374" spans="1:65" s="2" customFormat="1" ht="55.5" customHeight="1" x14ac:dyDescent="0.2">
      <c r="A374" s="28"/>
      <c r="B374" s="163"/>
      <c r="C374" s="179" t="s">
        <v>923</v>
      </c>
      <c r="D374" s="179" t="s">
        <v>192</v>
      </c>
      <c r="E374" s="180" t="s">
        <v>924</v>
      </c>
      <c r="F374" s="181" t="s">
        <v>925</v>
      </c>
      <c r="G374" s="182" t="s">
        <v>219</v>
      </c>
      <c r="H374" s="183">
        <v>3</v>
      </c>
      <c r="I374" s="184"/>
      <c r="J374" s="185"/>
      <c r="K374" s="183">
        <f t="shared" si="157"/>
        <v>0</v>
      </c>
      <c r="L374" s="185"/>
      <c r="M374" s="186"/>
      <c r="N374" s="187" t="s">
        <v>1</v>
      </c>
      <c r="O374" s="172" t="s">
        <v>38</v>
      </c>
      <c r="P374" s="173">
        <f t="shared" si="158"/>
        <v>0</v>
      </c>
      <c r="Q374" s="173">
        <f t="shared" si="159"/>
        <v>0</v>
      </c>
      <c r="R374" s="173">
        <f t="shared" si="160"/>
        <v>0</v>
      </c>
      <c r="S374" s="53"/>
      <c r="T374" s="174">
        <f t="shared" si="161"/>
        <v>0</v>
      </c>
      <c r="U374" s="174">
        <v>0</v>
      </c>
      <c r="V374" s="174">
        <f t="shared" si="162"/>
        <v>0</v>
      </c>
      <c r="W374" s="174">
        <v>0</v>
      </c>
      <c r="X374" s="175">
        <f t="shared" si="163"/>
        <v>0</v>
      </c>
      <c r="Y374" s="28"/>
      <c r="Z374" s="28"/>
      <c r="AA374" s="28"/>
      <c r="AB374" s="28"/>
      <c r="AC374" s="28"/>
      <c r="AD374" s="28"/>
      <c r="AE374" s="28"/>
      <c r="AR374" s="176" t="s">
        <v>169</v>
      </c>
      <c r="AT374" s="176" t="s">
        <v>192</v>
      </c>
      <c r="AU374" s="176" t="s">
        <v>158</v>
      </c>
      <c r="AY374" s="14" t="s">
        <v>151</v>
      </c>
      <c r="BE374" s="177">
        <f t="shared" si="164"/>
        <v>0</v>
      </c>
      <c r="BF374" s="177">
        <f t="shared" si="165"/>
        <v>0</v>
      </c>
      <c r="BG374" s="177">
        <f t="shared" si="166"/>
        <v>0</v>
      </c>
      <c r="BH374" s="177">
        <f t="shared" si="167"/>
        <v>0</v>
      </c>
      <c r="BI374" s="177">
        <f t="shared" si="168"/>
        <v>0</v>
      </c>
      <c r="BJ374" s="14" t="s">
        <v>158</v>
      </c>
      <c r="BK374" s="178">
        <f t="shared" si="169"/>
        <v>0</v>
      </c>
      <c r="BL374" s="14" t="s">
        <v>157</v>
      </c>
      <c r="BM374" s="176" t="s">
        <v>926</v>
      </c>
    </row>
    <row r="375" spans="1:65" s="2" customFormat="1" ht="55.5" customHeight="1" x14ac:dyDescent="0.2">
      <c r="A375" s="28"/>
      <c r="B375" s="163"/>
      <c r="C375" s="179" t="s">
        <v>535</v>
      </c>
      <c r="D375" s="179" t="s">
        <v>192</v>
      </c>
      <c r="E375" s="180" t="s">
        <v>927</v>
      </c>
      <c r="F375" s="181" t="s">
        <v>928</v>
      </c>
      <c r="G375" s="182" t="s">
        <v>219</v>
      </c>
      <c r="H375" s="183">
        <v>1</v>
      </c>
      <c r="I375" s="184"/>
      <c r="J375" s="185"/>
      <c r="K375" s="183">
        <f t="shared" si="157"/>
        <v>0</v>
      </c>
      <c r="L375" s="185"/>
      <c r="M375" s="186"/>
      <c r="N375" s="187" t="s">
        <v>1</v>
      </c>
      <c r="O375" s="172" t="s">
        <v>38</v>
      </c>
      <c r="P375" s="173">
        <f t="shared" si="158"/>
        <v>0</v>
      </c>
      <c r="Q375" s="173">
        <f t="shared" si="159"/>
        <v>0</v>
      </c>
      <c r="R375" s="173">
        <f t="shared" si="160"/>
        <v>0</v>
      </c>
      <c r="S375" s="53"/>
      <c r="T375" s="174">
        <f t="shared" si="161"/>
        <v>0</v>
      </c>
      <c r="U375" s="174">
        <v>0</v>
      </c>
      <c r="V375" s="174">
        <f t="shared" si="162"/>
        <v>0</v>
      </c>
      <c r="W375" s="174">
        <v>0</v>
      </c>
      <c r="X375" s="175">
        <f t="shared" si="163"/>
        <v>0</v>
      </c>
      <c r="Y375" s="28"/>
      <c r="Z375" s="28"/>
      <c r="AA375" s="28"/>
      <c r="AB375" s="28"/>
      <c r="AC375" s="28"/>
      <c r="AD375" s="28"/>
      <c r="AE375" s="28"/>
      <c r="AR375" s="176" t="s">
        <v>169</v>
      </c>
      <c r="AT375" s="176" t="s">
        <v>192</v>
      </c>
      <c r="AU375" s="176" t="s">
        <v>158</v>
      </c>
      <c r="AY375" s="14" t="s">
        <v>151</v>
      </c>
      <c r="BE375" s="177">
        <f t="shared" si="164"/>
        <v>0</v>
      </c>
      <c r="BF375" s="177">
        <f t="shared" si="165"/>
        <v>0</v>
      </c>
      <c r="BG375" s="177">
        <f t="shared" si="166"/>
        <v>0</v>
      </c>
      <c r="BH375" s="177">
        <f t="shared" si="167"/>
        <v>0</v>
      </c>
      <c r="BI375" s="177">
        <f t="shared" si="168"/>
        <v>0</v>
      </c>
      <c r="BJ375" s="14" t="s">
        <v>158</v>
      </c>
      <c r="BK375" s="178">
        <f t="shared" si="169"/>
        <v>0</v>
      </c>
      <c r="BL375" s="14" t="s">
        <v>157</v>
      </c>
      <c r="BM375" s="176" t="s">
        <v>929</v>
      </c>
    </row>
    <row r="376" spans="1:65" s="2" customFormat="1" ht="55.5" customHeight="1" x14ac:dyDescent="0.2">
      <c r="A376" s="28"/>
      <c r="B376" s="163"/>
      <c r="C376" s="179" t="s">
        <v>930</v>
      </c>
      <c r="D376" s="189" t="s">
        <v>192</v>
      </c>
      <c r="E376" s="180" t="s">
        <v>931</v>
      </c>
      <c r="F376" s="181" t="s">
        <v>932</v>
      </c>
      <c r="G376" s="182" t="s">
        <v>219</v>
      </c>
      <c r="H376" s="183">
        <v>3</v>
      </c>
      <c r="I376" s="184"/>
      <c r="J376" s="185"/>
      <c r="K376" s="183">
        <f t="shared" si="157"/>
        <v>0</v>
      </c>
      <c r="L376" s="185"/>
      <c r="M376" s="186"/>
      <c r="N376" s="187" t="s">
        <v>1</v>
      </c>
      <c r="O376" s="172" t="s">
        <v>38</v>
      </c>
      <c r="P376" s="173">
        <f t="shared" si="158"/>
        <v>0</v>
      </c>
      <c r="Q376" s="173">
        <f t="shared" si="159"/>
        <v>0</v>
      </c>
      <c r="R376" s="173">
        <f t="shared" si="160"/>
        <v>0</v>
      </c>
      <c r="S376" s="53"/>
      <c r="T376" s="174">
        <f t="shared" si="161"/>
        <v>0</v>
      </c>
      <c r="U376" s="174">
        <v>0</v>
      </c>
      <c r="V376" s="174">
        <f t="shared" si="162"/>
        <v>0</v>
      </c>
      <c r="W376" s="174">
        <v>0</v>
      </c>
      <c r="X376" s="175">
        <f t="shared" si="163"/>
        <v>0</v>
      </c>
      <c r="Y376" s="28"/>
      <c r="Z376" s="28"/>
      <c r="AA376" s="28"/>
      <c r="AB376" s="28"/>
      <c r="AC376" s="28"/>
      <c r="AD376" s="28"/>
      <c r="AE376" s="28"/>
      <c r="AR376" s="176" t="s">
        <v>169</v>
      </c>
      <c r="AT376" s="176" t="s">
        <v>192</v>
      </c>
      <c r="AU376" s="176" t="s">
        <v>158</v>
      </c>
      <c r="AY376" s="14" t="s">
        <v>151</v>
      </c>
      <c r="BE376" s="177">
        <f t="shared" si="164"/>
        <v>0</v>
      </c>
      <c r="BF376" s="177">
        <f t="shared" si="165"/>
        <v>0</v>
      </c>
      <c r="BG376" s="177">
        <f t="shared" si="166"/>
        <v>0</v>
      </c>
      <c r="BH376" s="177">
        <f t="shared" si="167"/>
        <v>0</v>
      </c>
      <c r="BI376" s="177">
        <f t="shared" si="168"/>
        <v>0</v>
      </c>
      <c r="BJ376" s="14" t="s">
        <v>158</v>
      </c>
      <c r="BK376" s="178">
        <f t="shared" si="169"/>
        <v>0</v>
      </c>
      <c r="BL376" s="14" t="s">
        <v>157</v>
      </c>
      <c r="BM376" s="176" t="s">
        <v>933</v>
      </c>
    </row>
    <row r="377" spans="1:65" s="2" customFormat="1" ht="55.5" customHeight="1" x14ac:dyDescent="0.2">
      <c r="A377" s="28"/>
      <c r="B377" s="163"/>
      <c r="C377" s="179" t="s">
        <v>539</v>
      </c>
      <c r="D377" s="179" t="s">
        <v>192</v>
      </c>
      <c r="E377" s="180" t="s">
        <v>934</v>
      </c>
      <c r="F377" s="181" t="s">
        <v>935</v>
      </c>
      <c r="G377" s="182" t="s">
        <v>219</v>
      </c>
      <c r="H377" s="183">
        <v>2</v>
      </c>
      <c r="I377" s="184"/>
      <c r="J377" s="185"/>
      <c r="K377" s="183">
        <f t="shared" si="157"/>
        <v>0</v>
      </c>
      <c r="L377" s="185"/>
      <c r="M377" s="186"/>
      <c r="N377" s="187" t="s">
        <v>1</v>
      </c>
      <c r="O377" s="172" t="s">
        <v>38</v>
      </c>
      <c r="P377" s="173">
        <f t="shared" si="158"/>
        <v>0</v>
      </c>
      <c r="Q377" s="173">
        <f t="shared" si="159"/>
        <v>0</v>
      </c>
      <c r="R377" s="173">
        <f t="shared" si="160"/>
        <v>0</v>
      </c>
      <c r="S377" s="53"/>
      <c r="T377" s="174">
        <f t="shared" si="161"/>
        <v>0</v>
      </c>
      <c r="U377" s="174">
        <v>0</v>
      </c>
      <c r="V377" s="174">
        <f t="shared" si="162"/>
        <v>0</v>
      </c>
      <c r="W377" s="174">
        <v>0</v>
      </c>
      <c r="X377" s="175">
        <f t="shared" si="163"/>
        <v>0</v>
      </c>
      <c r="Y377" s="28"/>
      <c r="Z377" s="28"/>
      <c r="AA377" s="28"/>
      <c r="AB377" s="28"/>
      <c r="AC377" s="28"/>
      <c r="AD377" s="28"/>
      <c r="AE377" s="28"/>
      <c r="AR377" s="176" t="s">
        <v>169</v>
      </c>
      <c r="AT377" s="176" t="s">
        <v>192</v>
      </c>
      <c r="AU377" s="176" t="s">
        <v>158</v>
      </c>
      <c r="AY377" s="14" t="s">
        <v>151</v>
      </c>
      <c r="BE377" s="177">
        <f t="shared" si="164"/>
        <v>0</v>
      </c>
      <c r="BF377" s="177">
        <f t="shared" si="165"/>
        <v>0</v>
      </c>
      <c r="BG377" s="177">
        <f t="shared" si="166"/>
        <v>0</v>
      </c>
      <c r="BH377" s="177">
        <f t="shared" si="167"/>
        <v>0</v>
      </c>
      <c r="BI377" s="177">
        <f t="shared" si="168"/>
        <v>0</v>
      </c>
      <c r="BJ377" s="14" t="s">
        <v>158</v>
      </c>
      <c r="BK377" s="178">
        <f t="shared" si="169"/>
        <v>0</v>
      </c>
      <c r="BL377" s="14" t="s">
        <v>157</v>
      </c>
      <c r="BM377" s="176" t="s">
        <v>936</v>
      </c>
    </row>
    <row r="378" spans="1:65" s="2" customFormat="1" ht="55.5" customHeight="1" x14ac:dyDescent="0.2">
      <c r="A378" s="28"/>
      <c r="B378" s="163"/>
      <c r="C378" s="179" t="s">
        <v>937</v>
      </c>
      <c r="D378" s="179" t="s">
        <v>192</v>
      </c>
      <c r="E378" s="180" t="s">
        <v>938</v>
      </c>
      <c r="F378" s="181" t="s">
        <v>939</v>
      </c>
      <c r="G378" s="182" t="s">
        <v>219</v>
      </c>
      <c r="H378" s="183">
        <v>9</v>
      </c>
      <c r="I378" s="184"/>
      <c r="J378" s="185"/>
      <c r="K378" s="183">
        <f t="shared" si="157"/>
        <v>0</v>
      </c>
      <c r="L378" s="185"/>
      <c r="M378" s="186"/>
      <c r="N378" s="187" t="s">
        <v>1</v>
      </c>
      <c r="O378" s="172" t="s">
        <v>38</v>
      </c>
      <c r="P378" s="173">
        <f t="shared" si="158"/>
        <v>0</v>
      </c>
      <c r="Q378" s="173">
        <f t="shared" si="159"/>
        <v>0</v>
      </c>
      <c r="R378" s="173">
        <f t="shared" si="160"/>
        <v>0</v>
      </c>
      <c r="S378" s="53"/>
      <c r="T378" s="174">
        <f t="shared" si="161"/>
        <v>0</v>
      </c>
      <c r="U378" s="174">
        <v>0</v>
      </c>
      <c r="V378" s="174">
        <f t="shared" si="162"/>
        <v>0</v>
      </c>
      <c r="W378" s="174">
        <v>0</v>
      </c>
      <c r="X378" s="175">
        <f t="shared" si="163"/>
        <v>0</v>
      </c>
      <c r="Y378" s="28"/>
      <c r="Z378" s="28"/>
      <c r="AA378" s="28"/>
      <c r="AB378" s="28"/>
      <c r="AC378" s="28"/>
      <c r="AD378" s="28"/>
      <c r="AE378" s="28"/>
      <c r="AR378" s="176" t="s">
        <v>169</v>
      </c>
      <c r="AT378" s="176" t="s">
        <v>192</v>
      </c>
      <c r="AU378" s="176" t="s">
        <v>158</v>
      </c>
      <c r="AY378" s="14" t="s">
        <v>151</v>
      </c>
      <c r="BE378" s="177">
        <f t="shared" si="164"/>
        <v>0</v>
      </c>
      <c r="BF378" s="177">
        <f t="shared" si="165"/>
        <v>0</v>
      </c>
      <c r="BG378" s="177">
        <f t="shared" si="166"/>
        <v>0</v>
      </c>
      <c r="BH378" s="177">
        <f t="shared" si="167"/>
        <v>0</v>
      </c>
      <c r="BI378" s="177">
        <f t="shared" si="168"/>
        <v>0</v>
      </c>
      <c r="BJ378" s="14" t="s">
        <v>158</v>
      </c>
      <c r="BK378" s="178">
        <f t="shared" si="169"/>
        <v>0</v>
      </c>
      <c r="BL378" s="14" t="s">
        <v>157</v>
      </c>
      <c r="BM378" s="176" t="s">
        <v>940</v>
      </c>
    </row>
    <row r="379" spans="1:65" s="2" customFormat="1" ht="55.5" customHeight="1" x14ac:dyDescent="0.2">
      <c r="A379" s="28"/>
      <c r="B379" s="163"/>
      <c r="C379" s="179" t="s">
        <v>542</v>
      </c>
      <c r="D379" s="179" t="s">
        <v>192</v>
      </c>
      <c r="E379" s="180" t="s">
        <v>941</v>
      </c>
      <c r="F379" s="181" t="s">
        <v>942</v>
      </c>
      <c r="G379" s="182" t="s">
        <v>219</v>
      </c>
      <c r="H379" s="183">
        <v>3</v>
      </c>
      <c r="I379" s="184"/>
      <c r="J379" s="185"/>
      <c r="K379" s="183">
        <f t="shared" si="157"/>
        <v>0</v>
      </c>
      <c r="L379" s="185"/>
      <c r="M379" s="186"/>
      <c r="N379" s="187" t="s">
        <v>1</v>
      </c>
      <c r="O379" s="172" t="s">
        <v>38</v>
      </c>
      <c r="P379" s="173">
        <f t="shared" si="158"/>
        <v>0</v>
      </c>
      <c r="Q379" s="173">
        <f t="shared" si="159"/>
        <v>0</v>
      </c>
      <c r="R379" s="173">
        <f t="shared" si="160"/>
        <v>0</v>
      </c>
      <c r="S379" s="53"/>
      <c r="T379" s="174">
        <f t="shared" si="161"/>
        <v>0</v>
      </c>
      <c r="U379" s="174">
        <v>0</v>
      </c>
      <c r="V379" s="174">
        <f t="shared" si="162"/>
        <v>0</v>
      </c>
      <c r="W379" s="174">
        <v>0</v>
      </c>
      <c r="X379" s="175">
        <f t="shared" si="163"/>
        <v>0</v>
      </c>
      <c r="Y379" s="28"/>
      <c r="Z379" s="28"/>
      <c r="AA379" s="28"/>
      <c r="AB379" s="28"/>
      <c r="AC379" s="28"/>
      <c r="AD379" s="28"/>
      <c r="AE379" s="28"/>
      <c r="AR379" s="176" t="s">
        <v>169</v>
      </c>
      <c r="AT379" s="176" t="s">
        <v>192</v>
      </c>
      <c r="AU379" s="176" t="s">
        <v>158</v>
      </c>
      <c r="AY379" s="14" t="s">
        <v>151</v>
      </c>
      <c r="BE379" s="177">
        <f t="shared" si="164"/>
        <v>0</v>
      </c>
      <c r="BF379" s="177">
        <f t="shared" si="165"/>
        <v>0</v>
      </c>
      <c r="BG379" s="177">
        <f t="shared" si="166"/>
        <v>0</v>
      </c>
      <c r="BH379" s="177">
        <f t="shared" si="167"/>
        <v>0</v>
      </c>
      <c r="BI379" s="177">
        <f t="shared" si="168"/>
        <v>0</v>
      </c>
      <c r="BJ379" s="14" t="s">
        <v>158</v>
      </c>
      <c r="BK379" s="178">
        <f t="shared" si="169"/>
        <v>0</v>
      </c>
      <c r="BL379" s="14" t="s">
        <v>157</v>
      </c>
      <c r="BM379" s="176" t="s">
        <v>943</v>
      </c>
    </row>
    <row r="380" spans="1:65" s="2" customFormat="1" ht="55.5" customHeight="1" x14ac:dyDescent="0.2">
      <c r="A380" s="28"/>
      <c r="B380" s="163"/>
      <c r="C380" s="179" t="s">
        <v>944</v>
      </c>
      <c r="D380" s="179" t="s">
        <v>192</v>
      </c>
      <c r="E380" s="180" t="s">
        <v>945</v>
      </c>
      <c r="F380" s="181" t="s">
        <v>946</v>
      </c>
      <c r="G380" s="182" t="s">
        <v>219</v>
      </c>
      <c r="H380" s="183">
        <v>1</v>
      </c>
      <c r="I380" s="184"/>
      <c r="J380" s="185"/>
      <c r="K380" s="183">
        <f t="shared" si="157"/>
        <v>0</v>
      </c>
      <c r="L380" s="185"/>
      <c r="M380" s="186"/>
      <c r="N380" s="187" t="s">
        <v>1</v>
      </c>
      <c r="O380" s="172" t="s">
        <v>38</v>
      </c>
      <c r="P380" s="173">
        <f t="shared" si="158"/>
        <v>0</v>
      </c>
      <c r="Q380" s="173">
        <f t="shared" si="159"/>
        <v>0</v>
      </c>
      <c r="R380" s="173">
        <f t="shared" si="160"/>
        <v>0</v>
      </c>
      <c r="S380" s="53"/>
      <c r="T380" s="174">
        <f t="shared" si="161"/>
        <v>0</v>
      </c>
      <c r="U380" s="174">
        <v>0</v>
      </c>
      <c r="V380" s="174">
        <f t="shared" si="162"/>
        <v>0</v>
      </c>
      <c r="W380" s="174">
        <v>0</v>
      </c>
      <c r="X380" s="175">
        <f t="shared" si="163"/>
        <v>0</v>
      </c>
      <c r="Y380" s="28"/>
      <c r="Z380" s="28"/>
      <c r="AA380" s="28"/>
      <c r="AB380" s="28"/>
      <c r="AC380" s="28"/>
      <c r="AD380" s="28"/>
      <c r="AE380" s="28"/>
      <c r="AR380" s="176" t="s">
        <v>169</v>
      </c>
      <c r="AT380" s="176" t="s">
        <v>192</v>
      </c>
      <c r="AU380" s="176" t="s">
        <v>158</v>
      </c>
      <c r="AY380" s="14" t="s">
        <v>151</v>
      </c>
      <c r="BE380" s="177">
        <f t="shared" si="164"/>
        <v>0</v>
      </c>
      <c r="BF380" s="177">
        <f t="shared" si="165"/>
        <v>0</v>
      </c>
      <c r="BG380" s="177">
        <f t="shared" si="166"/>
        <v>0</v>
      </c>
      <c r="BH380" s="177">
        <f t="shared" si="167"/>
        <v>0</v>
      </c>
      <c r="BI380" s="177">
        <f t="shared" si="168"/>
        <v>0</v>
      </c>
      <c r="BJ380" s="14" t="s">
        <v>158</v>
      </c>
      <c r="BK380" s="178">
        <f t="shared" si="169"/>
        <v>0</v>
      </c>
      <c r="BL380" s="14" t="s">
        <v>157</v>
      </c>
      <c r="BM380" s="176" t="s">
        <v>947</v>
      </c>
    </row>
    <row r="381" spans="1:65" s="2" customFormat="1" ht="55.5" customHeight="1" x14ac:dyDescent="0.2">
      <c r="A381" s="28"/>
      <c r="B381" s="163"/>
      <c r="C381" s="179" t="s">
        <v>546</v>
      </c>
      <c r="D381" s="179" t="s">
        <v>192</v>
      </c>
      <c r="E381" s="180" t="s">
        <v>948</v>
      </c>
      <c r="F381" s="181" t="s">
        <v>949</v>
      </c>
      <c r="G381" s="182" t="s">
        <v>219</v>
      </c>
      <c r="H381" s="183">
        <v>11</v>
      </c>
      <c r="I381" s="184"/>
      <c r="J381" s="185"/>
      <c r="K381" s="183">
        <f t="shared" si="157"/>
        <v>0</v>
      </c>
      <c r="L381" s="185"/>
      <c r="M381" s="186"/>
      <c r="N381" s="187" t="s">
        <v>1</v>
      </c>
      <c r="O381" s="172" t="s">
        <v>38</v>
      </c>
      <c r="P381" s="173">
        <f t="shared" si="158"/>
        <v>0</v>
      </c>
      <c r="Q381" s="173">
        <f t="shared" si="159"/>
        <v>0</v>
      </c>
      <c r="R381" s="173">
        <f t="shared" si="160"/>
        <v>0</v>
      </c>
      <c r="S381" s="53"/>
      <c r="T381" s="174">
        <f t="shared" si="161"/>
        <v>0</v>
      </c>
      <c r="U381" s="174">
        <v>0</v>
      </c>
      <c r="V381" s="174">
        <f t="shared" si="162"/>
        <v>0</v>
      </c>
      <c r="W381" s="174">
        <v>0</v>
      </c>
      <c r="X381" s="175">
        <f t="shared" si="163"/>
        <v>0</v>
      </c>
      <c r="Y381" s="28"/>
      <c r="Z381" s="28"/>
      <c r="AA381" s="28"/>
      <c r="AB381" s="28"/>
      <c r="AC381" s="28"/>
      <c r="AD381" s="28"/>
      <c r="AE381" s="28"/>
      <c r="AR381" s="176" t="s">
        <v>169</v>
      </c>
      <c r="AT381" s="176" t="s">
        <v>192</v>
      </c>
      <c r="AU381" s="176" t="s">
        <v>158</v>
      </c>
      <c r="AY381" s="14" t="s">
        <v>151</v>
      </c>
      <c r="BE381" s="177">
        <f t="shared" si="164"/>
        <v>0</v>
      </c>
      <c r="BF381" s="177">
        <f t="shared" si="165"/>
        <v>0</v>
      </c>
      <c r="BG381" s="177">
        <f t="shared" si="166"/>
        <v>0</v>
      </c>
      <c r="BH381" s="177">
        <f t="shared" si="167"/>
        <v>0</v>
      </c>
      <c r="BI381" s="177">
        <f t="shared" si="168"/>
        <v>0</v>
      </c>
      <c r="BJ381" s="14" t="s">
        <v>158</v>
      </c>
      <c r="BK381" s="178">
        <f t="shared" si="169"/>
        <v>0</v>
      </c>
      <c r="BL381" s="14" t="s">
        <v>157</v>
      </c>
      <c r="BM381" s="176" t="s">
        <v>950</v>
      </c>
    </row>
    <row r="382" spans="1:65" s="2" customFormat="1" ht="55.5" customHeight="1" x14ac:dyDescent="0.2">
      <c r="A382" s="28"/>
      <c r="B382" s="163"/>
      <c r="C382" s="179" t="s">
        <v>951</v>
      </c>
      <c r="D382" s="179" t="s">
        <v>192</v>
      </c>
      <c r="E382" s="180" t="s">
        <v>952</v>
      </c>
      <c r="F382" s="181" t="s">
        <v>953</v>
      </c>
      <c r="G382" s="182" t="s">
        <v>219</v>
      </c>
      <c r="H382" s="183">
        <v>4</v>
      </c>
      <c r="I382" s="184"/>
      <c r="J382" s="185"/>
      <c r="K382" s="183">
        <f t="shared" si="157"/>
        <v>0</v>
      </c>
      <c r="L382" s="185"/>
      <c r="M382" s="186"/>
      <c r="N382" s="187" t="s">
        <v>1</v>
      </c>
      <c r="O382" s="172" t="s">
        <v>38</v>
      </c>
      <c r="P382" s="173">
        <f t="shared" si="158"/>
        <v>0</v>
      </c>
      <c r="Q382" s="173">
        <f t="shared" si="159"/>
        <v>0</v>
      </c>
      <c r="R382" s="173">
        <f t="shared" si="160"/>
        <v>0</v>
      </c>
      <c r="S382" s="53"/>
      <c r="T382" s="174">
        <f t="shared" si="161"/>
        <v>0</v>
      </c>
      <c r="U382" s="174">
        <v>0</v>
      </c>
      <c r="V382" s="174">
        <f t="shared" si="162"/>
        <v>0</v>
      </c>
      <c r="W382" s="174">
        <v>0</v>
      </c>
      <c r="X382" s="175">
        <f t="shared" si="163"/>
        <v>0</v>
      </c>
      <c r="Y382" s="28"/>
      <c r="Z382" s="28"/>
      <c r="AA382" s="28"/>
      <c r="AB382" s="28"/>
      <c r="AC382" s="28"/>
      <c r="AD382" s="28"/>
      <c r="AE382" s="28"/>
      <c r="AR382" s="176" t="s">
        <v>169</v>
      </c>
      <c r="AT382" s="176" t="s">
        <v>192</v>
      </c>
      <c r="AU382" s="176" t="s">
        <v>158</v>
      </c>
      <c r="AY382" s="14" t="s">
        <v>151</v>
      </c>
      <c r="BE382" s="177">
        <f t="shared" si="164"/>
        <v>0</v>
      </c>
      <c r="BF382" s="177">
        <f t="shared" si="165"/>
        <v>0</v>
      </c>
      <c r="BG382" s="177">
        <f t="shared" si="166"/>
        <v>0</v>
      </c>
      <c r="BH382" s="177">
        <f t="shared" si="167"/>
        <v>0</v>
      </c>
      <c r="BI382" s="177">
        <f t="shared" si="168"/>
        <v>0</v>
      </c>
      <c r="BJ382" s="14" t="s">
        <v>158</v>
      </c>
      <c r="BK382" s="178">
        <f t="shared" si="169"/>
        <v>0</v>
      </c>
      <c r="BL382" s="14" t="s">
        <v>157</v>
      </c>
      <c r="BM382" s="176" t="s">
        <v>954</v>
      </c>
    </row>
    <row r="383" spans="1:65" s="2" customFormat="1" ht="55.5" customHeight="1" x14ac:dyDescent="0.2">
      <c r="A383" s="28"/>
      <c r="B383" s="163"/>
      <c r="C383" s="179" t="s">
        <v>549</v>
      </c>
      <c r="D383" s="179" t="s">
        <v>192</v>
      </c>
      <c r="E383" s="180" t="s">
        <v>955</v>
      </c>
      <c r="F383" s="181" t="s">
        <v>956</v>
      </c>
      <c r="G383" s="182" t="s">
        <v>219</v>
      </c>
      <c r="H383" s="183">
        <v>1</v>
      </c>
      <c r="I383" s="184"/>
      <c r="J383" s="185"/>
      <c r="K383" s="183">
        <f t="shared" si="157"/>
        <v>0</v>
      </c>
      <c r="L383" s="185"/>
      <c r="M383" s="186"/>
      <c r="N383" s="187" t="s">
        <v>1</v>
      </c>
      <c r="O383" s="172" t="s">
        <v>38</v>
      </c>
      <c r="P383" s="173">
        <f t="shared" si="158"/>
        <v>0</v>
      </c>
      <c r="Q383" s="173">
        <f t="shared" si="159"/>
        <v>0</v>
      </c>
      <c r="R383" s="173">
        <f t="shared" si="160"/>
        <v>0</v>
      </c>
      <c r="S383" s="53"/>
      <c r="T383" s="174">
        <f t="shared" si="161"/>
        <v>0</v>
      </c>
      <c r="U383" s="174">
        <v>0</v>
      </c>
      <c r="V383" s="174">
        <f t="shared" si="162"/>
        <v>0</v>
      </c>
      <c r="W383" s="174">
        <v>0</v>
      </c>
      <c r="X383" s="175">
        <f t="shared" si="163"/>
        <v>0</v>
      </c>
      <c r="Y383" s="28"/>
      <c r="Z383" s="28"/>
      <c r="AA383" s="28"/>
      <c r="AB383" s="28"/>
      <c r="AC383" s="28"/>
      <c r="AD383" s="28"/>
      <c r="AE383" s="28"/>
      <c r="AR383" s="176" t="s">
        <v>169</v>
      </c>
      <c r="AT383" s="176" t="s">
        <v>192</v>
      </c>
      <c r="AU383" s="176" t="s">
        <v>158</v>
      </c>
      <c r="AY383" s="14" t="s">
        <v>151</v>
      </c>
      <c r="BE383" s="177">
        <f t="shared" si="164"/>
        <v>0</v>
      </c>
      <c r="BF383" s="177">
        <f t="shared" si="165"/>
        <v>0</v>
      </c>
      <c r="BG383" s="177">
        <f t="shared" si="166"/>
        <v>0</v>
      </c>
      <c r="BH383" s="177">
        <f t="shared" si="167"/>
        <v>0</v>
      </c>
      <c r="BI383" s="177">
        <f t="shared" si="168"/>
        <v>0</v>
      </c>
      <c r="BJ383" s="14" t="s">
        <v>158</v>
      </c>
      <c r="BK383" s="178">
        <f t="shared" si="169"/>
        <v>0</v>
      </c>
      <c r="BL383" s="14" t="s">
        <v>157</v>
      </c>
      <c r="BM383" s="176" t="s">
        <v>957</v>
      </c>
    </row>
    <row r="384" spans="1:65" s="2" customFormat="1" ht="55.5" customHeight="1" x14ac:dyDescent="0.2">
      <c r="A384" s="28"/>
      <c r="B384" s="163"/>
      <c r="C384" s="179" t="s">
        <v>958</v>
      </c>
      <c r="D384" s="179" t="s">
        <v>192</v>
      </c>
      <c r="E384" s="180" t="s">
        <v>959</v>
      </c>
      <c r="F384" s="181" t="s">
        <v>960</v>
      </c>
      <c r="G384" s="182" t="s">
        <v>219</v>
      </c>
      <c r="H384" s="183">
        <v>1</v>
      </c>
      <c r="I384" s="184"/>
      <c r="J384" s="185"/>
      <c r="K384" s="183">
        <f t="shared" si="157"/>
        <v>0</v>
      </c>
      <c r="L384" s="185"/>
      <c r="M384" s="186"/>
      <c r="N384" s="187" t="s">
        <v>1</v>
      </c>
      <c r="O384" s="172" t="s">
        <v>38</v>
      </c>
      <c r="P384" s="173">
        <f t="shared" si="158"/>
        <v>0</v>
      </c>
      <c r="Q384" s="173">
        <f t="shared" si="159"/>
        <v>0</v>
      </c>
      <c r="R384" s="173">
        <f t="shared" si="160"/>
        <v>0</v>
      </c>
      <c r="S384" s="53"/>
      <c r="T384" s="174">
        <f t="shared" si="161"/>
        <v>0</v>
      </c>
      <c r="U384" s="174">
        <v>0</v>
      </c>
      <c r="V384" s="174">
        <f t="shared" si="162"/>
        <v>0</v>
      </c>
      <c r="W384" s="174">
        <v>0</v>
      </c>
      <c r="X384" s="175">
        <f t="shared" si="163"/>
        <v>0</v>
      </c>
      <c r="Y384" s="28"/>
      <c r="Z384" s="28"/>
      <c r="AA384" s="28"/>
      <c r="AB384" s="28"/>
      <c r="AC384" s="28"/>
      <c r="AD384" s="28"/>
      <c r="AE384" s="28"/>
      <c r="AR384" s="176" t="s">
        <v>169</v>
      </c>
      <c r="AT384" s="176" t="s">
        <v>192</v>
      </c>
      <c r="AU384" s="176" t="s">
        <v>158</v>
      </c>
      <c r="AY384" s="14" t="s">
        <v>151</v>
      </c>
      <c r="BE384" s="177">
        <f t="shared" si="164"/>
        <v>0</v>
      </c>
      <c r="BF384" s="177">
        <f t="shared" si="165"/>
        <v>0</v>
      </c>
      <c r="BG384" s="177">
        <f t="shared" si="166"/>
        <v>0</v>
      </c>
      <c r="BH384" s="177">
        <f t="shared" si="167"/>
        <v>0</v>
      </c>
      <c r="BI384" s="177">
        <f t="shared" si="168"/>
        <v>0</v>
      </c>
      <c r="BJ384" s="14" t="s">
        <v>158</v>
      </c>
      <c r="BK384" s="178">
        <f t="shared" si="169"/>
        <v>0</v>
      </c>
      <c r="BL384" s="14" t="s">
        <v>157</v>
      </c>
      <c r="BM384" s="176" t="s">
        <v>961</v>
      </c>
    </row>
    <row r="385" spans="1:65" s="2" customFormat="1" ht="55.5" customHeight="1" x14ac:dyDescent="0.2">
      <c r="A385" s="28"/>
      <c r="B385" s="163"/>
      <c r="C385" s="179" t="s">
        <v>553</v>
      </c>
      <c r="D385" s="189" t="s">
        <v>192</v>
      </c>
      <c r="E385" s="180" t="s">
        <v>962</v>
      </c>
      <c r="F385" s="181" t="s">
        <v>963</v>
      </c>
      <c r="G385" s="182" t="s">
        <v>219</v>
      </c>
      <c r="H385" s="183">
        <v>1</v>
      </c>
      <c r="I385" s="184"/>
      <c r="J385" s="185"/>
      <c r="K385" s="183">
        <f t="shared" si="157"/>
        <v>0</v>
      </c>
      <c r="L385" s="185"/>
      <c r="M385" s="186"/>
      <c r="N385" s="187" t="s">
        <v>1</v>
      </c>
      <c r="O385" s="172" t="s">
        <v>38</v>
      </c>
      <c r="P385" s="173">
        <f t="shared" si="158"/>
        <v>0</v>
      </c>
      <c r="Q385" s="173">
        <f t="shared" si="159"/>
        <v>0</v>
      </c>
      <c r="R385" s="173">
        <f t="shared" si="160"/>
        <v>0</v>
      </c>
      <c r="S385" s="53"/>
      <c r="T385" s="174">
        <f t="shared" si="161"/>
        <v>0</v>
      </c>
      <c r="U385" s="174">
        <v>0</v>
      </c>
      <c r="V385" s="174">
        <f t="shared" si="162"/>
        <v>0</v>
      </c>
      <c r="W385" s="174">
        <v>0</v>
      </c>
      <c r="X385" s="175">
        <f t="shared" si="163"/>
        <v>0</v>
      </c>
      <c r="Y385" s="28"/>
      <c r="Z385" s="28"/>
      <c r="AA385" s="28"/>
      <c r="AB385" s="28"/>
      <c r="AC385" s="28"/>
      <c r="AD385" s="28"/>
      <c r="AE385" s="28"/>
      <c r="AR385" s="176" t="s">
        <v>169</v>
      </c>
      <c r="AT385" s="176" t="s">
        <v>192</v>
      </c>
      <c r="AU385" s="176" t="s">
        <v>158</v>
      </c>
      <c r="AY385" s="14" t="s">
        <v>151</v>
      </c>
      <c r="BE385" s="177">
        <f t="shared" si="164"/>
        <v>0</v>
      </c>
      <c r="BF385" s="177">
        <f t="shared" si="165"/>
        <v>0</v>
      </c>
      <c r="BG385" s="177">
        <f t="shared" si="166"/>
        <v>0</v>
      </c>
      <c r="BH385" s="177">
        <f t="shared" si="167"/>
        <v>0</v>
      </c>
      <c r="BI385" s="177">
        <f t="shared" si="168"/>
        <v>0</v>
      </c>
      <c r="BJ385" s="14" t="s">
        <v>158</v>
      </c>
      <c r="BK385" s="178">
        <f t="shared" si="169"/>
        <v>0</v>
      </c>
      <c r="BL385" s="14" t="s">
        <v>157</v>
      </c>
      <c r="BM385" s="176" t="s">
        <v>964</v>
      </c>
    </row>
    <row r="386" spans="1:65" s="2" customFormat="1" ht="16.5" customHeight="1" x14ac:dyDescent="0.2">
      <c r="A386" s="28"/>
      <c r="B386" s="163"/>
      <c r="C386" s="164" t="s">
        <v>965</v>
      </c>
      <c r="D386" s="164" t="s">
        <v>153</v>
      </c>
      <c r="E386" s="165" t="s">
        <v>966</v>
      </c>
      <c r="F386" s="166" t="s">
        <v>967</v>
      </c>
      <c r="G386" s="167" t="s">
        <v>649</v>
      </c>
      <c r="H386" s="169"/>
      <c r="I386" s="169"/>
      <c r="J386" s="169"/>
      <c r="K386" s="168">
        <f t="shared" si="157"/>
        <v>0</v>
      </c>
      <c r="L386" s="170"/>
      <c r="M386" s="29"/>
      <c r="N386" s="171" t="s">
        <v>1</v>
      </c>
      <c r="O386" s="172" t="s">
        <v>38</v>
      </c>
      <c r="P386" s="173">
        <f t="shared" si="158"/>
        <v>0</v>
      </c>
      <c r="Q386" s="173">
        <f t="shared" si="159"/>
        <v>0</v>
      </c>
      <c r="R386" s="173">
        <f t="shared" si="160"/>
        <v>0</v>
      </c>
      <c r="S386" s="53"/>
      <c r="T386" s="174">
        <f t="shared" si="161"/>
        <v>0</v>
      </c>
      <c r="U386" s="174">
        <v>0</v>
      </c>
      <c r="V386" s="174">
        <f t="shared" si="162"/>
        <v>0</v>
      </c>
      <c r="W386" s="174">
        <v>0</v>
      </c>
      <c r="X386" s="175">
        <f t="shared" si="163"/>
        <v>0</v>
      </c>
      <c r="Y386" s="28"/>
      <c r="Z386" s="28"/>
      <c r="AA386" s="28"/>
      <c r="AB386" s="28"/>
      <c r="AC386" s="28"/>
      <c r="AD386" s="28"/>
      <c r="AE386" s="28"/>
      <c r="AR386" s="176" t="s">
        <v>157</v>
      </c>
      <c r="AT386" s="176" t="s">
        <v>153</v>
      </c>
      <c r="AU386" s="176" t="s">
        <v>158</v>
      </c>
      <c r="AY386" s="14" t="s">
        <v>151</v>
      </c>
      <c r="BE386" s="177">
        <f t="shared" si="164"/>
        <v>0</v>
      </c>
      <c r="BF386" s="177">
        <f t="shared" si="165"/>
        <v>0</v>
      </c>
      <c r="BG386" s="177">
        <f t="shared" si="166"/>
        <v>0</v>
      </c>
      <c r="BH386" s="177">
        <f t="shared" si="167"/>
        <v>0</v>
      </c>
      <c r="BI386" s="177">
        <f t="shared" si="168"/>
        <v>0</v>
      </c>
      <c r="BJ386" s="14" t="s">
        <v>158</v>
      </c>
      <c r="BK386" s="178">
        <f t="shared" si="169"/>
        <v>0</v>
      </c>
      <c r="BL386" s="14" t="s">
        <v>157</v>
      </c>
      <c r="BM386" s="176" t="s">
        <v>968</v>
      </c>
    </row>
    <row r="387" spans="1:65" s="12" customFormat="1" ht="22.9" customHeight="1" x14ac:dyDescent="0.2">
      <c r="B387" s="149"/>
      <c r="D387" s="150" t="s">
        <v>73</v>
      </c>
      <c r="E387" s="161" t="s">
        <v>969</v>
      </c>
      <c r="F387" s="161" t="s">
        <v>970</v>
      </c>
      <c r="I387" s="152"/>
      <c r="J387" s="152"/>
      <c r="K387" s="162">
        <f>BK387</f>
        <v>0</v>
      </c>
      <c r="M387" s="149"/>
      <c r="N387" s="154"/>
      <c r="O387" s="155"/>
      <c r="P387" s="155"/>
      <c r="Q387" s="156">
        <f>SUM(Q388:Q405)</f>
        <v>0</v>
      </c>
      <c r="R387" s="156">
        <f>SUM(R388:R405)</f>
        <v>0</v>
      </c>
      <c r="S387" s="155"/>
      <c r="T387" s="157">
        <f>SUM(T388:T405)</f>
        <v>0</v>
      </c>
      <c r="U387" s="155"/>
      <c r="V387" s="157">
        <f>SUM(V388:V405)</f>
        <v>0</v>
      </c>
      <c r="W387" s="155"/>
      <c r="X387" s="158">
        <f>SUM(X388:X405)</f>
        <v>0</v>
      </c>
      <c r="AR387" s="150" t="s">
        <v>158</v>
      </c>
      <c r="AT387" s="159" t="s">
        <v>73</v>
      </c>
      <c r="AU387" s="159" t="s">
        <v>82</v>
      </c>
      <c r="AY387" s="150" t="s">
        <v>151</v>
      </c>
      <c r="BK387" s="160">
        <f>SUM(BK388:BK405)</f>
        <v>0</v>
      </c>
    </row>
    <row r="388" spans="1:65" s="2" customFormat="1" ht="16.5" customHeight="1" x14ac:dyDescent="0.2">
      <c r="A388" s="28"/>
      <c r="B388" s="163"/>
      <c r="C388" s="164" t="s">
        <v>556</v>
      </c>
      <c r="D388" s="164" t="s">
        <v>153</v>
      </c>
      <c r="E388" s="165" t="s">
        <v>971</v>
      </c>
      <c r="F388" s="166" t="s">
        <v>972</v>
      </c>
      <c r="G388" s="167" t="s">
        <v>168</v>
      </c>
      <c r="H388" s="168">
        <v>237.70500000000001</v>
      </c>
      <c r="I388" s="169"/>
      <c r="J388" s="169"/>
      <c r="K388" s="168">
        <f t="shared" ref="K388:K405" si="170">ROUND(P388*H388,3)</f>
        <v>0</v>
      </c>
      <c r="L388" s="170"/>
      <c r="M388" s="29"/>
      <c r="N388" s="171" t="s">
        <v>1</v>
      </c>
      <c r="O388" s="172" t="s">
        <v>38</v>
      </c>
      <c r="P388" s="173">
        <f t="shared" ref="P388:P405" si="171">I388+J388</f>
        <v>0</v>
      </c>
      <c r="Q388" s="173">
        <f t="shared" ref="Q388:Q405" si="172">ROUND(I388*H388,3)</f>
        <v>0</v>
      </c>
      <c r="R388" s="173">
        <f t="shared" ref="R388:R405" si="173">ROUND(J388*H388,3)</f>
        <v>0</v>
      </c>
      <c r="S388" s="53"/>
      <c r="T388" s="174">
        <f t="shared" ref="T388:T405" si="174">S388*H388</f>
        <v>0</v>
      </c>
      <c r="U388" s="174">
        <v>0</v>
      </c>
      <c r="V388" s="174">
        <f t="shared" ref="V388:V405" si="175">U388*H388</f>
        <v>0</v>
      </c>
      <c r="W388" s="174">
        <v>0</v>
      </c>
      <c r="X388" s="175">
        <f t="shared" ref="X388:X405" si="176">W388*H388</f>
        <v>0</v>
      </c>
      <c r="Y388" s="28"/>
      <c r="Z388" s="28"/>
      <c r="AA388" s="28"/>
      <c r="AB388" s="28"/>
      <c r="AC388" s="28"/>
      <c r="AD388" s="28"/>
      <c r="AE388" s="28"/>
      <c r="AR388" s="176" t="s">
        <v>183</v>
      </c>
      <c r="AT388" s="176" t="s">
        <v>153</v>
      </c>
      <c r="AU388" s="176" t="s">
        <v>158</v>
      </c>
      <c r="AY388" s="14" t="s">
        <v>151</v>
      </c>
      <c r="BE388" s="177">
        <f t="shared" ref="BE388:BE405" si="177">IF(O388="základná",K388,0)</f>
        <v>0</v>
      </c>
      <c r="BF388" s="177">
        <f t="shared" ref="BF388:BF405" si="178">IF(O388="znížená",K388,0)</f>
        <v>0</v>
      </c>
      <c r="BG388" s="177">
        <f t="shared" ref="BG388:BG405" si="179">IF(O388="zákl. prenesená",K388,0)</f>
        <v>0</v>
      </c>
      <c r="BH388" s="177">
        <f t="shared" ref="BH388:BH405" si="180">IF(O388="zníž. prenesená",K388,0)</f>
        <v>0</v>
      </c>
      <c r="BI388" s="177">
        <f t="shared" ref="BI388:BI405" si="181">IF(O388="nulová",K388,0)</f>
        <v>0</v>
      </c>
      <c r="BJ388" s="14" t="s">
        <v>158</v>
      </c>
      <c r="BK388" s="178">
        <f t="shared" ref="BK388:BK405" si="182">ROUND(P388*H388,3)</f>
        <v>0</v>
      </c>
      <c r="BL388" s="14" t="s">
        <v>183</v>
      </c>
      <c r="BM388" s="176" t="s">
        <v>973</v>
      </c>
    </row>
    <row r="389" spans="1:65" s="2" customFormat="1" ht="21.75" customHeight="1" x14ac:dyDescent="0.2">
      <c r="A389" s="28"/>
      <c r="B389" s="163"/>
      <c r="C389" s="164" t="s">
        <v>974</v>
      </c>
      <c r="D389" s="164" t="s">
        <v>153</v>
      </c>
      <c r="E389" s="165" t="s">
        <v>975</v>
      </c>
      <c r="F389" s="166" t="s">
        <v>976</v>
      </c>
      <c r="G389" s="167" t="s">
        <v>168</v>
      </c>
      <c r="H389" s="168">
        <v>237.70500000000001</v>
      </c>
      <c r="I389" s="169"/>
      <c r="J389" s="169"/>
      <c r="K389" s="168">
        <f t="shared" si="170"/>
        <v>0</v>
      </c>
      <c r="L389" s="170"/>
      <c r="M389" s="29"/>
      <c r="N389" s="171" t="s">
        <v>1</v>
      </c>
      <c r="O389" s="172" t="s">
        <v>38</v>
      </c>
      <c r="P389" s="173">
        <f t="shared" si="171"/>
        <v>0</v>
      </c>
      <c r="Q389" s="173">
        <f t="shared" si="172"/>
        <v>0</v>
      </c>
      <c r="R389" s="173">
        <f t="shared" si="173"/>
        <v>0</v>
      </c>
      <c r="S389" s="53"/>
      <c r="T389" s="174">
        <f t="shared" si="174"/>
        <v>0</v>
      </c>
      <c r="U389" s="174">
        <v>0</v>
      </c>
      <c r="V389" s="174">
        <f t="shared" si="175"/>
        <v>0</v>
      </c>
      <c r="W389" s="174">
        <v>0</v>
      </c>
      <c r="X389" s="175">
        <f t="shared" si="176"/>
        <v>0</v>
      </c>
      <c r="Y389" s="28"/>
      <c r="Z389" s="28"/>
      <c r="AA389" s="28"/>
      <c r="AB389" s="28"/>
      <c r="AC389" s="28"/>
      <c r="AD389" s="28"/>
      <c r="AE389" s="28"/>
      <c r="AR389" s="176" t="s">
        <v>183</v>
      </c>
      <c r="AT389" s="176" t="s">
        <v>153</v>
      </c>
      <c r="AU389" s="176" t="s">
        <v>158</v>
      </c>
      <c r="AY389" s="14" t="s">
        <v>151</v>
      </c>
      <c r="BE389" s="177">
        <f t="shared" si="177"/>
        <v>0</v>
      </c>
      <c r="BF389" s="177">
        <f t="shared" si="178"/>
        <v>0</v>
      </c>
      <c r="BG389" s="177">
        <f t="shared" si="179"/>
        <v>0</v>
      </c>
      <c r="BH389" s="177">
        <f t="shared" si="180"/>
        <v>0</v>
      </c>
      <c r="BI389" s="177">
        <f t="shared" si="181"/>
        <v>0</v>
      </c>
      <c r="BJ389" s="14" t="s">
        <v>158</v>
      </c>
      <c r="BK389" s="178">
        <f t="shared" si="182"/>
        <v>0</v>
      </c>
      <c r="BL389" s="14" t="s">
        <v>183</v>
      </c>
      <c r="BM389" s="176" t="s">
        <v>977</v>
      </c>
    </row>
    <row r="390" spans="1:65" s="2" customFormat="1" ht="16.5" customHeight="1" x14ac:dyDescent="0.2">
      <c r="A390" s="28"/>
      <c r="B390" s="163"/>
      <c r="C390" s="164" t="s">
        <v>560</v>
      </c>
      <c r="D390" s="164" t="s">
        <v>153</v>
      </c>
      <c r="E390" s="165" t="s">
        <v>978</v>
      </c>
      <c r="F390" s="166" t="s">
        <v>979</v>
      </c>
      <c r="G390" s="167" t="s">
        <v>156</v>
      </c>
      <c r="H390" s="168">
        <v>22.32</v>
      </c>
      <c r="I390" s="169"/>
      <c r="J390" s="169"/>
      <c r="K390" s="168">
        <f t="shared" si="170"/>
        <v>0</v>
      </c>
      <c r="L390" s="170"/>
      <c r="M390" s="29"/>
      <c r="N390" s="171" t="s">
        <v>1</v>
      </c>
      <c r="O390" s="172" t="s">
        <v>38</v>
      </c>
      <c r="P390" s="173">
        <f t="shared" si="171"/>
        <v>0</v>
      </c>
      <c r="Q390" s="173">
        <f t="shared" si="172"/>
        <v>0</v>
      </c>
      <c r="R390" s="173">
        <f t="shared" si="173"/>
        <v>0</v>
      </c>
      <c r="S390" s="53"/>
      <c r="T390" s="174">
        <f t="shared" si="174"/>
        <v>0</v>
      </c>
      <c r="U390" s="174">
        <v>0</v>
      </c>
      <c r="V390" s="174">
        <f t="shared" si="175"/>
        <v>0</v>
      </c>
      <c r="W390" s="174">
        <v>0</v>
      </c>
      <c r="X390" s="175">
        <f t="shared" si="176"/>
        <v>0</v>
      </c>
      <c r="Y390" s="28"/>
      <c r="Z390" s="28"/>
      <c r="AA390" s="28"/>
      <c r="AB390" s="28"/>
      <c r="AC390" s="28"/>
      <c r="AD390" s="28"/>
      <c r="AE390" s="28"/>
      <c r="AR390" s="176" t="s">
        <v>183</v>
      </c>
      <c r="AT390" s="176" t="s">
        <v>153</v>
      </c>
      <c r="AU390" s="176" t="s">
        <v>158</v>
      </c>
      <c r="AY390" s="14" t="s">
        <v>151</v>
      </c>
      <c r="BE390" s="177">
        <f t="shared" si="177"/>
        <v>0</v>
      </c>
      <c r="BF390" s="177">
        <f t="shared" si="178"/>
        <v>0</v>
      </c>
      <c r="BG390" s="177">
        <f t="shared" si="179"/>
        <v>0</v>
      </c>
      <c r="BH390" s="177">
        <f t="shared" si="180"/>
        <v>0</v>
      </c>
      <c r="BI390" s="177">
        <f t="shared" si="181"/>
        <v>0</v>
      </c>
      <c r="BJ390" s="14" t="s">
        <v>158</v>
      </c>
      <c r="BK390" s="178">
        <f t="shared" si="182"/>
        <v>0</v>
      </c>
      <c r="BL390" s="14" t="s">
        <v>183</v>
      </c>
      <c r="BM390" s="176" t="s">
        <v>980</v>
      </c>
    </row>
    <row r="391" spans="1:65" s="2" customFormat="1" ht="16.5" customHeight="1" x14ac:dyDescent="0.2">
      <c r="A391" s="28"/>
      <c r="B391" s="163"/>
      <c r="C391" s="179" t="s">
        <v>981</v>
      </c>
      <c r="D391" s="179" t="s">
        <v>192</v>
      </c>
      <c r="E391" s="180" t="s">
        <v>982</v>
      </c>
      <c r="F391" s="181" t="s">
        <v>983</v>
      </c>
      <c r="G391" s="182" t="s">
        <v>156</v>
      </c>
      <c r="H391" s="183">
        <v>22.32</v>
      </c>
      <c r="I391" s="184"/>
      <c r="J391" s="185"/>
      <c r="K391" s="183">
        <f t="shared" si="170"/>
        <v>0</v>
      </c>
      <c r="L391" s="185"/>
      <c r="M391" s="186"/>
      <c r="N391" s="187" t="s">
        <v>1</v>
      </c>
      <c r="O391" s="172" t="s">
        <v>38</v>
      </c>
      <c r="P391" s="173">
        <f t="shared" si="171"/>
        <v>0</v>
      </c>
      <c r="Q391" s="173">
        <f t="shared" si="172"/>
        <v>0</v>
      </c>
      <c r="R391" s="173">
        <f t="shared" si="173"/>
        <v>0</v>
      </c>
      <c r="S391" s="53"/>
      <c r="T391" s="174">
        <f t="shared" si="174"/>
        <v>0</v>
      </c>
      <c r="U391" s="174">
        <v>0</v>
      </c>
      <c r="V391" s="174">
        <f t="shared" si="175"/>
        <v>0</v>
      </c>
      <c r="W391" s="174">
        <v>0</v>
      </c>
      <c r="X391" s="175">
        <f t="shared" si="176"/>
        <v>0</v>
      </c>
      <c r="Y391" s="28"/>
      <c r="Z391" s="28"/>
      <c r="AA391" s="28"/>
      <c r="AB391" s="28"/>
      <c r="AC391" s="28"/>
      <c r="AD391" s="28"/>
      <c r="AE391" s="28"/>
      <c r="AR391" s="176" t="s">
        <v>215</v>
      </c>
      <c r="AT391" s="176" t="s">
        <v>192</v>
      </c>
      <c r="AU391" s="176" t="s">
        <v>158</v>
      </c>
      <c r="AY391" s="14" t="s">
        <v>151</v>
      </c>
      <c r="BE391" s="177">
        <f t="shared" si="177"/>
        <v>0</v>
      </c>
      <c r="BF391" s="177">
        <f t="shared" si="178"/>
        <v>0</v>
      </c>
      <c r="BG391" s="177">
        <f t="shared" si="179"/>
        <v>0</v>
      </c>
      <c r="BH391" s="177">
        <f t="shared" si="180"/>
        <v>0</v>
      </c>
      <c r="BI391" s="177">
        <f t="shared" si="181"/>
        <v>0</v>
      </c>
      <c r="BJ391" s="14" t="s">
        <v>158</v>
      </c>
      <c r="BK391" s="178">
        <f t="shared" si="182"/>
        <v>0</v>
      </c>
      <c r="BL391" s="14" t="s">
        <v>183</v>
      </c>
      <c r="BM391" s="176" t="s">
        <v>984</v>
      </c>
    </row>
    <row r="392" spans="1:65" s="2" customFormat="1" ht="21.75" customHeight="1" x14ac:dyDescent="0.2">
      <c r="A392" s="28"/>
      <c r="B392" s="163"/>
      <c r="C392" s="164" t="s">
        <v>563</v>
      </c>
      <c r="D392" s="164" t="s">
        <v>153</v>
      </c>
      <c r="E392" s="165" t="s">
        <v>985</v>
      </c>
      <c r="F392" s="166" t="s">
        <v>986</v>
      </c>
      <c r="G392" s="167" t="s">
        <v>198</v>
      </c>
      <c r="H392" s="168">
        <v>1</v>
      </c>
      <c r="I392" s="169"/>
      <c r="J392" s="169"/>
      <c r="K392" s="168">
        <f t="shared" si="170"/>
        <v>0</v>
      </c>
      <c r="L392" s="170"/>
      <c r="M392" s="29"/>
      <c r="N392" s="171" t="s">
        <v>1</v>
      </c>
      <c r="O392" s="172" t="s">
        <v>38</v>
      </c>
      <c r="P392" s="173">
        <f t="shared" si="171"/>
        <v>0</v>
      </c>
      <c r="Q392" s="173">
        <f t="shared" si="172"/>
        <v>0</v>
      </c>
      <c r="R392" s="173">
        <f t="shared" si="173"/>
        <v>0</v>
      </c>
      <c r="S392" s="53"/>
      <c r="T392" s="174">
        <f t="shared" si="174"/>
        <v>0</v>
      </c>
      <c r="U392" s="174">
        <v>0</v>
      </c>
      <c r="V392" s="174">
        <f t="shared" si="175"/>
        <v>0</v>
      </c>
      <c r="W392" s="174">
        <v>0</v>
      </c>
      <c r="X392" s="175">
        <f t="shared" si="176"/>
        <v>0</v>
      </c>
      <c r="Y392" s="28"/>
      <c r="Z392" s="28"/>
      <c r="AA392" s="28"/>
      <c r="AB392" s="28"/>
      <c r="AC392" s="28"/>
      <c r="AD392" s="28"/>
      <c r="AE392" s="28"/>
      <c r="AR392" s="176" t="s">
        <v>183</v>
      </c>
      <c r="AT392" s="176" t="s">
        <v>153</v>
      </c>
      <c r="AU392" s="176" t="s">
        <v>158</v>
      </c>
      <c r="AY392" s="14" t="s">
        <v>151</v>
      </c>
      <c r="BE392" s="177">
        <f t="shared" si="177"/>
        <v>0</v>
      </c>
      <c r="BF392" s="177">
        <f t="shared" si="178"/>
        <v>0</v>
      </c>
      <c r="BG392" s="177">
        <f t="shared" si="179"/>
        <v>0</v>
      </c>
      <c r="BH392" s="177">
        <f t="shared" si="180"/>
        <v>0</v>
      </c>
      <c r="BI392" s="177">
        <f t="shared" si="181"/>
        <v>0</v>
      </c>
      <c r="BJ392" s="14" t="s">
        <v>158</v>
      </c>
      <c r="BK392" s="178">
        <f t="shared" si="182"/>
        <v>0</v>
      </c>
      <c r="BL392" s="14" t="s">
        <v>183</v>
      </c>
      <c r="BM392" s="176" t="s">
        <v>987</v>
      </c>
    </row>
    <row r="393" spans="1:65" s="2" customFormat="1" ht="66.75" customHeight="1" x14ac:dyDescent="0.2">
      <c r="A393" s="28"/>
      <c r="B393" s="163"/>
      <c r="C393" s="179" t="s">
        <v>988</v>
      </c>
      <c r="D393" s="189" t="s">
        <v>192</v>
      </c>
      <c r="E393" s="180" t="s">
        <v>989</v>
      </c>
      <c r="F393" s="181" t="s">
        <v>990</v>
      </c>
      <c r="G393" s="182" t="s">
        <v>219</v>
      </c>
      <c r="H393" s="183">
        <v>1</v>
      </c>
      <c r="I393" s="184"/>
      <c r="J393" s="185"/>
      <c r="K393" s="183">
        <f t="shared" si="170"/>
        <v>0</v>
      </c>
      <c r="L393" s="185"/>
      <c r="M393" s="186"/>
      <c r="N393" s="187" t="s">
        <v>1</v>
      </c>
      <c r="O393" s="172" t="s">
        <v>38</v>
      </c>
      <c r="P393" s="173">
        <f t="shared" si="171"/>
        <v>0</v>
      </c>
      <c r="Q393" s="173">
        <f t="shared" si="172"/>
        <v>0</v>
      </c>
      <c r="R393" s="173">
        <f t="shared" si="173"/>
        <v>0</v>
      </c>
      <c r="S393" s="53"/>
      <c r="T393" s="174">
        <f t="shared" si="174"/>
        <v>0</v>
      </c>
      <c r="U393" s="174">
        <v>0</v>
      </c>
      <c r="V393" s="174">
        <f t="shared" si="175"/>
        <v>0</v>
      </c>
      <c r="W393" s="174">
        <v>0</v>
      </c>
      <c r="X393" s="175">
        <f t="shared" si="176"/>
        <v>0</v>
      </c>
      <c r="Y393" s="28"/>
      <c r="Z393" s="28"/>
      <c r="AA393" s="28"/>
      <c r="AB393" s="28"/>
      <c r="AC393" s="28"/>
      <c r="AD393" s="28"/>
      <c r="AE393" s="28"/>
      <c r="AR393" s="176" t="s">
        <v>215</v>
      </c>
      <c r="AT393" s="176" t="s">
        <v>192</v>
      </c>
      <c r="AU393" s="176" t="s">
        <v>158</v>
      </c>
      <c r="AY393" s="14" t="s">
        <v>151</v>
      </c>
      <c r="BE393" s="177">
        <f t="shared" si="177"/>
        <v>0</v>
      </c>
      <c r="BF393" s="177">
        <f t="shared" si="178"/>
        <v>0</v>
      </c>
      <c r="BG393" s="177">
        <f t="shared" si="179"/>
        <v>0</v>
      </c>
      <c r="BH393" s="177">
        <f t="shared" si="180"/>
        <v>0</v>
      </c>
      <c r="BI393" s="177">
        <f t="shared" si="181"/>
        <v>0</v>
      </c>
      <c r="BJ393" s="14" t="s">
        <v>158</v>
      </c>
      <c r="BK393" s="178">
        <f t="shared" si="182"/>
        <v>0</v>
      </c>
      <c r="BL393" s="14" t="s">
        <v>183</v>
      </c>
      <c r="BM393" s="176" t="s">
        <v>991</v>
      </c>
    </row>
    <row r="394" spans="1:65" s="2" customFormat="1" ht="33" customHeight="1" x14ac:dyDescent="0.2">
      <c r="A394" s="28"/>
      <c r="B394" s="163"/>
      <c r="C394" s="179" t="s">
        <v>567</v>
      </c>
      <c r="D394" s="179" t="s">
        <v>192</v>
      </c>
      <c r="E394" s="180" t="s">
        <v>992</v>
      </c>
      <c r="F394" s="181" t="s">
        <v>993</v>
      </c>
      <c r="G394" s="182" t="s">
        <v>219</v>
      </c>
      <c r="H394" s="183">
        <v>2</v>
      </c>
      <c r="I394" s="184"/>
      <c r="J394" s="185"/>
      <c r="K394" s="183">
        <f t="shared" si="170"/>
        <v>0</v>
      </c>
      <c r="L394" s="185"/>
      <c r="M394" s="186"/>
      <c r="N394" s="187" t="s">
        <v>1</v>
      </c>
      <c r="O394" s="172" t="s">
        <v>38</v>
      </c>
      <c r="P394" s="173">
        <f t="shared" si="171"/>
        <v>0</v>
      </c>
      <c r="Q394" s="173">
        <f t="shared" si="172"/>
        <v>0</v>
      </c>
      <c r="R394" s="173">
        <f t="shared" si="173"/>
        <v>0</v>
      </c>
      <c r="S394" s="53"/>
      <c r="T394" s="174">
        <f t="shared" si="174"/>
        <v>0</v>
      </c>
      <c r="U394" s="174">
        <v>0</v>
      </c>
      <c r="V394" s="174">
        <f t="shared" si="175"/>
        <v>0</v>
      </c>
      <c r="W394" s="174">
        <v>0</v>
      </c>
      <c r="X394" s="175">
        <f t="shared" si="176"/>
        <v>0</v>
      </c>
      <c r="Y394" s="28"/>
      <c r="Z394" s="28"/>
      <c r="AA394" s="28"/>
      <c r="AB394" s="28"/>
      <c r="AC394" s="28"/>
      <c r="AD394" s="28"/>
      <c r="AE394" s="28"/>
      <c r="AR394" s="176" t="s">
        <v>215</v>
      </c>
      <c r="AT394" s="176" t="s">
        <v>192</v>
      </c>
      <c r="AU394" s="176" t="s">
        <v>158</v>
      </c>
      <c r="AY394" s="14" t="s">
        <v>151</v>
      </c>
      <c r="BE394" s="177">
        <f t="shared" si="177"/>
        <v>0</v>
      </c>
      <c r="BF394" s="177">
        <f t="shared" si="178"/>
        <v>0</v>
      </c>
      <c r="BG394" s="177">
        <f t="shared" si="179"/>
        <v>0</v>
      </c>
      <c r="BH394" s="177">
        <f t="shared" si="180"/>
        <v>0</v>
      </c>
      <c r="BI394" s="177">
        <f t="shared" si="181"/>
        <v>0</v>
      </c>
      <c r="BJ394" s="14" t="s">
        <v>158</v>
      </c>
      <c r="BK394" s="178">
        <f t="shared" si="182"/>
        <v>0</v>
      </c>
      <c r="BL394" s="14" t="s">
        <v>183</v>
      </c>
      <c r="BM394" s="176" t="s">
        <v>994</v>
      </c>
    </row>
    <row r="395" spans="1:65" s="2" customFormat="1" ht="44.25" customHeight="1" x14ac:dyDescent="0.2">
      <c r="A395" s="28"/>
      <c r="B395" s="163"/>
      <c r="C395" s="179" t="s">
        <v>995</v>
      </c>
      <c r="D395" s="179" t="s">
        <v>192</v>
      </c>
      <c r="E395" s="180" t="s">
        <v>996</v>
      </c>
      <c r="F395" s="181" t="s">
        <v>997</v>
      </c>
      <c r="G395" s="182" t="s">
        <v>219</v>
      </c>
      <c r="H395" s="183">
        <v>2</v>
      </c>
      <c r="I395" s="184"/>
      <c r="J395" s="185"/>
      <c r="K395" s="183">
        <f t="shared" si="170"/>
        <v>0</v>
      </c>
      <c r="L395" s="185"/>
      <c r="M395" s="186"/>
      <c r="N395" s="187" t="s">
        <v>1</v>
      </c>
      <c r="O395" s="172" t="s">
        <v>38</v>
      </c>
      <c r="P395" s="173">
        <f t="shared" si="171"/>
        <v>0</v>
      </c>
      <c r="Q395" s="173">
        <f t="shared" si="172"/>
        <v>0</v>
      </c>
      <c r="R395" s="173">
        <f t="shared" si="173"/>
        <v>0</v>
      </c>
      <c r="S395" s="53"/>
      <c r="T395" s="174">
        <f t="shared" si="174"/>
        <v>0</v>
      </c>
      <c r="U395" s="174">
        <v>0</v>
      </c>
      <c r="V395" s="174">
        <f t="shared" si="175"/>
        <v>0</v>
      </c>
      <c r="W395" s="174">
        <v>0</v>
      </c>
      <c r="X395" s="175">
        <f t="shared" si="176"/>
        <v>0</v>
      </c>
      <c r="Y395" s="28"/>
      <c r="Z395" s="28"/>
      <c r="AA395" s="28"/>
      <c r="AB395" s="28"/>
      <c r="AC395" s="28"/>
      <c r="AD395" s="28"/>
      <c r="AE395" s="28"/>
      <c r="AR395" s="176" t="s">
        <v>215</v>
      </c>
      <c r="AT395" s="176" t="s">
        <v>192</v>
      </c>
      <c r="AU395" s="176" t="s">
        <v>158</v>
      </c>
      <c r="AY395" s="14" t="s">
        <v>151</v>
      </c>
      <c r="BE395" s="177">
        <f t="shared" si="177"/>
        <v>0</v>
      </c>
      <c r="BF395" s="177">
        <f t="shared" si="178"/>
        <v>0</v>
      </c>
      <c r="BG395" s="177">
        <f t="shared" si="179"/>
        <v>0</v>
      </c>
      <c r="BH395" s="177">
        <f t="shared" si="180"/>
        <v>0</v>
      </c>
      <c r="BI395" s="177">
        <f t="shared" si="181"/>
        <v>0</v>
      </c>
      <c r="BJ395" s="14" t="s">
        <v>158</v>
      </c>
      <c r="BK395" s="178">
        <f t="shared" si="182"/>
        <v>0</v>
      </c>
      <c r="BL395" s="14" t="s">
        <v>183</v>
      </c>
      <c r="BM395" s="176" t="s">
        <v>998</v>
      </c>
    </row>
    <row r="396" spans="1:65" s="2" customFormat="1" ht="21.75" customHeight="1" x14ac:dyDescent="0.2">
      <c r="A396" s="28"/>
      <c r="B396" s="163"/>
      <c r="C396" s="164" t="s">
        <v>570</v>
      </c>
      <c r="D396" s="164" t="s">
        <v>153</v>
      </c>
      <c r="E396" s="165" t="s">
        <v>999</v>
      </c>
      <c r="F396" s="166" t="s">
        <v>1000</v>
      </c>
      <c r="G396" s="167" t="s">
        <v>198</v>
      </c>
      <c r="H396" s="168">
        <v>1</v>
      </c>
      <c r="I396" s="169"/>
      <c r="J396" s="169"/>
      <c r="K396" s="168">
        <f t="shared" si="170"/>
        <v>0</v>
      </c>
      <c r="L396" s="170"/>
      <c r="M396" s="29"/>
      <c r="N396" s="171" t="s">
        <v>1</v>
      </c>
      <c r="O396" s="172" t="s">
        <v>38</v>
      </c>
      <c r="P396" s="173">
        <f t="shared" si="171"/>
        <v>0</v>
      </c>
      <c r="Q396" s="173">
        <f t="shared" si="172"/>
        <v>0</v>
      </c>
      <c r="R396" s="173">
        <f t="shared" si="173"/>
        <v>0</v>
      </c>
      <c r="S396" s="53"/>
      <c r="T396" s="174">
        <f t="shared" si="174"/>
        <v>0</v>
      </c>
      <c r="U396" s="174">
        <v>0</v>
      </c>
      <c r="V396" s="174">
        <f t="shared" si="175"/>
        <v>0</v>
      </c>
      <c r="W396" s="174">
        <v>0</v>
      </c>
      <c r="X396" s="175">
        <f t="shared" si="176"/>
        <v>0</v>
      </c>
      <c r="Y396" s="28"/>
      <c r="Z396" s="28"/>
      <c r="AA396" s="28"/>
      <c r="AB396" s="28"/>
      <c r="AC396" s="28"/>
      <c r="AD396" s="28"/>
      <c r="AE396" s="28"/>
      <c r="AR396" s="176" t="s">
        <v>183</v>
      </c>
      <c r="AT396" s="176" t="s">
        <v>153</v>
      </c>
      <c r="AU396" s="176" t="s">
        <v>158</v>
      </c>
      <c r="AY396" s="14" t="s">
        <v>151</v>
      </c>
      <c r="BE396" s="177">
        <f t="shared" si="177"/>
        <v>0</v>
      </c>
      <c r="BF396" s="177">
        <f t="shared" si="178"/>
        <v>0</v>
      </c>
      <c r="BG396" s="177">
        <f t="shared" si="179"/>
        <v>0</v>
      </c>
      <c r="BH396" s="177">
        <f t="shared" si="180"/>
        <v>0</v>
      </c>
      <c r="BI396" s="177">
        <f t="shared" si="181"/>
        <v>0</v>
      </c>
      <c r="BJ396" s="14" t="s">
        <v>158</v>
      </c>
      <c r="BK396" s="178">
        <f t="shared" si="182"/>
        <v>0</v>
      </c>
      <c r="BL396" s="14" t="s">
        <v>183</v>
      </c>
      <c r="BM396" s="176" t="s">
        <v>1001</v>
      </c>
    </row>
    <row r="397" spans="1:65" s="2" customFormat="1" ht="44.25" customHeight="1" x14ac:dyDescent="0.2">
      <c r="A397" s="28"/>
      <c r="B397" s="163"/>
      <c r="C397" s="179" t="s">
        <v>1002</v>
      </c>
      <c r="D397" s="179" t="s">
        <v>192</v>
      </c>
      <c r="E397" s="180" t="s">
        <v>1003</v>
      </c>
      <c r="F397" s="181" t="s">
        <v>1004</v>
      </c>
      <c r="G397" s="182" t="s">
        <v>219</v>
      </c>
      <c r="H397" s="183">
        <v>1</v>
      </c>
      <c r="I397" s="184"/>
      <c r="J397" s="185"/>
      <c r="K397" s="183">
        <f t="shared" si="170"/>
        <v>0</v>
      </c>
      <c r="L397" s="185"/>
      <c r="M397" s="186"/>
      <c r="N397" s="187" t="s">
        <v>1</v>
      </c>
      <c r="O397" s="172" t="s">
        <v>38</v>
      </c>
      <c r="P397" s="173">
        <f t="shared" si="171"/>
        <v>0</v>
      </c>
      <c r="Q397" s="173">
        <f t="shared" si="172"/>
        <v>0</v>
      </c>
      <c r="R397" s="173">
        <f t="shared" si="173"/>
        <v>0</v>
      </c>
      <c r="S397" s="53"/>
      <c r="T397" s="174">
        <f t="shared" si="174"/>
        <v>0</v>
      </c>
      <c r="U397" s="174">
        <v>0</v>
      </c>
      <c r="V397" s="174">
        <f t="shared" si="175"/>
        <v>0</v>
      </c>
      <c r="W397" s="174">
        <v>0</v>
      </c>
      <c r="X397" s="175">
        <f t="shared" si="176"/>
        <v>0</v>
      </c>
      <c r="Y397" s="28"/>
      <c r="Z397" s="28"/>
      <c r="AA397" s="28"/>
      <c r="AB397" s="28"/>
      <c r="AC397" s="28"/>
      <c r="AD397" s="28"/>
      <c r="AE397" s="28"/>
      <c r="AR397" s="176" t="s">
        <v>215</v>
      </c>
      <c r="AT397" s="176" t="s">
        <v>192</v>
      </c>
      <c r="AU397" s="176" t="s">
        <v>158</v>
      </c>
      <c r="AY397" s="14" t="s">
        <v>151</v>
      </c>
      <c r="BE397" s="177">
        <f t="shared" si="177"/>
        <v>0</v>
      </c>
      <c r="BF397" s="177">
        <f t="shared" si="178"/>
        <v>0</v>
      </c>
      <c r="BG397" s="177">
        <f t="shared" si="179"/>
        <v>0</v>
      </c>
      <c r="BH397" s="177">
        <f t="shared" si="180"/>
        <v>0</v>
      </c>
      <c r="BI397" s="177">
        <f t="shared" si="181"/>
        <v>0</v>
      </c>
      <c r="BJ397" s="14" t="s">
        <v>158</v>
      </c>
      <c r="BK397" s="178">
        <f t="shared" si="182"/>
        <v>0</v>
      </c>
      <c r="BL397" s="14" t="s">
        <v>183</v>
      </c>
      <c r="BM397" s="176" t="s">
        <v>1005</v>
      </c>
    </row>
    <row r="398" spans="1:65" s="2" customFormat="1" ht="44.25" customHeight="1" x14ac:dyDescent="0.2">
      <c r="A398" s="28"/>
      <c r="B398" s="163"/>
      <c r="C398" s="179" t="s">
        <v>574</v>
      </c>
      <c r="D398" s="179" t="s">
        <v>192</v>
      </c>
      <c r="E398" s="180" t="s">
        <v>1006</v>
      </c>
      <c r="F398" s="181" t="s">
        <v>1007</v>
      </c>
      <c r="G398" s="182" t="s">
        <v>219</v>
      </c>
      <c r="H398" s="183">
        <v>1</v>
      </c>
      <c r="I398" s="184"/>
      <c r="J398" s="185"/>
      <c r="K398" s="183">
        <f t="shared" si="170"/>
        <v>0</v>
      </c>
      <c r="L398" s="185"/>
      <c r="M398" s="186"/>
      <c r="N398" s="187" t="s">
        <v>1</v>
      </c>
      <c r="O398" s="172" t="s">
        <v>38</v>
      </c>
      <c r="P398" s="173">
        <f t="shared" si="171"/>
        <v>0</v>
      </c>
      <c r="Q398" s="173">
        <f t="shared" si="172"/>
        <v>0</v>
      </c>
      <c r="R398" s="173">
        <f t="shared" si="173"/>
        <v>0</v>
      </c>
      <c r="S398" s="53"/>
      <c r="T398" s="174">
        <f t="shared" si="174"/>
        <v>0</v>
      </c>
      <c r="U398" s="174">
        <v>0</v>
      </c>
      <c r="V398" s="174">
        <f t="shared" si="175"/>
        <v>0</v>
      </c>
      <c r="W398" s="174">
        <v>0</v>
      </c>
      <c r="X398" s="175">
        <f t="shared" si="176"/>
        <v>0</v>
      </c>
      <c r="Y398" s="28"/>
      <c r="Z398" s="28"/>
      <c r="AA398" s="28"/>
      <c r="AB398" s="28"/>
      <c r="AC398" s="28"/>
      <c r="AD398" s="28"/>
      <c r="AE398" s="28"/>
      <c r="AR398" s="176" t="s">
        <v>215</v>
      </c>
      <c r="AT398" s="176" t="s">
        <v>192</v>
      </c>
      <c r="AU398" s="176" t="s">
        <v>158</v>
      </c>
      <c r="AY398" s="14" t="s">
        <v>151</v>
      </c>
      <c r="BE398" s="177">
        <f t="shared" si="177"/>
        <v>0</v>
      </c>
      <c r="BF398" s="177">
        <f t="shared" si="178"/>
        <v>0</v>
      </c>
      <c r="BG398" s="177">
        <f t="shared" si="179"/>
        <v>0</v>
      </c>
      <c r="BH398" s="177">
        <f t="shared" si="180"/>
        <v>0</v>
      </c>
      <c r="BI398" s="177">
        <f t="shared" si="181"/>
        <v>0</v>
      </c>
      <c r="BJ398" s="14" t="s">
        <v>158</v>
      </c>
      <c r="BK398" s="178">
        <f t="shared" si="182"/>
        <v>0</v>
      </c>
      <c r="BL398" s="14" t="s">
        <v>183</v>
      </c>
      <c r="BM398" s="176" t="s">
        <v>1008</v>
      </c>
    </row>
    <row r="399" spans="1:65" s="2" customFormat="1" ht="44.25" customHeight="1" x14ac:dyDescent="0.2">
      <c r="A399" s="28"/>
      <c r="B399" s="163"/>
      <c r="C399" s="179" t="s">
        <v>1009</v>
      </c>
      <c r="D399" s="179" t="s">
        <v>192</v>
      </c>
      <c r="E399" s="180" t="s">
        <v>1010</v>
      </c>
      <c r="F399" s="181" t="s">
        <v>1011</v>
      </c>
      <c r="G399" s="182" t="s">
        <v>219</v>
      </c>
      <c r="H399" s="183">
        <v>2</v>
      </c>
      <c r="I399" s="184"/>
      <c r="J399" s="185"/>
      <c r="K399" s="183">
        <f t="shared" si="170"/>
        <v>0</v>
      </c>
      <c r="L399" s="185"/>
      <c r="M399" s="186"/>
      <c r="N399" s="187" t="s">
        <v>1</v>
      </c>
      <c r="O399" s="172" t="s">
        <v>38</v>
      </c>
      <c r="P399" s="173">
        <f t="shared" si="171"/>
        <v>0</v>
      </c>
      <c r="Q399" s="173">
        <f t="shared" si="172"/>
        <v>0</v>
      </c>
      <c r="R399" s="173">
        <f t="shared" si="173"/>
        <v>0</v>
      </c>
      <c r="S399" s="53"/>
      <c r="T399" s="174">
        <f t="shared" si="174"/>
        <v>0</v>
      </c>
      <c r="U399" s="174">
        <v>0</v>
      </c>
      <c r="V399" s="174">
        <f t="shared" si="175"/>
        <v>0</v>
      </c>
      <c r="W399" s="174">
        <v>0</v>
      </c>
      <c r="X399" s="175">
        <f t="shared" si="176"/>
        <v>0</v>
      </c>
      <c r="Y399" s="28"/>
      <c r="Z399" s="28"/>
      <c r="AA399" s="28"/>
      <c r="AB399" s="28"/>
      <c r="AC399" s="28"/>
      <c r="AD399" s="28"/>
      <c r="AE399" s="28"/>
      <c r="AR399" s="176" t="s">
        <v>215</v>
      </c>
      <c r="AT399" s="176" t="s">
        <v>192</v>
      </c>
      <c r="AU399" s="176" t="s">
        <v>158</v>
      </c>
      <c r="AY399" s="14" t="s">
        <v>151</v>
      </c>
      <c r="BE399" s="177">
        <f t="shared" si="177"/>
        <v>0</v>
      </c>
      <c r="BF399" s="177">
        <f t="shared" si="178"/>
        <v>0</v>
      </c>
      <c r="BG399" s="177">
        <f t="shared" si="179"/>
        <v>0</v>
      </c>
      <c r="BH399" s="177">
        <f t="shared" si="180"/>
        <v>0</v>
      </c>
      <c r="BI399" s="177">
        <f t="shared" si="181"/>
        <v>0</v>
      </c>
      <c r="BJ399" s="14" t="s">
        <v>158</v>
      </c>
      <c r="BK399" s="178">
        <f t="shared" si="182"/>
        <v>0</v>
      </c>
      <c r="BL399" s="14" t="s">
        <v>183</v>
      </c>
      <c r="BM399" s="176" t="s">
        <v>1012</v>
      </c>
    </row>
    <row r="400" spans="1:65" s="2" customFormat="1" ht="44.25" customHeight="1" x14ac:dyDescent="0.2">
      <c r="A400" s="28"/>
      <c r="B400" s="163"/>
      <c r="C400" s="179" t="s">
        <v>577</v>
      </c>
      <c r="D400" s="179" t="s">
        <v>192</v>
      </c>
      <c r="E400" s="180" t="s">
        <v>1013</v>
      </c>
      <c r="F400" s="181" t="s">
        <v>1014</v>
      </c>
      <c r="G400" s="182" t="s">
        <v>219</v>
      </c>
      <c r="H400" s="183">
        <v>1</v>
      </c>
      <c r="I400" s="184"/>
      <c r="J400" s="185"/>
      <c r="K400" s="183">
        <f t="shared" si="170"/>
        <v>0</v>
      </c>
      <c r="L400" s="185"/>
      <c r="M400" s="186"/>
      <c r="N400" s="187" t="s">
        <v>1</v>
      </c>
      <c r="O400" s="172" t="s">
        <v>38</v>
      </c>
      <c r="P400" s="173">
        <f t="shared" si="171"/>
        <v>0</v>
      </c>
      <c r="Q400" s="173">
        <f t="shared" si="172"/>
        <v>0</v>
      </c>
      <c r="R400" s="173">
        <f t="shared" si="173"/>
        <v>0</v>
      </c>
      <c r="S400" s="53"/>
      <c r="T400" s="174">
        <f t="shared" si="174"/>
        <v>0</v>
      </c>
      <c r="U400" s="174">
        <v>0</v>
      </c>
      <c r="V400" s="174">
        <f t="shared" si="175"/>
        <v>0</v>
      </c>
      <c r="W400" s="174">
        <v>0</v>
      </c>
      <c r="X400" s="175">
        <f t="shared" si="176"/>
        <v>0</v>
      </c>
      <c r="Y400" s="28"/>
      <c r="Z400" s="28"/>
      <c r="AA400" s="28"/>
      <c r="AB400" s="28"/>
      <c r="AC400" s="28"/>
      <c r="AD400" s="28"/>
      <c r="AE400" s="28"/>
      <c r="AR400" s="176" t="s">
        <v>215</v>
      </c>
      <c r="AT400" s="176" t="s">
        <v>192</v>
      </c>
      <c r="AU400" s="176" t="s">
        <v>158</v>
      </c>
      <c r="AY400" s="14" t="s">
        <v>151</v>
      </c>
      <c r="BE400" s="177">
        <f t="shared" si="177"/>
        <v>0</v>
      </c>
      <c r="BF400" s="177">
        <f t="shared" si="178"/>
        <v>0</v>
      </c>
      <c r="BG400" s="177">
        <f t="shared" si="179"/>
        <v>0</v>
      </c>
      <c r="BH400" s="177">
        <f t="shared" si="180"/>
        <v>0</v>
      </c>
      <c r="BI400" s="177">
        <f t="shared" si="181"/>
        <v>0</v>
      </c>
      <c r="BJ400" s="14" t="s">
        <v>158</v>
      </c>
      <c r="BK400" s="178">
        <f t="shared" si="182"/>
        <v>0</v>
      </c>
      <c r="BL400" s="14" t="s">
        <v>183</v>
      </c>
      <c r="BM400" s="176" t="s">
        <v>1015</v>
      </c>
    </row>
    <row r="401" spans="1:65" s="2" customFormat="1" ht="16.5" customHeight="1" x14ac:dyDescent="0.2">
      <c r="A401" s="28"/>
      <c r="B401" s="163"/>
      <c r="C401" s="164" t="s">
        <v>1016</v>
      </c>
      <c r="D401" s="164" t="s">
        <v>153</v>
      </c>
      <c r="E401" s="165" t="s">
        <v>1017</v>
      </c>
      <c r="F401" s="166" t="s">
        <v>1018</v>
      </c>
      <c r="G401" s="167" t="s">
        <v>219</v>
      </c>
      <c r="H401" s="168">
        <v>1</v>
      </c>
      <c r="I401" s="169"/>
      <c r="J401" s="169"/>
      <c r="K401" s="168">
        <f t="shared" si="170"/>
        <v>0</v>
      </c>
      <c r="L401" s="170"/>
      <c r="M401" s="29"/>
      <c r="N401" s="171" t="s">
        <v>1</v>
      </c>
      <c r="O401" s="172" t="s">
        <v>38</v>
      </c>
      <c r="P401" s="173">
        <f t="shared" si="171"/>
        <v>0</v>
      </c>
      <c r="Q401" s="173">
        <f t="shared" si="172"/>
        <v>0</v>
      </c>
      <c r="R401" s="173">
        <f t="shared" si="173"/>
        <v>0</v>
      </c>
      <c r="S401" s="53"/>
      <c r="T401" s="174">
        <f t="shared" si="174"/>
        <v>0</v>
      </c>
      <c r="U401" s="174">
        <v>0</v>
      </c>
      <c r="V401" s="174">
        <f t="shared" si="175"/>
        <v>0</v>
      </c>
      <c r="W401" s="174">
        <v>0</v>
      </c>
      <c r="X401" s="175">
        <f t="shared" si="176"/>
        <v>0</v>
      </c>
      <c r="Y401" s="28"/>
      <c r="Z401" s="28"/>
      <c r="AA401" s="28"/>
      <c r="AB401" s="28"/>
      <c r="AC401" s="28"/>
      <c r="AD401" s="28"/>
      <c r="AE401" s="28"/>
      <c r="AR401" s="176" t="s">
        <v>183</v>
      </c>
      <c r="AT401" s="176" t="s">
        <v>153</v>
      </c>
      <c r="AU401" s="176" t="s">
        <v>158</v>
      </c>
      <c r="AY401" s="14" t="s">
        <v>151</v>
      </c>
      <c r="BE401" s="177">
        <f t="shared" si="177"/>
        <v>0</v>
      </c>
      <c r="BF401" s="177">
        <f t="shared" si="178"/>
        <v>0</v>
      </c>
      <c r="BG401" s="177">
        <f t="shared" si="179"/>
        <v>0</v>
      </c>
      <c r="BH401" s="177">
        <f t="shared" si="180"/>
        <v>0</v>
      </c>
      <c r="BI401" s="177">
        <f t="shared" si="181"/>
        <v>0</v>
      </c>
      <c r="BJ401" s="14" t="s">
        <v>158</v>
      </c>
      <c r="BK401" s="178">
        <f t="shared" si="182"/>
        <v>0</v>
      </c>
      <c r="BL401" s="14" t="s">
        <v>183</v>
      </c>
      <c r="BM401" s="176" t="s">
        <v>1019</v>
      </c>
    </row>
    <row r="402" spans="1:65" s="2" customFormat="1" ht="55.5" customHeight="1" x14ac:dyDescent="0.2">
      <c r="A402" s="28"/>
      <c r="B402" s="163"/>
      <c r="C402" s="179" t="s">
        <v>581</v>
      </c>
      <c r="D402" s="179" t="s">
        <v>192</v>
      </c>
      <c r="E402" s="180" t="s">
        <v>1020</v>
      </c>
      <c r="F402" s="181" t="s">
        <v>1021</v>
      </c>
      <c r="G402" s="182" t="s">
        <v>219</v>
      </c>
      <c r="H402" s="183">
        <v>1</v>
      </c>
      <c r="I402" s="184"/>
      <c r="J402" s="185"/>
      <c r="K402" s="183">
        <f t="shared" si="170"/>
        <v>0</v>
      </c>
      <c r="L402" s="185"/>
      <c r="M402" s="186"/>
      <c r="N402" s="187" t="s">
        <v>1</v>
      </c>
      <c r="O402" s="172" t="s">
        <v>38</v>
      </c>
      <c r="P402" s="173">
        <f t="shared" si="171"/>
        <v>0</v>
      </c>
      <c r="Q402" s="173">
        <f t="shared" si="172"/>
        <v>0</v>
      </c>
      <c r="R402" s="173">
        <f t="shared" si="173"/>
        <v>0</v>
      </c>
      <c r="S402" s="53"/>
      <c r="T402" s="174">
        <f t="shared" si="174"/>
        <v>0</v>
      </c>
      <c r="U402" s="174">
        <v>0</v>
      </c>
      <c r="V402" s="174">
        <f t="shared" si="175"/>
        <v>0</v>
      </c>
      <c r="W402" s="174">
        <v>0</v>
      </c>
      <c r="X402" s="175">
        <f t="shared" si="176"/>
        <v>0</v>
      </c>
      <c r="Y402" s="28"/>
      <c r="Z402" s="28"/>
      <c r="AA402" s="28"/>
      <c r="AB402" s="28"/>
      <c r="AC402" s="28"/>
      <c r="AD402" s="28"/>
      <c r="AE402" s="28"/>
      <c r="AR402" s="176" t="s">
        <v>215</v>
      </c>
      <c r="AT402" s="176" t="s">
        <v>192</v>
      </c>
      <c r="AU402" s="176" t="s">
        <v>158</v>
      </c>
      <c r="AY402" s="14" t="s">
        <v>151</v>
      </c>
      <c r="BE402" s="177">
        <f t="shared" si="177"/>
        <v>0</v>
      </c>
      <c r="BF402" s="177">
        <f t="shared" si="178"/>
        <v>0</v>
      </c>
      <c r="BG402" s="177">
        <f t="shared" si="179"/>
        <v>0</v>
      </c>
      <c r="BH402" s="177">
        <f t="shared" si="180"/>
        <v>0</v>
      </c>
      <c r="BI402" s="177">
        <f t="shared" si="181"/>
        <v>0</v>
      </c>
      <c r="BJ402" s="14" t="s">
        <v>158</v>
      </c>
      <c r="BK402" s="178">
        <f t="shared" si="182"/>
        <v>0</v>
      </c>
      <c r="BL402" s="14" t="s">
        <v>183</v>
      </c>
      <c r="BM402" s="176" t="s">
        <v>1022</v>
      </c>
    </row>
    <row r="403" spans="1:65" s="2" customFormat="1" ht="16.5" customHeight="1" x14ac:dyDescent="0.2">
      <c r="A403" s="28"/>
      <c r="B403" s="163"/>
      <c r="C403" s="164" t="s">
        <v>1023</v>
      </c>
      <c r="D403" s="164" t="s">
        <v>153</v>
      </c>
      <c r="E403" s="165" t="s">
        <v>1024</v>
      </c>
      <c r="F403" s="166" t="s">
        <v>1025</v>
      </c>
      <c r="G403" s="167" t="s">
        <v>168</v>
      </c>
      <c r="H403" s="168">
        <v>116.35</v>
      </c>
      <c r="I403" s="169"/>
      <c r="J403" s="169"/>
      <c r="K403" s="168">
        <f t="shared" si="170"/>
        <v>0</v>
      </c>
      <c r="L403" s="170"/>
      <c r="M403" s="29"/>
      <c r="N403" s="171" t="s">
        <v>1</v>
      </c>
      <c r="O403" s="172" t="s">
        <v>38</v>
      </c>
      <c r="P403" s="173">
        <f t="shared" si="171"/>
        <v>0</v>
      </c>
      <c r="Q403" s="173">
        <f t="shared" si="172"/>
        <v>0</v>
      </c>
      <c r="R403" s="173">
        <f t="shared" si="173"/>
        <v>0</v>
      </c>
      <c r="S403" s="53"/>
      <c r="T403" s="174">
        <f t="shared" si="174"/>
        <v>0</v>
      </c>
      <c r="U403" s="174">
        <v>0</v>
      </c>
      <c r="V403" s="174">
        <f t="shared" si="175"/>
        <v>0</v>
      </c>
      <c r="W403" s="174">
        <v>0</v>
      </c>
      <c r="X403" s="175">
        <f t="shared" si="176"/>
        <v>0</v>
      </c>
      <c r="Y403" s="28"/>
      <c r="Z403" s="28"/>
      <c r="AA403" s="28"/>
      <c r="AB403" s="28"/>
      <c r="AC403" s="28"/>
      <c r="AD403" s="28"/>
      <c r="AE403" s="28"/>
      <c r="AR403" s="176" t="s">
        <v>183</v>
      </c>
      <c r="AT403" s="176" t="s">
        <v>153</v>
      </c>
      <c r="AU403" s="176" t="s">
        <v>158</v>
      </c>
      <c r="AY403" s="14" t="s">
        <v>151</v>
      </c>
      <c r="BE403" s="177">
        <f t="shared" si="177"/>
        <v>0</v>
      </c>
      <c r="BF403" s="177">
        <f t="shared" si="178"/>
        <v>0</v>
      </c>
      <c r="BG403" s="177">
        <f t="shared" si="179"/>
        <v>0</v>
      </c>
      <c r="BH403" s="177">
        <f t="shared" si="180"/>
        <v>0</v>
      </c>
      <c r="BI403" s="177">
        <f t="shared" si="181"/>
        <v>0</v>
      </c>
      <c r="BJ403" s="14" t="s">
        <v>158</v>
      </c>
      <c r="BK403" s="178">
        <f t="shared" si="182"/>
        <v>0</v>
      </c>
      <c r="BL403" s="14" t="s">
        <v>183</v>
      </c>
      <c r="BM403" s="176" t="s">
        <v>1026</v>
      </c>
    </row>
    <row r="404" spans="1:65" s="2" customFormat="1" ht="16.5" customHeight="1" x14ac:dyDescent="0.2">
      <c r="A404" s="28"/>
      <c r="B404" s="163"/>
      <c r="C404" s="164" t="s">
        <v>584</v>
      </c>
      <c r="D404" s="164" t="s">
        <v>153</v>
      </c>
      <c r="E404" s="165" t="s">
        <v>1027</v>
      </c>
      <c r="F404" s="166" t="s">
        <v>1028</v>
      </c>
      <c r="G404" s="167" t="s">
        <v>168</v>
      </c>
      <c r="H404" s="168">
        <v>116.35</v>
      </c>
      <c r="I404" s="169"/>
      <c r="J404" s="169"/>
      <c r="K404" s="168">
        <f t="shared" si="170"/>
        <v>0</v>
      </c>
      <c r="L404" s="170"/>
      <c r="M404" s="29"/>
      <c r="N404" s="171" t="s">
        <v>1</v>
      </c>
      <c r="O404" s="172" t="s">
        <v>38</v>
      </c>
      <c r="P404" s="173">
        <f t="shared" si="171"/>
        <v>0</v>
      </c>
      <c r="Q404" s="173">
        <f t="shared" si="172"/>
        <v>0</v>
      </c>
      <c r="R404" s="173">
        <f t="shared" si="173"/>
        <v>0</v>
      </c>
      <c r="S404" s="53"/>
      <c r="T404" s="174">
        <f t="shared" si="174"/>
        <v>0</v>
      </c>
      <c r="U404" s="174">
        <v>0</v>
      </c>
      <c r="V404" s="174">
        <f t="shared" si="175"/>
        <v>0</v>
      </c>
      <c r="W404" s="174">
        <v>0</v>
      </c>
      <c r="X404" s="175">
        <f t="shared" si="176"/>
        <v>0</v>
      </c>
      <c r="Y404" s="28"/>
      <c r="Z404" s="28"/>
      <c r="AA404" s="28"/>
      <c r="AB404" s="28"/>
      <c r="AC404" s="28"/>
      <c r="AD404" s="28"/>
      <c r="AE404" s="28"/>
      <c r="AR404" s="176" t="s">
        <v>183</v>
      </c>
      <c r="AT404" s="176" t="s">
        <v>153</v>
      </c>
      <c r="AU404" s="176" t="s">
        <v>158</v>
      </c>
      <c r="AY404" s="14" t="s">
        <v>151</v>
      </c>
      <c r="BE404" s="177">
        <f t="shared" si="177"/>
        <v>0</v>
      </c>
      <c r="BF404" s="177">
        <f t="shared" si="178"/>
        <v>0</v>
      </c>
      <c r="BG404" s="177">
        <f t="shared" si="179"/>
        <v>0</v>
      </c>
      <c r="BH404" s="177">
        <f t="shared" si="180"/>
        <v>0</v>
      </c>
      <c r="BI404" s="177">
        <f t="shared" si="181"/>
        <v>0</v>
      </c>
      <c r="BJ404" s="14" t="s">
        <v>158</v>
      </c>
      <c r="BK404" s="178">
        <f t="shared" si="182"/>
        <v>0</v>
      </c>
      <c r="BL404" s="14" t="s">
        <v>183</v>
      </c>
      <c r="BM404" s="176" t="s">
        <v>1029</v>
      </c>
    </row>
    <row r="405" spans="1:65" s="2" customFormat="1" ht="21.75" customHeight="1" x14ac:dyDescent="0.2">
      <c r="A405" s="28"/>
      <c r="B405" s="163"/>
      <c r="C405" s="164" t="s">
        <v>1030</v>
      </c>
      <c r="D405" s="164" t="s">
        <v>153</v>
      </c>
      <c r="E405" s="165" t="s">
        <v>1031</v>
      </c>
      <c r="F405" s="166" t="s">
        <v>1032</v>
      </c>
      <c r="G405" s="167" t="s">
        <v>649</v>
      </c>
      <c r="H405" s="169"/>
      <c r="I405" s="169"/>
      <c r="J405" s="169"/>
      <c r="K405" s="168">
        <f t="shared" si="170"/>
        <v>0</v>
      </c>
      <c r="L405" s="170"/>
      <c r="M405" s="29"/>
      <c r="N405" s="171" t="s">
        <v>1</v>
      </c>
      <c r="O405" s="172" t="s">
        <v>38</v>
      </c>
      <c r="P405" s="173">
        <f t="shared" si="171"/>
        <v>0</v>
      </c>
      <c r="Q405" s="173">
        <f t="shared" si="172"/>
        <v>0</v>
      </c>
      <c r="R405" s="173">
        <f t="shared" si="173"/>
        <v>0</v>
      </c>
      <c r="S405" s="53"/>
      <c r="T405" s="174">
        <f t="shared" si="174"/>
        <v>0</v>
      </c>
      <c r="U405" s="174">
        <v>0</v>
      </c>
      <c r="V405" s="174">
        <f t="shared" si="175"/>
        <v>0</v>
      </c>
      <c r="W405" s="174">
        <v>0</v>
      </c>
      <c r="X405" s="175">
        <f t="shared" si="176"/>
        <v>0</v>
      </c>
      <c r="Y405" s="28"/>
      <c r="Z405" s="28"/>
      <c r="AA405" s="28"/>
      <c r="AB405" s="28"/>
      <c r="AC405" s="28"/>
      <c r="AD405" s="28"/>
      <c r="AE405" s="28"/>
      <c r="AR405" s="176" t="s">
        <v>183</v>
      </c>
      <c r="AT405" s="176" t="s">
        <v>153</v>
      </c>
      <c r="AU405" s="176" t="s">
        <v>158</v>
      </c>
      <c r="AY405" s="14" t="s">
        <v>151</v>
      </c>
      <c r="BE405" s="177">
        <f t="shared" si="177"/>
        <v>0</v>
      </c>
      <c r="BF405" s="177">
        <f t="shared" si="178"/>
        <v>0</v>
      </c>
      <c r="BG405" s="177">
        <f t="shared" si="179"/>
        <v>0</v>
      </c>
      <c r="BH405" s="177">
        <f t="shared" si="180"/>
        <v>0</v>
      </c>
      <c r="BI405" s="177">
        <f t="shared" si="181"/>
        <v>0</v>
      </c>
      <c r="BJ405" s="14" t="s">
        <v>158</v>
      </c>
      <c r="BK405" s="178">
        <f t="shared" si="182"/>
        <v>0</v>
      </c>
      <c r="BL405" s="14" t="s">
        <v>183</v>
      </c>
      <c r="BM405" s="176" t="s">
        <v>1033</v>
      </c>
    </row>
    <row r="406" spans="1:65" s="12" customFormat="1" ht="22.9" customHeight="1" x14ac:dyDescent="0.2">
      <c r="B406" s="149"/>
      <c r="D406" s="150" t="s">
        <v>73</v>
      </c>
      <c r="E406" s="161" t="s">
        <v>1034</v>
      </c>
      <c r="F406" s="161" t="s">
        <v>1035</v>
      </c>
      <c r="I406" s="152"/>
      <c r="J406" s="152"/>
      <c r="K406" s="162">
        <f>BK406</f>
        <v>0</v>
      </c>
      <c r="M406" s="149"/>
      <c r="N406" s="154"/>
      <c r="O406" s="155"/>
      <c r="P406" s="155"/>
      <c r="Q406" s="156">
        <f>SUM(Q407:Q411)</f>
        <v>0</v>
      </c>
      <c r="R406" s="156">
        <f>SUM(R407:R411)</f>
        <v>0</v>
      </c>
      <c r="S406" s="155"/>
      <c r="T406" s="157">
        <f>SUM(T407:T411)</f>
        <v>0</v>
      </c>
      <c r="U406" s="155"/>
      <c r="V406" s="157">
        <f>SUM(V407:V411)</f>
        <v>0</v>
      </c>
      <c r="W406" s="155"/>
      <c r="X406" s="158">
        <f>SUM(X407:X411)</f>
        <v>0</v>
      </c>
      <c r="AR406" s="150" t="s">
        <v>158</v>
      </c>
      <c r="AT406" s="159" t="s">
        <v>73</v>
      </c>
      <c r="AU406" s="159" t="s">
        <v>82</v>
      </c>
      <c r="AY406" s="150" t="s">
        <v>151</v>
      </c>
      <c r="BK406" s="160">
        <f>SUM(BK407:BK411)</f>
        <v>0</v>
      </c>
    </row>
    <row r="407" spans="1:65" s="2" customFormat="1" ht="21.75" customHeight="1" x14ac:dyDescent="0.2">
      <c r="A407" s="28"/>
      <c r="B407" s="163"/>
      <c r="C407" s="164" t="s">
        <v>588</v>
      </c>
      <c r="D407" s="164" t="s">
        <v>153</v>
      </c>
      <c r="E407" s="165" t="s">
        <v>1036</v>
      </c>
      <c r="F407" s="166" t="s">
        <v>1037</v>
      </c>
      <c r="G407" s="167" t="s">
        <v>168</v>
      </c>
      <c r="H407" s="168">
        <v>30.236000000000001</v>
      </c>
      <c r="I407" s="169"/>
      <c r="J407" s="169"/>
      <c r="K407" s="168">
        <f>ROUND(P407*H407,3)</f>
        <v>0</v>
      </c>
      <c r="L407" s="170"/>
      <c r="M407" s="29"/>
      <c r="N407" s="171" t="s">
        <v>1</v>
      </c>
      <c r="O407" s="172" t="s">
        <v>38</v>
      </c>
      <c r="P407" s="173">
        <f>I407+J407</f>
        <v>0</v>
      </c>
      <c r="Q407" s="173">
        <f>ROUND(I407*H407,3)</f>
        <v>0</v>
      </c>
      <c r="R407" s="173">
        <f>ROUND(J407*H407,3)</f>
        <v>0</v>
      </c>
      <c r="S407" s="53"/>
      <c r="T407" s="174">
        <f>S407*H407</f>
        <v>0</v>
      </c>
      <c r="U407" s="174">
        <v>0</v>
      </c>
      <c r="V407" s="174">
        <f>U407*H407</f>
        <v>0</v>
      </c>
      <c r="W407" s="174">
        <v>0</v>
      </c>
      <c r="X407" s="175">
        <f>W407*H407</f>
        <v>0</v>
      </c>
      <c r="Y407" s="28"/>
      <c r="Z407" s="28"/>
      <c r="AA407" s="28"/>
      <c r="AB407" s="28"/>
      <c r="AC407" s="28"/>
      <c r="AD407" s="28"/>
      <c r="AE407" s="28"/>
      <c r="AR407" s="176" t="s">
        <v>183</v>
      </c>
      <c r="AT407" s="176" t="s">
        <v>153</v>
      </c>
      <c r="AU407" s="176" t="s">
        <v>158</v>
      </c>
      <c r="AY407" s="14" t="s">
        <v>151</v>
      </c>
      <c r="BE407" s="177">
        <f>IF(O407="základná",K407,0)</f>
        <v>0</v>
      </c>
      <c r="BF407" s="177">
        <f>IF(O407="znížená",K407,0)</f>
        <v>0</v>
      </c>
      <c r="BG407" s="177">
        <f>IF(O407="zákl. prenesená",K407,0)</f>
        <v>0</v>
      </c>
      <c r="BH407" s="177">
        <f>IF(O407="zníž. prenesená",K407,0)</f>
        <v>0</v>
      </c>
      <c r="BI407" s="177">
        <f>IF(O407="nulová",K407,0)</f>
        <v>0</v>
      </c>
      <c r="BJ407" s="14" t="s">
        <v>158</v>
      </c>
      <c r="BK407" s="178">
        <f>ROUND(P407*H407,3)</f>
        <v>0</v>
      </c>
      <c r="BL407" s="14" t="s">
        <v>183</v>
      </c>
      <c r="BM407" s="176" t="s">
        <v>1038</v>
      </c>
    </row>
    <row r="408" spans="1:65" s="2" customFormat="1" ht="21.75" customHeight="1" x14ac:dyDescent="0.2">
      <c r="A408" s="28"/>
      <c r="B408" s="163"/>
      <c r="C408" s="164" t="s">
        <v>1039</v>
      </c>
      <c r="D408" s="164" t="s">
        <v>153</v>
      </c>
      <c r="E408" s="165" t="s">
        <v>1040</v>
      </c>
      <c r="F408" s="166" t="s">
        <v>1041</v>
      </c>
      <c r="G408" s="167" t="s">
        <v>168</v>
      </c>
      <c r="H408" s="168">
        <v>233.84899999999999</v>
      </c>
      <c r="I408" s="169"/>
      <c r="J408" s="169"/>
      <c r="K408" s="168">
        <f>ROUND(P408*H408,3)</f>
        <v>0</v>
      </c>
      <c r="L408" s="170"/>
      <c r="M408" s="29"/>
      <c r="N408" s="171" t="s">
        <v>1</v>
      </c>
      <c r="O408" s="172" t="s">
        <v>38</v>
      </c>
      <c r="P408" s="173">
        <f>I408+J408</f>
        <v>0</v>
      </c>
      <c r="Q408" s="173">
        <f>ROUND(I408*H408,3)</f>
        <v>0</v>
      </c>
      <c r="R408" s="173">
        <f>ROUND(J408*H408,3)</f>
        <v>0</v>
      </c>
      <c r="S408" s="53"/>
      <c r="T408" s="174">
        <f>S408*H408</f>
        <v>0</v>
      </c>
      <c r="U408" s="174">
        <v>0</v>
      </c>
      <c r="V408" s="174">
        <f>U408*H408</f>
        <v>0</v>
      </c>
      <c r="W408" s="174">
        <v>0</v>
      </c>
      <c r="X408" s="175">
        <f>W408*H408</f>
        <v>0</v>
      </c>
      <c r="Y408" s="28"/>
      <c r="Z408" s="28"/>
      <c r="AA408" s="28"/>
      <c r="AB408" s="28"/>
      <c r="AC408" s="28"/>
      <c r="AD408" s="28"/>
      <c r="AE408" s="28"/>
      <c r="AR408" s="176" t="s">
        <v>183</v>
      </c>
      <c r="AT408" s="176" t="s">
        <v>153</v>
      </c>
      <c r="AU408" s="176" t="s">
        <v>158</v>
      </c>
      <c r="AY408" s="14" t="s">
        <v>151</v>
      </c>
      <c r="BE408" s="177">
        <f>IF(O408="základná",K408,0)</f>
        <v>0</v>
      </c>
      <c r="BF408" s="177">
        <f>IF(O408="znížená",K408,0)</f>
        <v>0</v>
      </c>
      <c r="BG408" s="177">
        <f>IF(O408="zákl. prenesená",K408,0)</f>
        <v>0</v>
      </c>
      <c r="BH408" s="177">
        <f>IF(O408="zníž. prenesená",K408,0)</f>
        <v>0</v>
      </c>
      <c r="BI408" s="177">
        <f>IF(O408="nulová",K408,0)</f>
        <v>0</v>
      </c>
      <c r="BJ408" s="14" t="s">
        <v>158</v>
      </c>
      <c r="BK408" s="178">
        <f>ROUND(P408*H408,3)</f>
        <v>0</v>
      </c>
      <c r="BL408" s="14" t="s">
        <v>183</v>
      </c>
      <c r="BM408" s="176" t="s">
        <v>1042</v>
      </c>
    </row>
    <row r="409" spans="1:65" s="2" customFormat="1" ht="21.75" customHeight="1" x14ac:dyDescent="0.2">
      <c r="A409" s="28"/>
      <c r="B409" s="163"/>
      <c r="C409" s="164" t="s">
        <v>591</v>
      </c>
      <c r="D409" s="164" t="s">
        <v>153</v>
      </c>
      <c r="E409" s="165" t="s">
        <v>1043</v>
      </c>
      <c r="F409" s="166" t="s">
        <v>1044</v>
      </c>
      <c r="G409" s="167" t="s">
        <v>168</v>
      </c>
      <c r="H409" s="168">
        <v>229.41</v>
      </c>
      <c r="I409" s="169"/>
      <c r="J409" s="169"/>
      <c r="K409" s="168">
        <f>ROUND(P409*H409,3)</f>
        <v>0</v>
      </c>
      <c r="L409" s="170"/>
      <c r="M409" s="29"/>
      <c r="N409" s="171" t="s">
        <v>1</v>
      </c>
      <c r="O409" s="172" t="s">
        <v>38</v>
      </c>
      <c r="P409" s="173">
        <f>I409+J409</f>
        <v>0</v>
      </c>
      <c r="Q409" s="173">
        <f>ROUND(I409*H409,3)</f>
        <v>0</v>
      </c>
      <c r="R409" s="173">
        <f>ROUND(J409*H409,3)</f>
        <v>0</v>
      </c>
      <c r="S409" s="53"/>
      <c r="T409" s="174">
        <f>S409*H409</f>
        <v>0</v>
      </c>
      <c r="U409" s="174">
        <v>0</v>
      </c>
      <c r="V409" s="174">
        <f>U409*H409</f>
        <v>0</v>
      </c>
      <c r="W409" s="174">
        <v>0</v>
      </c>
      <c r="X409" s="175">
        <f>W409*H409</f>
        <v>0</v>
      </c>
      <c r="Y409" s="28"/>
      <c r="Z409" s="28"/>
      <c r="AA409" s="28"/>
      <c r="AB409" s="28"/>
      <c r="AC409" s="28"/>
      <c r="AD409" s="28"/>
      <c r="AE409" s="28"/>
      <c r="AR409" s="176" t="s">
        <v>183</v>
      </c>
      <c r="AT409" s="176" t="s">
        <v>153</v>
      </c>
      <c r="AU409" s="176" t="s">
        <v>158</v>
      </c>
      <c r="AY409" s="14" t="s">
        <v>151</v>
      </c>
      <c r="BE409" s="177">
        <f>IF(O409="základná",K409,0)</f>
        <v>0</v>
      </c>
      <c r="BF409" s="177">
        <f>IF(O409="znížená",K409,0)</f>
        <v>0</v>
      </c>
      <c r="BG409" s="177">
        <f>IF(O409="zákl. prenesená",K409,0)</f>
        <v>0</v>
      </c>
      <c r="BH409" s="177">
        <f>IF(O409="zníž. prenesená",K409,0)</f>
        <v>0</v>
      </c>
      <c r="BI409" s="177">
        <f>IF(O409="nulová",K409,0)</f>
        <v>0</v>
      </c>
      <c r="BJ409" s="14" t="s">
        <v>158</v>
      </c>
      <c r="BK409" s="178">
        <f>ROUND(P409*H409,3)</f>
        <v>0</v>
      </c>
      <c r="BL409" s="14" t="s">
        <v>183</v>
      </c>
      <c r="BM409" s="176" t="s">
        <v>1045</v>
      </c>
    </row>
    <row r="410" spans="1:65" s="2" customFormat="1" ht="16.5" customHeight="1" x14ac:dyDescent="0.2">
      <c r="A410" s="28"/>
      <c r="B410" s="163"/>
      <c r="C410" s="179" t="s">
        <v>1046</v>
      </c>
      <c r="D410" s="179" t="s">
        <v>192</v>
      </c>
      <c r="E410" s="180" t="s">
        <v>1047</v>
      </c>
      <c r="F410" s="181" t="s">
        <v>1048</v>
      </c>
      <c r="G410" s="182" t="s">
        <v>168</v>
      </c>
      <c r="H410" s="183">
        <v>240.881</v>
      </c>
      <c r="I410" s="184"/>
      <c r="J410" s="185"/>
      <c r="K410" s="183">
        <f>ROUND(P410*H410,3)</f>
        <v>0</v>
      </c>
      <c r="L410" s="185"/>
      <c r="M410" s="186"/>
      <c r="N410" s="187" t="s">
        <v>1</v>
      </c>
      <c r="O410" s="172" t="s">
        <v>38</v>
      </c>
      <c r="P410" s="173">
        <f>I410+J410</f>
        <v>0</v>
      </c>
      <c r="Q410" s="173">
        <f>ROUND(I410*H410,3)</f>
        <v>0</v>
      </c>
      <c r="R410" s="173">
        <f>ROUND(J410*H410,3)</f>
        <v>0</v>
      </c>
      <c r="S410" s="53"/>
      <c r="T410" s="174">
        <f>S410*H410</f>
        <v>0</v>
      </c>
      <c r="U410" s="174">
        <v>0</v>
      </c>
      <c r="V410" s="174">
        <f>U410*H410</f>
        <v>0</v>
      </c>
      <c r="W410" s="174">
        <v>0</v>
      </c>
      <c r="X410" s="175">
        <f>W410*H410</f>
        <v>0</v>
      </c>
      <c r="Y410" s="28"/>
      <c r="Z410" s="28"/>
      <c r="AA410" s="28"/>
      <c r="AB410" s="28"/>
      <c r="AC410" s="28"/>
      <c r="AD410" s="28"/>
      <c r="AE410" s="28"/>
      <c r="AR410" s="176" t="s">
        <v>215</v>
      </c>
      <c r="AT410" s="176" t="s">
        <v>192</v>
      </c>
      <c r="AU410" s="176" t="s">
        <v>158</v>
      </c>
      <c r="AY410" s="14" t="s">
        <v>151</v>
      </c>
      <c r="BE410" s="177">
        <f>IF(O410="základná",K410,0)</f>
        <v>0</v>
      </c>
      <c r="BF410" s="177">
        <f>IF(O410="znížená",K410,0)</f>
        <v>0</v>
      </c>
      <c r="BG410" s="177">
        <f>IF(O410="zákl. prenesená",K410,0)</f>
        <v>0</v>
      </c>
      <c r="BH410" s="177">
        <f>IF(O410="zníž. prenesená",K410,0)</f>
        <v>0</v>
      </c>
      <c r="BI410" s="177">
        <f>IF(O410="nulová",K410,0)</f>
        <v>0</v>
      </c>
      <c r="BJ410" s="14" t="s">
        <v>158</v>
      </c>
      <c r="BK410" s="178">
        <f>ROUND(P410*H410,3)</f>
        <v>0</v>
      </c>
      <c r="BL410" s="14" t="s">
        <v>183</v>
      </c>
      <c r="BM410" s="176" t="s">
        <v>1049</v>
      </c>
    </row>
    <row r="411" spans="1:65" s="2" customFormat="1" ht="21.75" customHeight="1" x14ac:dyDescent="0.2">
      <c r="A411" s="28"/>
      <c r="B411" s="163"/>
      <c r="C411" s="164" t="s">
        <v>595</v>
      </c>
      <c r="D411" s="164" t="s">
        <v>153</v>
      </c>
      <c r="E411" s="165" t="s">
        <v>1050</v>
      </c>
      <c r="F411" s="166" t="s">
        <v>1051</v>
      </c>
      <c r="G411" s="167" t="s">
        <v>649</v>
      </c>
      <c r="H411" s="169"/>
      <c r="I411" s="169"/>
      <c r="J411" s="169"/>
      <c r="K411" s="168">
        <f>ROUND(P411*H411,3)</f>
        <v>0</v>
      </c>
      <c r="L411" s="170"/>
      <c r="M411" s="29"/>
      <c r="N411" s="171" t="s">
        <v>1</v>
      </c>
      <c r="O411" s="172" t="s">
        <v>38</v>
      </c>
      <c r="P411" s="173">
        <f>I411+J411</f>
        <v>0</v>
      </c>
      <c r="Q411" s="173">
        <f>ROUND(I411*H411,3)</f>
        <v>0</v>
      </c>
      <c r="R411" s="173">
        <f>ROUND(J411*H411,3)</f>
        <v>0</v>
      </c>
      <c r="S411" s="53"/>
      <c r="T411" s="174">
        <f>S411*H411</f>
        <v>0</v>
      </c>
      <c r="U411" s="174">
        <v>0</v>
      </c>
      <c r="V411" s="174">
        <f>U411*H411</f>
        <v>0</v>
      </c>
      <c r="W411" s="174">
        <v>0</v>
      </c>
      <c r="X411" s="175">
        <f>W411*H411</f>
        <v>0</v>
      </c>
      <c r="Y411" s="28"/>
      <c r="Z411" s="28"/>
      <c r="AA411" s="28"/>
      <c r="AB411" s="28"/>
      <c r="AC411" s="28"/>
      <c r="AD411" s="28"/>
      <c r="AE411" s="28"/>
      <c r="AR411" s="176" t="s">
        <v>183</v>
      </c>
      <c r="AT411" s="176" t="s">
        <v>153</v>
      </c>
      <c r="AU411" s="176" t="s">
        <v>158</v>
      </c>
      <c r="AY411" s="14" t="s">
        <v>151</v>
      </c>
      <c r="BE411" s="177">
        <f>IF(O411="základná",K411,0)</f>
        <v>0</v>
      </c>
      <c r="BF411" s="177">
        <f>IF(O411="znížená",K411,0)</f>
        <v>0</v>
      </c>
      <c r="BG411" s="177">
        <f>IF(O411="zákl. prenesená",K411,0)</f>
        <v>0</v>
      </c>
      <c r="BH411" s="177">
        <f>IF(O411="zníž. prenesená",K411,0)</f>
        <v>0</v>
      </c>
      <c r="BI411" s="177">
        <f>IF(O411="nulová",K411,0)</f>
        <v>0</v>
      </c>
      <c r="BJ411" s="14" t="s">
        <v>158</v>
      </c>
      <c r="BK411" s="178">
        <f>ROUND(P411*H411,3)</f>
        <v>0</v>
      </c>
      <c r="BL411" s="14" t="s">
        <v>183</v>
      </c>
      <c r="BM411" s="176" t="s">
        <v>1052</v>
      </c>
    </row>
    <row r="412" spans="1:65" s="12" customFormat="1" ht="22.9" customHeight="1" x14ac:dyDescent="0.2">
      <c r="B412" s="149"/>
      <c r="D412" s="150" t="s">
        <v>73</v>
      </c>
      <c r="E412" s="161" t="s">
        <v>1053</v>
      </c>
      <c r="F412" s="161" t="s">
        <v>1054</v>
      </c>
      <c r="I412" s="152"/>
      <c r="J412" s="152"/>
      <c r="K412" s="162">
        <f>BK412</f>
        <v>0</v>
      </c>
      <c r="M412" s="149"/>
      <c r="N412" s="154"/>
      <c r="O412" s="155"/>
      <c r="P412" s="155"/>
      <c r="Q412" s="156">
        <f>SUM(Q413:Q416)</f>
        <v>0</v>
      </c>
      <c r="R412" s="156">
        <f>SUM(R413:R416)</f>
        <v>0</v>
      </c>
      <c r="S412" s="155"/>
      <c r="T412" s="157">
        <f>SUM(T413:T416)</f>
        <v>0</v>
      </c>
      <c r="U412" s="155"/>
      <c r="V412" s="157">
        <f>SUM(V413:V416)</f>
        <v>0</v>
      </c>
      <c r="W412" s="155"/>
      <c r="X412" s="158">
        <f>SUM(X413:X416)</f>
        <v>0</v>
      </c>
      <c r="AR412" s="150" t="s">
        <v>158</v>
      </c>
      <c r="AT412" s="159" t="s">
        <v>73</v>
      </c>
      <c r="AU412" s="159" t="s">
        <v>82</v>
      </c>
      <c r="AY412" s="150" t="s">
        <v>151</v>
      </c>
      <c r="BK412" s="160">
        <f>SUM(BK413:BK416)</f>
        <v>0</v>
      </c>
    </row>
    <row r="413" spans="1:65" s="2" customFormat="1" ht="21.75" customHeight="1" x14ac:dyDescent="0.2">
      <c r="A413" s="28"/>
      <c r="B413" s="163"/>
      <c r="C413" s="164" t="s">
        <v>1055</v>
      </c>
      <c r="D413" s="164" t="s">
        <v>153</v>
      </c>
      <c r="E413" s="165" t="s">
        <v>1056</v>
      </c>
      <c r="F413" s="166" t="s">
        <v>1057</v>
      </c>
      <c r="G413" s="167" t="s">
        <v>168</v>
      </c>
      <c r="H413" s="168">
        <v>46.661000000000001</v>
      </c>
      <c r="I413" s="169"/>
      <c r="J413" s="169"/>
      <c r="K413" s="168">
        <f>ROUND(P413*H413,3)</f>
        <v>0</v>
      </c>
      <c r="L413" s="170"/>
      <c r="M413" s="29"/>
      <c r="N413" s="171" t="s">
        <v>1</v>
      </c>
      <c r="O413" s="172" t="s">
        <v>38</v>
      </c>
      <c r="P413" s="173">
        <f>I413+J413</f>
        <v>0</v>
      </c>
      <c r="Q413" s="173">
        <f>ROUND(I413*H413,3)</f>
        <v>0</v>
      </c>
      <c r="R413" s="173">
        <f>ROUND(J413*H413,3)</f>
        <v>0</v>
      </c>
      <c r="S413" s="53"/>
      <c r="T413" s="174">
        <f>S413*H413</f>
        <v>0</v>
      </c>
      <c r="U413" s="174">
        <v>0</v>
      </c>
      <c r="V413" s="174">
        <f>U413*H413</f>
        <v>0</v>
      </c>
      <c r="W413" s="174">
        <v>0</v>
      </c>
      <c r="X413" s="175">
        <f>W413*H413</f>
        <v>0</v>
      </c>
      <c r="Y413" s="28"/>
      <c r="Z413" s="28"/>
      <c r="AA413" s="28"/>
      <c r="AB413" s="28"/>
      <c r="AC413" s="28"/>
      <c r="AD413" s="28"/>
      <c r="AE413" s="28"/>
      <c r="AR413" s="176" t="s">
        <v>183</v>
      </c>
      <c r="AT413" s="176" t="s">
        <v>153</v>
      </c>
      <c r="AU413" s="176" t="s">
        <v>158</v>
      </c>
      <c r="AY413" s="14" t="s">
        <v>151</v>
      </c>
      <c r="BE413" s="177">
        <f>IF(O413="základná",K413,0)</f>
        <v>0</v>
      </c>
      <c r="BF413" s="177">
        <f>IF(O413="znížená",K413,0)</f>
        <v>0</v>
      </c>
      <c r="BG413" s="177">
        <f>IF(O413="zákl. prenesená",K413,0)</f>
        <v>0</v>
      </c>
      <c r="BH413" s="177">
        <f>IF(O413="zníž. prenesená",K413,0)</f>
        <v>0</v>
      </c>
      <c r="BI413" s="177">
        <f>IF(O413="nulová",K413,0)</f>
        <v>0</v>
      </c>
      <c r="BJ413" s="14" t="s">
        <v>158</v>
      </c>
      <c r="BK413" s="178">
        <f>ROUND(P413*H413,3)</f>
        <v>0</v>
      </c>
      <c r="BL413" s="14" t="s">
        <v>183</v>
      </c>
      <c r="BM413" s="176" t="s">
        <v>1058</v>
      </c>
    </row>
    <row r="414" spans="1:65" s="2" customFormat="1" ht="21.75" customHeight="1" x14ac:dyDescent="0.2">
      <c r="A414" s="28"/>
      <c r="B414" s="163"/>
      <c r="C414" s="164" t="s">
        <v>598</v>
      </c>
      <c r="D414" s="164" t="s">
        <v>153</v>
      </c>
      <c r="E414" s="165" t="s">
        <v>1059</v>
      </c>
      <c r="F414" s="166" t="s">
        <v>1060</v>
      </c>
      <c r="G414" s="167" t="s">
        <v>168</v>
      </c>
      <c r="H414" s="168">
        <v>46.661000000000001</v>
      </c>
      <c r="I414" s="169"/>
      <c r="J414" s="169"/>
      <c r="K414" s="168">
        <f>ROUND(P414*H414,3)</f>
        <v>0</v>
      </c>
      <c r="L414" s="170"/>
      <c r="M414" s="29"/>
      <c r="N414" s="171" t="s">
        <v>1</v>
      </c>
      <c r="O414" s="172" t="s">
        <v>38</v>
      </c>
      <c r="P414" s="173">
        <f>I414+J414</f>
        <v>0</v>
      </c>
      <c r="Q414" s="173">
        <f>ROUND(I414*H414,3)</f>
        <v>0</v>
      </c>
      <c r="R414" s="173">
        <f>ROUND(J414*H414,3)</f>
        <v>0</v>
      </c>
      <c r="S414" s="53"/>
      <c r="T414" s="174">
        <f>S414*H414</f>
        <v>0</v>
      </c>
      <c r="U414" s="174">
        <v>0</v>
      </c>
      <c r="V414" s="174">
        <f>U414*H414</f>
        <v>0</v>
      </c>
      <c r="W414" s="174">
        <v>0</v>
      </c>
      <c r="X414" s="175">
        <f>W414*H414</f>
        <v>0</v>
      </c>
      <c r="Y414" s="28"/>
      <c r="Z414" s="28"/>
      <c r="AA414" s="28"/>
      <c r="AB414" s="28"/>
      <c r="AC414" s="28"/>
      <c r="AD414" s="28"/>
      <c r="AE414" s="28"/>
      <c r="AR414" s="176" t="s">
        <v>183</v>
      </c>
      <c r="AT414" s="176" t="s">
        <v>153</v>
      </c>
      <c r="AU414" s="176" t="s">
        <v>158</v>
      </c>
      <c r="AY414" s="14" t="s">
        <v>151</v>
      </c>
      <c r="BE414" s="177">
        <f>IF(O414="základná",K414,0)</f>
        <v>0</v>
      </c>
      <c r="BF414" s="177">
        <f>IF(O414="znížená",K414,0)</f>
        <v>0</v>
      </c>
      <c r="BG414" s="177">
        <f>IF(O414="zákl. prenesená",K414,0)</f>
        <v>0</v>
      </c>
      <c r="BH414" s="177">
        <f>IF(O414="zníž. prenesená",K414,0)</f>
        <v>0</v>
      </c>
      <c r="BI414" s="177">
        <f>IF(O414="nulová",K414,0)</f>
        <v>0</v>
      </c>
      <c r="BJ414" s="14" t="s">
        <v>158</v>
      </c>
      <c r="BK414" s="178">
        <f>ROUND(P414*H414,3)</f>
        <v>0</v>
      </c>
      <c r="BL414" s="14" t="s">
        <v>183</v>
      </c>
      <c r="BM414" s="176" t="s">
        <v>1061</v>
      </c>
    </row>
    <row r="415" spans="1:65" s="2" customFormat="1" ht="16.5" customHeight="1" x14ac:dyDescent="0.2">
      <c r="A415" s="28"/>
      <c r="B415" s="163"/>
      <c r="C415" s="179" t="s">
        <v>1062</v>
      </c>
      <c r="D415" s="179" t="s">
        <v>192</v>
      </c>
      <c r="E415" s="180" t="s">
        <v>1063</v>
      </c>
      <c r="F415" s="181" t="s">
        <v>1064</v>
      </c>
      <c r="G415" s="182" t="s">
        <v>168</v>
      </c>
      <c r="H415" s="183">
        <v>48.061</v>
      </c>
      <c r="I415" s="184"/>
      <c r="J415" s="185"/>
      <c r="K415" s="183">
        <f>ROUND(P415*H415,3)</f>
        <v>0</v>
      </c>
      <c r="L415" s="185"/>
      <c r="M415" s="186"/>
      <c r="N415" s="187" t="s">
        <v>1</v>
      </c>
      <c r="O415" s="172" t="s">
        <v>38</v>
      </c>
      <c r="P415" s="173">
        <f>I415+J415</f>
        <v>0</v>
      </c>
      <c r="Q415" s="173">
        <f>ROUND(I415*H415,3)</f>
        <v>0</v>
      </c>
      <c r="R415" s="173">
        <f>ROUND(J415*H415,3)</f>
        <v>0</v>
      </c>
      <c r="S415" s="53"/>
      <c r="T415" s="174">
        <f>S415*H415</f>
        <v>0</v>
      </c>
      <c r="U415" s="174">
        <v>0</v>
      </c>
      <c r="V415" s="174">
        <f>U415*H415</f>
        <v>0</v>
      </c>
      <c r="W415" s="174">
        <v>0</v>
      </c>
      <c r="X415" s="175">
        <f>W415*H415</f>
        <v>0</v>
      </c>
      <c r="Y415" s="28"/>
      <c r="Z415" s="28"/>
      <c r="AA415" s="28"/>
      <c r="AB415" s="28"/>
      <c r="AC415" s="28"/>
      <c r="AD415" s="28"/>
      <c r="AE415" s="28"/>
      <c r="AR415" s="176" t="s">
        <v>215</v>
      </c>
      <c r="AT415" s="176" t="s">
        <v>192</v>
      </c>
      <c r="AU415" s="176" t="s">
        <v>158</v>
      </c>
      <c r="AY415" s="14" t="s">
        <v>151</v>
      </c>
      <c r="BE415" s="177">
        <f>IF(O415="základná",K415,0)</f>
        <v>0</v>
      </c>
      <c r="BF415" s="177">
        <f>IF(O415="znížená",K415,0)</f>
        <v>0</v>
      </c>
      <c r="BG415" s="177">
        <f>IF(O415="zákl. prenesená",K415,0)</f>
        <v>0</v>
      </c>
      <c r="BH415" s="177">
        <f>IF(O415="zníž. prenesená",K415,0)</f>
        <v>0</v>
      </c>
      <c r="BI415" s="177">
        <f>IF(O415="nulová",K415,0)</f>
        <v>0</v>
      </c>
      <c r="BJ415" s="14" t="s">
        <v>158</v>
      </c>
      <c r="BK415" s="178">
        <f>ROUND(P415*H415,3)</f>
        <v>0</v>
      </c>
      <c r="BL415" s="14" t="s">
        <v>183</v>
      </c>
      <c r="BM415" s="176" t="s">
        <v>1065</v>
      </c>
    </row>
    <row r="416" spans="1:65" s="2" customFormat="1" ht="21.75" customHeight="1" x14ac:dyDescent="0.2">
      <c r="A416" s="28"/>
      <c r="B416" s="163"/>
      <c r="C416" s="164" t="s">
        <v>602</v>
      </c>
      <c r="D416" s="164" t="s">
        <v>153</v>
      </c>
      <c r="E416" s="165" t="s">
        <v>1066</v>
      </c>
      <c r="F416" s="166" t="s">
        <v>1067</v>
      </c>
      <c r="G416" s="167" t="s">
        <v>649</v>
      </c>
      <c r="H416" s="169"/>
      <c r="I416" s="169"/>
      <c r="J416" s="169"/>
      <c r="K416" s="168">
        <f>ROUND(P416*H416,3)</f>
        <v>0</v>
      </c>
      <c r="L416" s="170"/>
      <c r="M416" s="29"/>
      <c r="N416" s="171" t="s">
        <v>1</v>
      </c>
      <c r="O416" s="172" t="s">
        <v>38</v>
      </c>
      <c r="P416" s="173">
        <f>I416+J416</f>
        <v>0</v>
      </c>
      <c r="Q416" s="173">
        <f>ROUND(I416*H416,3)</f>
        <v>0</v>
      </c>
      <c r="R416" s="173">
        <f>ROUND(J416*H416,3)</f>
        <v>0</v>
      </c>
      <c r="S416" s="53"/>
      <c r="T416" s="174">
        <f>S416*H416</f>
        <v>0</v>
      </c>
      <c r="U416" s="174">
        <v>0</v>
      </c>
      <c r="V416" s="174">
        <f>U416*H416</f>
        <v>0</v>
      </c>
      <c r="W416" s="174">
        <v>0</v>
      </c>
      <c r="X416" s="175">
        <f>W416*H416</f>
        <v>0</v>
      </c>
      <c r="Y416" s="28"/>
      <c r="Z416" s="28"/>
      <c r="AA416" s="28"/>
      <c r="AB416" s="28"/>
      <c r="AC416" s="28"/>
      <c r="AD416" s="28"/>
      <c r="AE416" s="28"/>
      <c r="AR416" s="176" t="s">
        <v>183</v>
      </c>
      <c r="AT416" s="176" t="s">
        <v>153</v>
      </c>
      <c r="AU416" s="176" t="s">
        <v>158</v>
      </c>
      <c r="AY416" s="14" t="s">
        <v>151</v>
      </c>
      <c r="BE416" s="177">
        <f>IF(O416="základná",K416,0)</f>
        <v>0</v>
      </c>
      <c r="BF416" s="177">
        <f>IF(O416="znížená",K416,0)</f>
        <v>0</v>
      </c>
      <c r="BG416" s="177">
        <f>IF(O416="zákl. prenesená",K416,0)</f>
        <v>0</v>
      </c>
      <c r="BH416" s="177">
        <f>IF(O416="zníž. prenesená",K416,0)</f>
        <v>0</v>
      </c>
      <c r="BI416" s="177">
        <f>IF(O416="nulová",K416,0)</f>
        <v>0</v>
      </c>
      <c r="BJ416" s="14" t="s">
        <v>158</v>
      </c>
      <c r="BK416" s="178">
        <f>ROUND(P416*H416,3)</f>
        <v>0</v>
      </c>
      <c r="BL416" s="14" t="s">
        <v>183</v>
      </c>
      <c r="BM416" s="176" t="s">
        <v>1068</v>
      </c>
    </row>
    <row r="417" spans="1:65" s="12" customFormat="1" ht="22.9" customHeight="1" x14ac:dyDescent="0.2">
      <c r="B417" s="149"/>
      <c r="D417" s="150" t="s">
        <v>73</v>
      </c>
      <c r="E417" s="161" t="s">
        <v>1069</v>
      </c>
      <c r="F417" s="161" t="s">
        <v>1070</v>
      </c>
      <c r="I417" s="152"/>
      <c r="J417" s="152"/>
      <c r="K417" s="162">
        <f>BK417</f>
        <v>0</v>
      </c>
      <c r="M417" s="149"/>
      <c r="N417" s="154"/>
      <c r="O417" s="155"/>
      <c r="P417" s="155"/>
      <c r="Q417" s="156">
        <f>SUM(Q418:Q420)</f>
        <v>0</v>
      </c>
      <c r="R417" s="156">
        <f>SUM(R418:R420)</f>
        <v>0</v>
      </c>
      <c r="S417" s="155"/>
      <c r="T417" s="157">
        <f>SUM(T418:T420)</f>
        <v>0</v>
      </c>
      <c r="U417" s="155"/>
      <c r="V417" s="157">
        <f>SUM(V418:V420)</f>
        <v>0</v>
      </c>
      <c r="W417" s="155"/>
      <c r="X417" s="158">
        <f>SUM(X418:X420)</f>
        <v>0</v>
      </c>
      <c r="AR417" s="150" t="s">
        <v>158</v>
      </c>
      <c r="AT417" s="159" t="s">
        <v>73</v>
      </c>
      <c r="AU417" s="159" t="s">
        <v>82</v>
      </c>
      <c r="AY417" s="150" t="s">
        <v>151</v>
      </c>
      <c r="BK417" s="160">
        <f>SUM(BK418:BK420)</f>
        <v>0</v>
      </c>
    </row>
    <row r="418" spans="1:65" s="2" customFormat="1" ht="21.75" customHeight="1" x14ac:dyDescent="0.2">
      <c r="A418" s="28"/>
      <c r="B418" s="163"/>
      <c r="C418" s="164" t="s">
        <v>1071</v>
      </c>
      <c r="D418" s="164" t="s">
        <v>153</v>
      </c>
      <c r="E418" s="165" t="s">
        <v>1072</v>
      </c>
      <c r="F418" s="166" t="s">
        <v>1073</v>
      </c>
      <c r="G418" s="167" t="s">
        <v>168</v>
      </c>
      <c r="H418" s="168">
        <v>299.733</v>
      </c>
      <c r="I418" s="169"/>
      <c r="J418" s="169"/>
      <c r="K418" s="168">
        <f>ROUND(P418*H418,3)</f>
        <v>0</v>
      </c>
      <c r="L418" s="170"/>
      <c r="M418" s="29"/>
      <c r="N418" s="171" t="s">
        <v>1</v>
      </c>
      <c r="O418" s="172" t="s">
        <v>38</v>
      </c>
      <c r="P418" s="173">
        <f>I418+J418</f>
        <v>0</v>
      </c>
      <c r="Q418" s="173">
        <f>ROUND(I418*H418,3)</f>
        <v>0</v>
      </c>
      <c r="R418" s="173">
        <f>ROUND(J418*H418,3)</f>
        <v>0</v>
      </c>
      <c r="S418" s="53"/>
      <c r="T418" s="174">
        <f>S418*H418</f>
        <v>0</v>
      </c>
      <c r="U418" s="174">
        <v>0</v>
      </c>
      <c r="V418" s="174">
        <f>U418*H418</f>
        <v>0</v>
      </c>
      <c r="W418" s="174">
        <v>0</v>
      </c>
      <c r="X418" s="175">
        <f>W418*H418</f>
        <v>0</v>
      </c>
      <c r="Y418" s="28"/>
      <c r="Z418" s="28"/>
      <c r="AA418" s="28"/>
      <c r="AB418" s="28"/>
      <c r="AC418" s="28"/>
      <c r="AD418" s="28"/>
      <c r="AE418" s="28"/>
      <c r="AR418" s="176" t="s">
        <v>183</v>
      </c>
      <c r="AT418" s="176" t="s">
        <v>153</v>
      </c>
      <c r="AU418" s="176" t="s">
        <v>158</v>
      </c>
      <c r="AY418" s="14" t="s">
        <v>151</v>
      </c>
      <c r="BE418" s="177">
        <f>IF(O418="základná",K418,0)</f>
        <v>0</v>
      </c>
      <c r="BF418" s="177">
        <f>IF(O418="znížená",K418,0)</f>
        <v>0</v>
      </c>
      <c r="BG418" s="177">
        <f>IF(O418="zákl. prenesená",K418,0)</f>
        <v>0</v>
      </c>
      <c r="BH418" s="177">
        <f>IF(O418="zníž. prenesená",K418,0)</f>
        <v>0</v>
      </c>
      <c r="BI418" s="177">
        <f>IF(O418="nulová",K418,0)</f>
        <v>0</v>
      </c>
      <c r="BJ418" s="14" t="s">
        <v>158</v>
      </c>
      <c r="BK418" s="178">
        <f>ROUND(P418*H418,3)</f>
        <v>0</v>
      </c>
      <c r="BL418" s="14" t="s">
        <v>183</v>
      </c>
      <c r="BM418" s="176" t="s">
        <v>1074</v>
      </c>
    </row>
    <row r="419" spans="1:65" s="2" customFormat="1" ht="16.5" customHeight="1" x14ac:dyDescent="0.2">
      <c r="A419" s="28"/>
      <c r="B419" s="163"/>
      <c r="C419" s="179" t="s">
        <v>606</v>
      </c>
      <c r="D419" s="179" t="s">
        <v>192</v>
      </c>
      <c r="E419" s="180" t="s">
        <v>1075</v>
      </c>
      <c r="F419" s="181" t="s">
        <v>1076</v>
      </c>
      <c r="G419" s="182" t="s">
        <v>168</v>
      </c>
      <c r="H419" s="183">
        <v>314.72000000000003</v>
      </c>
      <c r="I419" s="184"/>
      <c r="J419" s="185"/>
      <c r="K419" s="183">
        <f>ROUND(P419*H419,3)</f>
        <v>0</v>
      </c>
      <c r="L419" s="185"/>
      <c r="M419" s="186"/>
      <c r="N419" s="187" t="s">
        <v>1</v>
      </c>
      <c r="O419" s="172" t="s">
        <v>38</v>
      </c>
      <c r="P419" s="173">
        <f>I419+J419</f>
        <v>0</v>
      </c>
      <c r="Q419" s="173">
        <f>ROUND(I419*H419,3)</f>
        <v>0</v>
      </c>
      <c r="R419" s="173">
        <f>ROUND(J419*H419,3)</f>
        <v>0</v>
      </c>
      <c r="S419" s="53"/>
      <c r="T419" s="174">
        <f>S419*H419</f>
        <v>0</v>
      </c>
      <c r="U419" s="174">
        <v>0</v>
      </c>
      <c r="V419" s="174">
        <f>U419*H419</f>
        <v>0</v>
      </c>
      <c r="W419" s="174">
        <v>0</v>
      </c>
      <c r="X419" s="175">
        <f>W419*H419</f>
        <v>0</v>
      </c>
      <c r="Y419" s="28"/>
      <c r="Z419" s="28"/>
      <c r="AA419" s="28"/>
      <c r="AB419" s="28"/>
      <c r="AC419" s="28"/>
      <c r="AD419" s="28"/>
      <c r="AE419" s="28"/>
      <c r="AR419" s="176" t="s">
        <v>215</v>
      </c>
      <c r="AT419" s="176" t="s">
        <v>192</v>
      </c>
      <c r="AU419" s="176" t="s">
        <v>158</v>
      </c>
      <c r="AY419" s="14" t="s">
        <v>151</v>
      </c>
      <c r="BE419" s="177">
        <f>IF(O419="základná",K419,0)</f>
        <v>0</v>
      </c>
      <c r="BF419" s="177">
        <f>IF(O419="znížená",K419,0)</f>
        <v>0</v>
      </c>
      <c r="BG419" s="177">
        <f>IF(O419="zákl. prenesená",K419,0)</f>
        <v>0</v>
      </c>
      <c r="BH419" s="177">
        <f>IF(O419="zníž. prenesená",K419,0)</f>
        <v>0</v>
      </c>
      <c r="BI419" s="177">
        <f>IF(O419="nulová",K419,0)</f>
        <v>0</v>
      </c>
      <c r="BJ419" s="14" t="s">
        <v>158</v>
      </c>
      <c r="BK419" s="178">
        <f>ROUND(P419*H419,3)</f>
        <v>0</v>
      </c>
      <c r="BL419" s="14" t="s">
        <v>183</v>
      </c>
      <c r="BM419" s="176" t="s">
        <v>1077</v>
      </c>
    </row>
    <row r="420" spans="1:65" s="2" customFormat="1" ht="21.75" customHeight="1" x14ac:dyDescent="0.2">
      <c r="A420" s="28"/>
      <c r="B420" s="163"/>
      <c r="C420" s="164" t="s">
        <v>1078</v>
      </c>
      <c r="D420" s="164" t="s">
        <v>153</v>
      </c>
      <c r="E420" s="165" t="s">
        <v>1079</v>
      </c>
      <c r="F420" s="166" t="s">
        <v>1080</v>
      </c>
      <c r="G420" s="167" t="s">
        <v>649</v>
      </c>
      <c r="H420" s="169"/>
      <c r="I420" s="169"/>
      <c r="J420" s="169"/>
      <c r="K420" s="168">
        <f>ROUND(P420*H420,3)</f>
        <v>0</v>
      </c>
      <c r="L420" s="170"/>
      <c r="M420" s="29"/>
      <c r="N420" s="171" t="s">
        <v>1</v>
      </c>
      <c r="O420" s="172" t="s">
        <v>38</v>
      </c>
      <c r="P420" s="173">
        <f>I420+J420</f>
        <v>0</v>
      </c>
      <c r="Q420" s="173">
        <f>ROUND(I420*H420,3)</f>
        <v>0</v>
      </c>
      <c r="R420" s="173">
        <f>ROUND(J420*H420,3)</f>
        <v>0</v>
      </c>
      <c r="S420" s="53"/>
      <c r="T420" s="174">
        <f>S420*H420</f>
        <v>0</v>
      </c>
      <c r="U420" s="174">
        <v>0</v>
      </c>
      <c r="V420" s="174">
        <f>U420*H420</f>
        <v>0</v>
      </c>
      <c r="W420" s="174">
        <v>0</v>
      </c>
      <c r="X420" s="175">
        <f>W420*H420</f>
        <v>0</v>
      </c>
      <c r="Y420" s="28"/>
      <c r="Z420" s="28"/>
      <c r="AA420" s="28"/>
      <c r="AB420" s="28"/>
      <c r="AC420" s="28"/>
      <c r="AD420" s="28"/>
      <c r="AE420" s="28"/>
      <c r="AR420" s="176" t="s">
        <v>183</v>
      </c>
      <c r="AT420" s="176" t="s">
        <v>153</v>
      </c>
      <c r="AU420" s="176" t="s">
        <v>158</v>
      </c>
      <c r="AY420" s="14" t="s">
        <v>151</v>
      </c>
      <c r="BE420" s="177">
        <f>IF(O420="základná",K420,0)</f>
        <v>0</v>
      </c>
      <c r="BF420" s="177">
        <f>IF(O420="znížená",K420,0)</f>
        <v>0</v>
      </c>
      <c r="BG420" s="177">
        <f>IF(O420="zákl. prenesená",K420,0)</f>
        <v>0</v>
      </c>
      <c r="BH420" s="177">
        <f>IF(O420="zníž. prenesená",K420,0)</f>
        <v>0</v>
      </c>
      <c r="BI420" s="177">
        <f>IF(O420="nulová",K420,0)</f>
        <v>0</v>
      </c>
      <c r="BJ420" s="14" t="s">
        <v>158</v>
      </c>
      <c r="BK420" s="178">
        <f>ROUND(P420*H420,3)</f>
        <v>0</v>
      </c>
      <c r="BL420" s="14" t="s">
        <v>183</v>
      </c>
      <c r="BM420" s="176" t="s">
        <v>1081</v>
      </c>
    </row>
    <row r="421" spans="1:65" s="12" customFormat="1" ht="22.9" customHeight="1" x14ac:dyDescent="0.2">
      <c r="B421" s="149"/>
      <c r="D421" s="150" t="s">
        <v>73</v>
      </c>
      <c r="E421" s="161" t="s">
        <v>1082</v>
      </c>
      <c r="F421" s="161" t="s">
        <v>1083</v>
      </c>
      <c r="I421" s="152"/>
      <c r="J421" s="152"/>
      <c r="K421" s="162">
        <f>BK421</f>
        <v>0</v>
      </c>
      <c r="M421" s="149"/>
      <c r="N421" s="154"/>
      <c r="O421" s="155"/>
      <c r="P421" s="155"/>
      <c r="Q421" s="156">
        <f>SUM(Q422:Q427)</f>
        <v>0</v>
      </c>
      <c r="R421" s="156">
        <f>SUM(R422:R427)</f>
        <v>0</v>
      </c>
      <c r="S421" s="155"/>
      <c r="T421" s="157">
        <f>SUM(T422:T427)</f>
        <v>0</v>
      </c>
      <c r="U421" s="155"/>
      <c r="V421" s="157">
        <f>SUM(V422:V427)</f>
        <v>0</v>
      </c>
      <c r="W421" s="155"/>
      <c r="X421" s="158">
        <f>SUM(X422:X427)</f>
        <v>0</v>
      </c>
      <c r="AR421" s="150" t="s">
        <v>158</v>
      </c>
      <c r="AT421" s="159" t="s">
        <v>73</v>
      </c>
      <c r="AU421" s="159" t="s">
        <v>82</v>
      </c>
      <c r="AY421" s="150" t="s">
        <v>151</v>
      </c>
      <c r="BK421" s="160">
        <f>SUM(BK422:BK427)</f>
        <v>0</v>
      </c>
    </row>
    <row r="422" spans="1:65" s="2" customFormat="1" ht="21.75" customHeight="1" x14ac:dyDescent="0.2">
      <c r="A422" s="28"/>
      <c r="B422" s="163"/>
      <c r="C422" s="164" t="s">
        <v>614</v>
      </c>
      <c r="D422" s="164" t="s">
        <v>153</v>
      </c>
      <c r="E422" s="165" t="s">
        <v>1084</v>
      </c>
      <c r="F422" s="166" t="s">
        <v>1085</v>
      </c>
      <c r="G422" s="167" t="s">
        <v>168</v>
      </c>
      <c r="H422" s="168">
        <v>2235.038</v>
      </c>
      <c r="I422" s="169"/>
      <c r="J422" s="169"/>
      <c r="K422" s="168">
        <f t="shared" ref="K422:K427" si="183">ROUND(P422*H422,3)</f>
        <v>0</v>
      </c>
      <c r="L422" s="170"/>
      <c r="M422" s="29"/>
      <c r="N422" s="171" t="s">
        <v>1</v>
      </c>
      <c r="O422" s="172" t="s">
        <v>38</v>
      </c>
      <c r="P422" s="173">
        <f t="shared" ref="P422:P427" si="184">I422+J422</f>
        <v>0</v>
      </c>
      <c r="Q422" s="173">
        <f t="shared" ref="Q422:Q427" si="185">ROUND(I422*H422,3)</f>
        <v>0</v>
      </c>
      <c r="R422" s="173">
        <f t="shared" ref="R422:R427" si="186">ROUND(J422*H422,3)</f>
        <v>0</v>
      </c>
      <c r="S422" s="53"/>
      <c r="T422" s="174">
        <f t="shared" ref="T422:T427" si="187">S422*H422</f>
        <v>0</v>
      </c>
      <c r="U422" s="174">
        <v>0</v>
      </c>
      <c r="V422" s="174">
        <f t="shared" ref="V422:V427" si="188">U422*H422</f>
        <v>0</v>
      </c>
      <c r="W422" s="174">
        <v>0</v>
      </c>
      <c r="X422" s="175">
        <f t="shared" ref="X422:X427" si="189">W422*H422</f>
        <v>0</v>
      </c>
      <c r="Y422" s="28"/>
      <c r="Z422" s="28"/>
      <c r="AA422" s="28"/>
      <c r="AB422" s="28"/>
      <c r="AC422" s="28"/>
      <c r="AD422" s="28"/>
      <c r="AE422" s="28"/>
      <c r="AR422" s="176" t="s">
        <v>183</v>
      </c>
      <c r="AT422" s="176" t="s">
        <v>153</v>
      </c>
      <c r="AU422" s="176" t="s">
        <v>158</v>
      </c>
      <c r="AY422" s="14" t="s">
        <v>151</v>
      </c>
      <c r="BE422" s="177">
        <f t="shared" ref="BE422:BE427" si="190">IF(O422="základná",K422,0)</f>
        <v>0</v>
      </c>
      <c r="BF422" s="177">
        <f t="shared" ref="BF422:BF427" si="191">IF(O422="znížená",K422,0)</f>
        <v>0</v>
      </c>
      <c r="BG422" s="177">
        <f t="shared" ref="BG422:BG427" si="192">IF(O422="zákl. prenesená",K422,0)</f>
        <v>0</v>
      </c>
      <c r="BH422" s="177">
        <f t="shared" ref="BH422:BH427" si="193">IF(O422="zníž. prenesená",K422,0)</f>
        <v>0</v>
      </c>
      <c r="BI422" s="177">
        <f t="shared" ref="BI422:BI427" si="194">IF(O422="nulová",K422,0)</f>
        <v>0</v>
      </c>
      <c r="BJ422" s="14" t="s">
        <v>158</v>
      </c>
      <c r="BK422" s="178">
        <f t="shared" ref="BK422:BK427" si="195">ROUND(P422*H422,3)</f>
        <v>0</v>
      </c>
      <c r="BL422" s="14" t="s">
        <v>183</v>
      </c>
      <c r="BM422" s="176" t="s">
        <v>1086</v>
      </c>
    </row>
    <row r="423" spans="1:65" s="2" customFormat="1" ht="21.75" customHeight="1" x14ac:dyDescent="0.2">
      <c r="A423" s="28"/>
      <c r="B423" s="163"/>
      <c r="C423" s="164" t="s">
        <v>1087</v>
      </c>
      <c r="D423" s="164" t="s">
        <v>153</v>
      </c>
      <c r="E423" s="165" t="s">
        <v>1088</v>
      </c>
      <c r="F423" s="166" t="s">
        <v>1089</v>
      </c>
      <c r="G423" s="167" t="s">
        <v>168</v>
      </c>
      <c r="H423" s="168">
        <v>2264.5360000000001</v>
      </c>
      <c r="I423" s="169"/>
      <c r="J423" s="169"/>
      <c r="K423" s="168">
        <f t="shared" si="183"/>
        <v>0</v>
      </c>
      <c r="L423" s="170"/>
      <c r="M423" s="29"/>
      <c r="N423" s="171" t="s">
        <v>1</v>
      </c>
      <c r="O423" s="172" t="s">
        <v>38</v>
      </c>
      <c r="P423" s="173">
        <f t="shared" si="184"/>
        <v>0</v>
      </c>
      <c r="Q423" s="173">
        <f t="shared" si="185"/>
        <v>0</v>
      </c>
      <c r="R423" s="173">
        <f t="shared" si="186"/>
        <v>0</v>
      </c>
      <c r="S423" s="53"/>
      <c r="T423" s="174">
        <f t="shared" si="187"/>
        <v>0</v>
      </c>
      <c r="U423" s="174">
        <v>0</v>
      </c>
      <c r="V423" s="174">
        <f t="shared" si="188"/>
        <v>0</v>
      </c>
      <c r="W423" s="174">
        <v>0</v>
      </c>
      <c r="X423" s="175">
        <f t="shared" si="189"/>
        <v>0</v>
      </c>
      <c r="Y423" s="28"/>
      <c r="Z423" s="28"/>
      <c r="AA423" s="28"/>
      <c r="AB423" s="28"/>
      <c r="AC423" s="28"/>
      <c r="AD423" s="28"/>
      <c r="AE423" s="28"/>
      <c r="AR423" s="176" t="s">
        <v>183</v>
      </c>
      <c r="AT423" s="176" t="s">
        <v>153</v>
      </c>
      <c r="AU423" s="176" t="s">
        <v>158</v>
      </c>
      <c r="AY423" s="14" t="s">
        <v>151</v>
      </c>
      <c r="BE423" s="177">
        <f t="shared" si="190"/>
        <v>0</v>
      </c>
      <c r="BF423" s="177">
        <f t="shared" si="191"/>
        <v>0</v>
      </c>
      <c r="BG423" s="177">
        <f t="shared" si="192"/>
        <v>0</v>
      </c>
      <c r="BH423" s="177">
        <f t="shared" si="193"/>
        <v>0</v>
      </c>
      <c r="BI423" s="177">
        <f t="shared" si="194"/>
        <v>0</v>
      </c>
      <c r="BJ423" s="14" t="s">
        <v>158</v>
      </c>
      <c r="BK423" s="178">
        <f t="shared" si="195"/>
        <v>0</v>
      </c>
      <c r="BL423" s="14" t="s">
        <v>183</v>
      </c>
      <c r="BM423" s="176" t="s">
        <v>1090</v>
      </c>
    </row>
    <row r="424" spans="1:65" s="2" customFormat="1" ht="21.75" customHeight="1" x14ac:dyDescent="0.2">
      <c r="A424" s="28"/>
      <c r="B424" s="163"/>
      <c r="C424" s="164" t="s">
        <v>617</v>
      </c>
      <c r="D424" s="164" t="s">
        <v>153</v>
      </c>
      <c r="E424" s="165" t="s">
        <v>1091</v>
      </c>
      <c r="F424" s="166" t="s">
        <v>1092</v>
      </c>
      <c r="G424" s="167" t="s">
        <v>168</v>
      </c>
      <c r="H424" s="168">
        <v>2264.5360000000001</v>
      </c>
      <c r="I424" s="169"/>
      <c r="J424" s="169"/>
      <c r="K424" s="168">
        <f t="shared" si="183"/>
        <v>0</v>
      </c>
      <c r="L424" s="170"/>
      <c r="M424" s="29"/>
      <c r="N424" s="171" t="s">
        <v>1</v>
      </c>
      <c r="O424" s="172" t="s">
        <v>38</v>
      </c>
      <c r="P424" s="173">
        <f t="shared" si="184"/>
        <v>0</v>
      </c>
      <c r="Q424" s="173">
        <f t="shared" si="185"/>
        <v>0</v>
      </c>
      <c r="R424" s="173">
        <f t="shared" si="186"/>
        <v>0</v>
      </c>
      <c r="S424" s="53"/>
      <c r="T424" s="174">
        <f t="shared" si="187"/>
        <v>0</v>
      </c>
      <c r="U424" s="174">
        <v>0</v>
      </c>
      <c r="V424" s="174">
        <f t="shared" si="188"/>
        <v>0</v>
      </c>
      <c r="W424" s="174">
        <v>0</v>
      </c>
      <c r="X424" s="175">
        <f t="shared" si="189"/>
        <v>0</v>
      </c>
      <c r="Y424" s="28"/>
      <c r="Z424" s="28"/>
      <c r="AA424" s="28"/>
      <c r="AB424" s="28"/>
      <c r="AC424" s="28"/>
      <c r="AD424" s="28"/>
      <c r="AE424" s="28"/>
      <c r="AR424" s="176" t="s">
        <v>183</v>
      </c>
      <c r="AT424" s="176" t="s">
        <v>153</v>
      </c>
      <c r="AU424" s="176" t="s">
        <v>158</v>
      </c>
      <c r="AY424" s="14" t="s">
        <v>151</v>
      </c>
      <c r="BE424" s="177">
        <f t="shared" si="190"/>
        <v>0</v>
      </c>
      <c r="BF424" s="177">
        <f t="shared" si="191"/>
        <v>0</v>
      </c>
      <c r="BG424" s="177">
        <f t="shared" si="192"/>
        <v>0</v>
      </c>
      <c r="BH424" s="177">
        <f t="shared" si="193"/>
        <v>0</v>
      </c>
      <c r="BI424" s="177">
        <f t="shared" si="194"/>
        <v>0</v>
      </c>
      <c r="BJ424" s="14" t="s">
        <v>158</v>
      </c>
      <c r="BK424" s="178">
        <f t="shared" si="195"/>
        <v>0</v>
      </c>
      <c r="BL424" s="14" t="s">
        <v>183</v>
      </c>
      <c r="BM424" s="176" t="s">
        <v>1093</v>
      </c>
    </row>
    <row r="425" spans="1:65" s="2" customFormat="1" ht="21.75" customHeight="1" x14ac:dyDescent="0.2">
      <c r="A425" s="28"/>
      <c r="B425" s="163"/>
      <c r="C425" s="164" t="s">
        <v>1094</v>
      </c>
      <c r="D425" s="164" t="s">
        <v>153</v>
      </c>
      <c r="E425" s="165" t="s">
        <v>1095</v>
      </c>
      <c r="F425" s="166" t="s">
        <v>1096</v>
      </c>
      <c r="G425" s="167" t="s">
        <v>168</v>
      </c>
      <c r="H425" s="168">
        <v>914.21500000000003</v>
      </c>
      <c r="I425" s="169"/>
      <c r="J425" s="169"/>
      <c r="K425" s="168">
        <f t="shared" si="183"/>
        <v>0</v>
      </c>
      <c r="L425" s="170"/>
      <c r="M425" s="29"/>
      <c r="N425" s="171" t="s">
        <v>1</v>
      </c>
      <c r="O425" s="172" t="s">
        <v>38</v>
      </c>
      <c r="P425" s="173">
        <f t="shared" si="184"/>
        <v>0</v>
      </c>
      <c r="Q425" s="173">
        <f t="shared" si="185"/>
        <v>0</v>
      </c>
      <c r="R425" s="173">
        <f t="shared" si="186"/>
        <v>0</v>
      </c>
      <c r="S425" s="53"/>
      <c r="T425" s="174">
        <f t="shared" si="187"/>
        <v>0</v>
      </c>
      <c r="U425" s="174">
        <v>0</v>
      </c>
      <c r="V425" s="174">
        <f t="shared" si="188"/>
        <v>0</v>
      </c>
      <c r="W425" s="174">
        <v>0</v>
      </c>
      <c r="X425" s="175">
        <f t="shared" si="189"/>
        <v>0</v>
      </c>
      <c r="Y425" s="28"/>
      <c r="Z425" s="28"/>
      <c r="AA425" s="28"/>
      <c r="AB425" s="28"/>
      <c r="AC425" s="28"/>
      <c r="AD425" s="28"/>
      <c r="AE425" s="28"/>
      <c r="AR425" s="176" t="s">
        <v>183</v>
      </c>
      <c r="AT425" s="176" t="s">
        <v>153</v>
      </c>
      <c r="AU425" s="176" t="s">
        <v>158</v>
      </c>
      <c r="AY425" s="14" t="s">
        <v>151</v>
      </c>
      <c r="BE425" s="177">
        <f t="shared" si="190"/>
        <v>0</v>
      </c>
      <c r="BF425" s="177">
        <f t="shared" si="191"/>
        <v>0</v>
      </c>
      <c r="BG425" s="177">
        <f t="shared" si="192"/>
        <v>0</v>
      </c>
      <c r="BH425" s="177">
        <f t="shared" si="193"/>
        <v>0</v>
      </c>
      <c r="BI425" s="177">
        <f t="shared" si="194"/>
        <v>0</v>
      </c>
      <c r="BJ425" s="14" t="s">
        <v>158</v>
      </c>
      <c r="BK425" s="178">
        <f t="shared" si="195"/>
        <v>0</v>
      </c>
      <c r="BL425" s="14" t="s">
        <v>183</v>
      </c>
      <c r="BM425" s="176" t="s">
        <v>1097</v>
      </c>
    </row>
    <row r="426" spans="1:65" s="2" customFormat="1" ht="21.75" customHeight="1" x14ac:dyDescent="0.2">
      <c r="A426" s="28"/>
      <c r="B426" s="163"/>
      <c r="C426" s="164" t="s">
        <v>621</v>
      </c>
      <c r="D426" s="164" t="s">
        <v>153</v>
      </c>
      <c r="E426" s="165" t="s">
        <v>1098</v>
      </c>
      <c r="F426" s="166" t="s">
        <v>1099</v>
      </c>
      <c r="G426" s="167" t="s">
        <v>168</v>
      </c>
      <c r="H426" s="168">
        <v>1230</v>
      </c>
      <c r="I426" s="169"/>
      <c r="J426" s="169"/>
      <c r="K426" s="168">
        <f t="shared" si="183"/>
        <v>0</v>
      </c>
      <c r="L426" s="170"/>
      <c r="M426" s="29"/>
      <c r="N426" s="171" t="s">
        <v>1</v>
      </c>
      <c r="O426" s="172" t="s">
        <v>38</v>
      </c>
      <c r="P426" s="173">
        <f t="shared" si="184"/>
        <v>0</v>
      </c>
      <c r="Q426" s="173">
        <f t="shared" si="185"/>
        <v>0</v>
      </c>
      <c r="R426" s="173">
        <f t="shared" si="186"/>
        <v>0</v>
      </c>
      <c r="S426" s="53"/>
      <c r="T426" s="174">
        <f t="shared" si="187"/>
        <v>0</v>
      </c>
      <c r="U426" s="174">
        <v>0</v>
      </c>
      <c r="V426" s="174">
        <f t="shared" si="188"/>
        <v>0</v>
      </c>
      <c r="W426" s="174">
        <v>0</v>
      </c>
      <c r="X426" s="175">
        <f t="shared" si="189"/>
        <v>0</v>
      </c>
      <c r="Y426" s="28"/>
      <c r="Z426" s="28"/>
      <c r="AA426" s="28"/>
      <c r="AB426" s="28"/>
      <c r="AC426" s="28"/>
      <c r="AD426" s="28"/>
      <c r="AE426" s="28"/>
      <c r="AR426" s="176" t="s">
        <v>183</v>
      </c>
      <c r="AT426" s="176" t="s">
        <v>153</v>
      </c>
      <c r="AU426" s="176" t="s">
        <v>158</v>
      </c>
      <c r="AY426" s="14" t="s">
        <v>151</v>
      </c>
      <c r="BE426" s="177">
        <f t="shared" si="190"/>
        <v>0</v>
      </c>
      <c r="BF426" s="177">
        <f t="shared" si="191"/>
        <v>0</v>
      </c>
      <c r="BG426" s="177">
        <f t="shared" si="192"/>
        <v>0</v>
      </c>
      <c r="BH426" s="177">
        <f t="shared" si="193"/>
        <v>0</v>
      </c>
      <c r="BI426" s="177">
        <f t="shared" si="194"/>
        <v>0</v>
      </c>
      <c r="BJ426" s="14" t="s">
        <v>158</v>
      </c>
      <c r="BK426" s="178">
        <f t="shared" si="195"/>
        <v>0</v>
      </c>
      <c r="BL426" s="14" t="s">
        <v>183</v>
      </c>
      <c r="BM426" s="176" t="s">
        <v>1100</v>
      </c>
    </row>
    <row r="427" spans="1:65" s="2" customFormat="1" ht="21.75" customHeight="1" x14ac:dyDescent="0.2">
      <c r="A427" s="28"/>
      <c r="B427" s="163"/>
      <c r="C427" s="164" t="s">
        <v>1101</v>
      </c>
      <c r="D427" s="164" t="s">
        <v>153</v>
      </c>
      <c r="E427" s="165" t="s">
        <v>1102</v>
      </c>
      <c r="F427" s="166" t="s">
        <v>1103</v>
      </c>
      <c r="G427" s="167" t="s">
        <v>168</v>
      </c>
      <c r="H427" s="168">
        <v>1230</v>
      </c>
      <c r="I427" s="169"/>
      <c r="J427" s="169"/>
      <c r="K427" s="168">
        <f t="shared" si="183"/>
        <v>0</v>
      </c>
      <c r="L427" s="170"/>
      <c r="M427" s="29"/>
      <c r="N427" s="171" t="s">
        <v>1</v>
      </c>
      <c r="O427" s="172" t="s">
        <v>38</v>
      </c>
      <c r="P427" s="173">
        <f t="shared" si="184"/>
        <v>0</v>
      </c>
      <c r="Q427" s="173">
        <f t="shared" si="185"/>
        <v>0</v>
      </c>
      <c r="R427" s="173">
        <f t="shared" si="186"/>
        <v>0</v>
      </c>
      <c r="S427" s="53"/>
      <c r="T427" s="174">
        <f t="shared" si="187"/>
        <v>0</v>
      </c>
      <c r="U427" s="174">
        <v>0</v>
      </c>
      <c r="V427" s="174">
        <f t="shared" si="188"/>
        <v>0</v>
      </c>
      <c r="W427" s="174">
        <v>0</v>
      </c>
      <c r="X427" s="175">
        <f t="shared" si="189"/>
        <v>0</v>
      </c>
      <c r="Y427" s="28"/>
      <c r="Z427" s="28"/>
      <c r="AA427" s="28"/>
      <c r="AB427" s="28"/>
      <c r="AC427" s="28"/>
      <c r="AD427" s="28"/>
      <c r="AE427" s="28"/>
      <c r="AR427" s="176" t="s">
        <v>183</v>
      </c>
      <c r="AT427" s="176" t="s">
        <v>153</v>
      </c>
      <c r="AU427" s="176" t="s">
        <v>158</v>
      </c>
      <c r="AY427" s="14" t="s">
        <v>151</v>
      </c>
      <c r="BE427" s="177">
        <f t="shared" si="190"/>
        <v>0</v>
      </c>
      <c r="BF427" s="177">
        <f t="shared" si="191"/>
        <v>0</v>
      </c>
      <c r="BG427" s="177">
        <f t="shared" si="192"/>
        <v>0</v>
      </c>
      <c r="BH427" s="177">
        <f t="shared" si="193"/>
        <v>0</v>
      </c>
      <c r="BI427" s="177">
        <f t="shared" si="194"/>
        <v>0</v>
      </c>
      <c r="BJ427" s="14" t="s">
        <v>158</v>
      </c>
      <c r="BK427" s="178">
        <f t="shared" si="195"/>
        <v>0</v>
      </c>
      <c r="BL427" s="14" t="s">
        <v>183</v>
      </c>
      <c r="BM427" s="176" t="s">
        <v>1104</v>
      </c>
    </row>
    <row r="428" spans="1:65" s="12" customFormat="1" ht="22.9" customHeight="1" x14ac:dyDescent="0.2">
      <c r="B428" s="149"/>
      <c r="D428" s="150" t="s">
        <v>73</v>
      </c>
      <c r="E428" s="161" t="s">
        <v>1105</v>
      </c>
      <c r="F428" s="161" t="s">
        <v>1106</v>
      </c>
      <c r="I428" s="152"/>
      <c r="J428" s="152"/>
      <c r="K428" s="162">
        <f>BK428</f>
        <v>0</v>
      </c>
      <c r="M428" s="149"/>
      <c r="N428" s="154"/>
      <c r="O428" s="155"/>
      <c r="P428" s="155"/>
      <c r="Q428" s="156">
        <f>SUM(Q429:Q436)</f>
        <v>0</v>
      </c>
      <c r="R428" s="156">
        <f>SUM(R429:R436)</f>
        <v>0</v>
      </c>
      <c r="S428" s="155"/>
      <c r="T428" s="157">
        <f>SUM(T429:T436)</f>
        <v>0</v>
      </c>
      <c r="U428" s="155"/>
      <c r="V428" s="157">
        <f>SUM(V429:V436)</f>
        <v>0</v>
      </c>
      <c r="W428" s="155"/>
      <c r="X428" s="158">
        <f>SUM(X429:X436)</f>
        <v>0</v>
      </c>
      <c r="AR428" s="150" t="s">
        <v>158</v>
      </c>
      <c r="AT428" s="159" t="s">
        <v>73</v>
      </c>
      <c r="AU428" s="159" t="s">
        <v>82</v>
      </c>
      <c r="AY428" s="150" t="s">
        <v>151</v>
      </c>
      <c r="BK428" s="160">
        <f>SUM(BK429:BK436)</f>
        <v>0</v>
      </c>
    </row>
    <row r="429" spans="1:65" s="2" customFormat="1" ht="33" customHeight="1" x14ac:dyDescent="0.2">
      <c r="A429" s="28"/>
      <c r="B429" s="163"/>
      <c r="C429" s="164" t="s">
        <v>624</v>
      </c>
      <c r="D429" s="164" t="s">
        <v>153</v>
      </c>
      <c r="E429" s="165" t="s">
        <v>1107</v>
      </c>
      <c r="F429" s="166" t="s">
        <v>1108</v>
      </c>
      <c r="G429" s="167" t="s">
        <v>168</v>
      </c>
      <c r="H429" s="168">
        <v>1604.4849999999999</v>
      </c>
      <c r="I429" s="169"/>
      <c r="J429" s="169"/>
      <c r="K429" s="168">
        <f t="shared" ref="K429:K436" si="196">ROUND(P429*H429,3)</f>
        <v>0</v>
      </c>
      <c r="L429" s="170"/>
      <c r="M429" s="29"/>
      <c r="N429" s="171" t="s">
        <v>1</v>
      </c>
      <c r="O429" s="172" t="s">
        <v>38</v>
      </c>
      <c r="P429" s="173">
        <f t="shared" ref="P429:P436" si="197">I429+J429</f>
        <v>0</v>
      </c>
      <c r="Q429" s="173">
        <f t="shared" ref="Q429:Q436" si="198">ROUND(I429*H429,3)</f>
        <v>0</v>
      </c>
      <c r="R429" s="173">
        <f t="shared" ref="R429:R436" si="199">ROUND(J429*H429,3)</f>
        <v>0</v>
      </c>
      <c r="S429" s="53"/>
      <c r="T429" s="174">
        <f t="shared" ref="T429:T436" si="200">S429*H429</f>
        <v>0</v>
      </c>
      <c r="U429" s="174">
        <v>0</v>
      </c>
      <c r="V429" s="174">
        <f t="shared" ref="V429:V436" si="201">U429*H429</f>
        <v>0</v>
      </c>
      <c r="W429" s="174">
        <v>0</v>
      </c>
      <c r="X429" s="175">
        <f t="shared" ref="X429:X436" si="202">W429*H429</f>
        <v>0</v>
      </c>
      <c r="Y429" s="28"/>
      <c r="Z429" s="28"/>
      <c r="AA429" s="28"/>
      <c r="AB429" s="28"/>
      <c r="AC429" s="28"/>
      <c r="AD429" s="28"/>
      <c r="AE429" s="28"/>
      <c r="AR429" s="176" t="s">
        <v>183</v>
      </c>
      <c r="AT429" s="176" t="s">
        <v>153</v>
      </c>
      <c r="AU429" s="176" t="s">
        <v>158</v>
      </c>
      <c r="AY429" s="14" t="s">
        <v>151</v>
      </c>
      <c r="BE429" s="177">
        <f t="shared" ref="BE429:BE436" si="203">IF(O429="základná",K429,0)</f>
        <v>0</v>
      </c>
      <c r="BF429" s="177">
        <f t="shared" ref="BF429:BF436" si="204">IF(O429="znížená",K429,0)</f>
        <v>0</v>
      </c>
      <c r="BG429" s="177">
        <f t="shared" ref="BG429:BG436" si="205">IF(O429="zákl. prenesená",K429,0)</f>
        <v>0</v>
      </c>
      <c r="BH429" s="177">
        <f t="shared" ref="BH429:BH436" si="206">IF(O429="zníž. prenesená",K429,0)</f>
        <v>0</v>
      </c>
      <c r="BI429" s="177">
        <f t="shared" ref="BI429:BI436" si="207">IF(O429="nulová",K429,0)</f>
        <v>0</v>
      </c>
      <c r="BJ429" s="14" t="s">
        <v>158</v>
      </c>
      <c r="BK429" s="178">
        <f t="shared" ref="BK429:BK436" si="208">ROUND(P429*H429,3)</f>
        <v>0</v>
      </c>
      <c r="BL429" s="14" t="s">
        <v>183</v>
      </c>
      <c r="BM429" s="176" t="s">
        <v>1109</v>
      </c>
    </row>
    <row r="430" spans="1:65" s="2" customFormat="1" ht="33" customHeight="1" x14ac:dyDescent="0.2">
      <c r="A430" s="28"/>
      <c r="B430" s="163"/>
      <c r="C430" s="164" t="s">
        <v>1110</v>
      </c>
      <c r="D430" s="164" t="s">
        <v>153</v>
      </c>
      <c r="E430" s="165" t="s">
        <v>1111</v>
      </c>
      <c r="F430" s="166" t="s">
        <v>1112</v>
      </c>
      <c r="G430" s="167" t="s">
        <v>168</v>
      </c>
      <c r="H430" s="168">
        <v>9057.0650000000005</v>
      </c>
      <c r="I430" s="169"/>
      <c r="J430" s="169"/>
      <c r="K430" s="168">
        <f t="shared" si="196"/>
        <v>0</v>
      </c>
      <c r="L430" s="170"/>
      <c r="M430" s="29"/>
      <c r="N430" s="171" t="s">
        <v>1</v>
      </c>
      <c r="O430" s="172" t="s">
        <v>38</v>
      </c>
      <c r="P430" s="173">
        <f t="shared" si="197"/>
        <v>0</v>
      </c>
      <c r="Q430" s="173">
        <f t="shared" si="198"/>
        <v>0</v>
      </c>
      <c r="R430" s="173">
        <f t="shared" si="199"/>
        <v>0</v>
      </c>
      <c r="S430" s="53"/>
      <c r="T430" s="174">
        <f t="shared" si="200"/>
        <v>0</v>
      </c>
      <c r="U430" s="174">
        <v>0</v>
      </c>
      <c r="V430" s="174">
        <f t="shared" si="201"/>
        <v>0</v>
      </c>
      <c r="W430" s="174">
        <v>0</v>
      </c>
      <c r="X430" s="175">
        <f t="shared" si="202"/>
        <v>0</v>
      </c>
      <c r="Y430" s="28"/>
      <c r="Z430" s="28"/>
      <c r="AA430" s="28"/>
      <c r="AB430" s="28"/>
      <c r="AC430" s="28"/>
      <c r="AD430" s="28"/>
      <c r="AE430" s="28"/>
      <c r="AR430" s="176" t="s">
        <v>183</v>
      </c>
      <c r="AT430" s="176" t="s">
        <v>153</v>
      </c>
      <c r="AU430" s="176" t="s">
        <v>158</v>
      </c>
      <c r="AY430" s="14" t="s">
        <v>151</v>
      </c>
      <c r="BE430" s="177">
        <f t="shared" si="203"/>
        <v>0</v>
      </c>
      <c r="BF430" s="177">
        <f t="shared" si="204"/>
        <v>0</v>
      </c>
      <c r="BG430" s="177">
        <f t="shared" si="205"/>
        <v>0</v>
      </c>
      <c r="BH430" s="177">
        <f t="shared" si="206"/>
        <v>0</v>
      </c>
      <c r="BI430" s="177">
        <f t="shared" si="207"/>
        <v>0</v>
      </c>
      <c r="BJ430" s="14" t="s">
        <v>158</v>
      </c>
      <c r="BK430" s="178">
        <f t="shared" si="208"/>
        <v>0</v>
      </c>
      <c r="BL430" s="14" t="s">
        <v>183</v>
      </c>
      <c r="BM430" s="176" t="s">
        <v>1113</v>
      </c>
    </row>
    <row r="431" spans="1:65" s="2" customFormat="1" ht="16.5" customHeight="1" x14ac:dyDescent="0.2">
      <c r="A431" s="28"/>
      <c r="B431" s="163"/>
      <c r="C431" s="164" t="s">
        <v>628</v>
      </c>
      <c r="D431" s="164" t="s">
        <v>153</v>
      </c>
      <c r="E431" s="165" t="s">
        <v>1114</v>
      </c>
      <c r="F431" s="166" t="s">
        <v>1115</v>
      </c>
      <c r="G431" s="167" t="s">
        <v>168</v>
      </c>
      <c r="H431" s="168">
        <v>1604.4849999999999</v>
      </c>
      <c r="I431" s="169"/>
      <c r="J431" s="169"/>
      <c r="K431" s="168">
        <f t="shared" si="196"/>
        <v>0</v>
      </c>
      <c r="L431" s="170"/>
      <c r="M431" s="29"/>
      <c r="N431" s="171" t="s">
        <v>1</v>
      </c>
      <c r="O431" s="172" t="s">
        <v>38</v>
      </c>
      <c r="P431" s="173">
        <f t="shared" si="197"/>
        <v>0</v>
      </c>
      <c r="Q431" s="173">
        <f t="shared" si="198"/>
        <v>0</v>
      </c>
      <c r="R431" s="173">
        <f t="shared" si="199"/>
        <v>0</v>
      </c>
      <c r="S431" s="53"/>
      <c r="T431" s="174">
        <f t="shared" si="200"/>
        <v>0</v>
      </c>
      <c r="U431" s="174">
        <v>0</v>
      </c>
      <c r="V431" s="174">
        <f t="shared" si="201"/>
        <v>0</v>
      </c>
      <c r="W431" s="174">
        <v>0</v>
      </c>
      <c r="X431" s="175">
        <f t="shared" si="202"/>
        <v>0</v>
      </c>
      <c r="Y431" s="28"/>
      <c r="Z431" s="28"/>
      <c r="AA431" s="28"/>
      <c r="AB431" s="28"/>
      <c r="AC431" s="28"/>
      <c r="AD431" s="28"/>
      <c r="AE431" s="28"/>
      <c r="AR431" s="176" t="s">
        <v>183</v>
      </c>
      <c r="AT431" s="176" t="s">
        <v>153</v>
      </c>
      <c r="AU431" s="176" t="s">
        <v>158</v>
      </c>
      <c r="AY431" s="14" t="s">
        <v>151</v>
      </c>
      <c r="BE431" s="177">
        <f t="shared" si="203"/>
        <v>0</v>
      </c>
      <c r="BF431" s="177">
        <f t="shared" si="204"/>
        <v>0</v>
      </c>
      <c r="BG431" s="177">
        <f t="shared" si="205"/>
        <v>0</v>
      </c>
      <c r="BH431" s="177">
        <f t="shared" si="206"/>
        <v>0</v>
      </c>
      <c r="BI431" s="177">
        <f t="shared" si="207"/>
        <v>0</v>
      </c>
      <c r="BJ431" s="14" t="s">
        <v>158</v>
      </c>
      <c r="BK431" s="178">
        <f t="shared" si="208"/>
        <v>0</v>
      </c>
      <c r="BL431" s="14" t="s">
        <v>183</v>
      </c>
      <c r="BM431" s="176" t="s">
        <v>1116</v>
      </c>
    </row>
    <row r="432" spans="1:65" s="2" customFormat="1" ht="16.5" customHeight="1" x14ac:dyDescent="0.2">
      <c r="A432" s="28"/>
      <c r="B432" s="163"/>
      <c r="C432" s="164" t="s">
        <v>1117</v>
      </c>
      <c r="D432" s="164" t="s">
        <v>153</v>
      </c>
      <c r="E432" s="165" t="s">
        <v>1118</v>
      </c>
      <c r="F432" s="166" t="s">
        <v>1119</v>
      </c>
      <c r="G432" s="167" t="s">
        <v>168</v>
      </c>
      <c r="H432" s="168">
        <v>9057.0650000000005</v>
      </c>
      <c r="I432" s="169"/>
      <c r="J432" s="169"/>
      <c r="K432" s="168">
        <f t="shared" si="196"/>
        <v>0</v>
      </c>
      <c r="L432" s="170"/>
      <c r="M432" s="29"/>
      <c r="N432" s="171" t="s">
        <v>1</v>
      </c>
      <c r="O432" s="172" t="s">
        <v>38</v>
      </c>
      <c r="P432" s="173">
        <f t="shared" si="197"/>
        <v>0</v>
      </c>
      <c r="Q432" s="173">
        <f t="shared" si="198"/>
        <v>0</v>
      </c>
      <c r="R432" s="173">
        <f t="shared" si="199"/>
        <v>0</v>
      </c>
      <c r="S432" s="53"/>
      <c r="T432" s="174">
        <f t="shared" si="200"/>
        <v>0</v>
      </c>
      <c r="U432" s="174">
        <v>0</v>
      </c>
      <c r="V432" s="174">
        <f t="shared" si="201"/>
        <v>0</v>
      </c>
      <c r="W432" s="174">
        <v>0</v>
      </c>
      <c r="X432" s="175">
        <f t="shared" si="202"/>
        <v>0</v>
      </c>
      <c r="Y432" s="28"/>
      <c r="Z432" s="28"/>
      <c r="AA432" s="28"/>
      <c r="AB432" s="28"/>
      <c r="AC432" s="28"/>
      <c r="AD432" s="28"/>
      <c r="AE432" s="28"/>
      <c r="AR432" s="176" t="s">
        <v>183</v>
      </c>
      <c r="AT432" s="176" t="s">
        <v>153</v>
      </c>
      <c r="AU432" s="176" t="s">
        <v>158</v>
      </c>
      <c r="AY432" s="14" t="s">
        <v>151</v>
      </c>
      <c r="BE432" s="177">
        <f t="shared" si="203"/>
        <v>0</v>
      </c>
      <c r="BF432" s="177">
        <f t="shared" si="204"/>
        <v>0</v>
      </c>
      <c r="BG432" s="177">
        <f t="shared" si="205"/>
        <v>0</v>
      </c>
      <c r="BH432" s="177">
        <f t="shared" si="206"/>
        <v>0</v>
      </c>
      <c r="BI432" s="177">
        <f t="shared" si="207"/>
        <v>0</v>
      </c>
      <c r="BJ432" s="14" t="s">
        <v>158</v>
      </c>
      <c r="BK432" s="178">
        <f t="shared" si="208"/>
        <v>0</v>
      </c>
      <c r="BL432" s="14" t="s">
        <v>183</v>
      </c>
      <c r="BM432" s="176" t="s">
        <v>1120</v>
      </c>
    </row>
    <row r="433" spans="1:65" s="2" customFormat="1" ht="16.5" customHeight="1" x14ac:dyDescent="0.2">
      <c r="A433" s="28"/>
      <c r="B433" s="163"/>
      <c r="C433" s="164" t="s">
        <v>631</v>
      </c>
      <c r="D433" s="164" t="s">
        <v>153</v>
      </c>
      <c r="E433" s="165" t="s">
        <v>1121</v>
      </c>
      <c r="F433" s="166" t="s">
        <v>1122</v>
      </c>
      <c r="G433" s="167" t="s">
        <v>168</v>
      </c>
      <c r="H433" s="168">
        <v>1604.4849999999999</v>
      </c>
      <c r="I433" s="169"/>
      <c r="J433" s="169"/>
      <c r="K433" s="168">
        <f t="shared" si="196"/>
        <v>0</v>
      </c>
      <c r="L433" s="170"/>
      <c r="M433" s="29"/>
      <c r="N433" s="171" t="s">
        <v>1</v>
      </c>
      <c r="O433" s="172" t="s">
        <v>38</v>
      </c>
      <c r="P433" s="173">
        <f t="shared" si="197"/>
        <v>0</v>
      </c>
      <c r="Q433" s="173">
        <f t="shared" si="198"/>
        <v>0</v>
      </c>
      <c r="R433" s="173">
        <f t="shared" si="199"/>
        <v>0</v>
      </c>
      <c r="S433" s="53"/>
      <c r="T433" s="174">
        <f t="shared" si="200"/>
        <v>0</v>
      </c>
      <c r="U433" s="174">
        <v>0</v>
      </c>
      <c r="V433" s="174">
        <f t="shared" si="201"/>
        <v>0</v>
      </c>
      <c r="W433" s="174">
        <v>0</v>
      </c>
      <c r="X433" s="175">
        <f t="shared" si="202"/>
        <v>0</v>
      </c>
      <c r="Y433" s="28"/>
      <c r="Z433" s="28"/>
      <c r="AA433" s="28"/>
      <c r="AB433" s="28"/>
      <c r="AC433" s="28"/>
      <c r="AD433" s="28"/>
      <c r="AE433" s="28"/>
      <c r="AR433" s="176" t="s">
        <v>183</v>
      </c>
      <c r="AT433" s="176" t="s">
        <v>153</v>
      </c>
      <c r="AU433" s="176" t="s">
        <v>158</v>
      </c>
      <c r="AY433" s="14" t="s">
        <v>151</v>
      </c>
      <c r="BE433" s="177">
        <f t="shared" si="203"/>
        <v>0</v>
      </c>
      <c r="BF433" s="177">
        <f t="shared" si="204"/>
        <v>0</v>
      </c>
      <c r="BG433" s="177">
        <f t="shared" si="205"/>
        <v>0</v>
      </c>
      <c r="BH433" s="177">
        <f t="shared" si="206"/>
        <v>0</v>
      </c>
      <c r="BI433" s="177">
        <f t="shared" si="207"/>
        <v>0</v>
      </c>
      <c r="BJ433" s="14" t="s">
        <v>158</v>
      </c>
      <c r="BK433" s="178">
        <f t="shared" si="208"/>
        <v>0</v>
      </c>
      <c r="BL433" s="14" t="s">
        <v>183</v>
      </c>
      <c r="BM433" s="176" t="s">
        <v>1123</v>
      </c>
    </row>
    <row r="434" spans="1:65" s="2" customFormat="1" ht="16.5" customHeight="1" x14ac:dyDescent="0.2">
      <c r="A434" s="28"/>
      <c r="B434" s="163"/>
      <c r="C434" s="164" t="s">
        <v>1124</v>
      </c>
      <c r="D434" s="164" t="s">
        <v>153</v>
      </c>
      <c r="E434" s="165" t="s">
        <v>1125</v>
      </c>
      <c r="F434" s="166" t="s">
        <v>1126</v>
      </c>
      <c r="G434" s="167" t="s">
        <v>168</v>
      </c>
      <c r="H434" s="168">
        <v>9057.0650000000005</v>
      </c>
      <c r="I434" s="169"/>
      <c r="J434" s="169"/>
      <c r="K434" s="168">
        <f t="shared" si="196"/>
        <v>0</v>
      </c>
      <c r="L434" s="170"/>
      <c r="M434" s="29"/>
      <c r="N434" s="171" t="s">
        <v>1</v>
      </c>
      <c r="O434" s="172" t="s">
        <v>38</v>
      </c>
      <c r="P434" s="173">
        <f t="shared" si="197"/>
        <v>0</v>
      </c>
      <c r="Q434" s="173">
        <f t="shared" si="198"/>
        <v>0</v>
      </c>
      <c r="R434" s="173">
        <f t="shared" si="199"/>
        <v>0</v>
      </c>
      <c r="S434" s="53"/>
      <c r="T434" s="174">
        <f t="shared" si="200"/>
        <v>0</v>
      </c>
      <c r="U434" s="174">
        <v>0</v>
      </c>
      <c r="V434" s="174">
        <f t="shared" si="201"/>
        <v>0</v>
      </c>
      <c r="W434" s="174">
        <v>0</v>
      </c>
      <c r="X434" s="175">
        <f t="shared" si="202"/>
        <v>0</v>
      </c>
      <c r="Y434" s="28"/>
      <c r="Z434" s="28"/>
      <c r="AA434" s="28"/>
      <c r="AB434" s="28"/>
      <c r="AC434" s="28"/>
      <c r="AD434" s="28"/>
      <c r="AE434" s="28"/>
      <c r="AR434" s="176" t="s">
        <v>183</v>
      </c>
      <c r="AT434" s="176" t="s">
        <v>153</v>
      </c>
      <c r="AU434" s="176" t="s">
        <v>158</v>
      </c>
      <c r="AY434" s="14" t="s">
        <v>151</v>
      </c>
      <c r="BE434" s="177">
        <f t="shared" si="203"/>
        <v>0</v>
      </c>
      <c r="BF434" s="177">
        <f t="shared" si="204"/>
        <v>0</v>
      </c>
      <c r="BG434" s="177">
        <f t="shared" si="205"/>
        <v>0</v>
      </c>
      <c r="BH434" s="177">
        <f t="shared" si="206"/>
        <v>0</v>
      </c>
      <c r="BI434" s="177">
        <f t="shared" si="207"/>
        <v>0</v>
      </c>
      <c r="BJ434" s="14" t="s">
        <v>158</v>
      </c>
      <c r="BK434" s="178">
        <f t="shared" si="208"/>
        <v>0</v>
      </c>
      <c r="BL434" s="14" t="s">
        <v>183</v>
      </c>
      <c r="BM434" s="176" t="s">
        <v>1127</v>
      </c>
    </row>
    <row r="435" spans="1:65" s="2" customFormat="1" ht="21.75" customHeight="1" x14ac:dyDescent="0.2">
      <c r="A435" s="28"/>
      <c r="B435" s="163"/>
      <c r="C435" s="164" t="s">
        <v>639</v>
      </c>
      <c r="D435" s="164" t="s">
        <v>153</v>
      </c>
      <c r="E435" s="165" t="s">
        <v>1128</v>
      </c>
      <c r="F435" s="166" t="s">
        <v>1129</v>
      </c>
      <c r="G435" s="167" t="s">
        <v>168</v>
      </c>
      <c r="H435" s="168">
        <v>561.57000000000005</v>
      </c>
      <c r="I435" s="169"/>
      <c r="J435" s="169"/>
      <c r="K435" s="168">
        <f t="shared" si="196"/>
        <v>0</v>
      </c>
      <c r="L435" s="170"/>
      <c r="M435" s="29"/>
      <c r="N435" s="171" t="s">
        <v>1</v>
      </c>
      <c r="O435" s="172" t="s">
        <v>38</v>
      </c>
      <c r="P435" s="173">
        <f t="shared" si="197"/>
        <v>0</v>
      </c>
      <c r="Q435" s="173">
        <f t="shared" si="198"/>
        <v>0</v>
      </c>
      <c r="R435" s="173">
        <f t="shared" si="199"/>
        <v>0</v>
      </c>
      <c r="S435" s="53"/>
      <c r="T435" s="174">
        <f t="shared" si="200"/>
        <v>0</v>
      </c>
      <c r="U435" s="174">
        <v>0</v>
      </c>
      <c r="V435" s="174">
        <f t="shared" si="201"/>
        <v>0</v>
      </c>
      <c r="W435" s="174">
        <v>0</v>
      </c>
      <c r="X435" s="175">
        <f t="shared" si="202"/>
        <v>0</v>
      </c>
      <c r="Y435" s="28"/>
      <c r="Z435" s="28"/>
      <c r="AA435" s="28"/>
      <c r="AB435" s="28"/>
      <c r="AC435" s="28"/>
      <c r="AD435" s="28"/>
      <c r="AE435" s="28"/>
      <c r="AR435" s="176" t="s">
        <v>183</v>
      </c>
      <c r="AT435" s="176" t="s">
        <v>153</v>
      </c>
      <c r="AU435" s="176" t="s">
        <v>158</v>
      </c>
      <c r="AY435" s="14" t="s">
        <v>151</v>
      </c>
      <c r="BE435" s="177">
        <f t="shared" si="203"/>
        <v>0</v>
      </c>
      <c r="BF435" s="177">
        <f t="shared" si="204"/>
        <v>0</v>
      </c>
      <c r="BG435" s="177">
        <f t="shared" si="205"/>
        <v>0</v>
      </c>
      <c r="BH435" s="177">
        <f t="shared" si="206"/>
        <v>0</v>
      </c>
      <c r="BI435" s="177">
        <f t="shared" si="207"/>
        <v>0</v>
      </c>
      <c r="BJ435" s="14" t="s">
        <v>158</v>
      </c>
      <c r="BK435" s="178">
        <f t="shared" si="208"/>
        <v>0</v>
      </c>
      <c r="BL435" s="14" t="s">
        <v>183</v>
      </c>
      <c r="BM435" s="176" t="s">
        <v>1130</v>
      </c>
    </row>
    <row r="436" spans="1:65" s="2" customFormat="1" ht="21.75" customHeight="1" x14ac:dyDescent="0.2">
      <c r="A436" s="28"/>
      <c r="B436" s="163"/>
      <c r="C436" s="164" t="s">
        <v>1131</v>
      </c>
      <c r="D436" s="164" t="s">
        <v>153</v>
      </c>
      <c r="E436" s="165" t="s">
        <v>1132</v>
      </c>
      <c r="F436" s="166" t="s">
        <v>1133</v>
      </c>
      <c r="G436" s="167" t="s">
        <v>168</v>
      </c>
      <c r="H436" s="168">
        <v>3169.973</v>
      </c>
      <c r="I436" s="169"/>
      <c r="J436" s="169"/>
      <c r="K436" s="168">
        <f t="shared" si="196"/>
        <v>0</v>
      </c>
      <c r="L436" s="170"/>
      <c r="M436" s="29"/>
      <c r="N436" s="171" t="s">
        <v>1</v>
      </c>
      <c r="O436" s="172" t="s">
        <v>38</v>
      </c>
      <c r="P436" s="173">
        <f t="shared" si="197"/>
        <v>0</v>
      </c>
      <c r="Q436" s="173">
        <f t="shared" si="198"/>
        <v>0</v>
      </c>
      <c r="R436" s="173">
        <f t="shared" si="199"/>
        <v>0</v>
      </c>
      <c r="S436" s="53"/>
      <c r="T436" s="174">
        <f t="shared" si="200"/>
        <v>0</v>
      </c>
      <c r="U436" s="174">
        <v>0</v>
      </c>
      <c r="V436" s="174">
        <f t="shared" si="201"/>
        <v>0</v>
      </c>
      <c r="W436" s="174">
        <v>0</v>
      </c>
      <c r="X436" s="175">
        <f t="shared" si="202"/>
        <v>0</v>
      </c>
      <c r="Y436" s="28"/>
      <c r="Z436" s="28"/>
      <c r="AA436" s="28"/>
      <c r="AB436" s="28"/>
      <c r="AC436" s="28"/>
      <c r="AD436" s="28"/>
      <c r="AE436" s="28"/>
      <c r="AR436" s="176" t="s">
        <v>183</v>
      </c>
      <c r="AT436" s="176" t="s">
        <v>153</v>
      </c>
      <c r="AU436" s="176" t="s">
        <v>158</v>
      </c>
      <c r="AY436" s="14" t="s">
        <v>151</v>
      </c>
      <c r="BE436" s="177">
        <f t="shared" si="203"/>
        <v>0</v>
      </c>
      <c r="BF436" s="177">
        <f t="shared" si="204"/>
        <v>0</v>
      </c>
      <c r="BG436" s="177">
        <f t="shared" si="205"/>
        <v>0</v>
      </c>
      <c r="BH436" s="177">
        <f t="shared" si="206"/>
        <v>0</v>
      </c>
      <c r="BI436" s="177">
        <f t="shared" si="207"/>
        <v>0</v>
      </c>
      <c r="BJ436" s="14" t="s">
        <v>158</v>
      </c>
      <c r="BK436" s="178">
        <f t="shared" si="208"/>
        <v>0</v>
      </c>
      <c r="BL436" s="14" t="s">
        <v>183</v>
      </c>
      <c r="BM436" s="176" t="s">
        <v>1134</v>
      </c>
    </row>
    <row r="437" spans="1:65" s="12" customFormat="1" ht="25.9" customHeight="1" x14ac:dyDescent="0.2">
      <c r="B437" s="149"/>
      <c r="D437" s="150" t="s">
        <v>73</v>
      </c>
      <c r="E437" s="151" t="s">
        <v>192</v>
      </c>
      <c r="F437" s="151" t="s">
        <v>1135</v>
      </c>
      <c r="I437" s="152"/>
      <c r="J437" s="152"/>
      <c r="K437" s="153">
        <f>BK437</f>
        <v>0</v>
      </c>
      <c r="M437" s="149"/>
      <c r="N437" s="154"/>
      <c r="O437" s="155"/>
      <c r="P437" s="155"/>
      <c r="Q437" s="156">
        <f>Q438+Q440</f>
        <v>0</v>
      </c>
      <c r="R437" s="156">
        <f>R438+R440</f>
        <v>0</v>
      </c>
      <c r="S437" s="155"/>
      <c r="T437" s="157">
        <f>T438+T440</f>
        <v>0</v>
      </c>
      <c r="U437" s="155"/>
      <c r="V437" s="157">
        <f>V438+V440</f>
        <v>0</v>
      </c>
      <c r="W437" s="155"/>
      <c r="X437" s="158">
        <f>X438+X440</f>
        <v>0</v>
      </c>
      <c r="AR437" s="150" t="s">
        <v>162</v>
      </c>
      <c r="AT437" s="159" t="s">
        <v>73</v>
      </c>
      <c r="AU437" s="159" t="s">
        <v>74</v>
      </c>
      <c r="AY437" s="150" t="s">
        <v>151</v>
      </c>
      <c r="BK437" s="160">
        <f>BK438+BK440</f>
        <v>0</v>
      </c>
    </row>
    <row r="438" spans="1:65" s="12" customFormat="1" ht="22.9" customHeight="1" x14ac:dyDescent="0.2">
      <c r="B438" s="149"/>
      <c r="D438" s="150" t="s">
        <v>73</v>
      </c>
      <c r="E438" s="161" t="s">
        <v>1136</v>
      </c>
      <c r="F438" s="161" t="s">
        <v>1137</v>
      </c>
      <c r="I438" s="152"/>
      <c r="J438" s="152"/>
      <c r="K438" s="162">
        <f>BK438</f>
        <v>0</v>
      </c>
      <c r="M438" s="149"/>
      <c r="N438" s="154"/>
      <c r="O438" s="155"/>
      <c r="P438" s="155"/>
      <c r="Q438" s="156">
        <f>Q439</f>
        <v>0</v>
      </c>
      <c r="R438" s="156">
        <f>R439</f>
        <v>0</v>
      </c>
      <c r="S438" s="155"/>
      <c r="T438" s="157">
        <f>T439</f>
        <v>0</v>
      </c>
      <c r="U438" s="155"/>
      <c r="V438" s="157">
        <f>V439</f>
        <v>0</v>
      </c>
      <c r="W438" s="155"/>
      <c r="X438" s="158">
        <f>X439</f>
        <v>0</v>
      </c>
      <c r="AR438" s="150" t="s">
        <v>162</v>
      </c>
      <c r="AT438" s="159" t="s">
        <v>73</v>
      </c>
      <c r="AU438" s="159" t="s">
        <v>82</v>
      </c>
      <c r="AY438" s="150" t="s">
        <v>151</v>
      </c>
      <c r="BK438" s="160">
        <f>BK439</f>
        <v>0</v>
      </c>
    </row>
    <row r="439" spans="1:65" s="2" customFormat="1" ht="21.75" customHeight="1" x14ac:dyDescent="0.2">
      <c r="A439" s="28"/>
      <c r="B439" s="163"/>
      <c r="C439" s="164" t="s">
        <v>642</v>
      </c>
      <c r="D439" s="164" t="s">
        <v>153</v>
      </c>
      <c r="E439" s="165" t="s">
        <v>1138</v>
      </c>
      <c r="F439" s="166" t="s">
        <v>1139</v>
      </c>
      <c r="G439" s="167" t="s">
        <v>1140</v>
      </c>
      <c r="H439" s="168">
        <v>1</v>
      </c>
      <c r="I439" s="169"/>
      <c r="J439" s="169"/>
      <c r="K439" s="168">
        <f>ROUND(P439*H439,3)</f>
        <v>0</v>
      </c>
      <c r="L439" s="170"/>
      <c r="M439" s="29"/>
      <c r="N439" s="171" t="s">
        <v>1</v>
      </c>
      <c r="O439" s="172" t="s">
        <v>38</v>
      </c>
      <c r="P439" s="173">
        <f>I439+J439</f>
        <v>0</v>
      </c>
      <c r="Q439" s="173">
        <f>ROUND(I439*H439,3)</f>
        <v>0</v>
      </c>
      <c r="R439" s="173">
        <f>ROUND(J439*H439,3)</f>
        <v>0</v>
      </c>
      <c r="S439" s="53"/>
      <c r="T439" s="174">
        <f>S439*H439</f>
        <v>0</v>
      </c>
      <c r="U439" s="174">
        <v>0</v>
      </c>
      <c r="V439" s="174">
        <f>U439*H439</f>
        <v>0</v>
      </c>
      <c r="W439" s="174">
        <v>0</v>
      </c>
      <c r="X439" s="175">
        <f>W439*H439</f>
        <v>0</v>
      </c>
      <c r="Y439" s="28"/>
      <c r="Z439" s="28"/>
      <c r="AA439" s="28"/>
      <c r="AB439" s="28"/>
      <c r="AC439" s="28"/>
      <c r="AD439" s="28"/>
      <c r="AE439" s="28"/>
      <c r="AR439" s="176" t="s">
        <v>275</v>
      </c>
      <c r="AT439" s="176" t="s">
        <v>153</v>
      </c>
      <c r="AU439" s="176" t="s">
        <v>158</v>
      </c>
      <c r="AY439" s="14" t="s">
        <v>151</v>
      </c>
      <c r="BE439" s="177">
        <f>IF(O439="základná",K439,0)</f>
        <v>0</v>
      </c>
      <c r="BF439" s="177">
        <f>IF(O439="znížená",K439,0)</f>
        <v>0</v>
      </c>
      <c r="BG439" s="177">
        <f>IF(O439="zákl. prenesená",K439,0)</f>
        <v>0</v>
      </c>
      <c r="BH439" s="177">
        <f>IF(O439="zníž. prenesená",K439,0)</f>
        <v>0</v>
      </c>
      <c r="BI439" s="177">
        <f>IF(O439="nulová",K439,0)</f>
        <v>0</v>
      </c>
      <c r="BJ439" s="14" t="s">
        <v>158</v>
      </c>
      <c r="BK439" s="178">
        <f>ROUND(P439*H439,3)</f>
        <v>0</v>
      </c>
      <c r="BL439" s="14" t="s">
        <v>275</v>
      </c>
      <c r="BM439" s="176" t="s">
        <v>1141</v>
      </c>
    </row>
    <row r="440" spans="1:65" s="12" customFormat="1" ht="22.9" customHeight="1" x14ac:dyDescent="0.2">
      <c r="B440" s="149"/>
      <c r="D440" s="150" t="s">
        <v>73</v>
      </c>
      <c r="E440" s="161" t="s">
        <v>1142</v>
      </c>
      <c r="F440" s="161" t="s">
        <v>1143</v>
      </c>
      <c r="I440" s="152"/>
      <c r="J440" s="152"/>
      <c r="K440" s="162">
        <f>BK440</f>
        <v>0</v>
      </c>
      <c r="M440" s="149"/>
      <c r="N440" s="154"/>
      <c r="O440" s="155"/>
      <c r="P440" s="155"/>
      <c r="Q440" s="156">
        <f>SUM(Q441:Q442)</f>
        <v>0</v>
      </c>
      <c r="R440" s="156">
        <f>SUM(R441:R442)</f>
        <v>0</v>
      </c>
      <c r="S440" s="155"/>
      <c r="T440" s="157">
        <f>SUM(T441:T442)</f>
        <v>0</v>
      </c>
      <c r="U440" s="155"/>
      <c r="V440" s="157">
        <f>SUM(V441:V442)</f>
        <v>0</v>
      </c>
      <c r="W440" s="155"/>
      <c r="X440" s="158">
        <f>SUM(X441:X442)</f>
        <v>0</v>
      </c>
      <c r="AR440" s="150" t="s">
        <v>162</v>
      </c>
      <c r="AT440" s="159" t="s">
        <v>73</v>
      </c>
      <c r="AU440" s="159" t="s">
        <v>82</v>
      </c>
      <c r="AY440" s="150" t="s">
        <v>151</v>
      </c>
      <c r="BK440" s="160">
        <f>SUM(BK441:BK442)</f>
        <v>0</v>
      </c>
    </row>
    <row r="441" spans="1:65" s="2" customFormat="1" ht="21.75" customHeight="1" x14ac:dyDescent="0.2">
      <c r="A441" s="28"/>
      <c r="B441" s="163"/>
      <c r="C441" s="164" t="s">
        <v>1144</v>
      </c>
      <c r="D441" s="164" t="s">
        <v>153</v>
      </c>
      <c r="E441" s="165" t="s">
        <v>1145</v>
      </c>
      <c r="F441" s="166" t="s">
        <v>1146</v>
      </c>
      <c r="G441" s="167" t="s">
        <v>156</v>
      </c>
      <c r="H441" s="168">
        <v>125.9</v>
      </c>
      <c r="I441" s="169"/>
      <c r="J441" s="169"/>
      <c r="K441" s="168">
        <f>ROUND(P441*H441,3)</f>
        <v>0</v>
      </c>
      <c r="L441" s="170"/>
      <c r="M441" s="29"/>
      <c r="N441" s="171" t="s">
        <v>1</v>
      </c>
      <c r="O441" s="172" t="s">
        <v>38</v>
      </c>
      <c r="P441" s="173">
        <f>I441+J441</f>
        <v>0</v>
      </c>
      <c r="Q441" s="173">
        <f>ROUND(I441*H441,3)</f>
        <v>0</v>
      </c>
      <c r="R441" s="173">
        <f>ROUND(J441*H441,3)</f>
        <v>0</v>
      </c>
      <c r="S441" s="53"/>
      <c r="T441" s="174">
        <f>S441*H441</f>
        <v>0</v>
      </c>
      <c r="U441" s="174">
        <v>0</v>
      </c>
      <c r="V441" s="174">
        <f>U441*H441</f>
        <v>0</v>
      </c>
      <c r="W441" s="174">
        <v>0</v>
      </c>
      <c r="X441" s="175">
        <f>W441*H441</f>
        <v>0</v>
      </c>
      <c r="Y441" s="28"/>
      <c r="Z441" s="28"/>
      <c r="AA441" s="28"/>
      <c r="AB441" s="28"/>
      <c r="AC441" s="28"/>
      <c r="AD441" s="28"/>
      <c r="AE441" s="28"/>
      <c r="AR441" s="176" t="s">
        <v>275</v>
      </c>
      <c r="AT441" s="176" t="s">
        <v>153</v>
      </c>
      <c r="AU441" s="176" t="s">
        <v>158</v>
      </c>
      <c r="AY441" s="14" t="s">
        <v>151</v>
      </c>
      <c r="BE441" s="177">
        <f>IF(O441="základná",K441,0)</f>
        <v>0</v>
      </c>
      <c r="BF441" s="177">
        <f>IF(O441="znížená",K441,0)</f>
        <v>0</v>
      </c>
      <c r="BG441" s="177">
        <f>IF(O441="zákl. prenesená",K441,0)</f>
        <v>0</v>
      </c>
      <c r="BH441" s="177">
        <f>IF(O441="zníž. prenesená",K441,0)</f>
        <v>0</v>
      </c>
      <c r="BI441" s="177">
        <f>IF(O441="nulová",K441,0)</f>
        <v>0</v>
      </c>
      <c r="BJ441" s="14" t="s">
        <v>158</v>
      </c>
      <c r="BK441" s="178">
        <f>ROUND(P441*H441,3)</f>
        <v>0</v>
      </c>
      <c r="BL441" s="14" t="s">
        <v>275</v>
      </c>
      <c r="BM441" s="176" t="s">
        <v>1147</v>
      </c>
    </row>
    <row r="442" spans="1:65" s="2" customFormat="1" ht="16.5" customHeight="1" x14ac:dyDescent="0.2">
      <c r="A442" s="28"/>
      <c r="B442" s="163"/>
      <c r="C442" s="164" t="s">
        <v>646</v>
      </c>
      <c r="D442" s="164" t="s">
        <v>153</v>
      </c>
      <c r="E442" s="165" t="s">
        <v>1148</v>
      </c>
      <c r="F442" s="166" t="s">
        <v>1149</v>
      </c>
      <c r="G442" s="167" t="s">
        <v>198</v>
      </c>
      <c r="H442" s="168">
        <v>1</v>
      </c>
      <c r="I442" s="169"/>
      <c r="J442" s="169"/>
      <c r="K442" s="168">
        <f>ROUND(P442*H442,3)</f>
        <v>0</v>
      </c>
      <c r="L442" s="170"/>
      <c r="M442" s="29"/>
      <c r="N442" s="171" t="s">
        <v>1</v>
      </c>
      <c r="O442" s="172" t="s">
        <v>38</v>
      </c>
      <c r="P442" s="173">
        <f>I442+J442</f>
        <v>0</v>
      </c>
      <c r="Q442" s="173">
        <f>ROUND(I442*H442,3)</f>
        <v>0</v>
      </c>
      <c r="R442" s="173">
        <f>ROUND(J442*H442,3)</f>
        <v>0</v>
      </c>
      <c r="S442" s="53"/>
      <c r="T442" s="174">
        <f>S442*H442</f>
        <v>0</v>
      </c>
      <c r="U442" s="174">
        <v>0</v>
      </c>
      <c r="V442" s="174">
        <f>U442*H442</f>
        <v>0</v>
      </c>
      <c r="W442" s="174">
        <v>0</v>
      </c>
      <c r="X442" s="175">
        <f>W442*H442</f>
        <v>0</v>
      </c>
      <c r="Y442" s="28"/>
      <c r="Z442" s="28"/>
      <c r="AA442" s="28"/>
      <c r="AB442" s="28"/>
      <c r="AC442" s="28"/>
      <c r="AD442" s="28"/>
      <c r="AE442" s="28"/>
      <c r="AR442" s="176" t="s">
        <v>275</v>
      </c>
      <c r="AT442" s="176" t="s">
        <v>153</v>
      </c>
      <c r="AU442" s="176" t="s">
        <v>158</v>
      </c>
      <c r="AY442" s="14" t="s">
        <v>151</v>
      </c>
      <c r="BE442" s="177">
        <f>IF(O442="základná",K442,0)</f>
        <v>0</v>
      </c>
      <c r="BF442" s="177">
        <f>IF(O442="znížená",K442,0)</f>
        <v>0</v>
      </c>
      <c r="BG442" s="177">
        <f>IF(O442="zákl. prenesená",K442,0)</f>
        <v>0</v>
      </c>
      <c r="BH442" s="177">
        <f>IF(O442="zníž. prenesená",K442,0)</f>
        <v>0</v>
      </c>
      <c r="BI442" s="177">
        <f>IF(O442="nulová",K442,0)</f>
        <v>0</v>
      </c>
      <c r="BJ442" s="14" t="s">
        <v>158</v>
      </c>
      <c r="BK442" s="178">
        <f>ROUND(P442*H442,3)</f>
        <v>0</v>
      </c>
      <c r="BL442" s="14" t="s">
        <v>275</v>
      </c>
      <c r="BM442" s="176" t="s">
        <v>1150</v>
      </c>
    </row>
    <row r="443" spans="1:65" s="12" customFormat="1" ht="25.9" customHeight="1" x14ac:dyDescent="0.2">
      <c r="B443" s="149"/>
      <c r="D443" s="150" t="s">
        <v>73</v>
      </c>
      <c r="E443" s="151" t="s">
        <v>1151</v>
      </c>
      <c r="F443" s="151" t="s">
        <v>1152</v>
      </c>
      <c r="I443" s="152"/>
      <c r="J443" s="152"/>
      <c r="K443" s="153">
        <f>BK443</f>
        <v>0</v>
      </c>
      <c r="M443" s="149"/>
      <c r="N443" s="154"/>
      <c r="O443" s="155"/>
      <c r="P443" s="155"/>
      <c r="Q443" s="156">
        <f>SUM(Q444:Q445)</f>
        <v>0</v>
      </c>
      <c r="R443" s="156">
        <f>SUM(R444:R445)</f>
        <v>0</v>
      </c>
      <c r="S443" s="155"/>
      <c r="T443" s="157">
        <f>SUM(T444:T445)</f>
        <v>0</v>
      </c>
      <c r="U443" s="155"/>
      <c r="V443" s="157">
        <f>SUM(V444:V445)</f>
        <v>0</v>
      </c>
      <c r="W443" s="155"/>
      <c r="X443" s="158">
        <f>SUM(X444:X445)</f>
        <v>0</v>
      </c>
      <c r="AR443" s="150" t="s">
        <v>170</v>
      </c>
      <c r="AT443" s="159" t="s">
        <v>73</v>
      </c>
      <c r="AU443" s="159" t="s">
        <v>74</v>
      </c>
      <c r="AY443" s="150" t="s">
        <v>151</v>
      </c>
      <c r="BK443" s="160">
        <f>SUM(BK444:BK445)</f>
        <v>0</v>
      </c>
    </row>
    <row r="444" spans="1:65" s="2" customFormat="1" ht="16.5" customHeight="1" x14ac:dyDescent="0.2">
      <c r="A444" s="28"/>
      <c r="B444" s="163"/>
      <c r="C444" s="164" t="s">
        <v>1153</v>
      </c>
      <c r="D444" s="164" t="s">
        <v>153</v>
      </c>
      <c r="E444" s="165" t="s">
        <v>1154</v>
      </c>
      <c r="F444" s="166" t="s">
        <v>1155</v>
      </c>
      <c r="G444" s="167" t="s">
        <v>1156</v>
      </c>
      <c r="H444" s="168">
        <v>1</v>
      </c>
      <c r="I444" s="169"/>
      <c r="J444" s="169"/>
      <c r="K444" s="168">
        <f>ROUND(P444*H444,3)</f>
        <v>0</v>
      </c>
      <c r="L444" s="170"/>
      <c r="M444" s="29"/>
      <c r="N444" s="171" t="s">
        <v>1</v>
      </c>
      <c r="O444" s="172" t="s">
        <v>38</v>
      </c>
      <c r="P444" s="173">
        <f>I444+J444</f>
        <v>0</v>
      </c>
      <c r="Q444" s="173">
        <f>ROUND(I444*H444,3)</f>
        <v>0</v>
      </c>
      <c r="R444" s="173">
        <f>ROUND(J444*H444,3)</f>
        <v>0</v>
      </c>
      <c r="S444" s="53"/>
      <c r="T444" s="174">
        <f>S444*H444</f>
        <v>0</v>
      </c>
      <c r="U444" s="174">
        <v>0</v>
      </c>
      <c r="V444" s="174">
        <f>U444*H444</f>
        <v>0</v>
      </c>
      <c r="W444" s="174">
        <v>0</v>
      </c>
      <c r="X444" s="175">
        <f>W444*H444</f>
        <v>0</v>
      </c>
      <c r="Y444" s="28"/>
      <c r="Z444" s="28"/>
      <c r="AA444" s="28"/>
      <c r="AB444" s="28"/>
      <c r="AC444" s="28"/>
      <c r="AD444" s="28"/>
      <c r="AE444" s="28"/>
      <c r="AR444" s="176" t="s">
        <v>157</v>
      </c>
      <c r="AT444" s="176" t="s">
        <v>153</v>
      </c>
      <c r="AU444" s="176" t="s">
        <v>82</v>
      </c>
      <c r="AY444" s="14" t="s">
        <v>151</v>
      </c>
      <c r="BE444" s="177">
        <f>IF(O444="základná",K444,0)</f>
        <v>0</v>
      </c>
      <c r="BF444" s="177">
        <f>IF(O444="znížená",K444,0)</f>
        <v>0</v>
      </c>
      <c r="BG444" s="177">
        <f>IF(O444="zákl. prenesená",K444,0)</f>
        <v>0</v>
      </c>
      <c r="BH444" s="177">
        <f>IF(O444="zníž. prenesená",K444,0)</f>
        <v>0</v>
      </c>
      <c r="BI444" s="177">
        <f>IF(O444="nulová",K444,0)</f>
        <v>0</v>
      </c>
      <c r="BJ444" s="14" t="s">
        <v>158</v>
      </c>
      <c r="BK444" s="178">
        <f>ROUND(P444*H444,3)</f>
        <v>0</v>
      </c>
      <c r="BL444" s="14" t="s">
        <v>157</v>
      </c>
      <c r="BM444" s="176" t="s">
        <v>1157</v>
      </c>
    </row>
    <row r="445" spans="1:65" s="2" customFormat="1" ht="21.75" customHeight="1" x14ac:dyDescent="0.2">
      <c r="A445" s="28"/>
      <c r="B445" s="163"/>
      <c r="C445" s="164" t="s">
        <v>650</v>
      </c>
      <c r="D445" s="164" t="s">
        <v>153</v>
      </c>
      <c r="E445" s="165" t="s">
        <v>1158</v>
      </c>
      <c r="F445" s="166" t="s">
        <v>1159</v>
      </c>
      <c r="G445" s="167" t="s">
        <v>1156</v>
      </c>
      <c r="H445" s="168">
        <v>1</v>
      </c>
      <c r="I445" s="169"/>
      <c r="J445" s="169"/>
      <c r="K445" s="168">
        <f>ROUND(P445*H445,3)</f>
        <v>0</v>
      </c>
      <c r="L445" s="170"/>
      <c r="M445" s="29"/>
      <c r="N445" s="190" t="s">
        <v>1</v>
      </c>
      <c r="O445" s="191" t="s">
        <v>38</v>
      </c>
      <c r="P445" s="192">
        <f>I445+J445</f>
        <v>0</v>
      </c>
      <c r="Q445" s="192">
        <f>ROUND(I445*H445,3)</f>
        <v>0</v>
      </c>
      <c r="R445" s="192">
        <f>ROUND(J445*H445,3)</f>
        <v>0</v>
      </c>
      <c r="S445" s="193"/>
      <c r="T445" s="194">
        <f>S445*H445</f>
        <v>0</v>
      </c>
      <c r="U445" s="194">
        <v>0</v>
      </c>
      <c r="V445" s="194">
        <f>U445*H445</f>
        <v>0</v>
      </c>
      <c r="W445" s="194">
        <v>0</v>
      </c>
      <c r="X445" s="195">
        <f>W445*H445</f>
        <v>0</v>
      </c>
      <c r="Y445" s="28"/>
      <c r="Z445" s="28"/>
      <c r="AA445" s="28"/>
      <c r="AB445" s="28"/>
      <c r="AC445" s="28"/>
      <c r="AD445" s="28"/>
      <c r="AE445" s="28"/>
      <c r="AR445" s="176" t="s">
        <v>157</v>
      </c>
      <c r="AT445" s="176" t="s">
        <v>153</v>
      </c>
      <c r="AU445" s="176" t="s">
        <v>82</v>
      </c>
      <c r="AY445" s="14" t="s">
        <v>151</v>
      </c>
      <c r="BE445" s="177">
        <f>IF(O445="základná",K445,0)</f>
        <v>0</v>
      </c>
      <c r="BF445" s="177">
        <f>IF(O445="znížená",K445,0)</f>
        <v>0</v>
      </c>
      <c r="BG445" s="177">
        <f>IF(O445="zákl. prenesená",K445,0)</f>
        <v>0</v>
      </c>
      <c r="BH445" s="177">
        <f>IF(O445="zníž. prenesená",K445,0)</f>
        <v>0</v>
      </c>
      <c r="BI445" s="177">
        <f>IF(O445="nulová",K445,0)</f>
        <v>0</v>
      </c>
      <c r="BJ445" s="14" t="s">
        <v>158</v>
      </c>
      <c r="BK445" s="178">
        <f>ROUND(P445*H445,3)</f>
        <v>0</v>
      </c>
      <c r="BL445" s="14" t="s">
        <v>157</v>
      </c>
      <c r="BM445" s="176" t="s">
        <v>1160</v>
      </c>
    </row>
    <row r="446" spans="1:65" s="2" customFormat="1" ht="6.95" customHeight="1" x14ac:dyDescent="0.2">
      <c r="A446" s="28"/>
      <c r="B446" s="43"/>
      <c r="C446" s="44"/>
      <c r="D446" s="44"/>
      <c r="E446" s="44"/>
      <c r="F446" s="44"/>
      <c r="G446" s="44"/>
      <c r="H446" s="44"/>
      <c r="I446" s="118"/>
      <c r="J446" s="118"/>
      <c r="K446" s="44"/>
      <c r="L446" s="44"/>
      <c r="M446" s="29"/>
      <c r="N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</row>
  </sheetData>
  <autoFilter ref="C143:L445"/>
  <mergeCells count="9">
    <mergeCell ref="E87:H87"/>
    <mergeCell ref="E134:H134"/>
    <mergeCell ref="E136:H136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89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89"/>
      <c r="J2" s="89"/>
      <c r="M2" s="234" t="s">
        <v>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T2" s="14" t="s">
        <v>86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0"/>
      <c r="J3" s="90"/>
      <c r="K3" s="16"/>
      <c r="L3" s="16"/>
      <c r="M3" s="17"/>
      <c r="AT3" s="14" t="s">
        <v>74</v>
      </c>
    </row>
    <row r="4" spans="1:46" s="1" customFormat="1" ht="24.95" customHeight="1" x14ac:dyDescent="0.2">
      <c r="B4" s="17"/>
      <c r="D4" s="18" t="s">
        <v>93</v>
      </c>
      <c r="I4" s="89"/>
      <c r="J4" s="89"/>
      <c r="M4" s="17"/>
      <c r="N4" s="91" t="s">
        <v>10</v>
      </c>
      <c r="AT4" s="14" t="s">
        <v>3</v>
      </c>
    </row>
    <row r="5" spans="1:46" s="1" customFormat="1" ht="6.95" customHeight="1" x14ac:dyDescent="0.2">
      <c r="B5" s="17"/>
      <c r="I5" s="89"/>
      <c r="J5" s="89"/>
      <c r="M5" s="17"/>
    </row>
    <row r="6" spans="1:46" s="1" customFormat="1" ht="12" customHeight="1" x14ac:dyDescent="0.2">
      <c r="B6" s="17"/>
      <c r="D6" s="24" t="s">
        <v>15</v>
      </c>
      <c r="I6" s="89"/>
      <c r="J6" s="89"/>
      <c r="M6" s="17"/>
    </row>
    <row r="7" spans="1:46" s="1" customFormat="1" ht="23.25" customHeight="1" x14ac:dyDescent="0.2">
      <c r="B7" s="17"/>
      <c r="E7" s="235" t="str">
        <f>'Rekapitulácia stavby'!K6</f>
        <v>Centrum odborného výcviku-materialno-technické vybavenie rekonštr.SOŠ strojnická Pov.Bystrica</v>
      </c>
      <c r="F7" s="236"/>
      <c r="G7" s="236"/>
      <c r="H7" s="236"/>
      <c r="I7" s="89"/>
      <c r="J7" s="89"/>
      <c r="M7" s="17"/>
    </row>
    <row r="8" spans="1:46" s="2" customFormat="1" ht="12" customHeight="1" x14ac:dyDescent="0.2">
      <c r="A8" s="28"/>
      <c r="B8" s="29"/>
      <c r="C8" s="28"/>
      <c r="D8" s="24" t="s">
        <v>94</v>
      </c>
      <c r="E8" s="28"/>
      <c r="F8" s="28"/>
      <c r="G8" s="28"/>
      <c r="H8" s="28"/>
      <c r="I8" s="92"/>
      <c r="J8" s="92"/>
      <c r="K8" s="28"/>
      <c r="L8" s="28"/>
      <c r="M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 x14ac:dyDescent="0.2">
      <c r="A9" s="28"/>
      <c r="B9" s="29"/>
      <c r="C9" s="28"/>
      <c r="D9" s="28"/>
      <c r="E9" s="196" t="s">
        <v>1161</v>
      </c>
      <c r="F9" s="237"/>
      <c r="G9" s="237"/>
      <c r="H9" s="237"/>
      <c r="I9" s="92"/>
      <c r="J9" s="92"/>
      <c r="K9" s="28"/>
      <c r="L9" s="28"/>
      <c r="M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1.25" x14ac:dyDescent="0.2">
      <c r="A10" s="28"/>
      <c r="B10" s="29"/>
      <c r="C10" s="28"/>
      <c r="D10" s="28"/>
      <c r="E10" s="28"/>
      <c r="F10" s="28"/>
      <c r="G10" s="28"/>
      <c r="H10" s="28"/>
      <c r="I10" s="92"/>
      <c r="J10" s="92"/>
      <c r="K10" s="28"/>
      <c r="L10" s="28"/>
      <c r="M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 x14ac:dyDescent="0.2">
      <c r="A11" s="28"/>
      <c r="B11" s="29"/>
      <c r="C11" s="28"/>
      <c r="D11" s="24" t="s">
        <v>17</v>
      </c>
      <c r="E11" s="28"/>
      <c r="F11" s="22" t="s">
        <v>1</v>
      </c>
      <c r="G11" s="28"/>
      <c r="H11" s="28"/>
      <c r="I11" s="93" t="s">
        <v>18</v>
      </c>
      <c r="J11" s="94" t="s">
        <v>1</v>
      </c>
      <c r="K11" s="28"/>
      <c r="L11" s="28"/>
      <c r="M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4" t="s">
        <v>19</v>
      </c>
      <c r="E12" s="28"/>
      <c r="F12" s="22" t="s">
        <v>20</v>
      </c>
      <c r="G12" s="28"/>
      <c r="H12" s="28"/>
      <c r="I12" s="93" t="s">
        <v>21</v>
      </c>
      <c r="J12" s="95" t="str">
        <f>'Rekapitulácia stavby'!AN8</f>
        <v>5.6.2020</v>
      </c>
      <c r="K12" s="28"/>
      <c r="L12" s="28"/>
      <c r="M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 x14ac:dyDescent="0.2">
      <c r="A13" s="28"/>
      <c r="B13" s="29"/>
      <c r="C13" s="28"/>
      <c r="D13" s="28"/>
      <c r="E13" s="28"/>
      <c r="F13" s="28"/>
      <c r="G13" s="28"/>
      <c r="H13" s="28"/>
      <c r="I13" s="92"/>
      <c r="J13" s="92"/>
      <c r="K13" s="28"/>
      <c r="L13" s="28"/>
      <c r="M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29"/>
      <c r="C14" s="28"/>
      <c r="D14" s="24" t="s">
        <v>23</v>
      </c>
      <c r="E14" s="28"/>
      <c r="F14" s="28"/>
      <c r="G14" s="28"/>
      <c r="H14" s="28"/>
      <c r="I14" s="93" t="s">
        <v>24</v>
      </c>
      <c r="J14" s="94" t="str">
        <f>IF('Rekapitulácia stavby'!AN10="","",'Rekapitulácia stavby'!AN10)</f>
        <v/>
      </c>
      <c r="K14" s="28"/>
      <c r="L14" s="28"/>
      <c r="M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 x14ac:dyDescent="0.2">
      <c r="A15" s="28"/>
      <c r="B15" s="29"/>
      <c r="C15" s="28"/>
      <c r="D15" s="28"/>
      <c r="E15" s="22" t="str">
        <f>IF('Rekapitulácia stavby'!E11="","",'Rekapitulácia stavby'!E11)</f>
        <v xml:space="preserve"> </v>
      </c>
      <c r="F15" s="28"/>
      <c r="G15" s="28"/>
      <c r="H15" s="28"/>
      <c r="I15" s="93" t="s">
        <v>25</v>
      </c>
      <c r="J15" s="94" t="str">
        <f>IF('Rekapitulácia stavby'!AN11="","",'Rekapitulácia stavby'!AN11)</f>
        <v/>
      </c>
      <c r="K15" s="28"/>
      <c r="L15" s="28"/>
      <c r="M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 x14ac:dyDescent="0.2">
      <c r="A16" s="28"/>
      <c r="B16" s="29"/>
      <c r="C16" s="28"/>
      <c r="D16" s="28"/>
      <c r="E16" s="28"/>
      <c r="F16" s="28"/>
      <c r="G16" s="28"/>
      <c r="H16" s="28"/>
      <c r="I16" s="92"/>
      <c r="J16" s="92"/>
      <c r="K16" s="28"/>
      <c r="L16" s="28"/>
      <c r="M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 x14ac:dyDescent="0.2">
      <c r="A17" s="28"/>
      <c r="B17" s="29"/>
      <c r="C17" s="28"/>
      <c r="D17" s="24" t="s">
        <v>26</v>
      </c>
      <c r="E17" s="28"/>
      <c r="F17" s="28"/>
      <c r="G17" s="28"/>
      <c r="H17" s="28"/>
      <c r="I17" s="93" t="s">
        <v>24</v>
      </c>
      <c r="J17" s="25" t="str">
        <f>'Rekapitulácia stavby'!AN13</f>
        <v>Vyplň údaj</v>
      </c>
      <c r="K17" s="28"/>
      <c r="L17" s="28"/>
      <c r="M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 x14ac:dyDescent="0.2">
      <c r="A18" s="28"/>
      <c r="B18" s="29"/>
      <c r="C18" s="28"/>
      <c r="D18" s="28"/>
      <c r="E18" s="238" t="str">
        <f>'Rekapitulácia stavby'!E14</f>
        <v>Vyplň údaj</v>
      </c>
      <c r="F18" s="218"/>
      <c r="G18" s="218"/>
      <c r="H18" s="218"/>
      <c r="I18" s="93" t="s">
        <v>25</v>
      </c>
      <c r="J18" s="25" t="str">
        <f>'Rekapitulácia stavby'!AN14</f>
        <v>Vyplň údaj</v>
      </c>
      <c r="K18" s="28"/>
      <c r="L18" s="28"/>
      <c r="M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 x14ac:dyDescent="0.2">
      <c r="A19" s="28"/>
      <c r="B19" s="29"/>
      <c r="C19" s="28"/>
      <c r="D19" s="28"/>
      <c r="E19" s="28"/>
      <c r="F19" s="28"/>
      <c r="G19" s="28"/>
      <c r="H19" s="28"/>
      <c r="I19" s="92"/>
      <c r="J19" s="92"/>
      <c r="K19" s="28"/>
      <c r="L19" s="28"/>
      <c r="M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 x14ac:dyDescent="0.2">
      <c r="A20" s="28"/>
      <c r="B20" s="29"/>
      <c r="C20" s="28"/>
      <c r="D20" s="24" t="s">
        <v>28</v>
      </c>
      <c r="E20" s="28"/>
      <c r="F20" s="28"/>
      <c r="G20" s="28"/>
      <c r="H20" s="28"/>
      <c r="I20" s="93" t="s">
        <v>24</v>
      </c>
      <c r="J20" s="94" t="str">
        <f>IF('Rekapitulácia stavby'!AN16="","",'Rekapitulácia stavby'!AN16)</f>
        <v/>
      </c>
      <c r="K20" s="28"/>
      <c r="L20" s="28"/>
      <c r="M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 x14ac:dyDescent="0.2">
      <c r="A21" s="28"/>
      <c r="B21" s="29"/>
      <c r="C21" s="28"/>
      <c r="D21" s="28"/>
      <c r="E21" s="22" t="str">
        <f>IF('Rekapitulácia stavby'!E17="","",'Rekapitulácia stavby'!E17)</f>
        <v xml:space="preserve"> </v>
      </c>
      <c r="F21" s="28"/>
      <c r="G21" s="28"/>
      <c r="H21" s="28"/>
      <c r="I21" s="93" t="s">
        <v>25</v>
      </c>
      <c r="J21" s="94" t="str">
        <f>IF('Rekapitulácia stavby'!AN17="","",'Rekapitulácia stavby'!AN17)</f>
        <v/>
      </c>
      <c r="K21" s="28"/>
      <c r="L21" s="28"/>
      <c r="M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 x14ac:dyDescent="0.2">
      <c r="A22" s="28"/>
      <c r="B22" s="29"/>
      <c r="C22" s="28"/>
      <c r="D22" s="28"/>
      <c r="E22" s="28"/>
      <c r="F22" s="28"/>
      <c r="G22" s="28"/>
      <c r="H22" s="28"/>
      <c r="I22" s="92"/>
      <c r="J22" s="92"/>
      <c r="K22" s="28"/>
      <c r="L22" s="28"/>
      <c r="M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 x14ac:dyDescent="0.2">
      <c r="A23" s="28"/>
      <c r="B23" s="29"/>
      <c r="C23" s="28"/>
      <c r="D23" s="24" t="s">
        <v>30</v>
      </c>
      <c r="E23" s="28"/>
      <c r="F23" s="28"/>
      <c r="G23" s="28"/>
      <c r="H23" s="28"/>
      <c r="I23" s="93" t="s">
        <v>24</v>
      </c>
      <c r="J23" s="94" t="str">
        <f>IF('Rekapitulácia stavby'!AN19="","",'Rekapitulácia stavby'!AN19)</f>
        <v/>
      </c>
      <c r="K23" s="28"/>
      <c r="L23" s="28"/>
      <c r="M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 x14ac:dyDescent="0.2">
      <c r="A24" s="28"/>
      <c r="B24" s="29"/>
      <c r="C24" s="28"/>
      <c r="D24" s="28"/>
      <c r="E24" s="22" t="str">
        <f>IF('Rekapitulácia stavby'!E20="","",'Rekapitulácia stavby'!E20)</f>
        <v xml:space="preserve"> </v>
      </c>
      <c r="F24" s="28"/>
      <c r="G24" s="28"/>
      <c r="H24" s="28"/>
      <c r="I24" s="93" t="s">
        <v>25</v>
      </c>
      <c r="J24" s="94" t="str">
        <f>IF('Rekapitulácia stavby'!AN20="","",'Rekapitulácia stavby'!AN20)</f>
        <v/>
      </c>
      <c r="K24" s="28"/>
      <c r="L24" s="28"/>
      <c r="M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 x14ac:dyDescent="0.2">
      <c r="A25" s="28"/>
      <c r="B25" s="29"/>
      <c r="C25" s="28"/>
      <c r="D25" s="28"/>
      <c r="E25" s="28"/>
      <c r="F25" s="28"/>
      <c r="G25" s="28"/>
      <c r="H25" s="28"/>
      <c r="I25" s="92"/>
      <c r="J25" s="92"/>
      <c r="K25" s="28"/>
      <c r="L25" s="28"/>
      <c r="M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 x14ac:dyDescent="0.2">
      <c r="A26" s="28"/>
      <c r="B26" s="29"/>
      <c r="C26" s="28"/>
      <c r="D26" s="24" t="s">
        <v>31</v>
      </c>
      <c r="E26" s="28"/>
      <c r="F26" s="28"/>
      <c r="G26" s="28"/>
      <c r="H26" s="28"/>
      <c r="I26" s="92"/>
      <c r="J26" s="92"/>
      <c r="K26" s="28"/>
      <c r="L26" s="28"/>
      <c r="M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 x14ac:dyDescent="0.2">
      <c r="A27" s="96"/>
      <c r="B27" s="97"/>
      <c r="C27" s="96"/>
      <c r="D27" s="96"/>
      <c r="E27" s="223" t="s">
        <v>1</v>
      </c>
      <c r="F27" s="223"/>
      <c r="G27" s="223"/>
      <c r="H27" s="223"/>
      <c r="I27" s="98"/>
      <c r="J27" s="98"/>
      <c r="K27" s="96"/>
      <c r="L27" s="96"/>
      <c r="M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 x14ac:dyDescent="0.2">
      <c r="A28" s="28"/>
      <c r="B28" s="29"/>
      <c r="C28" s="28"/>
      <c r="D28" s="28"/>
      <c r="E28" s="28"/>
      <c r="F28" s="28"/>
      <c r="G28" s="28"/>
      <c r="H28" s="28"/>
      <c r="I28" s="92"/>
      <c r="J28" s="92"/>
      <c r="K28" s="28"/>
      <c r="L28" s="28"/>
      <c r="M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29"/>
      <c r="C29" s="28"/>
      <c r="D29" s="61"/>
      <c r="E29" s="61"/>
      <c r="F29" s="61"/>
      <c r="G29" s="61"/>
      <c r="H29" s="61"/>
      <c r="I29" s="100"/>
      <c r="J29" s="100"/>
      <c r="K29" s="61"/>
      <c r="L29" s="61"/>
      <c r="M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.75" x14ac:dyDescent="0.2">
      <c r="A30" s="28"/>
      <c r="B30" s="29"/>
      <c r="C30" s="28"/>
      <c r="D30" s="28"/>
      <c r="E30" s="24" t="s">
        <v>96</v>
      </c>
      <c r="F30" s="28"/>
      <c r="G30" s="28"/>
      <c r="H30" s="28"/>
      <c r="I30" s="92"/>
      <c r="J30" s="92"/>
      <c r="K30" s="101">
        <f>I96</f>
        <v>0</v>
      </c>
      <c r="L30" s="28"/>
      <c r="M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2.75" x14ac:dyDescent="0.2">
      <c r="A31" s="28"/>
      <c r="B31" s="29"/>
      <c r="C31" s="28"/>
      <c r="D31" s="28"/>
      <c r="E31" s="24" t="s">
        <v>97</v>
      </c>
      <c r="F31" s="28"/>
      <c r="G31" s="28"/>
      <c r="H31" s="28"/>
      <c r="I31" s="92"/>
      <c r="J31" s="92"/>
      <c r="K31" s="101">
        <f>J96</f>
        <v>0</v>
      </c>
      <c r="L31" s="28"/>
      <c r="M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 x14ac:dyDescent="0.2">
      <c r="A32" s="28"/>
      <c r="B32" s="29"/>
      <c r="C32" s="28"/>
      <c r="D32" s="102" t="s">
        <v>32</v>
      </c>
      <c r="E32" s="28"/>
      <c r="F32" s="28"/>
      <c r="G32" s="28"/>
      <c r="H32" s="28"/>
      <c r="I32" s="92"/>
      <c r="J32" s="92"/>
      <c r="K32" s="66">
        <f>ROUND(K125, 2)</f>
        <v>0</v>
      </c>
      <c r="L32" s="28"/>
      <c r="M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 x14ac:dyDescent="0.2">
      <c r="A33" s="28"/>
      <c r="B33" s="29"/>
      <c r="C33" s="28"/>
      <c r="D33" s="61"/>
      <c r="E33" s="61"/>
      <c r="F33" s="61"/>
      <c r="G33" s="61"/>
      <c r="H33" s="61"/>
      <c r="I33" s="100"/>
      <c r="J33" s="100"/>
      <c r="K33" s="61"/>
      <c r="L33" s="61"/>
      <c r="M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 x14ac:dyDescent="0.2">
      <c r="A34" s="28"/>
      <c r="B34" s="29"/>
      <c r="C34" s="28"/>
      <c r="D34" s="28"/>
      <c r="E34" s="28"/>
      <c r="F34" s="32" t="s">
        <v>34</v>
      </c>
      <c r="G34" s="28"/>
      <c r="H34" s="28"/>
      <c r="I34" s="103" t="s">
        <v>33</v>
      </c>
      <c r="J34" s="92"/>
      <c r="K34" s="32" t="s">
        <v>35</v>
      </c>
      <c r="L34" s="28"/>
      <c r="M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 x14ac:dyDescent="0.2">
      <c r="A35" s="28"/>
      <c r="B35" s="29"/>
      <c r="C35" s="28"/>
      <c r="D35" s="104" t="s">
        <v>36</v>
      </c>
      <c r="E35" s="24" t="s">
        <v>37</v>
      </c>
      <c r="F35" s="101">
        <f>ROUND((SUM(BE125:BE207)),  2)</f>
        <v>0</v>
      </c>
      <c r="G35" s="28"/>
      <c r="H35" s="28"/>
      <c r="I35" s="105">
        <v>0.2</v>
      </c>
      <c r="J35" s="92"/>
      <c r="K35" s="101">
        <f>ROUND(((SUM(BE125:BE207))*I35),  2)</f>
        <v>0</v>
      </c>
      <c r="L35" s="28"/>
      <c r="M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 x14ac:dyDescent="0.2">
      <c r="A36" s="28"/>
      <c r="B36" s="29"/>
      <c r="C36" s="28"/>
      <c r="D36" s="28"/>
      <c r="E36" s="24" t="s">
        <v>38</v>
      </c>
      <c r="F36" s="101">
        <f>ROUND((SUM(BF125:BF207)),  2)</f>
        <v>0</v>
      </c>
      <c r="G36" s="28"/>
      <c r="H36" s="28"/>
      <c r="I36" s="105">
        <v>0.2</v>
      </c>
      <c r="J36" s="92"/>
      <c r="K36" s="101">
        <f>ROUND(((SUM(BF125:BF207))*I36),  2)</f>
        <v>0</v>
      </c>
      <c r="L36" s="28"/>
      <c r="M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 x14ac:dyDescent="0.2">
      <c r="A37" s="28"/>
      <c r="B37" s="29"/>
      <c r="C37" s="28"/>
      <c r="D37" s="28"/>
      <c r="E37" s="24" t="s">
        <v>39</v>
      </c>
      <c r="F37" s="101">
        <f>ROUND((SUM(BG125:BG207)),  2)</f>
        <v>0</v>
      </c>
      <c r="G37" s="28"/>
      <c r="H37" s="28"/>
      <c r="I37" s="105">
        <v>0.2</v>
      </c>
      <c r="J37" s="92"/>
      <c r="K37" s="101">
        <f>0</f>
        <v>0</v>
      </c>
      <c r="L37" s="28"/>
      <c r="M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 x14ac:dyDescent="0.2">
      <c r="A38" s="28"/>
      <c r="B38" s="29"/>
      <c r="C38" s="28"/>
      <c r="D38" s="28"/>
      <c r="E38" s="24" t="s">
        <v>40</v>
      </c>
      <c r="F38" s="101">
        <f>ROUND((SUM(BH125:BH207)),  2)</f>
        <v>0</v>
      </c>
      <c r="G38" s="28"/>
      <c r="H38" s="28"/>
      <c r="I38" s="105">
        <v>0.2</v>
      </c>
      <c r="J38" s="92"/>
      <c r="K38" s="101">
        <f>0</f>
        <v>0</v>
      </c>
      <c r="L38" s="28"/>
      <c r="M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 x14ac:dyDescent="0.2">
      <c r="A39" s="28"/>
      <c r="B39" s="29"/>
      <c r="C39" s="28"/>
      <c r="D39" s="28"/>
      <c r="E39" s="24" t="s">
        <v>41</v>
      </c>
      <c r="F39" s="101">
        <f>ROUND((SUM(BI125:BI207)),  2)</f>
        <v>0</v>
      </c>
      <c r="G39" s="28"/>
      <c r="H39" s="28"/>
      <c r="I39" s="105">
        <v>0</v>
      </c>
      <c r="J39" s="92"/>
      <c r="K39" s="101">
        <f>0</f>
        <v>0</v>
      </c>
      <c r="L39" s="28"/>
      <c r="M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 x14ac:dyDescent="0.2">
      <c r="A40" s="28"/>
      <c r="B40" s="29"/>
      <c r="C40" s="28"/>
      <c r="D40" s="28"/>
      <c r="E40" s="28"/>
      <c r="F40" s="28"/>
      <c r="G40" s="28"/>
      <c r="H40" s="28"/>
      <c r="I40" s="92"/>
      <c r="J40" s="92"/>
      <c r="K40" s="28"/>
      <c r="L40" s="28"/>
      <c r="M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 x14ac:dyDescent="0.2">
      <c r="A41" s="28"/>
      <c r="B41" s="29"/>
      <c r="C41" s="106"/>
      <c r="D41" s="107" t="s">
        <v>42</v>
      </c>
      <c r="E41" s="55"/>
      <c r="F41" s="55"/>
      <c r="G41" s="108" t="s">
        <v>43</v>
      </c>
      <c r="H41" s="109" t="s">
        <v>44</v>
      </c>
      <c r="I41" s="110"/>
      <c r="J41" s="110"/>
      <c r="K41" s="111">
        <f>SUM(K32:K39)</f>
        <v>0</v>
      </c>
      <c r="L41" s="112"/>
      <c r="M41" s="3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 x14ac:dyDescent="0.2">
      <c r="A42" s="28"/>
      <c r="B42" s="29"/>
      <c r="C42" s="28"/>
      <c r="D42" s="28"/>
      <c r="E42" s="28"/>
      <c r="F42" s="28"/>
      <c r="G42" s="28"/>
      <c r="H42" s="28"/>
      <c r="I42" s="92"/>
      <c r="J42" s="92"/>
      <c r="K42" s="28"/>
      <c r="L42" s="28"/>
      <c r="M42" s="3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 x14ac:dyDescent="0.2">
      <c r="B43" s="17"/>
      <c r="I43" s="89"/>
      <c r="J43" s="89"/>
      <c r="M43" s="17"/>
    </row>
    <row r="44" spans="1:31" s="1" customFormat="1" ht="14.45" customHeight="1" x14ac:dyDescent="0.2">
      <c r="B44" s="17"/>
      <c r="I44" s="89"/>
      <c r="J44" s="89"/>
      <c r="M44" s="17"/>
    </row>
    <row r="45" spans="1:31" s="1" customFormat="1" ht="14.45" customHeight="1" x14ac:dyDescent="0.2">
      <c r="B45" s="17"/>
      <c r="I45" s="89"/>
      <c r="J45" s="89"/>
      <c r="M45" s="17"/>
    </row>
    <row r="46" spans="1:31" s="1" customFormat="1" ht="14.45" customHeight="1" x14ac:dyDescent="0.2">
      <c r="B46" s="17"/>
      <c r="I46" s="89"/>
      <c r="J46" s="89"/>
      <c r="M46" s="17"/>
    </row>
    <row r="47" spans="1:31" s="1" customFormat="1" ht="14.45" customHeight="1" x14ac:dyDescent="0.2">
      <c r="B47" s="17"/>
      <c r="I47" s="89"/>
      <c r="J47" s="89"/>
      <c r="M47" s="17"/>
    </row>
    <row r="48" spans="1:31" s="1" customFormat="1" ht="14.45" customHeight="1" x14ac:dyDescent="0.2">
      <c r="B48" s="17"/>
      <c r="I48" s="89"/>
      <c r="J48" s="89"/>
      <c r="M48" s="17"/>
    </row>
    <row r="49" spans="1:31" s="1" customFormat="1" ht="14.45" customHeight="1" x14ac:dyDescent="0.2">
      <c r="B49" s="17"/>
      <c r="I49" s="89"/>
      <c r="J49" s="89"/>
      <c r="M49" s="17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113"/>
      <c r="J50" s="113"/>
      <c r="K50" s="40"/>
      <c r="L50" s="40"/>
      <c r="M50" s="38"/>
    </row>
    <row r="51" spans="1:31" ht="11.25" x14ac:dyDescent="0.2">
      <c r="B51" s="17"/>
      <c r="M51" s="17"/>
    </row>
    <row r="52" spans="1:31" ht="11.25" x14ac:dyDescent="0.2">
      <c r="B52" s="17"/>
      <c r="M52" s="17"/>
    </row>
    <row r="53" spans="1:31" ht="11.25" x14ac:dyDescent="0.2">
      <c r="B53" s="17"/>
      <c r="M53" s="17"/>
    </row>
    <row r="54" spans="1:31" ht="11.25" x14ac:dyDescent="0.2">
      <c r="B54" s="17"/>
      <c r="M54" s="17"/>
    </row>
    <row r="55" spans="1:31" ht="11.25" x14ac:dyDescent="0.2">
      <c r="B55" s="17"/>
      <c r="M55" s="17"/>
    </row>
    <row r="56" spans="1:31" ht="11.25" x14ac:dyDescent="0.2">
      <c r="B56" s="17"/>
      <c r="M56" s="17"/>
    </row>
    <row r="57" spans="1:31" ht="11.25" x14ac:dyDescent="0.2">
      <c r="B57" s="17"/>
      <c r="M57" s="17"/>
    </row>
    <row r="58" spans="1:31" ht="11.25" x14ac:dyDescent="0.2">
      <c r="B58" s="17"/>
      <c r="M58" s="17"/>
    </row>
    <row r="59" spans="1:31" ht="11.25" x14ac:dyDescent="0.2">
      <c r="B59" s="17"/>
      <c r="M59" s="17"/>
    </row>
    <row r="60" spans="1:31" ht="11.25" x14ac:dyDescent="0.2">
      <c r="B60" s="17"/>
      <c r="M60" s="17"/>
    </row>
    <row r="61" spans="1:31" s="2" customFormat="1" ht="12.75" x14ac:dyDescent="0.2">
      <c r="A61" s="28"/>
      <c r="B61" s="29"/>
      <c r="C61" s="28"/>
      <c r="D61" s="41" t="s">
        <v>47</v>
      </c>
      <c r="E61" s="31"/>
      <c r="F61" s="114" t="s">
        <v>48</v>
      </c>
      <c r="G61" s="41" t="s">
        <v>47</v>
      </c>
      <c r="H61" s="31"/>
      <c r="I61" s="115"/>
      <c r="J61" s="116" t="s">
        <v>48</v>
      </c>
      <c r="K61" s="31"/>
      <c r="L61" s="31"/>
      <c r="M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11.25" x14ac:dyDescent="0.2">
      <c r="B62" s="17"/>
      <c r="M62" s="17"/>
    </row>
    <row r="63" spans="1:31" ht="11.25" x14ac:dyDescent="0.2">
      <c r="B63" s="17"/>
      <c r="M63" s="17"/>
    </row>
    <row r="64" spans="1:31" ht="11.25" x14ac:dyDescent="0.2">
      <c r="B64" s="17"/>
      <c r="M64" s="17"/>
    </row>
    <row r="65" spans="1:31" s="2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117"/>
      <c r="J65" s="117"/>
      <c r="K65" s="42"/>
      <c r="L65" s="42"/>
      <c r="M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1.25" x14ac:dyDescent="0.2">
      <c r="B66" s="17"/>
      <c r="M66" s="17"/>
    </row>
    <row r="67" spans="1:31" ht="11.25" x14ac:dyDescent="0.2">
      <c r="B67" s="17"/>
      <c r="M67" s="17"/>
    </row>
    <row r="68" spans="1:31" ht="11.25" x14ac:dyDescent="0.2">
      <c r="B68" s="17"/>
      <c r="M68" s="17"/>
    </row>
    <row r="69" spans="1:31" ht="11.25" x14ac:dyDescent="0.2">
      <c r="B69" s="17"/>
      <c r="M69" s="17"/>
    </row>
    <row r="70" spans="1:31" ht="11.25" x14ac:dyDescent="0.2">
      <c r="B70" s="17"/>
      <c r="M70" s="17"/>
    </row>
    <row r="71" spans="1:31" ht="11.25" x14ac:dyDescent="0.2">
      <c r="B71" s="17"/>
      <c r="M71" s="17"/>
    </row>
    <row r="72" spans="1:31" ht="11.25" x14ac:dyDescent="0.2">
      <c r="B72" s="17"/>
      <c r="M72" s="17"/>
    </row>
    <row r="73" spans="1:31" ht="11.25" x14ac:dyDescent="0.2">
      <c r="B73" s="17"/>
      <c r="M73" s="17"/>
    </row>
    <row r="74" spans="1:31" ht="11.25" x14ac:dyDescent="0.2">
      <c r="B74" s="17"/>
      <c r="M74" s="17"/>
    </row>
    <row r="75" spans="1:31" ht="11.25" x14ac:dyDescent="0.2">
      <c r="B75" s="17"/>
      <c r="M75" s="17"/>
    </row>
    <row r="76" spans="1:31" s="2" customFormat="1" ht="12.75" x14ac:dyDescent="0.2">
      <c r="A76" s="28"/>
      <c r="B76" s="29"/>
      <c r="C76" s="28"/>
      <c r="D76" s="41" t="s">
        <v>47</v>
      </c>
      <c r="E76" s="31"/>
      <c r="F76" s="114" t="s">
        <v>48</v>
      </c>
      <c r="G76" s="41" t="s">
        <v>47</v>
      </c>
      <c r="H76" s="31"/>
      <c r="I76" s="115"/>
      <c r="J76" s="116" t="s">
        <v>48</v>
      </c>
      <c r="K76" s="31"/>
      <c r="L76" s="31"/>
      <c r="M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8"/>
      <c r="J77" s="118"/>
      <c r="K77" s="44"/>
      <c r="L77" s="44"/>
      <c r="M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9"/>
      <c r="J81" s="119"/>
      <c r="K81" s="46"/>
      <c r="L81" s="46"/>
      <c r="M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29"/>
      <c r="C82" s="18" t="s">
        <v>98</v>
      </c>
      <c r="D82" s="28"/>
      <c r="E82" s="28"/>
      <c r="F82" s="28"/>
      <c r="G82" s="28"/>
      <c r="H82" s="28"/>
      <c r="I82" s="92"/>
      <c r="J82" s="92"/>
      <c r="K82" s="28"/>
      <c r="L82" s="28"/>
      <c r="M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92"/>
      <c r="J83" s="92"/>
      <c r="K83" s="28"/>
      <c r="L83" s="28"/>
      <c r="M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4" t="s">
        <v>15</v>
      </c>
      <c r="D84" s="28"/>
      <c r="E84" s="28"/>
      <c r="F84" s="28"/>
      <c r="G84" s="28"/>
      <c r="H84" s="28"/>
      <c r="I84" s="92"/>
      <c r="J84" s="92"/>
      <c r="K84" s="28"/>
      <c r="L84" s="28"/>
      <c r="M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3.25" customHeight="1" x14ac:dyDescent="0.2">
      <c r="A85" s="28"/>
      <c r="B85" s="29"/>
      <c r="C85" s="28"/>
      <c r="D85" s="28"/>
      <c r="E85" s="235" t="str">
        <f>E7</f>
        <v>Centrum odborného výcviku-materialno-technické vybavenie rekonštr.SOŠ strojnická Pov.Bystrica</v>
      </c>
      <c r="F85" s="236"/>
      <c r="G85" s="236"/>
      <c r="H85" s="236"/>
      <c r="I85" s="92"/>
      <c r="J85" s="92"/>
      <c r="K85" s="28"/>
      <c r="L85" s="28"/>
      <c r="M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 x14ac:dyDescent="0.2">
      <c r="A86" s="28"/>
      <c r="B86" s="29"/>
      <c r="C86" s="24" t="s">
        <v>94</v>
      </c>
      <c r="D86" s="28"/>
      <c r="E86" s="28"/>
      <c r="F86" s="28"/>
      <c r="G86" s="28"/>
      <c r="H86" s="28"/>
      <c r="I86" s="92"/>
      <c r="J86" s="92"/>
      <c r="K86" s="28"/>
      <c r="L86" s="28"/>
      <c r="M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 x14ac:dyDescent="0.2">
      <c r="A87" s="28"/>
      <c r="B87" s="29"/>
      <c r="C87" s="28"/>
      <c r="D87" s="28"/>
      <c r="E87" s="196" t="str">
        <f>E9</f>
        <v>002 - Elektroinštalácia</v>
      </c>
      <c r="F87" s="237"/>
      <c r="G87" s="237"/>
      <c r="H87" s="237"/>
      <c r="I87" s="92"/>
      <c r="J87" s="92"/>
      <c r="K87" s="28"/>
      <c r="L87" s="28"/>
      <c r="M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92"/>
      <c r="J88" s="92"/>
      <c r="K88" s="28"/>
      <c r="L88" s="28"/>
      <c r="M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 x14ac:dyDescent="0.2">
      <c r="A89" s="28"/>
      <c r="B89" s="29"/>
      <c r="C89" s="24" t="s">
        <v>19</v>
      </c>
      <c r="D89" s="28"/>
      <c r="E89" s="28"/>
      <c r="F89" s="22" t="str">
        <f>F12</f>
        <v xml:space="preserve"> </v>
      </c>
      <c r="G89" s="28"/>
      <c r="H89" s="28"/>
      <c r="I89" s="93" t="s">
        <v>21</v>
      </c>
      <c r="J89" s="95" t="str">
        <f>IF(J12="","",J12)</f>
        <v>5.6.2020</v>
      </c>
      <c r="K89" s="28"/>
      <c r="L89" s="28"/>
      <c r="M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 x14ac:dyDescent="0.2">
      <c r="A90" s="28"/>
      <c r="B90" s="29"/>
      <c r="C90" s="28"/>
      <c r="D90" s="28"/>
      <c r="E90" s="28"/>
      <c r="F90" s="28"/>
      <c r="G90" s="28"/>
      <c r="H90" s="28"/>
      <c r="I90" s="92"/>
      <c r="J90" s="92"/>
      <c r="K90" s="28"/>
      <c r="L90" s="28"/>
      <c r="M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 x14ac:dyDescent="0.2">
      <c r="A91" s="28"/>
      <c r="B91" s="29"/>
      <c r="C91" s="24" t="s">
        <v>23</v>
      </c>
      <c r="D91" s="28"/>
      <c r="E91" s="28"/>
      <c r="F91" s="22" t="str">
        <f>E15</f>
        <v xml:space="preserve"> </v>
      </c>
      <c r="G91" s="28"/>
      <c r="H91" s="28"/>
      <c r="I91" s="93" t="s">
        <v>28</v>
      </c>
      <c r="J91" s="120" t="str">
        <f>E21</f>
        <v xml:space="preserve"> </v>
      </c>
      <c r="K91" s="28"/>
      <c r="L91" s="28"/>
      <c r="M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 x14ac:dyDescent="0.2">
      <c r="A92" s="28"/>
      <c r="B92" s="29"/>
      <c r="C92" s="24" t="s">
        <v>26</v>
      </c>
      <c r="D92" s="28"/>
      <c r="E92" s="28"/>
      <c r="F92" s="22" t="str">
        <f>IF(E18="","",E18)</f>
        <v>Vyplň údaj</v>
      </c>
      <c r="G92" s="28"/>
      <c r="H92" s="28"/>
      <c r="I92" s="93" t="s">
        <v>30</v>
      </c>
      <c r="J92" s="120" t="str">
        <f>E24</f>
        <v xml:space="preserve"> </v>
      </c>
      <c r="K92" s="28"/>
      <c r="L92" s="28"/>
      <c r="M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92"/>
      <c r="J93" s="92"/>
      <c r="K93" s="28"/>
      <c r="L93" s="28"/>
      <c r="M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 x14ac:dyDescent="0.2">
      <c r="A94" s="28"/>
      <c r="B94" s="29"/>
      <c r="C94" s="121" t="s">
        <v>99</v>
      </c>
      <c r="D94" s="106"/>
      <c r="E94" s="106"/>
      <c r="F94" s="106"/>
      <c r="G94" s="106"/>
      <c r="H94" s="106"/>
      <c r="I94" s="122" t="s">
        <v>100</v>
      </c>
      <c r="J94" s="122" t="s">
        <v>101</v>
      </c>
      <c r="K94" s="123" t="s">
        <v>102</v>
      </c>
      <c r="L94" s="106"/>
      <c r="M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 x14ac:dyDescent="0.2">
      <c r="A95" s="28"/>
      <c r="B95" s="29"/>
      <c r="C95" s="28"/>
      <c r="D95" s="28"/>
      <c r="E95" s="28"/>
      <c r="F95" s="28"/>
      <c r="G95" s="28"/>
      <c r="H95" s="28"/>
      <c r="I95" s="92"/>
      <c r="J95" s="92"/>
      <c r="K95" s="28"/>
      <c r="L95" s="28"/>
      <c r="M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 x14ac:dyDescent="0.2">
      <c r="A96" s="28"/>
      <c r="B96" s="29"/>
      <c r="C96" s="124" t="s">
        <v>103</v>
      </c>
      <c r="D96" s="28"/>
      <c r="E96" s="28"/>
      <c r="F96" s="28"/>
      <c r="G96" s="28"/>
      <c r="H96" s="28"/>
      <c r="I96" s="125">
        <f>Q125</f>
        <v>0</v>
      </c>
      <c r="J96" s="125">
        <f>R125</f>
        <v>0</v>
      </c>
      <c r="K96" s="66">
        <f>K125</f>
        <v>0</v>
      </c>
      <c r="L96" s="28"/>
      <c r="M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104</v>
      </c>
    </row>
    <row r="97" spans="1:31" s="9" customFormat="1" ht="24.95" customHeight="1" x14ac:dyDescent="0.2">
      <c r="B97" s="126"/>
      <c r="D97" s="127" t="s">
        <v>1162</v>
      </c>
      <c r="E97" s="128"/>
      <c r="F97" s="128"/>
      <c r="G97" s="128"/>
      <c r="H97" s="128"/>
      <c r="I97" s="129">
        <f>Q126</f>
        <v>0</v>
      </c>
      <c r="J97" s="129">
        <f>R126</f>
        <v>0</v>
      </c>
      <c r="K97" s="130">
        <f>K126</f>
        <v>0</v>
      </c>
      <c r="M97" s="126"/>
    </row>
    <row r="98" spans="1:31" s="9" customFormat="1" ht="24.95" customHeight="1" x14ac:dyDescent="0.2">
      <c r="B98" s="126"/>
      <c r="D98" s="127" t="s">
        <v>1163</v>
      </c>
      <c r="E98" s="128"/>
      <c r="F98" s="128"/>
      <c r="G98" s="128"/>
      <c r="H98" s="128"/>
      <c r="I98" s="129">
        <f>Q129</f>
        <v>0</v>
      </c>
      <c r="J98" s="129">
        <f>R129</f>
        <v>0</v>
      </c>
      <c r="K98" s="130">
        <f>K129</f>
        <v>0</v>
      </c>
      <c r="M98" s="126"/>
    </row>
    <row r="99" spans="1:31" s="9" customFormat="1" ht="24.95" customHeight="1" x14ac:dyDescent="0.2">
      <c r="B99" s="126"/>
      <c r="D99" s="127" t="s">
        <v>1164</v>
      </c>
      <c r="E99" s="128"/>
      <c r="F99" s="128"/>
      <c r="G99" s="128"/>
      <c r="H99" s="128"/>
      <c r="I99" s="129">
        <f>Q132</f>
        <v>0</v>
      </c>
      <c r="J99" s="129">
        <f>R132</f>
        <v>0</v>
      </c>
      <c r="K99" s="130">
        <f>K132</f>
        <v>0</v>
      </c>
      <c r="M99" s="126"/>
    </row>
    <row r="100" spans="1:31" s="9" customFormat="1" ht="24.95" customHeight="1" x14ac:dyDescent="0.2">
      <c r="B100" s="126"/>
      <c r="D100" s="127" t="s">
        <v>1165</v>
      </c>
      <c r="E100" s="128"/>
      <c r="F100" s="128"/>
      <c r="G100" s="128"/>
      <c r="H100" s="128"/>
      <c r="I100" s="129">
        <f>Q162</f>
        <v>0</v>
      </c>
      <c r="J100" s="129">
        <f>R162</f>
        <v>0</v>
      </c>
      <c r="K100" s="130">
        <f>K162</f>
        <v>0</v>
      </c>
      <c r="M100" s="126"/>
    </row>
    <row r="101" spans="1:31" s="9" customFormat="1" ht="24.95" customHeight="1" x14ac:dyDescent="0.2">
      <c r="B101" s="126"/>
      <c r="D101" s="127" t="s">
        <v>1166</v>
      </c>
      <c r="E101" s="128"/>
      <c r="F101" s="128"/>
      <c r="G101" s="128"/>
      <c r="H101" s="128"/>
      <c r="I101" s="129">
        <f>Q179</f>
        <v>0</v>
      </c>
      <c r="J101" s="129">
        <f>R179</f>
        <v>0</v>
      </c>
      <c r="K101" s="130">
        <f>K179</f>
        <v>0</v>
      </c>
      <c r="M101" s="126"/>
    </row>
    <row r="102" spans="1:31" s="9" customFormat="1" ht="24.95" customHeight="1" x14ac:dyDescent="0.2">
      <c r="B102" s="126"/>
      <c r="D102" s="127" t="s">
        <v>1167</v>
      </c>
      <c r="E102" s="128"/>
      <c r="F102" s="128"/>
      <c r="G102" s="128"/>
      <c r="H102" s="128"/>
      <c r="I102" s="129">
        <f>Q187</f>
        <v>0</v>
      </c>
      <c r="J102" s="129">
        <f>R187</f>
        <v>0</v>
      </c>
      <c r="K102" s="130">
        <f>K187</f>
        <v>0</v>
      </c>
      <c r="M102" s="126"/>
    </row>
    <row r="103" spans="1:31" s="9" customFormat="1" ht="24.95" customHeight="1" x14ac:dyDescent="0.2">
      <c r="B103" s="126"/>
      <c r="D103" s="127" t="s">
        <v>1168</v>
      </c>
      <c r="E103" s="128"/>
      <c r="F103" s="128"/>
      <c r="G103" s="128"/>
      <c r="H103" s="128"/>
      <c r="I103" s="129">
        <f>Q190</f>
        <v>0</v>
      </c>
      <c r="J103" s="129">
        <f>R190</f>
        <v>0</v>
      </c>
      <c r="K103" s="130">
        <f>K190</f>
        <v>0</v>
      </c>
      <c r="M103" s="126"/>
    </row>
    <row r="104" spans="1:31" s="9" customFormat="1" ht="24.95" customHeight="1" x14ac:dyDescent="0.2">
      <c r="B104" s="126"/>
      <c r="D104" s="127" t="s">
        <v>1169</v>
      </c>
      <c r="E104" s="128"/>
      <c r="F104" s="128"/>
      <c r="G104" s="128"/>
      <c r="H104" s="128"/>
      <c r="I104" s="129">
        <f>Q194</f>
        <v>0</v>
      </c>
      <c r="J104" s="129">
        <f>R194</f>
        <v>0</v>
      </c>
      <c r="K104" s="130">
        <f>K194</f>
        <v>0</v>
      </c>
      <c r="M104" s="126"/>
    </row>
    <row r="105" spans="1:31" s="9" customFormat="1" ht="24.95" customHeight="1" x14ac:dyDescent="0.2">
      <c r="B105" s="126"/>
      <c r="D105" s="127" t="s">
        <v>1170</v>
      </c>
      <c r="E105" s="128"/>
      <c r="F105" s="128"/>
      <c r="G105" s="128"/>
      <c r="H105" s="128"/>
      <c r="I105" s="129">
        <f>Q199</f>
        <v>0</v>
      </c>
      <c r="J105" s="129">
        <f>R199</f>
        <v>0</v>
      </c>
      <c r="K105" s="130">
        <f>K199</f>
        <v>0</v>
      </c>
      <c r="M105" s="126"/>
    </row>
    <row r="106" spans="1:31" s="2" customFormat="1" ht="21.75" customHeight="1" x14ac:dyDescent="0.2">
      <c r="A106" s="28"/>
      <c r="B106" s="29"/>
      <c r="C106" s="28"/>
      <c r="D106" s="28"/>
      <c r="E106" s="28"/>
      <c r="F106" s="28"/>
      <c r="G106" s="28"/>
      <c r="H106" s="28"/>
      <c r="I106" s="92"/>
      <c r="J106" s="92"/>
      <c r="K106" s="28"/>
      <c r="L106" s="28"/>
      <c r="M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6.95" customHeight="1" x14ac:dyDescent="0.2">
      <c r="A107" s="28"/>
      <c r="B107" s="43"/>
      <c r="C107" s="44"/>
      <c r="D107" s="44"/>
      <c r="E107" s="44"/>
      <c r="F107" s="44"/>
      <c r="G107" s="44"/>
      <c r="H107" s="44"/>
      <c r="I107" s="118"/>
      <c r="J107" s="118"/>
      <c r="K107" s="44"/>
      <c r="L107" s="44"/>
      <c r="M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11" spans="1:31" s="2" customFormat="1" ht="6.95" customHeight="1" x14ac:dyDescent="0.2">
      <c r="A111" s="28"/>
      <c r="B111" s="45"/>
      <c r="C111" s="46"/>
      <c r="D111" s="46"/>
      <c r="E111" s="46"/>
      <c r="F111" s="46"/>
      <c r="G111" s="46"/>
      <c r="H111" s="46"/>
      <c r="I111" s="119"/>
      <c r="J111" s="119"/>
      <c r="K111" s="46"/>
      <c r="L111" s="46"/>
      <c r="M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24.95" customHeight="1" x14ac:dyDescent="0.2">
      <c r="A112" s="28"/>
      <c r="B112" s="29"/>
      <c r="C112" s="18" t="s">
        <v>133</v>
      </c>
      <c r="D112" s="28"/>
      <c r="E112" s="28"/>
      <c r="F112" s="28"/>
      <c r="G112" s="28"/>
      <c r="H112" s="28"/>
      <c r="I112" s="92"/>
      <c r="J112" s="92"/>
      <c r="K112" s="28"/>
      <c r="L112" s="28"/>
      <c r="M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6.95" customHeight="1" x14ac:dyDescent="0.2">
      <c r="A113" s="28"/>
      <c r="B113" s="29"/>
      <c r="C113" s="28"/>
      <c r="D113" s="28"/>
      <c r="E113" s="28"/>
      <c r="F113" s="28"/>
      <c r="G113" s="28"/>
      <c r="H113" s="28"/>
      <c r="I113" s="92"/>
      <c r="J113" s="92"/>
      <c r="K113" s="28"/>
      <c r="L113" s="28"/>
      <c r="M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2" customHeight="1" x14ac:dyDescent="0.2">
      <c r="A114" s="28"/>
      <c r="B114" s="29"/>
      <c r="C114" s="24" t="s">
        <v>15</v>
      </c>
      <c r="D114" s="28"/>
      <c r="E114" s="28"/>
      <c r="F114" s="28"/>
      <c r="G114" s="28"/>
      <c r="H114" s="28"/>
      <c r="I114" s="92"/>
      <c r="J114" s="92"/>
      <c r="K114" s="28"/>
      <c r="L114" s="28"/>
      <c r="M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23.25" customHeight="1" x14ac:dyDescent="0.2">
      <c r="A115" s="28"/>
      <c r="B115" s="29"/>
      <c r="C115" s="28"/>
      <c r="D115" s="28"/>
      <c r="E115" s="235" t="str">
        <f>E7</f>
        <v>Centrum odborného výcviku-materialno-technické vybavenie rekonštr.SOŠ strojnická Pov.Bystrica</v>
      </c>
      <c r="F115" s="236"/>
      <c r="G115" s="236"/>
      <c r="H115" s="236"/>
      <c r="I115" s="92"/>
      <c r="J115" s="92"/>
      <c r="K115" s="28"/>
      <c r="L115" s="28"/>
      <c r="M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 x14ac:dyDescent="0.2">
      <c r="A116" s="28"/>
      <c r="B116" s="29"/>
      <c r="C116" s="24" t="s">
        <v>94</v>
      </c>
      <c r="D116" s="28"/>
      <c r="E116" s="28"/>
      <c r="F116" s="28"/>
      <c r="G116" s="28"/>
      <c r="H116" s="28"/>
      <c r="I116" s="92"/>
      <c r="J116" s="92"/>
      <c r="K116" s="28"/>
      <c r="L116" s="28"/>
      <c r="M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6.5" customHeight="1" x14ac:dyDescent="0.2">
      <c r="A117" s="28"/>
      <c r="B117" s="29"/>
      <c r="C117" s="28"/>
      <c r="D117" s="28"/>
      <c r="E117" s="196" t="str">
        <f>E9</f>
        <v>002 - Elektroinštalácia</v>
      </c>
      <c r="F117" s="237"/>
      <c r="G117" s="237"/>
      <c r="H117" s="237"/>
      <c r="I117" s="92"/>
      <c r="J117" s="92"/>
      <c r="K117" s="28"/>
      <c r="L117" s="28"/>
      <c r="M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6.95" customHeight="1" x14ac:dyDescent="0.2">
      <c r="A118" s="28"/>
      <c r="B118" s="29"/>
      <c r="C118" s="28"/>
      <c r="D118" s="28"/>
      <c r="E118" s="28"/>
      <c r="F118" s="28"/>
      <c r="G118" s="28"/>
      <c r="H118" s="28"/>
      <c r="I118" s="92"/>
      <c r="J118" s="92"/>
      <c r="K118" s="28"/>
      <c r="L118" s="28"/>
      <c r="M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2" customHeight="1" x14ac:dyDescent="0.2">
      <c r="A119" s="28"/>
      <c r="B119" s="29"/>
      <c r="C119" s="24" t="s">
        <v>19</v>
      </c>
      <c r="D119" s="28"/>
      <c r="E119" s="28"/>
      <c r="F119" s="22" t="str">
        <f>F12</f>
        <v xml:space="preserve"> </v>
      </c>
      <c r="G119" s="28"/>
      <c r="H119" s="28"/>
      <c r="I119" s="93" t="s">
        <v>21</v>
      </c>
      <c r="J119" s="95" t="str">
        <f>IF(J12="","",J12)</f>
        <v>5.6.2020</v>
      </c>
      <c r="K119" s="28"/>
      <c r="L119" s="28"/>
      <c r="M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6.95" customHeight="1" x14ac:dyDescent="0.2">
      <c r="A120" s="28"/>
      <c r="B120" s="29"/>
      <c r="C120" s="28"/>
      <c r="D120" s="28"/>
      <c r="E120" s="28"/>
      <c r="F120" s="28"/>
      <c r="G120" s="28"/>
      <c r="H120" s="28"/>
      <c r="I120" s="92"/>
      <c r="J120" s="92"/>
      <c r="K120" s="28"/>
      <c r="L120" s="28"/>
      <c r="M120" s="3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2" customFormat="1" ht="15.2" customHeight="1" x14ac:dyDescent="0.2">
      <c r="A121" s="28"/>
      <c r="B121" s="29"/>
      <c r="C121" s="24" t="s">
        <v>23</v>
      </c>
      <c r="D121" s="28"/>
      <c r="E121" s="28"/>
      <c r="F121" s="22" t="str">
        <f>E15</f>
        <v xml:space="preserve"> </v>
      </c>
      <c r="G121" s="28"/>
      <c r="H121" s="28"/>
      <c r="I121" s="93" t="s">
        <v>28</v>
      </c>
      <c r="J121" s="120" t="str">
        <f>E21</f>
        <v xml:space="preserve"> </v>
      </c>
      <c r="K121" s="28"/>
      <c r="L121" s="28"/>
      <c r="M121" s="3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5" s="2" customFormat="1" ht="15.2" customHeight="1" x14ac:dyDescent="0.2">
      <c r="A122" s="28"/>
      <c r="B122" s="29"/>
      <c r="C122" s="24" t="s">
        <v>26</v>
      </c>
      <c r="D122" s="28"/>
      <c r="E122" s="28"/>
      <c r="F122" s="22" t="str">
        <f>IF(E18="","",E18)</f>
        <v>Vyplň údaj</v>
      </c>
      <c r="G122" s="28"/>
      <c r="H122" s="28"/>
      <c r="I122" s="93" t="s">
        <v>30</v>
      </c>
      <c r="J122" s="120" t="str">
        <f>E24</f>
        <v xml:space="preserve"> </v>
      </c>
      <c r="K122" s="28"/>
      <c r="L122" s="28"/>
      <c r="M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5" s="2" customFormat="1" ht="10.35" customHeight="1" x14ac:dyDescent="0.2">
      <c r="A123" s="28"/>
      <c r="B123" s="29"/>
      <c r="C123" s="28"/>
      <c r="D123" s="28"/>
      <c r="E123" s="28"/>
      <c r="F123" s="28"/>
      <c r="G123" s="28"/>
      <c r="H123" s="28"/>
      <c r="I123" s="92"/>
      <c r="J123" s="92"/>
      <c r="K123" s="28"/>
      <c r="L123" s="28"/>
      <c r="M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5" s="11" customFormat="1" ht="29.25" customHeight="1" x14ac:dyDescent="0.2">
      <c r="A124" s="136"/>
      <c r="B124" s="137"/>
      <c r="C124" s="138" t="s">
        <v>134</v>
      </c>
      <c r="D124" s="139" t="s">
        <v>57</v>
      </c>
      <c r="E124" s="139" t="s">
        <v>53</v>
      </c>
      <c r="F124" s="139" t="s">
        <v>54</v>
      </c>
      <c r="G124" s="139" t="s">
        <v>135</v>
      </c>
      <c r="H124" s="139" t="s">
        <v>136</v>
      </c>
      <c r="I124" s="140" t="s">
        <v>137</v>
      </c>
      <c r="J124" s="140" t="s">
        <v>138</v>
      </c>
      <c r="K124" s="141" t="s">
        <v>102</v>
      </c>
      <c r="L124" s="142" t="s">
        <v>139</v>
      </c>
      <c r="M124" s="143"/>
      <c r="N124" s="57" t="s">
        <v>1</v>
      </c>
      <c r="O124" s="58" t="s">
        <v>36</v>
      </c>
      <c r="P124" s="58" t="s">
        <v>140</v>
      </c>
      <c r="Q124" s="58" t="s">
        <v>141</v>
      </c>
      <c r="R124" s="58" t="s">
        <v>142</v>
      </c>
      <c r="S124" s="58" t="s">
        <v>143</v>
      </c>
      <c r="T124" s="58" t="s">
        <v>144</v>
      </c>
      <c r="U124" s="58" t="s">
        <v>145</v>
      </c>
      <c r="V124" s="58" t="s">
        <v>146</v>
      </c>
      <c r="W124" s="58" t="s">
        <v>147</v>
      </c>
      <c r="X124" s="59" t="s">
        <v>148</v>
      </c>
      <c r="Y124" s="136"/>
      <c r="Z124" s="136"/>
      <c r="AA124" s="136"/>
      <c r="AB124" s="136"/>
      <c r="AC124" s="136"/>
      <c r="AD124" s="136"/>
      <c r="AE124" s="136"/>
    </row>
    <row r="125" spans="1:65" s="2" customFormat="1" ht="22.9" customHeight="1" x14ac:dyDescent="0.25">
      <c r="A125" s="28"/>
      <c r="B125" s="29"/>
      <c r="C125" s="64" t="s">
        <v>103</v>
      </c>
      <c r="D125" s="28"/>
      <c r="E125" s="28"/>
      <c r="F125" s="28"/>
      <c r="G125" s="28"/>
      <c r="H125" s="28"/>
      <c r="I125" s="92"/>
      <c r="J125" s="92"/>
      <c r="K125" s="144">
        <f>BK125</f>
        <v>0</v>
      </c>
      <c r="L125" s="28"/>
      <c r="M125" s="29"/>
      <c r="N125" s="60"/>
      <c r="O125" s="51"/>
      <c r="P125" s="61"/>
      <c r="Q125" s="145">
        <f>Q126+Q129+Q132+Q162+Q179+Q187+Q190+Q194+Q199</f>
        <v>0</v>
      </c>
      <c r="R125" s="145">
        <f>R126+R129+R132+R162+R179+R187+R190+R194+R199</f>
        <v>0</v>
      </c>
      <c r="S125" s="61"/>
      <c r="T125" s="146">
        <f>T126+T129+T132+T162+T179+T187+T190+T194+T199</f>
        <v>0</v>
      </c>
      <c r="U125" s="61"/>
      <c r="V125" s="146">
        <f>V126+V129+V132+V162+V179+V187+V190+V194+V199</f>
        <v>0</v>
      </c>
      <c r="W125" s="61"/>
      <c r="X125" s="147">
        <f>X126+X129+X132+X162+X179+X187+X190+X194+X199</f>
        <v>0</v>
      </c>
      <c r="Y125" s="28"/>
      <c r="Z125" s="28"/>
      <c r="AA125" s="28"/>
      <c r="AB125" s="28"/>
      <c r="AC125" s="28"/>
      <c r="AD125" s="28"/>
      <c r="AE125" s="28"/>
      <c r="AT125" s="14" t="s">
        <v>73</v>
      </c>
      <c r="AU125" s="14" t="s">
        <v>104</v>
      </c>
      <c r="BK125" s="148">
        <f>BK126+BK129+BK132+BK162+BK179+BK187+BK190+BK194+BK199</f>
        <v>0</v>
      </c>
    </row>
    <row r="126" spans="1:65" s="12" customFormat="1" ht="25.9" customHeight="1" x14ac:dyDescent="0.2">
      <c r="B126" s="149"/>
      <c r="D126" s="150" t="s">
        <v>73</v>
      </c>
      <c r="E126" s="151" t="s">
        <v>1171</v>
      </c>
      <c r="F126" s="151" t="s">
        <v>1172</v>
      </c>
      <c r="I126" s="152"/>
      <c r="J126" s="152"/>
      <c r="K126" s="153">
        <f>BK126</f>
        <v>0</v>
      </c>
      <c r="M126" s="149"/>
      <c r="N126" s="154"/>
      <c r="O126" s="155"/>
      <c r="P126" s="155"/>
      <c r="Q126" s="156">
        <f>SUM(Q127:Q128)</f>
        <v>0</v>
      </c>
      <c r="R126" s="156">
        <f>SUM(R127:R128)</f>
        <v>0</v>
      </c>
      <c r="S126" s="155"/>
      <c r="T126" s="157">
        <f>SUM(T127:T128)</f>
        <v>0</v>
      </c>
      <c r="U126" s="155"/>
      <c r="V126" s="157">
        <f>SUM(V127:V128)</f>
        <v>0</v>
      </c>
      <c r="W126" s="155"/>
      <c r="X126" s="158">
        <f>SUM(X127:X128)</f>
        <v>0</v>
      </c>
      <c r="AR126" s="150" t="s">
        <v>82</v>
      </c>
      <c r="AT126" s="159" t="s">
        <v>73</v>
      </c>
      <c r="AU126" s="159" t="s">
        <v>74</v>
      </c>
      <c r="AY126" s="150" t="s">
        <v>151</v>
      </c>
      <c r="BK126" s="160">
        <f>SUM(BK127:BK128)</f>
        <v>0</v>
      </c>
    </row>
    <row r="127" spans="1:65" s="2" customFormat="1" ht="33" customHeight="1" x14ac:dyDescent="0.2">
      <c r="A127" s="28"/>
      <c r="B127" s="163"/>
      <c r="C127" s="164" t="s">
        <v>82</v>
      </c>
      <c r="D127" s="164" t="s">
        <v>153</v>
      </c>
      <c r="E127" s="165" t="s">
        <v>1173</v>
      </c>
      <c r="F127" s="166" t="s">
        <v>1174</v>
      </c>
      <c r="G127" s="167" t="s">
        <v>1175</v>
      </c>
      <c r="H127" s="168">
        <v>800</v>
      </c>
      <c r="I127" s="169"/>
      <c r="J127" s="169"/>
      <c r="K127" s="168">
        <f>ROUND(P127*H127,3)</f>
        <v>0</v>
      </c>
      <c r="L127" s="170"/>
      <c r="M127" s="29"/>
      <c r="N127" s="171" t="s">
        <v>1</v>
      </c>
      <c r="O127" s="172" t="s">
        <v>38</v>
      </c>
      <c r="P127" s="173">
        <f>I127+J127</f>
        <v>0</v>
      </c>
      <c r="Q127" s="173">
        <f>ROUND(I127*H127,3)</f>
        <v>0</v>
      </c>
      <c r="R127" s="173">
        <f>ROUND(J127*H127,3)</f>
        <v>0</v>
      </c>
      <c r="S127" s="53"/>
      <c r="T127" s="174">
        <f>S127*H127</f>
        <v>0</v>
      </c>
      <c r="U127" s="174">
        <v>0</v>
      </c>
      <c r="V127" s="174">
        <f>U127*H127</f>
        <v>0</v>
      </c>
      <c r="W127" s="174">
        <v>0</v>
      </c>
      <c r="X127" s="175">
        <f>W127*H127</f>
        <v>0</v>
      </c>
      <c r="Y127" s="28"/>
      <c r="Z127" s="28"/>
      <c r="AA127" s="28"/>
      <c r="AB127" s="28"/>
      <c r="AC127" s="28"/>
      <c r="AD127" s="28"/>
      <c r="AE127" s="28"/>
      <c r="AR127" s="176" t="s">
        <v>157</v>
      </c>
      <c r="AT127" s="176" t="s">
        <v>153</v>
      </c>
      <c r="AU127" s="176" t="s">
        <v>82</v>
      </c>
      <c r="AY127" s="14" t="s">
        <v>151</v>
      </c>
      <c r="BE127" s="177">
        <f>IF(O127="základná",K127,0)</f>
        <v>0</v>
      </c>
      <c r="BF127" s="177">
        <f>IF(O127="znížená",K127,0)</f>
        <v>0</v>
      </c>
      <c r="BG127" s="177">
        <f>IF(O127="zákl. prenesená",K127,0)</f>
        <v>0</v>
      </c>
      <c r="BH127" s="177">
        <f>IF(O127="zníž. prenesená",K127,0)</f>
        <v>0</v>
      </c>
      <c r="BI127" s="177">
        <f>IF(O127="nulová",K127,0)</f>
        <v>0</v>
      </c>
      <c r="BJ127" s="14" t="s">
        <v>158</v>
      </c>
      <c r="BK127" s="178">
        <f>ROUND(P127*H127,3)</f>
        <v>0</v>
      </c>
      <c r="BL127" s="14" t="s">
        <v>157</v>
      </c>
      <c r="BM127" s="176" t="s">
        <v>158</v>
      </c>
    </row>
    <row r="128" spans="1:65" s="2" customFormat="1" ht="16.5" customHeight="1" x14ac:dyDescent="0.2">
      <c r="A128" s="28"/>
      <c r="B128" s="163"/>
      <c r="C128" s="164" t="s">
        <v>158</v>
      </c>
      <c r="D128" s="164" t="s">
        <v>153</v>
      </c>
      <c r="E128" s="165" t="s">
        <v>1176</v>
      </c>
      <c r="F128" s="166" t="s">
        <v>1177</v>
      </c>
      <c r="G128" s="167" t="s">
        <v>649</v>
      </c>
      <c r="H128" s="169"/>
      <c r="I128" s="169"/>
      <c r="J128" s="169"/>
      <c r="K128" s="168">
        <f>ROUND(P128*H128,3)</f>
        <v>0</v>
      </c>
      <c r="L128" s="170"/>
      <c r="M128" s="29"/>
      <c r="N128" s="171" t="s">
        <v>1</v>
      </c>
      <c r="O128" s="172" t="s">
        <v>38</v>
      </c>
      <c r="P128" s="173">
        <f>I128+J128</f>
        <v>0</v>
      </c>
      <c r="Q128" s="173">
        <f>ROUND(I128*H128,3)</f>
        <v>0</v>
      </c>
      <c r="R128" s="173">
        <f>ROUND(J128*H128,3)</f>
        <v>0</v>
      </c>
      <c r="S128" s="53"/>
      <c r="T128" s="174">
        <f>S128*H128</f>
        <v>0</v>
      </c>
      <c r="U128" s="174">
        <v>0</v>
      </c>
      <c r="V128" s="174">
        <f>U128*H128</f>
        <v>0</v>
      </c>
      <c r="W128" s="174">
        <v>0</v>
      </c>
      <c r="X128" s="175">
        <f>W128*H128</f>
        <v>0</v>
      </c>
      <c r="Y128" s="28"/>
      <c r="Z128" s="28"/>
      <c r="AA128" s="28"/>
      <c r="AB128" s="28"/>
      <c r="AC128" s="28"/>
      <c r="AD128" s="28"/>
      <c r="AE128" s="28"/>
      <c r="AR128" s="176" t="s">
        <v>157</v>
      </c>
      <c r="AT128" s="176" t="s">
        <v>153</v>
      </c>
      <c r="AU128" s="176" t="s">
        <v>82</v>
      </c>
      <c r="AY128" s="14" t="s">
        <v>151</v>
      </c>
      <c r="BE128" s="177">
        <f>IF(O128="základná",K128,0)</f>
        <v>0</v>
      </c>
      <c r="BF128" s="177">
        <f>IF(O128="znížená",K128,0)</f>
        <v>0</v>
      </c>
      <c r="BG128" s="177">
        <f>IF(O128="zákl. prenesená",K128,0)</f>
        <v>0</v>
      </c>
      <c r="BH128" s="177">
        <f>IF(O128="zníž. prenesená",K128,0)</f>
        <v>0</v>
      </c>
      <c r="BI128" s="177">
        <f>IF(O128="nulová",K128,0)</f>
        <v>0</v>
      </c>
      <c r="BJ128" s="14" t="s">
        <v>158</v>
      </c>
      <c r="BK128" s="178">
        <f>ROUND(P128*H128,3)</f>
        <v>0</v>
      </c>
      <c r="BL128" s="14" t="s">
        <v>157</v>
      </c>
      <c r="BM128" s="176" t="s">
        <v>157</v>
      </c>
    </row>
    <row r="129" spans="1:65" s="12" customFormat="1" ht="25.9" customHeight="1" x14ac:dyDescent="0.2">
      <c r="B129" s="149"/>
      <c r="D129" s="150" t="s">
        <v>73</v>
      </c>
      <c r="E129" s="151" t="s">
        <v>1178</v>
      </c>
      <c r="F129" s="151" t="s">
        <v>1179</v>
      </c>
      <c r="I129" s="152"/>
      <c r="J129" s="152"/>
      <c r="K129" s="153">
        <f>BK129</f>
        <v>0</v>
      </c>
      <c r="M129" s="149"/>
      <c r="N129" s="154"/>
      <c r="O129" s="155"/>
      <c r="P129" s="155"/>
      <c r="Q129" s="156">
        <f>SUM(Q130:Q131)</f>
        <v>0</v>
      </c>
      <c r="R129" s="156">
        <f>SUM(R130:R131)</f>
        <v>0</v>
      </c>
      <c r="S129" s="155"/>
      <c r="T129" s="157">
        <f>SUM(T130:T131)</f>
        <v>0</v>
      </c>
      <c r="U129" s="155"/>
      <c r="V129" s="157">
        <f>SUM(V130:V131)</f>
        <v>0</v>
      </c>
      <c r="W129" s="155"/>
      <c r="X129" s="158">
        <f>SUM(X130:X131)</f>
        <v>0</v>
      </c>
      <c r="AR129" s="150" t="s">
        <v>82</v>
      </c>
      <c r="AT129" s="159" t="s">
        <v>73</v>
      </c>
      <c r="AU129" s="159" t="s">
        <v>74</v>
      </c>
      <c r="AY129" s="150" t="s">
        <v>151</v>
      </c>
      <c r="BK129" s="160">
        <f>SUM(BK130:BK131)</f>
        <v>0</v>
      </c>
    </row>
    <row r="130" spans="1:65" s="2" customFormat="1" ht="16.5" customHeight="1" x14ac:dyDescent="0.2">
      <c r="A130" s="28"/>
      <c r="B130" s="163"/>
      <c r="C130" s="164" t="s">
        <v>162</v>
      </c>
      <c r="D130" s="164" t="s">
        <v>153</v>
      </c>
      <c r="E130" s="165" t="s">
        <v>1180</v>
      </c>
      <c r="F130" s="166" t="s">
        <v>1181</v>
      </c>
      <c r="G130" s="167" t="s">
        <v>156</v>
      </c>
      <c r="H130" s="168">
        <v>100</v>
      </c>
      <c r="I130" s="169"/>
      <c r="J130" s="169"/>
      <c r="K130" s="168">
        <f>ROUND(P130*H130,3)</f>
        <v>0</v>
      </c>
      <c r="L130" s="170"/>
      <c r="M130" s="29"/>
      <c r="N130" s="171" t="s">
        <v>1</v>
      </c>
      <c r="O130" s="172" t="s">
        <v>38</v>
      </c>
      <c r="P130" s="173">
        <f>I130+J130</f>
        <v>0</v>
      </c>
      <c r="Q130" s="173">
        <f>ROUND(I130*H130,3)</f>
        <v>0</v>
      </c>
      <c r="R130" s="173">
        <f>ROUND(J130*H130,3)</f>
        <v>0</v>
      </c>
      <c r="S130" s="53"/>
      <c r="T130" s="174">
        <f>S130*H130</f>
        <v>0</v>
      </c>
      <c r="U130" s="174">
        <v>0</v>
      </c>
      <c r="V130" s="174">
        <f>U130*H130</f>
        <v>0</v>
      </c>
      <c r="W130" s="174">
        <v>0</v>
      </c>
      <c r="X130" s="175">
        <f>W130*H130</f>
        <v>0</v>
      </c>
      <c r="Y130" s="28"/>
      <c r="Z130" s="28"/>
      <c r="AA130" s="28"/>
      <c r="AB130" s="28"/>
      <c r="AC130" s="28"/>
      <c r="AD130" s="28"/>
      <c r="AE130" s="28"/>
      <c r="AR130" s="176" t="s">
        <v>157</v>
      </c>
      <c r="AT130" s="176" t="s">
        <v>153</v>
      </c>
      <c r="AU130" s="176" t="s">
        <v>82</v>
      </c>
      <c r="AY130" s="14" t="s">
        <v>151</v>
      </c>
      <c r="BE130" s="177">
        <f>IF(O130="základná",K130,0)</f>
        <v>0</v>
      </c>
      <c r="BF130" s="177">
        <f>IF(O130="znížená",K130,0)</f>
        <v>0</v>
      </c>
      <c r="BG130" s="177">
        <f>IF(O130="zákl. prenesená",K130,0)</f>
        <v>0</v>
      </c>
      <c r="BH130" s="177">
        <f>IF(O130="zníž. prenesená",K130,0)</f>
        <v>0</v>
      </c>
      <c r="BI130" s="177">
        <f>IF(O130="nulová",K130,0)</f>
        <v>0</v>
      </c>
      <c r="BJ130" s="14" t="s">
        <v>158</v>
      </c>
      <c r="BK130" s="178">
        <f>ROUND(P130*H130,3)</f>
        <v>0</v>
      </c>
      <c r="BL130" s="14" t="s">
        <v>157</v>
      </c>
      <c r="BM130" s="176" t="s">
        <v>165</v>
      </c>
    </row>
    <row r="131" spans="1:65" s="2" customFormat="1" ht="33" customHeight="1" x14ac:dyDescent="0.2">
      <c r="A131" s="28"/>
      <c r="B131" s="163"/>
      <c r="C131" s="164" t="s">
        <v>157</v>
      </c>
      <c r="D131" s="164" t="s">
        <v>153</v>
      </c>
      <c r="E131" s="165" t="s">
        <v>1182</v>
      </c>
      <c r="F131" s="166" t="s">
        <v>1183</v>
      </c>
      <c r="G131" s="167" t="s">
        <v>156</v>
      </c>
      <c r="H131" s="168">
        <v>780</v>
      </c>
      <c r="I131" s="169"/>
      <c r="J131" s="169"/>
      <c r="K131" s="168">
        <f>ROUND(P131*H131,3)</f>
        <v>0</v>
      </c>
      <c r="L131" s="170"/>
      <c r="M131" s="29"/>
      <c r="N131" s="171" t="s">
        <v>1</v>
      </c>
      <c r="O131" s="172" t="s">
        <v>38</v>
      </c>
      <c r="P131" s="173">
        <f>I131+J131</f>
        <v>0</v>
      </c>
      <c r="Q131" s="173">
        <f>ROUND(I131*H131,3)</f>
        <v>0</v>
      </c>
      <c r="R131" s="173">
        <f>ROUND(J131*H131,3)</f>
        <v>0</v>
      </c>
      <c r="S131" s="53"/>
      <c r="T131" s="174">
        <f>S131*H131</f>
        <v>0</v>
      </c>
      <c r="U131" s="174">
        <v>0</v>
      </c>
      <c r="V131" s="174">
        <f>U131*H131</f>
        <v>0</v>
      </c>
      <c r="W131" s="174">
        <v>0</v>
      </c>
      <c r="X131" s="175">
        <f>W131*H131</f>
        <v>0</v>
      </c>
      <c r="Y131" s="28"/>
      <c r="Z131" s="28"/>
      <c r="AA131" s="28"/>
      <c r="AB131" s="28"/>
      <c r="AC131" s="28"/>
      <c r="AD131" s="28"/>
      <c r="AE131" s="28"/>
      <c r="AR131" s="176" t="s">
        <v>157</v>
      </c>
      <c r="AT131" s="176" t="s">
        <v>153</v>
      </c>
      <c r="AU131" s="176" t="s">
        <v>82</v>
      </c>
      <c r="AY131" s="14" t="s">
        <v>151</v>
      </c>
      <c r="BE131" s="177">
        <f>IF(O131="základná",K131,0)</f>
        <v>0</v>
      </c>
      <c r="BF131" s="177">
        <f>IF(O131="znížená",K131,0)</f>
        <v>0</v>
      </c>
      <c r="BG131" s="177">
        <f>IF(O131="zákl. prenesená",K131,0)</f>
        <v>0</v>
      </c>
      <c r="BH131" s="177">
        <f>IF(O131="zníž. prenesená",K131,0)</f>
        <v>0</v>
      </c>
      <c r="BI131" s="177">
        <f>IF(O131="nulová",K131,0)</f>
        <v>0</v>
      </c>
      <c r="BJ131" s="14" t="s">
        <v>158</v>
      </c>
      <c r="BK131" s="178">
        <f>ROUND(P131*H131,3)</f>
        <v>0</v>
      </c>
      <c r="BL131" s="14" t="s">
        <v>157</v>
      </c>
      <c r="BM131" s="176" t="s">
        <v>169</v>
      </c>
    </row>
    <row r="132" spans="1:65" s="12" customFormat="1" ht="25.9" customHeight="1" x14ac:dyDescent="0.2">
      <c r="B132" s="149"/>
      <c r="D132" s="150" t="s">
        <v>73</v>
      </c>
      <c r="E132" s="151" t="s">
        <v>1184</v>
      </c>
      <c r="F132" s="151" t="s">
        <v>1185</v>
      </c>
      <c r="I132" s="152"/>
      <c r="J132" s="152"/>
      <c r="K132" s="153">
        <f>BK132</f>
        <v>0</v>
      </c>
      <c r="M132" s="149"/>
      <c r="N132" s="154"/>
      <c r="O132" s="155"/>
      <c r="P132" s="155"/>
      <c r="Q132" s="156">
        <f>SUM(Q133:Q161)</f>
        <v>0</v>
      </c>
      <c r="R132" s="156">
        <f>SUM(R133:R161)</f>
        <v>0</v>
      </c>
      <c r="S132" s="155"/>
      <c r="T132" s="157">
        <f>SUM(T133:T161)</f>
        <v>0</v>
      </c>
      <c r="U132" s="155"/>
      <c r="V132" s="157">
        <f>SUM(V133:V161)</f>
        <v>0</v>
      </c>
      <c r="W132" s="155"/>
      <c r="X132" s="158">
        <f>SUM(X133:X161)</f>
        <v>0</v>
      </c>
      <c r="AR132" s="150" t="s">
        <v>82</v>
      </c>
      <c r="AT132" s="159" t="s">
        <v>73</v>
      </c>
      <c r="AU132" s="159" t="s">
        <v>74</v>
      </c>
      <c r="AY132" s="150" t="s">
        <v>151</v>
      </c>
      <c r="BK132" s="160">
        <f>SUM(BK133:BK161)</f>
        <v>0</v>
      </c>
    </row>
    <row r="133" spans="1:65" s="2" customFormat="1" ht="16.5" customHeight="1" x14ac:dyDescent="0.2">
      <c r="A133" s="28"/>
      <c r="B133" s="163"/>
      <c r="C133" s="164" t="s">
        <v>170</v>
      </c>
      <c r="D133" s="164" t="s">
        <v>153</v>
      </c>
      <c r="E133" s="165" t="s">
        <v>1186</v>
      </c>
      <c r="F133" s="166" t="s">
        <v>1187</v>
      </c>
      <c r="G133" s="167" t="s">
        <v>156</v>
      </c>
      <c r="H133" s="168">
        <v>266</v>
      </c>
      <c r="I133" s="169"/>
      <c r="J133" s="169"/>
      <c r="K133" s="168">
        <f t="shared" ref="K133:K161" si="0">ROUND(P133*H133,3)</f>
        <v>0</v>
      </c>
      <c r="L133" s="170"/>
      <c r="M133" s="29"/>
      <c r="N133" s="171" t="s">
        <v>1</v>
      </c>
      <c r="O133" s="172" t="s">
        <v>38</v>
      </c>
      <c r="P133" s="173">
        <f t="shared" ref="P133:P161" si="1">I133+J133</f>
        <v>0</v>
      </c>
      <c r="Q133" s="173">
        <f t="shared" ref="Q133:Q161" si="2">ROUND(I133*H133,3)</f>
        <v>0</v>
      </c>
      <c r="R133" s="173">
        <f t="shared" ref="R133:R161" si="3">ROUND(J133*H133,3)</f>
        <v>0</v>
      </c>
      <c r="S133" s="53"/>
      <c r="T133" s="174">
        <f t="shared" ref="T133:T161" si="4">S133*H133</f>
        <v>0</v>
      </c>
      <c r="U133" s="174">
        <v>0</v>
      </c>
      <c r="V133" s="174">
        <f t="shared" ref="V133:V161" si="5">U133*H133</f>
        <v>0</v>
      </c>
      <c r="W133" s="174">
        <v>0</v>
      </c>
      <c r="X133" s="175">
        <f t="shared" ref="X133:X161" si="6">W133*H133</f>
        <v>0</v>
      </c>
      <c r="Y133" s="28"/>
      <c r="Z133" s="28"/>
      <c r="AA133" s="28"/>
      <c r="AB133" s="28"/>
      <c r="AC133" s="28"/>
      <c r="AD133" s="28"/>
      <c r="AE133" s="28"/>
      <c r="AR133" s="176" t="s">
        <v>157</v>
      </c>
      <c r="AT133" s="176" t="s">
        <v>153</v>
      </c>
      <c r="AU133" s="176" t="s">
        <v>82</v>
      </c>
      <c r="AY133" s="14" t="s">
        <v>151</v>
      </c>
      <c r="BE133" s="177">
        <f t="shared" ref="BE133:BE161" si="7">IF(O133="základná",K133,0)</f>
        <v>0</v>
      </c>
      <c r="BF133" s="177">
        <f t="shared" ref="BF133:BF161" si="8">IF(O133="znížená",K133,0)</f>
        <v>0</v>
      </c>
      <c r="BG133" s="177">
        <f t="shared" ref="BG133:BG161" si="9">IF(O133="zákl. prenesená",K133,0)</f>
        <v>0</v>
      </c>
      <c r="BH133" s="177">
        <f t="shared" ref="BH133:BH161" si="10">IF(O133="zníž. prenesená",K133,0)</f>
        <v>0</v>
      </c>
      <c r="BI133" s="177">
        <f t="shared" ref="BI133:BI161" si="11">IF(O133="nulová",K133,0)</f>
        <v>0</v>
      </c>
      <c r="BJ133" s="14" t="s">
        <v>158</v>
      </c>
      <c r="BK133" s="178">
        <f t="shared" ref="BK133:BK161" si="12">ROUND(P133*H133,3)</f>
        <v>0</v>
      </c>
      <c r="BL133" s="14" t="s">
        <v>157</v>
      </c>
      <c r="BM133" s="176" t="s">
        <v>173</v>
      </c>
    </row>
    <row r="134" spans="1:65" s="2" customFormat="1" ht="16.5" customHeight="1" x14ac:dyDescent="0.2">
      <c r="A134" s="28"/>
      <c r="B134" s="163"/>
      <c r="C134" s="164" t="s">
        <v>165</v>
      </c>
      <c r="D134" s="164" t="s">
        <v>153</v>
      </c>
      <c r="E134" s="165" t="s">
        <v>1188</v>
      </c>
      <c r="F134" s="166" t="s">
        <v>1189</v>
      </c>
      <c r="G134" s="167" t="s">
        <v>219</v>
      </c>
      <c r="H134" s="168">
        <v>4</v>
      </c>
      <c r="I134" s="169"/>
      <c r="J134" s="169"/>
      <c r="K134" s="168">
        <f t="shared" si="0"/>
        <v>0</v>
      </c>
      <c r="L134" s="170"/>
      <c r="M134" s="29"/>
      <c r="N134" s="171" t="s">
        <v>1</v>
      </c>
      <c r="O134" s="172" t="s">
        <v>38</v>
      </c>
      <c r="P134" s="173">
        <f t="shared" si="1"/>
        <v>0</v>
      </c>
      <c r="Q134" s="173">
        <f t="shared" si="2"/>
        <v>0</v>
      </c>
      <c r="R134" s="173">
        <f t="shared" si="3"/>
        <v>0</v>
      </c>
      <c r="S134" s="53"/>
      <c r="T134" s="174">
        <f t="shared" si="4"/>
        <v>0</v>
      </c>
      <c r="U134" s="174">
        <v>0</v>
      </c>
      <c r="V134" s="174">
        <f t="shared" si="5"/>
        <v>0</v>
      </c>
      <c r="W134" s="174">
        <v>0</v>
      </c>
      <c r="X134" s="175">
        <f t="shared" si="6"/>
        <v>0</v>
      </c>
      <c r="Y134" s="28"/>
      <c r="Z134" s="28"/>
      <c r="AA134" s="28"/>
      <c r="AB134" s="28"/>
      <c r="AC134" s="28"/>
      <c r="AD134" s="28"/>
      <c r="AE134" s="28"/>
      <c r="AR134" s="176" t="s">
        <v>157</v>
      </c>
      <c r="AT134" s="176" t="s">
        <v>153</v>
      </c>
      <c r="AU134" s="176" t="s">
        <v>82</v>
      </c>
      <c r="AY134" s="14" t="s">
        <v>151</v>
      </c>
      <c r="BE134" s="177">
        <f t="shared" si="7"/>
        <v>0</v>
      </c>
      <c r="BF134" s="177">
        <f t="shared" si="8"/>
        <v>0</v>
      </c>
      <c r="BG134" s="177">
        <f t="shared" si="9"/>
        <v>0</v>
      </c>
      <c r="BH134" s="177">
        <f t="shared" si="10"/>
        <v>0</v>
      </c>
      <c r="BI134" s="177">
        <f t="shared" si="11"/>
        <v>0</v>
      </c>
      <c r="BJ134" s="14" t="s">
        <v>158</v>
      </c>
      <c r="BK134" s="178">
        <f t="shared" si="12"/>
        <v>0</v>
      </c>
      <c r="BL134" s="14" t="s">
        <v>157</v>
      </c>
      <c r="BM134" s="176" t="s">
        <v>176</v>
      </c>
    </row>
    <row r="135" spans="1:65" s="2" customFormat="1" ht="16.5" customHeight="1" x14ac:dyDescent="0.2">
      <c r="A135" s="28"/>
      <c r="B135" s="163"/>
      <c r="C135" s="164" t="s">
        <v>177</v>
      </c>
      <c r="D135" s="164" t="s">
        <v>153</v>
      </c>
      <c r="E135" s="165" t="s">
        <v>1190</v>
      </c>
      <c r="F135" s="166" t="s">
        <v>1191</v>
      </c>
      <c r="G135" s="167" t="s">
        <v>219</v>
      </c>
      <c r="H135" s="168">
        <v>6</v>
      </c>
      <c r="I135" s="169"/>
      <c r="J135" s="169"/>
      <c r="K135" s="168">
        <f t="shared" si="0"/>
        <v>0</v>
      </c>
      <c r="L135" s="170"/>
      <c r="M135" s="29"/>
      <c r="N135" s="171" t="s">
        <v>1</v>
      </c>
      <c r="O135" s="172" t="s">
        <v>38</v>
      </c>
      <c r="P135" s="173">
        <f t="shared" si="1"/>
        <v>0</v>
      </c>
      <c r="Q135" s="173">
        <f t="shared" si="2"/>
        <v>0</v>
      </c>
      <c r="R135" s="173">
        <f t="shared" si="3"/>
        <v>0</v>
      </c>
      <c r="S135" s="53"/>
      <c r="T135" s="174">
        <f t="shared" si="4"/>
        <v>0</v>
      </c>
      <c r="U135" s="174">
        <v>0</v>
      </c>
      <c r="V135" s="174">
        <f t="shared" si="5"/>
        <v>0</v>
      </c>
      <c r="W135" s="174">
        <v>0</v>
      </c>
      <c r="X135" s="175">
        <f t="shared" si="6"/>
        <v>0</v>
      </c>
      <c r="Y135" s="28"/>
      <c r="Z135" s="28"/>
      <c r="AA135" s="28"/>
      <c r="AB135" s="28"/>
      <c r="AC135" s="28"/>
      <c r="AD135" s="28"/>
      <c r="AE135" s="28"/>
      <c r="AR135" s="176" t="s">
        <v>157</v>
      </c>
      <c r="AT135" s="176" t="s">
        <v>153</v>
      </c>
      <c r="AU135" s="176" t="s">
        <v>82</v>
      </c>
      <c r="AY135" s="14" t="s">
        <v>151</v>
      </c>
      <c r="BE135" s="177">
        <f t="shared" si="7"/>
        <v>0</v>
      </c>
      <c r="BF135" s="177">
        <f t="shared" si="8"/>
        <v>0</v>
      </c>
      <c r="BG135" s="177">
        <f t="shared" si="9"/>
        <v>0</v>
      </c>
      <c r="BH135" s="177">
        <f t="shared" si="10"/>
        <v>0</v>
      </c>
      <c r="BI135" s="177">
        <f t="shared" si="11"/>
        <v>0</v>
      </c>
      <c r="BJ135" s="14" t="s">
        <v>158</v>
      </c>
      <c r="BK135" s="178">
        <f t="shared" si="12"/>
        <v>0</v>
      </c>
      <c r="BL135" s="14" t="s">
        <v>157</v>
      </c>
      <c r="BM135" s="176" t="s">
        <v>180</v>
      </c>
    </row>
    <row r="136" spans="1:65" s="2" customFormat="1" ht="16.5" customHeight="1" x14ac:dyDescent="0.2">
      <c r="A136" s="28"/>
      <c r="B136" s="163"/>
      <c r="C136" s="164" t="s">
        <v>169</v>
      </c>
      <c r="D136" s="164" t="s">
        <v>153</v>
      </c>
      <c r="E136" s="165" t="s">
        <v>1192</v>
      </c>
      <c r="F136" s="166" t="s">
        <v>1193</v>
      </c>
      <c r="G136" s="167" t="s">
        <v>219</v>
      </c>
      <c r="H136" s="168">
        <v>6</v>
      </c>
      <c r="I136" s="169"/>
      <c r="J136" s="169"/>
      <c r="K136" s="168">
        <f t="shared" si="0"/>
        <v>0</v>
      </c>
      <c r="L136" s="170"/>
      <c r="M136" s="29"/>
      <c r="N136" s="171" t="s">
        <v>1</v>
      </c>
      <c r="O136" s="172" t="s">
        <v>38</v>
      </c>
      <c r="P136" s="173">
        <f t="shared" si="1"/>
        <v>0</v>
      </c>
      <c r="Q136" s="173">
        <f t="shared" si="2"/>
        <v>0</v>
      </c>
      <c r="R136" s="173">
        <f t="shared" si="3"/>
        <v>0</v>
      </c>
      <c r="S136" s="53"/>
      <c r="T136" s="174">
        <f t="shared" si="4"/>
        <v>0</v>
      </c>
      <c r="U136" s="174">
        <v>0</v>
      </c>
      <c r="V136" s="174">
        <f t="shared" si="5"/>
        <v>0</v>
      </c>
      <c r="W136" s="174">
        <v>0</v>
      </c>
      <c r="X136" s="175">
        <f t="shared" si="6"/>
        <v>0</v>
      </c>
      <c r="Y136" s="28"/>
      <c r="Z136" s="28"/>
      <c r="AA136" s="28"/>
      <c r="AB136" s="28"/>
      <c r="AC136" s="28"/>
      <c r="AD136" s="28"/>
      <c r="AE136" s="28"/>
      <c r="AR136" s="176" t="s">
        <v>157</v>
      </c>
      <c r="AT136" s="176" t="s">
        <v>153</v>
      </c>
      <c r="AU136" s="176" t="s">
        <v>82</v>
      </c>
      <c r="AY136" s="14" t="s">
        <v>151</v>
      </c>
      <c r="BE136" s="177">
        <f t="shared" si="7"/>
        <v>0</v>
      </c>
      <c r="BF136" s="177">
        <f t="shared" si="8"/>
        <v>0</v>
      </c>
      <c r="BG136" s="177">
        <f t="shared" si="9"/>
        <v>0</v>
      </c>
      <c r="BH136" s="177">
        <f t="shared" si="10"/>
        <v>0</v>
      </c>
      <c r="BI136" s="177">
        <f t="shared" si="11"/>
        <v>0</v>
      </c>
      <c r="BJ136" s="14" t="s">
        <v>158</v>
      </c>
      <c r="BK136" s="178">
        <f t="shared" si="12"/>
        <v>0</v>
      </c>
      <c r="BL136" s="14" t="s">
        <v>157</v>
      </c>
      <c r="BM136" s="176" t="s">
        <v>183</v>
      </c>
    </row>
    <row r="137" spans="1:65" s="2" customFormat="1" ht="33" customHeight="1" x14ac:dyDescent="0.2">
      <c r="A137" s="28"/>
      <c r="B137" s="163"/>
      <c r="C137" s="164" t="s">
        <v>184</v>
      </c>
      <c r="D137" s="164" t="s">
        <v>153</v>
      </c>
      <c r="E137" s="165" t="s">
        <v>1194</v>
      </c>
      <c r="F137" s="166" t="s">
        <v>1195</v>
      </c>
      <c r="G137" s="167" t="s">
        <v>219</v>
      </c>
      <c r="H137" s="168">
        <v>2</v>
      </c>
      <c r="I137" s="169"/>
      <c r="J137" s="169"/>
      <c r="K137" s="168">
        <f t="shared" si="0"/>
        <v>0</v>
      </c>
      <c r="L137" s="170"/>
      <c r="M137" s="29"/>
      <c r="N137" s="171" t="s">
        <v>1</v>
      </c>
      <c r="O137" s="172" t="s">
        <v>38</v>
      </c>
      <c r="P137" s="173">
        <f t="shared" si="1"/>
        <v>0</v>
      </c>
      <c r="Q137" s="173">
        <f t="shared" si="2"/>
        <v>0</v>
      </c>
      <c r="R137" s="173">
        <f t="shared" si="3"/>
        <v>0</v>
      </c>
      <c r="S137" s="53"/>
      <c r="T137" s="174">
        <f t="shared" si="4"/>
        <v>0</v>
      </c>
      <c r="U137" s="174">
        <v>0</v>
      </c>
      <c r="V137" s="174">
        <f t="shared" si="5"/>
        <v>0</v>
      </c>
      <c r="W137" s="174">
        <v>0</v>
      </c>
      <c r="X137" s="175">
        <f t="shared" si="6"/>
        <v>0</v>
      </c>
      <c r="Y137" s="28"/>
      <c r="Z137" s="28"/>
      <c r="AA137" s="28"/>
      <c r="AB137" s="28"/>
      <c r="AC137" s="28"/>
      <c r="AD137" s="28"/>
      <c r="AE137" s="28"/>
      <c r="AR137" s="176" t="s">
        <v>157</v>
      </c>
      <c r="AT137" s="176" t="s">
        <v>153</v>
      </c>
      <c r="AU137" s="176" t="s">
        <v>82</v>
      </c>
      <c r="AY137" s="14" t="s">
        <v>151</v>
      </c>
      <c r="BE137" s="177">
        <f t="shared" si="7"/>
        <v>0</v>
      </c>
      <c r="BF137" s="177">
        <f t="shared" si="8"/>
        <v>0</v>
      </c>
      <c r="BG137" s="177">
        <f t="shared" si="9"/>
        <v>0</v>
      </c>
      <c r="BH137" s="177">
        <f t="shared" si="10"/>
        <v>0</v>
      </c>
      <c r="BI137" s="177">
        <f t="shared" si="11"/>
        <v>0</v>
      </c>
      <c r="BJ137" s="14" t="s">
        <v>158</v>
      </c>
      <c r="BK137" s="178">
        <f t="shared" si="12"/>
        <v>0</v>
      </c>
      <c r="BL137" s="14" t="s">
        <v>157</v>
      </c>
      <c r="BM137" s="176" t="s">
        <v>188</v>
      </c>
    </row>
    <row r="138" spans="1:65" s="2" customFormat="1" ht="33" customHeight="1" x14ac:dyDescent="0.2">
      <c r="A138" s="28"/>
      <c r="B138" s="163"/>
      <c r="C138" s="164" t="s">
        <v>173</v>
      </c>
      <c r="D138" s="164" t="s">
        <v>153</v>
      </c>
      <c r="E138" s="165" t="s">
        <v>1196</v>
      </c>
      <c r="F138" s="166" t="s">
        <v>1197</v>
      </c>
      <c r="G138" s="167" t="s">
        <v>219</v>
      </c>
      <c r="H138" s="168">
        <v>2</v>
      </c>
      <c r="I138" s="169"/>
      <c r="J138" s="169"/>
      <c r="K138" s="168">
        <f t="shared" si="0"/>
        <v>0</v>
      </c>
      <c r="L138" s="170"/>
      <c r="M138" s="29"/>
      <c r="N138" s="171" t="s">
        <v>1</v>
      </c>
      <c r="O138" s="172" t="s">
        <v>38</v>
      </c>
      <c r="P138" s="173">
        <f t="shared" si="1"/>
        <v>0</v>
      </c>
      <c r="Q138" s="173">
        <f t="shared" si="2"/>
        <v>0</v>
      </c>
      <c r="R138" s="173">
        <f t="shared" si="3"/>
        <v>0</v>
      </c>
      <c r="S138" s="53"/>
      <c r="T138" s="174">
        <f t="shared" si="4"/>
        <v>0</v>
      </c>
      <c r="U138" s="174">
        <v>0</v>
      </c>
      <c r="V138" s="174">
        <f t="shared" si="5"/>
        <v>0</v>
      </c>
      <c r="W138" s="174">
        <v>0</v>
      </c>
      <c r="X138" s="175">
        <f t="shared" si="6"/>
        <v>0</v>
      </c>
      <c r="Y138" s="28"/>
      <c r="Z138" s="28"/>
      <c r="AA138" s="28"/>
      <c r="AB138" s="28"/>
      <c r="AC138" s="28"/>
      <c r="AD138" s="28"/>
      <c r="AE138" s="28"/>
      <c r="AR138" s="176" t="s">
        <v>157</v>
      </c>
      <c r="AT138" s="176" t="s">
        <v>153</v>
      </c>
      <c r="AU138" s="176" t="s">
        <v>82</v>
      </c>
      <c r="AY138" s="14" t="s">
        <v>151</v>
      </c>
      <c r="BE138" s="177">
        <f t="shared" si="7"/>
        <v>0</v>
      </c>
      <c r="BF138" s="177">
        <f t="shared" si="8"/>
        <v>0</v>
      </c>
      <c r="BG138" s="177">
        <f t="shared" si="9"/>
        <v>0</v>
      </c>
      <c r="BH138" s="177">
        <f t="shared" si="10"/>
        <v>0</v>
      </c>
      <c r="BI138" s="177">
        <f t="shared" si="11"/>
        <v>0</v>
      </c>
      <c r="BJ138" s="14" t="s">
        <v>158</v>
      </c>
      <c r="BK138" s="178">
        <f t="shared" si="12"/>
        <v>0</v>
      </c>
      <c r="BL138" s="14" t="s">
        <v>157</v>
      </c>
      <c r="BM138" s="176" t="s">
        <v>8</v>
      </c>
    </row>
    <row r="139" spans="1:65" s="2" customFormat="1" ht="33" customHeight="1" x14ac:dyDescent="0.2">
      <c r="A139" s="28"/>
      <c r="B139" s="163"/>
      <c r="C139" s="164" t="s">
        <v>191</v>
      </c>
      <c r="D139" s="164" t="s">
        <v>153</v>
      </c>
      <c r="E139" s="165" t="s">
        <v>1198</v>
      </c>
      <c r="F139" s="166" t="s">
        <v>1199</v>
      </c>
      <c r="G139" s="167" t="s">
        <v>219</v>
      </c>
      <c r="H139" s="168">
        <v>1</v>
      </c>
      <c r="I139" s="169"/>
      <c r="J139" s="169"/>
      <c r="K139" s="168">
        <f t="shared" si="0"/>
        <v>0</v>
      </c>
      <c r="L139" s="170"/>
      <c r="M139" s="29"/>
      <c r="N139" s="171" t="s">
        <v>1</v>
      </c>
      <c r="O139" s="172" t="s">
        <v>38</v>
      </c>
      <c r="P139" s="173">
        <f t="shared" si="1"/>
        <v>0</v>
      </c>
      <c r="Q139" s="173">
        <f t="shared" si="2"/>
        <v>0</v>
      </c>
      <c r="R139" s="173">
        <f t="shared" si="3"/>
        <v>0</v>
      </c>
      <c r="S139" s="53"/>
      <c r="T139" s="174">
        <f t="shared" si="4"/>
        <v>0</v>
      </c>
      <c r="U139" s="174">
        <v>0</v>
      </c>
      <c r="V139" s="174">
        <f t="shared" si="5"/>
        <v>0</v>
      </c>
      <c r="W139" s="174">
        <v>0</v>
      </c>
      <c r="X139" s="175">
        <f t="shared" si="6"/>
        <v>0</v>
      </c>
      <c r="Y139" s="28"/>
      <c r="Z139" s="28"/>
      <c r="AA139" s="28"/>
      <c r="AB139" s="28"/>
      <c r="AC139" s="28"/>
      <c r="AD139" s="28"/>
      <c r="AE139" s="28"/>
      <c r="AR139" s="176" t="s">
        <v>157</v>
      </c>
      <c r="AT139" s="176" t="s">
        <v>153</v>
      </c>
      <c r="AU139" s="176" t="s">
        <v>82</v>
      </c>
      <c r="AY139" s="14" t="s">
        <v>151</v>
      </c>
      <c r="BE139" s="177">
        <f t="shared" si="7"/>
        <v>0</v>
      </c>
      <c r="BF139" s="177">
        <f t="shared" si="8"/>
        <v>0</v>
      </c>
      <c r="BG139" s="177">
        <f t="shared" si="9"/>
        <v>0</v>
      </c>
      <c r="BH139" s="177">
        <f t="shared" si="10"/>
        <v>0</v>
      </c>
      <c r="BI139" s="177">
        <f t="shared" si="11"/>
        <v>0</v>
      </c>
      <c r="BJ139" s="14" t="s">
        <v>158</v>
      </c>
      <c r="BK139" s="178">
        <f t="shared" si="12"/>
        <v>0</v>
      </c>
      <c r="BL139" s="14" t="s">
        <v>157</v>
      </c>
      <c r="BM139" s="176" t="s">
        <v>195</v>
      </c>
    </row>
    <row r="140" spans="1:65" s="2" customFormat="1" ht="33" customHeight="1" x14ac:dyDescent="0.2">
      <c r="A140" s="28"/>
      <c r="B140" s="163"/>
      <c r="C140" s="164" t="s">
        <v>176</v>
      </c>
      <c r="D140" s="164" t="s">
        <v>153</v>
      </c>
      <c r="E140" s="165" t="s">
        <v>1200</v>
      </c>
      <c r="F140" s="166" t="s">
        <v>1201</v>
      </c>
      <c r="G140" s="167" t="s">
        <v>219</v>
      </c>
      <c r="H140" s="168">
        <v>12</v>
      </c>
      <c r="I140" s="169"/>
      <c r="J140" s="169"/>
      <c r="K140" s="168">
        <f t="shared" si="0"/>
        <v>0</v>
      </c>
      <c r="L140" s="170"/>
      <c r="M140" s="29"/>
      <c r="N140" s="171" t="s">
        <v>1</v>
      </c>
      <c r="O140" s="172" t="s">
        <v>38</v>
      </c>
      <c r="P140" s="173">
        <f t="shared" si="1"/>
        <v>0</v>
      </c>
      <c r="Q140" s="173">
        <f t="shared" si="2"/>
        <v>0</v>
      </c>
      <c r="R140" s="173">
        <f t="shared" si="3"/>
        <v>0</v>
      </c>
      <c r="S140" s="53"/>
      <c r="T140" s="174">
        <f t="shared" si="4"/>
        <v>0</v>
      </c>
      <c r="U140" s="174">
        <v>0</v>
      </c>
      <c r="V140" s="174">
        <f t="shared" si="5"/>
        <v>0</v>
      </c>
      <c r="W140" s="174">
        <v>0</v>
      </c>
      <c r="X140" s="175">
        <f t="shared" si="6"/>
        <v>0</v>
      </c>
      <c r="Y140" s="28"/>
      <c r="Z140" s="28"/>
      <c r="AA140" s="28"/>
      <c r="AB140" s="28"/>
      <c r="AC140" s="28"/>
      <c r="AD140" s="28"/>
      <c r="AE140" s="28"/>
      <c r="AR140" s="176" t="s">
        <v>157</v>
      </c>
      <c r="AT140" s="176" t="s">
        <v>153</v>
      </c>
      <c r="AU140" s="176" t="s">
        <v>82</v>
      </c>
      <c r="AY140" s="14" t="s">
        <v>151</v>
      </c>
      <c r="BE140" s="177">
        <f t="shared" si="7"/>
        <v>0</v>
      </c>
      <c r="BF140" s="177">
        <f t="shared" si="8"/>
        <v>0</v>
      </c>
      <c r="BG140" s="177">
        <f t="shared" si="9"/>
        <v>0</v>
      </c>
      <c r="BH140" s="177">
        <f t="shared" si="10"/>
        <v>0</v>
      </c>
      <c r="BI140" s="177">
        <f t="shared" si="11"/>
        <v>0</v>
      </c>
      <c r="BJ140" s="14" t="s">
        <v>158</v>
      </c>
      <c r="BK140" s="178">
        <f t="shared" si="12"/>
        <v>0</v>
      </c>
      <c r="BL140" s="14" t="s">
        <v>157</v>
      </c>
      <c r="BM140" s="176" t="s">
        <v>199</v>
      </c>
    </row>
    <row r="141" spans="1:65" s="2" customFormat="1" ht="33" customHeight="1" x14ac:dyDescent="0.2">
      <c r="A141" s="28"/>
      <c r="B141" s="163"/>
      <c r="C141" s="164" t="s">
        <v>201</v>
      </c>
      <c r="D141" s="164" t="s">
        <v>153</v>
      </c>
      <c r="E141" s="165" t="s">
        <v>1202</v>
      </c>
      <c r="F141" s="166" t="s">
        <v>1203</v>
      </c>
      <c r="G141" s="167" t="s">
        <v>219</v>
      </c>
      <c r="H141" s="168">
        <v>15</v>
      </c>
      <c r="I141" s="169"/>
      <c r="J141" s="169"/>
      <c r="K141" s="168">
        <f t="shared" si="0"/>
        <v>0</v>
      </c>
      <c r="L141" s="170"/>
      <c r="M141" s="29"/>
      <c r="N141" s="171" t="s">
        <v>1</v>
      </c>
      <c r="O141" s="172" t="s">
        <v>38</v>
      </c>
      <c r="P141" s="173">
        <f t="shared" si="1"/>
        <v>0</v>
      </c>
      <c r="Q141" s="173">
        <f t="shared" si="2"/>
        <v>0</v>
      </c>
      <c r="R141" s="173">
        <f t="shared" si="3"/>
        <v>0</v>
      </c>
      <c r="S141" s="53"/>
      <c r="T141" s="174">
        <f t="shared" si="4"/>
        <v>0</v>
      </c>
      <c r="U141" s="174">
        <v>0</v>
      </c>
      <c r="V141" s="174">
        <f t="shared" si="5"/>
        <v>0</v>
      </c>
      <c r="W141" s="174">
        <v>0</v>
      </c>
      <c r="X141" s="175">
        <f t="shared" si="6"/>
        <v>0</v>
      </c>
      <c r="Y141" s="28"/>
      <c r="Z141" s="28"/>
      <c r="AA141" s="28"/>
      <c r="AB141" s="28"/>
      <c r="AC141" s="28"/>
      <c r="AD141" s="28"/>
      <c r="AE141" s="28"/>
      <c r="AR141" s="176" t="s">
        <v>157</v>
      </c>
      <c r="AT141" s="176" t="s">
        <v>153</v>
      </c>
      <c r="AU141" s="176" t="s">
        <v>82</v>
      </c>
      <c r="AY141" s="14" t="s">
        <v>151</v>
      </c>
      <c r="BE141" s="177">
        <f t="shared" si="7"/>
        <v>0</v>
      </c>
      <c r="BF141" s="177">
        <f t="shared" si="8"/>
        <v>0</v>
      </c>
      <c r="BG141" s="177">
        <f t="shared" si="9"/>
        <v>0</v>
      </c>
      <c r="BH141" s="177">
        <f t="shared" si="10"/>
        <v>0</v>
      </c>
      <c r="BI141" s="177">
        <f t="shared" si="11"/>
        <v>0</v>
      </c>
      <c r="BJ141" s="14" t="s">
        <v>158</v>
      </c>
      <c r="BK141" s="178">
        <f t="shared" si="12"/>
        <v>0</v>
      </c>
      <c r="BL141" s="14" t="s">
        <v>157</v>
      </c>
      <c r="BM141" s="176" t="s">
        <v>204</v>
      </c>
    </row>
    <row r="142" spans="1:65" s="2" customFormat="1" ht="33" customHeight="1" x14ac:dyDescent="0.2">
      <c r="A142" s="28"/>
      <c r="B142" s="163"/>
      <c r="C142" s="164" t="s">
        <v>180</v>
      </c>
      <c r="D142" s="164" t="s">
        <v>153</v>
      </c>
      <c r="E142" s="165" t="s">
        <v>1204</v>
      </c>
      <c r="F142" s="166" t="s">
        <v>1205</v>
      </c>
      <c r="G142" s="167" t="s">
        <v>219</v>
      </c>
      <c r="H142" s="168">
        <v>5</v>
      </c>
      <c r="I142" s="169"/>
      <c r="J142" s="169"/>
      <c r="K142" s="168">
        <f t="shared" si="0"/>
        <v>0</v>
      </c>
      <c r="L142" s="170"/>
      <c r="M142" s="29"/>
      <c r="N142" s="171" t="s">
        <v>1</v>
      </c>
      <c r="O142" s="172" t="s">
        <v>38</v>
      </c>
      <c r="P142" s="173">
        <f t="shared" si="1"/>
        <v>0</v>
      </c>
      <c r="Q142" s="173">
        <f t="shared" si="2"/>
        <v>0</v>
      </c>
      <c r="R142" s="173">
        <f t="shared" si="3"/>
        <v>0</v>
      </c>
      <c r="S142" s="53"/>
      <c r="T142" s="174">
        <f t="shared" si="4"/>
        <v>0</v>
      </c>
      <c r="U142" s="174">
        <v>0</v>
      </c>
      <c r="V142" s="174">
        <f t="shared" si="5"/>
        <v>0</v>
      </c>
      <c r="W142" s="174">
        <v>0</v>
      </c>
      <c r="X142" s="175">
        <f t="shared" si="6"/>
        <v>0</v>
      </c>
      <c r="Y142" s="28"/>
      <c r="Z142" s="28"/>
      <c r="AA142" s="28"/>
      <c r="AB142" s="28"/>
      <c r="AC142" s="28"/>
      <c r="AD142" s="28"/>
      <c r="AE142" s="28"/>
      <c r="AR142" s="176" t="s">
        <v>157</v>
      </c>
      <c r="AT142" s="176" t="s">
        <v>153</v>
      </c>
      <c r="AU142" s="176" t="s">
        <v>82</v>
      </c>
      <c r="AY142" s="14" t="s">
        <v>151</v>
      </c>
      <c r="BE142" s="177">
        <f t="shared" si="7"/>
        <v>0</v>
      </c>
      <c r="BF142" s="177">
        <f t="shared" si="8"/>
        <v>0</v>
      </c>
      <c r="BG142" s="177">
        <f t="shared" si="9"/>
        <v>0</v>
      </c>
      <c r="BH142" s="177">
        <f t="shared" si="10"/>
        <v>0</v>
      </c>
      <c r="BI142" s="177">
        <f t="shared" si="11"/>
        <v>0</v>
      </c>
      <c r="BJ142" s="14" t="s">
        <v>158</v>
      </c>
      <c r="BK142" s="178">
        <f t="shared" si="12"/>
        <v>0</v>
      </c>
      <c r="BL142" s="14" t="s">
        <v>157</v>
      </c>
      <c r="BM142" s="176" t="s">
        <v>207</v>
      </c>
    </row>
    <row r="143" spans="1:65" s="2" customFormat="1" ht="33" customHeight="1" x14ac:dyDescent="0.2">
      <c r="A143" s="28"/>
      <c r="B143" s="163"/>
      <c r="C143" s="164" t="s">
        <v>209</v>
      </c>
      <c r="D143" s="164" t="s">
        <v>153</v>
      </c>
      <c r="E143" s="165" t="s">
        <v>1206</v>
      </c>
      <c r="F143" s="166" t="s">
        <v>1207</v>
      </c>
      <c r="G143" s="167" t="s">
        <v>219</v>
      </c>
      <c r="H143" s="168">
        <v>17</v>
      </c>
      <c r="I143" s="169"/>
      <c r="J143" s="169"/>
      <c r="K143" s="168">
        <f t="shared" si="0"/>
        <v>0</v>
      </c>
      <c r="L143" s="170"/>
      <c r="M143" s="29"/>
      <c r="N143" s="171" t="s">
        <v>1</v>
      </c>
      <c r="O143" s="172" t="s">
        <v>38</v>
      </c>
      <c r="P143" s="173">
        <f t="shared" si="1"/>
        <v>0</v>
      </c>
      <c r="Q143" s="173">
        <f t="shared" si="2"/>
        <v>0</v>
      </c>
      <c r="R143" s="173">
        <f t="shared" si="3"/>
        <v>0</v>
      </c>
      <c r="S143" s="53"/>
      <c r="T143" s="174">
        <f t="shared" si="4"/>
        <v>0</v>
      </c>
      <c r="U143" s="174">
        <v>0</v>
      </c>
      <c r="V143" s="174">
        <f t="shared" si="5"/>
        <v>0</v>
      </c>
      <c r="W143" s="174">
        <v>0</v>
      </c>
      <c r="X143" s="175">
        <f t="shared" si="6"/>
        <v>0</v>
      </c>
      <c r="Y143" s="28"/>
      <c r="Z143" s="28"/>
      <c r="AA143" s="28"/>
      <c r="AB143" s="28"/>
      <c r="AC143" s="28"/>
      <c r="AD143" s="28"/>
      <c r="AE143" s="28"/>
      <c r="AR143" s="176" t="s">
        <v>157</v>
      </c>
      <c r="AT143" s="176" t="s">
        <v>153</v>
      </c>
      <c r="AU143" s="176" t="s">
        <v>82</v>
      </c>
      <c r="AY143" s="14" t="s">
        <v>151</v>
      </c>
      <c r="BE143" s="177">
        <f t="shared" si="7"/>
        <v>0</v>
      </c>
      <c r="BF143" s="177">
        <f t="shared" si="8"/>
        <v>0</v>
      </c>
      <c r="BG143" s="177">
        <f t="shared" si="9"/>
        <v>0</v>
      </c>
      <c r="BH143" s="177">
        <f t="shared" si="10"/>
        <v>0</v>
      </c>
      <c r="BI143" s="177">
        <f t="shared" si="11"/>
        <v>0</v>
      </c>
      <c r="BJ143" s="14" t="s">
        <v>158</v>
      </c>
      <c r="BK143" s="178">
        <f t="shared" si="12"/>
        <v>0</v>
      </c>
      <c r="BL143" s="14" t="s">
        <v>157</v>
      </c>
      <c r="BM143" s="176" t="s">
        <v>212</v>
      </c>
    </row>
    <row r="144" spans="1:65" s="2" customFormat="1" ht="33" customHeight="1" x14ac:dyDescent="0.2">
      <c r="A144" s="28"/>
      <c r="B144" s="163"/>
      <c r="C144" s="164" t="s">
        <v>183</v>
      </c>
      <c r="D144" s="164" t="s">
        <v>153</v>
      </c>
      <c r="E144" s="165" t="s">
        <v>1208</v>
      </c>
      <c r="F144" s="166" t="s">
        <v>1209</v>
      </c>
      <c r="G144" s="167" t="s">
        <v>219</v>
      </c>
      <c r="H144" s="168">
        <v>10</v>
      </c>
      <c r="I144" s="169"/>
      <c r="J144" s="169"/>
      <c r="K144" s="168">
        <f t="shared" si="0"/>
        <v>0</v>
      </c>
      <c r="L144" s="170"/>
      <c r="M144" s="29"/>
      <c r="N144" s="171" t="s">
        <v>1</v>
      </c>
      <c r="O144" s="172" t="s">
        <v>38</v>
      </c>
      <c r="P144" s="173">
        <f t="shared" si="1"/>
        <v>0</v>
      </c>
      <c r="Q144" s="173">
        <f t="shared" si="2"/>
        <v>0</v>
      </c>
      <c r="R144" s="173">
        <f t="shared" si="3"/>
        <v>0</v>
      </c>
      <c r="S144" s="53"/>
      <c r="T144" s="174">
        <f t="shared" si="4"/>
        <v>0</v>
      </c>
      <c r="U144" s="174">
        <v>0</v>
      </c>
      <c r="V144" s="174">
        <f t="shared" si="5"/>
        <v>0</v>
      </c>
      <c r="W144" s="174">
        <v>0</v>
      </c>
      <c r="X144" s="175">
        <f t="shared" si="6"/>
        <v>0</v>
      </c>
      <c r="Y144" s="28"/>
      <c r="Z144" s="28"/>
      <c r="AA144" s="28"/>
      <c r="AB144" s="28"/>
      <c r="AC144" s="28"/>
      <c r="AD144" s="28"/>
      <c r="AE144" s="28"/>
      <c r="AR144" s="176" t="s">
        <v>157</v>
      </c>
      <c r="AT144" s="176" t="s">
        <v>153</v>
      </c>
      <c r="AU144" s="176" t="s">
        <v>82</v>
      </c>
      <c r="AY144" s="14" t="s">
        <v>151</v>
      </c>
      <c r="BE144" s="177">
        <f t="shared" si="7"/>
        <v>0</v>
      </c>
      <c r="BF144" s="177">
        <f t="shared" si="8"/>
        <v>0</v>
      </c>
      <c r="BG144" s="177">
        <f t="shared" si="9"/>
        <v>0</v>
      </c>
      <c r="BH144" s="177">
        <f t="shared" si="10"/>
        <v>0</v>
      </c>
      <c r="BI144" s="177">
        <f t="shared" si="11"/>
        <v>0</v>
      </c>
      <c r="BJ144" s="14" t="s">
        <v>158</v>
      </c>
      <c r="BK144" s="178">
        <f t="shared" si="12"/>
        <v>0</v>
      </c>
      <c r="BL144" s="14" t="s">
        <v>157</v>
      </c>
      <c r="BM144" s="176" t="s">
        <v>215</v>
      </c>
    </row>
    <row r="145" spans="1:65" s="2" customFormat="1" ht="33" customHeight="1" x14ac:dyDescent="0.2">
      <c r="A145" s="28"/>
      <c r="B145" s="163"/>
      <c r="C145" s="164" t="s">
        <v>216</v>
      </c>
      <c r="D145" s="164" t="s">
        <v>153</v>
      </c>
      <c r="E145" s="165" t="s">
        <v>1210</v>
      </c>
      <c r="F145" s="166" t="s">
        <v>1211</v>
      </c>
      <c r="G145" s="167" t="s">
        <v>219</v>
      </c>
      <c r="H145" s="168">
        <v>36</v>
      </c>
      <c r="I145" s="169"/>
      <c r="J145" s="169"/>
      <c r="K145" s="168">
        <f t="shared" si="0"/>
        <v>0</v>
      </c>
      <c r="L145" s="170"/>
      <c r="M145" s="29"/>
      <c r="N145" s="171" t="s">
        <v>1</v>
      </c>
      <c r="O145" s="172" t="s">
        <v>38</v>
      </c>
      <c r="P145" s="173">
        <f t="shared" si="1"/>
        <v>0</v>
      </c>
      <c r="Q145" s="173">
        <f t="shared" si="2"/>
        <v>0</v>
      </c>
      <c r="R145" s="173">
        <f t="shared" si="3"/>
        <v>0</v>
      </c>
      <c r="S145" s="53"/>
      <c r="T145" s="174">
        <f t="shared" si="4"/>
        <v>0</v>
      </c>
      <c r="U145" s="174">
        <v>0</v>
      </c>
      <c r="V145" s="174">
        <f t="shared" si="5"/>
        <v>0</v>
      </c>
      <c r="W145" s="174">
        <v>0</v>
      </c>
      <c r="X145" s="175">
        <f t="shared" si="6"/>
        <v>0</v>
      </c>
      <c r="Y145" s="28"/>
      <c r="Z145" s="28"/>
      <c r="AA145" s="28"/>
      <c r="AB145" s="28"/>
      <c r="AC145" s="28"/>
      <c r="AD145" s="28"/>
      <c r="AE145" s="28"/>
      <c r="AR145" s="176" t="s">
        <v>157</v>
      </c>
      <c r="AT145" s="176" t="s">
        <v>153</v>
      </c>
      <c r="AU145" s="176" t="s">
        <v>82</v>
      </c>
      <c r="AY145" s="14" t="s">
        <v>151</v>
      </c>
      <c r="BE145" s="177">
        <f t="shared" si="7"/>
        <v>0</v>
      </c>
      <c r="BF145" s="177">
        <f t="shared" si="8"/>
        <v>0</v>
      </c>
      <c r="BG145" s="177">
        <f t="shared" si="9"/>
        <v>0</v>
      </c>
      <c r="BH145" s="177">
        <f t="shared" si="10"/>
        <v>0</v>
      </c>
      <c r="BI145" s="177">
        <f t="shared" si="11"/>
        <v>0</v>
      </c>
      <c r="BJ145" s="14" t="s">
        <v>158</v>
      </c>
      <c r="BK145" s="178">
        <f t="shared" si="12"/>
        <v>0</v>
      </c>
      <c r="BL145" s="14" t="s">
        <v>157</v>
      </c>
      <c r="BM145" s="176" t="s">
        <v>220</v>
      </c>
    </row>
    <row r="146" spans="1:65" s="2" customFormat="1" ht="33" customHeight="1" x14ac:dyDescent="0.2">
      <c r="A146" s="28"/>
      <c r="B146" s="163"/>
      <c r="C146" s="164" t="s">
        <v>188</v>
      </c>
      <c r="D146" s="164" t="s">
        <v>153</v>
      </c>
      <c r="E146" s="165" t="s">
        <v>1212</v>
      </c>
      <c r="F146" s="166" t="s">
        <v>1213</v>
      </c>
      <c r="G146" s="167" t="s">
        <v>219</v>
      </c>
      <c r="H146" s="168">
        <v>1</v>
      </c>
      <c r="I146" s="169"/>
      <c r="J146" s="169"/>
      <c r="K146" s="168">
        <f t="shared" si="0"/>
        <v>0</v>
      </c>
      <c r="L146" s="170"/>
      <c r="M146" s="29"/>
      <c r="N146" s="171" t="s">
        <v>1</v>
      </c>
      <c r="O146" s="172" t="s">
        <v>38</v>
      </c>
      <c r="P146" s="173">
        <f t="shared" si="1"/>
        <v>0</v>
      </c>
      <c r="Q146" s="173">
        <f t="shared" si="2"/>
        <v>0</v>
      </c>
      <c r="R146" s="173">
        <f t="shared" si="3"/>
        <v>0</v>
      </c>
      <c r="S146" s="53"/>
      <c r="T146" s="174">
        <f t="shared" si="4"/>
        <v>0</v>
      </c>
      <c r="U146" s="174">
        <v>0</v>
      </c>
      <c r="V146" s="174">
        <f t="shared" si="5"/>
        <v>0</v>
      </c>
      <c r="W146" s="174">
        <v>0</v>
      </c>
      <c r="X146" s="175">
        <f t="shared" si="6"/>
        <v>0</v>
      </c>
      <c r="Y146" s="28"/>
      <c r="Z146" s="28"/>
      <c r="AA146" s="28"/>
      <c r="AB146" s="28"/>
      <c r="AC146" s="28"/>
      <c r="AD146" s="28"/>
      <c r="AE146" s="28"/>
      <c r="AR146" s="176" t="s">
        <v>157</v>
      </c>
      <c r="AT146" s="176" t="s">
        <v>153</v>
      </c>
      <c r="AU146" s="176" t="s">
        <v>82</v>
      </c>
      <c r="AY146" s="14" t="s">
        <v>151</v>
      </c>
      <c r="BE146" s="177">
        <f t="shared" si="7"/>
        <v>0</v>
      </c>
      <c r="BF146" s="177">
        <f t="shared" si="8"/>
        <v>0</v>
      </c>
      <c r="BG146" s="177">
        <f t="shared" si="9"/>
        <v>0</v>
      </c>
      <c r="BH146" s="177">
        <f t="shared" si="10"/>
        <v>0</v>
      </c>
      <c r="BI146" s="177">
        <f t="shared" si="11"/>
        <v>0</v>
      </c>
      <c r="BJ146" s="14" t="s">
        <v>158</v>
      </c>
      <c r="BK146" s="178">
        <f t="shared" si="12"/>
        <v>0</v>
      </c>
      <c r="BL146" s="14" t="s">
        <v>157</v>
      </c>
      <c r="BM146" s="176" t="s">
        <v>223</v>
      </c>
    </row>
    <row r="147" spans="1:65" s="2" customFormat="1" ht="33" customHeight="1" x14ac:dyDescent="0.2">
      <c r="A147" s="28"/>
      <c r="B147" s="163"/>
      <c r="C147" s="164" t="s">
        <v>224</v>
      </c>
      <c r="D147" s="164" t="s">
        <v>153</v>
      </c>
      <c r="E147" s="165" t="s">
        <v>1214</v>
      </c>
      <c r="F147" s="166" t="s">
        <v>1215</v>
      </c>
      <c r="G147" s="167" t="s">
        <v>219</v>
      </c>
      <c r="H147" s="168">
        <v>15</v>
      </c>
      <c r="I147" s="169"/>
      <c r="J147" s="169"/>
      <c r="K147" s="168">
        <f t="shared" si="0"/>
        <v>0</v>
      </c>
      <c r="L147" s="170"/>
      <c r="M147" s="29"/>
      <c r="N147" s="171" t="s">
        <v>1</v>
      </c>
      <c r="O147" s="172" t="s">
        <v>38</v>
      </c>
      <c r="P147" s="173">
        <f t="shared" si="1"/>
        <v>0</v>
      </c>
      <c r="Q147" s="173">
        <f t="shared" si="2"/>
        <v>0</v>
      </c>
      <c r="R147" s="173">
        <f t="shared" si="3"/>
        <v>0</v>
      </c>
      <c r="S147" s="53"/>
      <c r="T147" s="174">
        <f t="shared" si="4"/>
        <v>0</v>
      </c>
      <c r="U147" s="174">
        <v>0</v>
      </c>
      <c r="V147" s="174">
        <f t="shared" si="5"/>
        <v>0</v>
      </c>
      <c r="W147" s="174">
        <v>0</v>
      </c>
      <c r="X147" s="175">
        <f t="shared" si="6"/>
        <v>0</v>
      </c>
      <c r="Y147" s="28"/>
      <c r="Z147" s="28"/>
      <c r="AA147" s="28"/>
      <c r="AB147" s="28"/>
      <c r="AC147" s="28"/>
      <c r="AD147" s="28"/>
      <c r="AE147" s="28"/>
      <c r="AR147" s="176" t="s">
        <v>157</v>
      </c>
      <c r="AT147" s="176" t="s">
        <v>153</v>
      </c>
      <c r="AU147" s="176" t="s">
        <v>82</v>
      </c>
      <c r="AY147" s="14" t="s">
        <v>151</v>
      </c>
      <c r="BE147" s="177">
        <f t="shared" si="7"/>
        <v>0</v>
      </c>
      <c r="BF147" s="177">
        <f t="shared" si="8"/>
        <v>0</v>
      </c>
      <c r="BG147" s="177">
        <f t="shared" si="9"/>
        <v>0</v>
      </c>
      <c r="BH147" s="177">
        <f t="shared" si="10"/>
        <v>0</v>
      </c>
      <c r="BI147" s="177">
        <f t="shared" si="11"/>
        <v>0</v>
      </c>
      <c r="BJ147" s="14" t="s">
        <v>158</v>
      </c>
      <c r="BK147" s="178">
        <f t="shared" si="12"/>
        <v>0</v>
      </c>
      <c r="BL147" s="14" t="s">
        <v>157</v>
      </c>
      <c r="BM147" s="176" t="s">
        <v>227</v>
      </c>
    </row>
    <row r="148" spans="1:65" s="2" customFormat="1" ht="33" customHeight="1" x14ac:dyDescent="0.2">
      <c r="A148" s="28"/>
      <c r="B148" s="163"/>
      <c r="C148" s="164" t="s">
        <v>8</v>
      </c>
      <c r="D148" s="164" t="s">
        <v>153</v>
      </c>
      <c r="E148" s="165" t="s">
        <v>1216</v>
      </c>
      <c r="F148" s="166" t="s">
        <v>1217</v>
      </c>
      <c r="G148" s="167" t="s">
        <v>219</v>
      </c>
      <c r="H148" s="168">
        <v>4</v>
      </c>
      <c r="I148" s="169"/>
      <c r="J148" s="169"/>
      <c r="K148" s="168">
        <f t="shared" si="0"/>
        <v>0</v>
      </c>
      <c r="L148" s="170"/>
      <c r="M148" s="29"/>
      <c r="N148" s="171" t="s">
        <v>1</v>
      </c>
      <c r="O148" s="172" t="s">
        <v>38</v>
      </c>
      <c r="P148" s="173">
        <f t="shared" si="1"/>
        <v>0</v>
      </c>
      <c r="Q148" s="173">
        <f t="shared" si="2"/>
        <v>0</v>
      </c>
      <c r="R148" s="173">
        <f t="shared" si="3"/>
        <v>0</v>
      </c>
      <c r="S148" s="53"/>
      <c r="T148" s="174">
        <f t="shared" si="4"/>
        <v>0</v>
      </c>
      <c r="U148" s="174">
        <v>0</v>
      </c>
      <c r="V148" s="174">
        <f t="shared" si="5"/>
        <v>0</v>
      </c>
      <c r="W148" s="174">
        <v>0</v>
      </c>
      <c r="X148" s="175">
        <f t="shared" si="6"/>
        <v>0</v>
      </c>
      <c r="Y148" s="28"/>
      <c r="Z148" s="28"/>
      <c r="AA148" s="28"/>
      <c r="AB148" s="28"/>
      <c r="AC148" s="28"/>
      <c r="AD148" s="28"/>
      <c r="AE148" s="28"/>
      <c r="AR148" s="176" t="s">
        <v>157</v>
      </c>
      <c r="AT148" s="176" t="s">
        <v>153</v>
      </c>
      <c r="AU148" s="176" t="s">
        <v>82</v>
      </c>
      <c r="AY148" s="14" t="s">
        <v>151</v>
      </c>
      <c r="BE148" s="177">
        <f t="shared" si="7"/>
        <v>0</v>
      </c>
      <c r="BF148" s="177">
        <f t="shared" si="8"/>
        <v>0</v>
      </c>
      <c r="BG148" s="177">
        <f t="shared" si="9"/>
        <v>0</v>
      </c>
      <c r="BH148" s="177">
        <f t="shared" si="10"/>
        <v>0</v>
      </c>
      <c r="BI148" s="177">
        <f t="shared" si="11"/>
        <v>0</v>
      </c>
      <c r="BJ148" s="14" t="s">
        <v>158</v>
      </c>
      <c r="BK148" s="178">
        <f t="shared" si="12"/>
        <v>0</v>
      </c>
      <c r="BL148" s="14" t="s">
        <v>157</v>
      </c>
      <c r="BM148" s="176" t="s">
        <v>230</v>
      </c>
    </row>
    <row r="149" spans="1:65" s="2" customFormat="1" ht="33" customHeight="1" x14ac:dyDescent="0.2">
      <c r="A149" s="28"/>
      <c r="B149" s="163"/>
      <c r="C149" s="164" t="s">
        <v>231</v>
      </c>
      <c r="D149" s="164" t="s">
        <v>153</v>
      </c>
      <c r="E149" s="165" t="s">
        <v>1218</v>
      </c>
      <c r="F149" s="166" t="s">
        <v>1219</v>
      </c>
      <c r="G149" s="167" t="s">
        <v>219</v>
      </c>
      <c r="H149" s="168">
        <v>6</v>
      </c>
      <c r="I149" s="169"/>
      <c r="J149" s="169"/>
      <c r="K149" s="168">
        <f t="shared" si="0"/>
        <v>0</v>
      </c>
      <c r="L149" s="170"/>
      <c r="M149" s="29"/>
      <c r="N149" s="171" t="s">
        <v>1</v>
      </c>
      <c r="O149" s="172" t="s">
        <v>38</v>
      </c>
      <c r="P149" s="173">
        <f t="shared" si="1"/>
        <v>0</v>
      </c>
      <c r="Q149" s="173">
        <f t="shared" si="2"/>
        <v>0</v>
      </c>
      <c r="R149" s="173">
        <f t="shared" si="3"/>
        <v>0</v>
      </c>
      <c r="S149" s="53"/>
      <c r="T149" s="174">
        <f t="shared" si="4"/>
        <v>0</v>
      </c>
      <c r="U149" s="174">
        <v>0</v>
      </c>
      <c r="V149" s="174">
        <f t="shared" si="5"/>
        <v>0</v>
      </c>
      <c r="W149" s="174">
        <v>0</v>
      </c>
      <c r="X149" s="175">
        <f t="shared" si="6"/>
        <v>0</v>
      </c>
      <c r="Y149" s="28"/>
      <c r="Z149" s="28"/>
      <c r="AA149" s="28"/>
      <c r="AB149" s="28"/>
      <c r="AC149" s="28"/>
      <c r="AD149" s="28"/>
      <c r="AE149" s="28"/>
      <c r="AR149" s="176" t="s">
        <v>157</v>
      </c>
      <c r="AT149" s="176" t="s">
        <v>153</v>
      </c>
      <c r="AU149" s="176" t="s">
        <v>82</v>
      </c>
      <c r="AY149" s="14" t="s">
        <v>151</v>
      </c>
      <c r="BE149" s="177">
        <f t="shared" si="7"/>
        <v>0</v>
      </c>
      <c r="BF149" s="177">
        <f t="shared" si="8"/>
        <v>0</v>
      </c>
      <c r="BG149" s="177">
        <f t="shared" si="9"/>
        <v>0</v>
      </c>
      <c r="BH149" s="177">
        <f t="shared" si="10"/>
        <v>0</v>
      </c>
      <c r="BI149" s="177">
        <f t="shared" si="11"/>
        <v>0</v>
      </c>
      <c r="BJ149" s="14" t="s">
        <v>158</v>
      </c>
      <c r="BK149" s="178">
        <f t="shared" si="12"/>
        <v>0</v>
      </c>
      <c r="BL149" s="14" t="s">
        <v>157</v>
      </c>
      <c r="BM149" s="176" t="s">
        <v>234</v>
      </c>
    </row>
    <row r="150" spans="1:65" s="2" customFormat="1" ht="33" customHeight="1" x14ac:dyDescent="0.2">
      <c r="A150" s="28"/>
      <c r="B150" s="163"/>
      <c r="C150" s="164" t="s">
        <v>195</v>
      </c>
      <c r="D150" s="164" t="s">
        <v>153</v>
      </c>
      <c r="E150" s="165" t="s">
        <v>1220</v>
      </c>
      <c r="F150" s="166" t="s">
        <v>1221</v>
      </c>
      <c r="G150" s="167" t="s">
        <v>219</v>
      </c>
      <c r="H150" s="168">
        <v>1</v>
      </c>
      <c r="I150" s="169"/>
      <c r="J150" s="169"/>
      <c r="K150" s="168">
        <f t="shared" si="0"/>
        <v>0</v>
      </c>
      <c r="L150" s="170"/>
      <c r="M150" s="29"/>
      <c r="N150" s="171" t="s">
        <v>1</v>
      </c>
      <c r="O150" s="172" t="s">
        <v>38</v>
      </c>
      <c r="P150" s="173">
        <f t="shared" si="1"/>
        <v>0</v>
      </c>
      <c r="Q150" s="173">
        <f t="shared" si="2"/>
        <v>0</v>
      </c>
      <c r="R150" s="173">
        <f t="shared" si="3"/>
        <v>0</v>
      </c>
      <c r="S150" s="53"/>
      <c r="T150" s="174">
        <f t="shared" si="4"/>
        <v>0</v>
      </c>
      <c r="U150" s="174">
        <v>0</v>
      </c>
      <c r="V150" s="174">
        <f t="shared" si="5"/>
        <v>0</v>
      </c>
      <c r="W150" s="174">
        <v>0</v>
      </c>
      <c r="X150" s="175">
        <f t="shared" si="6"/>
        <v>0</v>
      </c>
      <c r="Y150" s="28"/>
      <c r="Z150" s="28"/>
      <c r="AA150" s="28"/>
      <c r="AB150" s="28"/>
      <c r="AC150" s="28"/>
      <c r="AD150" s="28"/>
      <c r="AE150" s="28"/>
      <c r="AR150" s="176" t="s">
        <v>157</v>
      </c>
      <c r="AT150" s="176" t="s">
        <v>153</v>
      </c>
      <c r="AU150" s="176" t="s">
        <v>82</v>
      </c>
      <c r="AY150" s="14" t="s">
        <v>151</v>
      </c>
      <c r="BE150" s="177">
        <f t="shared" si="7"/>
        <v>0</v>
      </c>
      <c r="BF150" s="177">
        <f t="shared" si="8"/>
        <v>0</v>
      </c>
      <c r="BG150" s="177">
        <f t="shared" si="9"/>
        <v>0</v>
      </c>
      <c r="BH150" s="177">
        <f t="shared" si="10"/>
        <v>0</v>
      </c>
      <c r="BI150" s="177">
        <f t="shared" si="11"/>
        <v>0</v>
      </c>
      <c r="BJ150" s="14" t="s">
        <v>158</v>
      </c>
      <c r="BK150" s="178">
        <f t="shared" si="12"/>
        <v>0</v>
      </c>
      <c r="BL150" s="14" t="s">
        <v>157</v>
      </c>
      <c r="BM150" s="176" t="s">
        <v>237</v>
      </c>
    </row>
    <row r="151" spans="1:65" s="2" customFormat="1" ht="33" customHeight="1" x14ac:dyDescent="0.2">
      <c r="A151" s="28"/>
      <c r="B151" s="163"/>
      <c r="C151" s="164" t="s">
        <v>238</v>
      </c>
      <c r="D151" s="164" t="s">
        <v>153</v>
      </c>
      <c r="E151" s="165" t="s">
        <v>1222</v>
      </c>
      <c r="F151" s="166" t="s">
        <v>1223</v>
      </c>
      <c r="G151" s="167" t="s">
        <v>219</v>
      </c>
      <c r="H151" s="168">
        <v>2</v>
      </c>
      <c r="I151" s="169"/>
      <c r="J151" s="169"/>
      <c r="K151" s="168">
        <f t="shared" si="0"/>
        <v>0</v>
      </c>
      <c r="L151" s="170"/>
      <c r="M151" s="29"/>
      <c r="N151" s="171" t="s">
        <v>1</v>
      </c>
      <c r="O151" s="172" t="s">
        <v>38</v>
      </c>
      <c r="P151" s="173">
        <f t="shared" si="1"/>
        <v>0</v>
      </c>
      <c r="Q151" s="173">
        <f t="shared" si="2"/>
        <v>0</v>
      </c>
      <c r="R151" s="173">
        <f t="shared" si="3"/>
        <v>0</v>
      </c>
      <c r="S151" s="53"/>
      <c r="T151" s="174">
        <f t="shared" si="4"/>
        <v>0</v>
      </c>
      <c r="U151" s="174">
        <v>0</v>
      </c>
      <c r="V151" s="174">
        <f t="shared" si="5"/>
        <v>0</v>
      </c>
      <c r="W151" s="174">
        <v>0</v>
      </c>
      <c r="X151" s="175">
        <f t="shared" si="6"/>
        <v>0</v>
      </c>
      <c r="Y151" s="28"/>
      <c r="Z151" s="28"/>
      <c r="AA151" s="28"/>
      <c r="AB151" s="28"/>
      <c r="AC151" s="28"/>
      <c r="AD151" s="28"/>
      <c r="AE151" s="28"/>
      <c r="AR151" s="176" t="s">
        <v>157</v>
      </c>
      <c r="AT151" s="176" t="s">
        <v>153</v>
      </c>
      <c r="AU151" s="176" t="s">
        <v>82</v>
      </c>
      <c r="AY151" s="14" t="s">
        <v>151</v>
      </c>
      <c r="BE151" s="177">
        <f t="shared" si="7"/>
        <v>0</v>
      </c>
      <c r="BF151" s="177">
        <f t="shared" si="8"/>
        <v>0</v>
      </c>
      <c r="BG151" s="177">
        <f t="shared" si="9"/>
        <v>0</v>
      </c>
      <c r="BH151" s="177">
        <f t="shared" si="10"/>
        <v>0</v>
      </c>
      <c r="BI151" s="177">
        <f t="shared" si="11"/>
        <v>0</v>
      </c>
      <c r="BJ151" s="14" t="s">
        <v>158</v>
      </c>
      <c r="BK151" s="178">
        <f t="shared" si="12"/>
        <v>0</v>
      </c>
      <c r="BL151" s="14" t="s">
        <v>157</v>
      </c>
      <c r="BM151" s="176" t="s">
        <v>241</v>
      </c>
    </row>
    <row r="152" spans="1:65" s="2" customFormat="1" ht="33" customHeight="1" x14ac:dyDescent="0.2">
      <c r="A152" s="28"/>
      <c r="B152" s="163"/>
      <c r="C152" s="164" t="s">
        <v>199</v>
      </c>
      <c r="D152" s="164" t="s">
        <v>153</v>
      </c>
      <c r="E152" s="165" t="s">
        <v>1224</v>
      </c>
      <c r="F152" s="166" t="s">
        <v>1225</v>
      </c>
      <c r="G152" s="167" t="s">
        <v>219</v>
      </c>
      <c r="H152" s="168">
        <v>1</v>
      </c>
      <c r="I152" s="169"/>
      <c r="J152" s="169"/>
      <c r="K152" s="168">
        <f t="shared" si="0"/>
        <v>0</v>
      </c>
      <c r="L152" s="170"/>
      <c r="M152" s="29"/>
      <c r="N152" s="171" t="s">
        <v>1</v>
      </c>
      <c r="O152" s="172" t="s">
        <v>38</v>
      </c>
      <c r="P152" s="173">
        <f t="shared" si="1"/>
        <v>0</v>
      </c>
      <c r="Q152" s="173">
        <f t="shared" si="2"/>
        <v>0</v>
      </c>
      <c r="R152" s="173">
        <f t="shared" si="3"/>
        <v>0</v>
      </c>
      <c r="S152" s="53"/>
      <c r="T152" s="174">
        <f t="shared" si="4"/>
        <v>0</v>
      </c>
      <c r="U152" s="174">
        <v>0</v>
      </c>
      <c r="V152" s="174">
        <f t="shared" si="5"/>
        <v>0</v>
      </c>
      <c r="W152" s="174">
        <v>0</v>
      </c>
      <c r="X152" s="175">
        <f t="shared" si="6"/>
        <v>0</v>
      </c>
      <c r="Y152" s="28"/>
      <c r="Z152" s="28"/>
      <c r="AA152" s="28"/>
      <c r="AB152" s="28"/>
      <c r="AC152" s="28"/>
      <c r="AD152" s="28"/>
      <c r="AE152" s="28"/>
      <c r="AR152" s="176" t="s">
        <v>157</v>
      </c>
      <c r="AT152" s="176" t="s">
        <v>153</v>
      </c>
      <c r="AU152" s="176" t="s">
        <v>82</v>
      </c>
      <c r="AY152" s="14" t="s">
        <v>151</v>
      </c>
      <c r="BE152" s="177">
        <f t="shared" si="7"/>
        <v>0</v>
      </c>
      <c r="BF152" s="177">
        <f t="shared" si="8"/>
        <v>0</v>
      </c>
      <c r="BG152" s="177">
        <f t="shared" si="9"/>
        <v>0</v>
      </c>
      <c r="BH152" s="177">
        <f t="shared" si="10"/>
        <v>0</v>
      </c>
      <c r="BI152" s="177">
        <f t="shared" si="11"/>
        <v>0</v>
      </c>
      <c r="BJ152" s="14" t="s">
        <v>158</v>
      </c>
      <c r="BK152" s="178">
        <f t="shared" si="12"/>
        <v>0</v>
      </c>
      <c r="BL152" s="14" t="s">
        <v>157</v>
      </c>
      <c r="BM152" s="176" t="s">
        <v>244</v>
      </c>
    </row>
    <row r="153" spans="1:65" s="2" customFormat="1" ht="33" customHeight="1" x14ac:dyDescent="0.2">
      <c r="A153" s="28"/>
      <c r="B153" s="163"/>
      <c r="C153" s="164" t="s">
        <v>245</v>
      </c>
      <c r="D153" s="164" t="s">
        <v>153</v>
      </c>
      <c r="E153" s="165" t="s">
        <v>1226</v>
      </c>
      <c r="F153" s="166" t="s">
        <v>1227</v>
      </c>
      <c r="G153" s="167" t="s">
        <v>219</v>
      </c>
      <c r="H153" s="168">
        <v>2</v>
      </c>
      <c r="I153" s="169"/>
      <c r="J153" s="169"/>
      <c r="K153" s="168">
        <f t="shared" si="0"/>
        <v>0</v>
      </c>
      <c r="L153" s="170"/>
      <c r="M153" s="29"/>
      <c r="N153" s="171" t="s">
        <v>1</v>
      </c>
      <c r="O153" s="172" t="s">
        <v>38</v>
      </c>
      <c r="P153" s="173">
        <f t="shared" si="1"/>
        <v>0</v>
      </c>
      <c r="Q153" s="173">
        <f t="shared" si="2"/>
        <v>0</v>
      </c>
      <c r="R153" s="173">
        <f t="shared" si="3"/>
        <v>0</v>
      </c>
      <c r="S153" s="53"/>
      <c r="T153" s="174">
        <f t="shared" si="4"/>
        <v>0</v>
      </c>
      <c r="U153" s="174">
        <v>0</v>
      </c>
      <c r="V153" s="174">
        <f t="shared" si="5"/>
        <v>0</v>
      </c>
      <c r="W153" s="174">
        <v>0</v>
      </c>
      <c r="X153" s="175">
        <f t="shared" si="6"/>
        <v>0</v>
      </c>
      <c r="Y153" s="28"/>
      <c r="Z153" s="28"/>
      <c r="AA153" s="28"/>
      <c r="AB153" s="28"/>
      <c r="AC153" s="28"/>
      <c r="AD153" s="28"/>
      <c r="AE153" s="28"/>
      <c r="AR153" s="176" t="s">
        <v>157</v>
      </c>
      <c r="AT153" s="176" t="s">
        <v>153</v>
      </c>
      <c r="AU153" s="176" t="s">
        <v>82</v>
      </c>
      <c r="AY153" s="14" t="s">
        <v>151</v>
      </c>
      <c r="BE153" s="177">
        <f t="shared" si="7"/>
        <v>0</v>
      </c>
      <c r="BF153" s="177">
        <f t="shared" si="8"/>
        <v>0</v>
      </c>
      <c r="BG153" s="177">
        <f t="shared" si="9"/>
        <v>0</v>
      </c>
      <c r="BH153" s="177">
        <f t="shared" si="10"/>
        <v>0</v>
      </c>
      <c r="BI153" s="177">
        <f t="shared" si="11"/>
        <v>0</v>
      </c>
      <c r="BJ153" s="14" t="s">
        <v>158</v>
      </c>
      <c r="BK153" s="178">
        <f t="shared" si="12"/>
        <v>0</v>
      </c>
      <c r="BL153" s="14" t="s">
        <v>157</v>
      </c>
      <c r="BM153" s="176" t="s">
        <v>248</v>
      </c>
    </row>
    <row r="154" spans="1:65" s="2" customFormat="1" ht="33" customHeight="1" x14ac:dyDescent="0.2">
      <c r="A154" s="28"/>
      <c r="B154" s="163"/>
      <c r="C154" s="164" t="s">
        <v>204</v>
      </c>
      <c r="D154" s="164" t="s">
        <v>153</v>
      </c>
      <c r="E154" s="165" t="s">
        <v>1228</v>
      </c>
      <c r="F154" s="166" t="s">
        <v>1229</v>
      </c>
      <c r="G154" s="167" t="s">
        <v>219</v>
      </c>
      <c r="H154" s="168">
        <v>1</v>
      </c>
      <c r="I154" s="169"/>
      <c r="J154" s="169"/>
      <c r="K154" s="168">
        <f t="shared" si="0"/>
        <v>0</v>
      </c>
      <c r="L154" s="170"/>
      <c r="M154" s="29"/>
      <c r="N154" s="171" t="s">
        <v>1</v>
      </c>
      <c r="O154" s="172" t="s">
        <v>38</v>
      </c>
      <c r="P154" s="173">
        <f t="shared" si="1"/>
        <v>0</v>
      </c>
      <c r="Q154" s="173">
        <f t="shared" si="2"/>
        <v>0</v>
      </c>
      <c r="R154" s="173">
        <f t="shared" si="3"/>
        <v>0</v>
      </c>
      <c r="S154" s="53"/>
      <c r="T154" s="174">
        <f t="shared" si="4"/>
        <v>0</v>
      </c>
      <c r="U154" s="174">
        <v>0</v>
      </c>
      <c r="V154" s="174">
        <f t="shared" si="5"/>
        <v>0</v>
      </c>
      <c r="W154" s="174">
        <v>0</v>
      </c>
      <c r="X154" s="175">
        <f t="shared" si="6"/>
        <v>0</v>
      </c>
      <c r="Y154" s="28"/>
      <c r="Z154" s="28"/>
      <c r="AA154" s="28"/>
      <c r="AB154" s="28"/>
      <c r="AC154" s="28"/>
      <c r="AD154" s="28"/>
      <c r="AE154" s="28"/>
      <c r="AR154" s="176" t="s">
        <v>157</v>
      </c>
      <c r="AT154" s="176" t="s">
        <v>153</v>
      </c>
      <c r="AU154" s="176" t="s">
        <v>82</v>
      </c>
      <c r="AY154" s="14" t="s">
        <v>151</v>
      </c>
      <c r="BE154" s="177">
        <f t="shared" si="7"/>
        <v>0</v>
      </c>
      <c r="BF154" s="177">
        <f t="shared" si="8"/>
        <v>0</v>
      </c>
      <c r="BG154" s="177">
        <f t="shared" si="9"/>
        <v>0</v>
      </c>
      <c r="BH154" s="177">
        <f t="shared" si="10"/>
        <v>0</v>
      </c>
      <c r="BI154" s="177">
        <f t="shared" si="11"/>
        <v>0</v>
      </c>
      <c r="BJ154" s="14" t="s">
        <v>158</v>
      </c>
      <c r="BK154" s="178">
        <f t="shared" si="12"/>
        <v>0</v>
      </c>
      <c r="BL154" s="14" t="s">
        <v>157</v>
      </c>
      <c r="BM154" s="176" t="s">
        <v>251</v>
      </c>
    </row>
    <row r="155" spans="1:65" s="2" customFormat="1" ht="33" customHeight="1" x14ac:dyDescent="0.2">
      <c r="A155" s="28"/>
      <c r="B155" s="163"/>
      <c r="C155" s="164" t="s">
        <v>253</v>
      </c>
      <c r="D155" s="164" t="s">
        <v>153</v>
      </c>
      <c r="E155" s="165" t="s">
        <v>1230</v>
      </c>
      <c r="F155" s="166" t="s">
        <v>1231</v>
      </c>
      <c r="G155" s="167" t="s">
        <v>219</v>
      </c>
      <c r="H155" s="168">
        <v>1</v>
      </c>
      <c r="I155" s="169"/>
      <c r="J155" s="169"/>
      <c r="K155" s="168">
        <f t="shared" si="0"/>
        <v>0</v>
      </c>
      <c r="L155" s="170"/>
      <c r="M155" s="29"/>
      <c r="N155" s="171" t="s">
        <v>1</v>
      </c>
      <c r="O155" s="172" t="s">
        <v>38</v>
      </c>
      <c r="P155" s="173">
        <f t="shared" si="1"/>
        <v>0</v>
      </c>
      <c r="Q155" s="173">
        <f t="shared" si="2"/>
        <v>0</v>
      </c>
      <c r="R155" s="173">
        <f t="shared" si="3"/>
        <v>0</v>
      </c>
      <c r="S155" s="53"/>
      <c r="T155" s="174">
        <f t="shared" si="4"/>
        <v>0</v>
      </c>
      <c r="U155" s="174">
        <v>0</v>
      </c>
      <c r="V155" s="174">
        <f t="shared" si="5"/>
        <v>0</v>
      </c>
      <c r="W155" s="174">
        <v>0</v>
      </c>
      <c r="X155" s="175">
        <f t="shared" si="6"/>
        <v>0</v>
      </c>
      <c r="Y155" s="28"/>
      <c r="Z155" s="28"/>
      <c r="AA155" s="28"/>
      <c r="AB155" s="28"/>
      <c r="AC155" s="28"/>
      <c r="AD155" s="28"/>
      <c r="AE155" s="28"/>
      <c r="AR155" s="176" t="s">
        <v>157</v>
      </c>
      <c r="AT155" s="176" t="s">
        <v>153</v>
      </c>
      <c r="AU155" s="176" t="s">
        <v>82</v>
      </c>
      <c r="AY155" s="14" t="s">
        <v>151</v>
      </c>
      <c r="BE155" s="177">
        <f t="shared" si="7"/>
        <v>0</v>
      </c>
      <c r="BF155" s="177">
        <f t="shared" si="8"/>
        <v>0</v>
      </c>
      <c r="BG155" s="177">
        <f t="shared" si="9"/>
        <v>0</v>
      </c>
      <c r="BH155" s="177">
        <f t="shared" si="10"/>
        <v>0</v>
      </c>
      <c r="BI155" s="177">
        <f t="shared" si="11"/>
        <v>0</v>
      </c>
      <c r="BJ155" s="14" t="s">
        <v>158</v>
      </c>
      <c r="BK155" s="178">
        <f t="shared" si="12"/>
        <v>0</v>
      </c>
      <c r="BL155" s="14" t="s">
        <v>157</v>
      </c>
      <c r="BM155" s="176" t="s">
        <v>256</v>
      </c>
    </row>
    <row r="156" spans="1:65" s="2" customFormat="1" ht="33" customHeight="1" x14ac:dyDescent="0.2">
      <c r="A156" s="28"/>
      <c r="B156" s="163"/>
      <c r="C156" s="164" t="s">
        <v>207</v>
      </c>
      <c r="D156" s="164" t="s">
        <v>153</v>
      </c>
      <c r="E156" s="165" t="s">
        <v>1232</v>
      </c>
      <c r="F156" s="166" t="s">
        <v>1233</v>
      </c>
      <c r="G156" s="167" t="s">
        <v>219</v>
      </c>
      <c r="H156" s="168">
        <v>1</v>
      </c>
      <c r="I156" s="169"/>
      <c r="J156" s="169"/>
      <c r="K156" s="168">
        <f t="shared" si="0"/>
        <v>0</v>
      </c>
      <c r="L156" s="170"/>
      <c r="M156" s="29"/>
      <c r="N156" s="171" t="s">
        <v>1</v>
      </c>
      <c r="O156" s="172" t="s">
        <v>38</v>
      </c>
      <c r="P156" s="173">
        <f t="shared" si="1"/>
        <v>0</v>
      </c>
      <c r="Q156" s="173">
        <f t="shared" si="2"/>
        <v>0</v>
      </c>
      <c r="R156" s="173">
        <f t="shared" si="3"/>
        <v>0</v>
      </c>
      <c r="S156" s="53"/>
      <c r="T156" s="174">
        <f t="shared" si="4"/>
        <v>0</v>
      </c>
      <c r="U156" s="174">
        <v>0</v>
      </c>
      <c r="V156" s="174">
        <f t="shared" si="5"/>
        <v>0</v>
      </c>
      <c r="W156" s="174">
        <v>0</v>
      </c>
      <c r="X156" s="175">
        <f t="shared" si="6"/>
        <v>0</v>
      </c>
      <c r="Y156" s="28"/>
      <c r="Z156" s="28"/>
      <c r="AA156" s="28"/>
      <c r="AB156" s="28"/>
      <c r="AC156" s="28"/>
      <c r="AD156" s="28"/>
      <c r="AE156" s="28"/>
      <c r="AR156" s="176" t="s">
        <v>157</v>
      </c>
      <c r="AT156" s="176" t="s">
        <v>153</v>
      </c>
      <c r="AU156" s="176" t="s">
        <v>82</v>
      </c>
      <c r="AY156" s="14" t="s">
        <v>151</v>
      </c>
      <c r="BE156" s="177">
        <f t="shared" si="7"/>
        <v>0</v>
      </c>
      <c r="BF156" s="177">
        <f t="shared" si="8"/>
        <v>0</v>
      </c>
      <c r="BG156" s="177">
        <f t="shared" si="9"/>
        <v>0</v>
      </c>
      <c r="BH156" s="177">
        <f t="shared" si="10"/>
        <v>0</v>
      </c>
      <c r="BI156" s="177">
        <f t="shared" si="11"/>
        <v>0</v>
      </c>
      <c r="BJ156" s="14" t="s">
        <v>158</v>
      </c>
      <c r="BK156" s="178">
        <f t="shared" si="12"/>
        <v>0</v>
      </c>
      <c r="BL156" s="14" t="s">
        <v>157</v>
      </c>
      <c r="BM156" s="176" t="s">
        <v>260</v>
      </c>
    </row>
    <row r="157" spans="1:65" s="2" customFormat="1" ht="21.75" customHeight="1" x14ac:dyDescent="0.2">
      <c r="A157" s="28"/>
      <c r="B157" s="163"/>
      <c r="C157" s="164" t="s">
        <v>261</v>
      </c>
      <c r="D157" s="164" t="s">
        <v>153</v>
      </c>
      <c r="E157" s="165" t="s">
        <v>1234</v>
      </c>
      <c r="F157" s="166" t="s">
        <v>1235</v>
      </c>
      <c r="G157" s="167" t="s">
        <v>219</v>
      </c>
      <c r="H157" s="168">
        <v>5</v>
      </c>
      <c r="I157" s="169"/>
      <c r="J157" s="169"/>
      <c r="K157" s="168">
        <f t="shared" si="0"/>
        <v>0</v>
      </c>
      <c r="L157" s="170"/>
      <c r="M157" s="29"/>
      <c r="N157" s="171" t="s">
        <v>1</v>
      </c>
      <c r="O157" s="172" t="s">
        <v>38</v>
      </c>
      <c r="P157" s="173">
        <f t="shared" si="1"/>
        <v>0</v>
      </c>
      <c r="Q157" s="173">
        <f t="shared" si="2"/>
        <v>0</v>
      </c>
      <c r="R157" s="173">
        <f t="shared" si="3"/>
        <v>0</v>
      </c>
      <c r="S157" s="53"/>
      <c r="T157" s="174">
        <f t="shared" si="4"/>
        <v>0</v>
      </c>
      <c r="U157" s="174">
        <v>0</v>
      </c>
      <c r="V157" s="174">
        <f t="shared" si="5"/>
        <v>0</v>
      </c>
      <c r="W157" s="174">
        <v>0</v>
      </c>
      <c r="X157" s="175">
        <f t="shared" si="6"/>
        <v>0</v>
      </c>
      <c r="Y157" s="28"/>
      <c r="Z157" s="28"/>
      <c r="AA157" s="28"/>
      <c r="AB157" s="28"/>
      <c r="AC157" s="28"/>
      <c r="AD157" s="28"/>
      <c r="AE157" s="28"/>
      <c r="AR157" s="176" t="s">
        <v>157</v>
      </c>
      <c r="AT157" s="176" t="s">
        <v>153</v>
      </c>
      <c r="AU157" s="176" t="s">
        <v>82</v>
      </c>
      <c r="AY157" s="14" t="s">
        <v>151</v>
      </c>
      <c r="BE157" s="177">
        <f t="shared" si="7"/>
        <v>0</v>
      </c>
      <c r="BF157" s="177">
        <f t="shared" si="8"/>
        <v>0</v>
      </c>
      <c r="BG157" s="177">
        <f t="shared" si="9"/>
        <v>0</v>
      </c>
      <c r="BH157" s="177">
        <f t="shared" si="10"/>
        <v>0</v>
      </c>
      <c r="BI157" s="177">
        <f t="shared" si="11"/>
        <v>0</v>
      </c>
      <c r="BJ157" s="14" t="s">
        <v>158</v>
      </c>
      <c r="BK157" s="178">
        <f t="shared" si="12"/>
        <v>0</v>
      </c>
      <c r="BL157" s="14" t="s">
        <v>157</v>
      </c>
      <c r="BM157" s="176" t="s">
        <v>264</v>
      </c>
    </row>
    <row r="158" spans="1:65" s="2" customFormat="1" ht="16.5" customHeight="1" x14ac:dyDescent="0.2">
      <c r="A158" s="28"/>
      <c r="B158" s="163"/>
      <c r="C158" s="164" t="s">
        <v>212</v>
      </c>
      <c r="D158" s="164" t="s">
        <v>153</v>
      </c>
      <c r="E158" s="165" t="s">
        <v>1236</v>
      </c>
      <c r="F158" s="166" t="s">
        <v>1237</v>
      </c>
      <c r="G158" s="167" t="s">
        <v>219</v>
      </c>
      <c r="H158" s="168">
        <v>15</v>
      </c>
      <c r="I158" s="169"/>
      <c r="J158" s="169"/>
      <c r="K158" s="168">
        <f t="shared" si="0"/>
        <v>0</v>
      </c>
      <c r="L158" s="170"/>
      <c r="M158" s="29"/>
      <c r="N158" s="171" t="s">
        <v>1</v>
      </c>
      <c r="O158" s="172" t="s">
        <v>38</v>
      </c>
      <c r="P158" s="173">
        <f t="shared" si="1"/>
        <v>0</v>
      </c>
      <c r="Q158" s="173">
        <f t="shared" si="2"/>
        <v>0</v>
      </c>
      <c r="R158" s="173">
        <f t="shared" si="3"/>
        <v>0</v>
      </c>
      <c r="S158" s="53"/>
      <c r="T158" s="174">
        <f t="shared" si="4"/>
        <v>0</v>
      </c>
      <c r="U158" s="174">
        <v>0</v>
      </c>
      <c r="V158" s="174">
        <f t="shared" si="5"/>
        <v>0</v>
      </c>
      <c r="W158" s="174">
        <v>0</v>
      </c>
      <c r="X158" s="175">
        <f t="shared" si="6"/>
        <v>0</v>
      </c>
      <c r="Y158" s="28"/>
      <c r="Z158" s="28"/>
      <c r="AA158" s="28"/>
      <c r="AB158" s="28"/>
      <c r="AC158" s="28"/>
      <c r="AD158" s="28"/>
      <c r="AE158" s="28"/>
      <c r="AR158" s="176" t="s">
        <v>157</v>
      </c>
      <c r="AT158" s="176" t="s">
        <v>153</v>
      </c>
      <c r="AU158" s="176" t="s">
        <v>82</v>
      </c>
      <c r="AY158" s="14" t="s">
        <v>151</v>
      </c>
      <c r="BE158" s="177">
        <f t="shared" si="7"/>
        <v>0</v>
      </c>
      <c r="BF158" s="177">
        <f t="shared" si="8"/>
        <v>0</v>
      </c>
      <c r="BG158" s="177">
        <f t="shared" si="9"/>
        <v>0</v>
      </c>
      <c r="BH158" s="177">
        <f t="shared" si="10"/>
        <v>0</v>
      </c>
      <c r="BI158" s="177">
        <f t="shared" si="11"/>
        <v>0</v>
      </c>
      <c r="BJ158" s="14" t="s">
        <v>158</v>
      </c>
      <c r="BK158" s="178">
        <f t="shared" si="12"/>
        <v>0</v>
      </c>
      <c r="BL158" s="14" t="s">
        <v>157</v>
      </c>
      <c r="BM158" s="176" t="s">
        <v>267</v>
      </c>
    </row>
    <row r="159" spans="1:65" s="2" customFormat="1" ht="21.75" customHeight="1" x14ac:dyDescent="0.2">
      <c r="A159" s="28"/>
      <c r="B159" s="163"/>
      <c r="C159" s="164" t="s">
        <v>269</v>
      </c>
      <c r="D159" s="164" t="s">
        <v>153</v>
      </c>
      <c r="E159" s="165" t="s">
        <v>1238</v>
      </c>
      <c r="F159" s="166" t="s">
        <v>1239</v>
      </c>
      <c r="G159" s="167" t="s">
        <v>219</v>
      </c>
      <c r="H159" s="168">
        <v>4</v>
      </c>
      <c r="I159" s="169"/>
      <c r="J159" s="169"/>
      <c r="K159" s="168">
        <f t="shared" si="0"/>
        <v>0</v>
      </c>
      <c r="L159" s="170"/>
      <c r="M159" s="29"/>
      <c r="N159" s="171" t="s">
        <v>1</v>
      </c>
      <c r="O159" s="172" t="s">
        <v>38</v>
      </c>
      <c r="P159" s="173">
        <f t="shared" si="1"/>
        <v>0</v>
      </c>
      <c r="Q159" s="173">
        <f t="shared" si="2"/>
        <v>0</v>
      </c>
      <c r="R159" s="173">
        <f t="shared" si="3"/>
        <v>0</v>
      </c>
      <c r="S159" s="53"/>
      <c r="T159" s="174">
        <f t="shared" si="4"/>
        <v>0</v>
      </c>
      <c r="U159" s="174">
        <v>0</v>
      </c>
      <c r="V159" s="174">
        <f t="shared" si="5"/>
        <v>0</v>
      </c>
      <c r="W159" s="174">
        <v>0</v>
      </c>
      <c r="X159" s="175">
        <f t="shared" si="6"/>
        <v>0</v>
      </c>
      <c r="Y159" s="28"/>
      <c r="Z159" s="28"/>
      <c r="AA159" s="28"/>
      <c r="AB159" s="28"/>
      <c r="AC159" s="28"/>
      <c r="AD159" s="28"/>
      <c r="AE159" s="28"/>
      <c r="AR159" s="176" t="s">
        <v>157</v>
      </c>
      <c r="AT159" s="176" t="s">
        <v>153</v>
      </c>
      <c r="AU159" s="176" t="s">
        <v>82</v>
      </c>
      <c r="AY159" s="14" t="s">
        <v>151</v>
      </c>
      <c r="BE159" s="177">
        <f t="shared" si="7"/>
        <v>0</v>
      </c>
      <c r="BF159" s="177">
        <f t="shared" si="8"/>
        <v>0</v>
      </c>
      <c r="BG159" s="177">
        <f t="shared" si="9"/>
        <v>0</v>
      </c>
      <c r="BH159" s="177">
        <f t="shared" si="10"/>
        <v>0</v>
      </c>
      <c r="BI159" s="177">
        <f t="shared" si="11"/>
        <v>0</v>
      </c>
      <c r="BJ159" s="14" t="s">
        <v>158</v>
      </c>
      <c r="BK159" s="178">
        <f t="shared" si="12"/>
        <v>0</v>
      </c>
      <c r="BL159" s="14" t="s">
        <v>157</v>
      </c>
      <c r="BM159" s="176" t="s">
        <v>272</v>
      </c>
    </row>
    <row r="160" spans="1:65" s="2" customFormat="1" ht="21.75" customHeight="1" x14ac:dyDescent="0.2">
      <c r="A160" s="28"/>
      <c r="B160" s="163"/>
      <c r="C160" s="164" t="s">
        <v>215</v>
      </c>
      <c r="D160" s="164" t="s">
        <v>153</v>
      </c>
      <c r="E160" s="165" t="s">
        <v>1240</v>
      </c>
      <c r="F160" s="166" t="s">
        <v>1241</v>
      </c>
      <c r="G160" s="167" t="s">
        <v>219</v>
      </c>
      <c r="H160" s="168">
        <v>2</v>
      </c>
      <c r="I160" s="169"/>
      <c r="J160" s="169"/>
      <c r="K160" s="168">
        <f t="shared" si="0"/>
        <v>0</v>
      </c>
      <c r="L160" s="170"/>
      <c r="M160" s="29"/>
      <c r="N160" s="171" t="s">
        <v>1</v>
      </c>
      <c r="O160" s="172" t="s">
        <v>38</v>
      </c>
      <c r="P160" s="173">
        <f t="shared" si="1"/>
        <v>0</v>
      </c>
      <c r="Q160" s="173">
        <f t="shared" si="2"/>
        <v>0</v>
      </c>
      <c r="R160" s="173">
        <f t="shared" si="3"/>
        <v>0</v>
      </c>
      <c r="S160" s="53"/>
      <c r="T160" s="174">
        <f t="shared" si="4"/>
        <v>0</v>
      </c>
      <c r="U160" s="174">
        <v>0</v>
      </c>
      <c r="V160" s="174">
        <f t="shared" si="5"/>
        <v>0</v>
      </c>
      <c r="W160" s="174">
        <v>0</v>
      </c>
      <c r="X160" s="175">
        <f t="shared" si="6"/>
        <v>0</v>
      </c>
      <c r="Y160" s="28"/>
      <c r="Z160" s="28"/>
      <c r="AA160" s="28"/>
      <c r="AB160" s="28"/>
      <c r="AC160" s="28"/>
      <c r="AD160" s="28"/>
      <c r="AE160" s="28"/>
      <c r="AR160" s="176" t="s">
        <v>157</v>
      </c>
      <c r="AT160" s="176" t="s">
        <v>153</v>
      </c>
      <c r="AU160" s="176" t="s">
        <v>82</v>
      </c>
      <c r="AY160" s="14" t="s">
        <v>151</v>
      </c>
      <c r="BE160" s="177">
        <f t="shared" si="7"/>
        <v>0</v>
      </c>
      <c r="BF160" s="177">
        <f t="shared" si="8"/>
        <v>0</v>
      </c>
      <c r="BG160" s="177">
        <f t="shared" si="9"/>
        <v>0</v>
      </c>
      <c r="BH160" s="177">
        <f t="shared" si="10"/>
        <v>0</v>
      </c>
      <c r="BI160" s="177">
        <f t="shared" si="11"/>
        <v>0</v>
      </c>
      <c r="BJ160" s="14" t="s">
        <v>158</v>
      </c>
      <c r="BK160" s="178">
        <f t="shared" si="12"/>
        <v>0</v>
      </c>
      <c r="BL160" s="14" t="s">
        <v>157</v>
      </c>
      <c r="BM160" s="176" t="s">
        <v>275</v>
      </c>
    </row>
    <row r="161" spans="1:65" s="2" customFormat="1" ht="33" customHeight="1" x14ac:dyDescent="0.2">
      <c r="A161" s="28"/>
      <c r="B161" s="163"/>
      <c r="C161" s="164" t="s">
        <v>276</v>
      </c>
      <c r="D161" s="164" t="s">
        <v>153</v>
      </c>
      <c r="E161" s="165" t="s">
        <v>1242</v>
      </c>
      <c r="F161" s="166" t="s">
        <v>1243</v>
      </c>
      <c r="G161" s="167" t="s">
        <v>219</v>
      </c>
      <c r="H161" s="168">
        <v>29</v>
      </c>
      <c r="I161" s="169"/>
      <c r="J161" s="169"/>
      <c r="K161" s="168">
        <f t="shared" si="0"/>
        <v>0</v>
      </c>
      <c r="L161" s="170"/>
      <c r="M161" s="29"/>
      <c r="N161" s="171" t="s">
        <v>1</v>
      </c>
      <c r="O161" s="172" t="s">
        <v>38</v>
      </c>
      <c r="P161" s="173">
        <f t="shared" si="1"/>
        <v>0</v>
      </c>
      <c r="Q161" s="173">
        <f t="shared" si="2"/>
        <v>0</v>
      </c>
      <c r="R161" s="173">
        <f t="shared" si="3"/>
        <v>0</v>
      </c>
      <c r="S161" s="53"/>
      <c r="T161" s="174">
        <f t="shared" si="4"/>
        <v>0</v>
      </c>
      <c r="U161" s="174">
        <v>0</v>
      </c>
      <c r="V161" s="174">
        <f t="shared" si="5"/>
        <v>0</v>
      </c>
      <c r="W161" s="174">
        <v>0</v>
      </c>
      <c r="X161" s="175">
        <f t="shared" si="6"/>
        <v>0</v>
      </c>
      <c r="Y161" s="28"/>
      <c r="Z161" s="28"/>
      <c r="AA161" s="28"/>
      <c r="AB161" s="28"/>
      <c r="AC161" s="28"/>
      <c r="AD161" s="28"/>
      <c r="AE161" s="28"/>
      <c r="AR161" s="176" t="s">
        <v>157</v>
      </c>
      <c r="AT161" s="176" t="s">
        <v>153</v>
      </c>
      <c r="AU161" s="176" t="s">
        <v>82</v>
      </c>
      <c r="AY161" s="14" t="s">
        <v>151</v>
      </c>
      <c r="BE161" s="177">
        <f t="shared" si="7"/>
        <v>0</v>
      </c>
      <c r="BF161" s="177">
        <f t="shared" si="8"/>
        <v>0</v>
      </c>
      <c r="BG161" s="177">
        <f t="shared" si="9"/>
        <v>0</v>
      </c>
      <c r="BH161" s="177">
        <f t="shared" si="10"/>
        <v>0</v>
      </c>
      <c r="BI161" s="177">
        <f t="shared" si="11"/>
        <v>0</v>
      </c>
      <c r="BJ161" s="14" t="s">
        <v>158</v>
      </c>
      <c r="BK161" s="178">
        <f t="shared" si="12"/>
        <v>0</v>
      </c>
      <c r="BL161" s="14" t="s">
        <v>157</v>
      </c>
      <c r="BM161" s="176" t="s">
        <v>279</v>
      </c>
    </row>
    <row r="162" spans="1:65" s="12" customFormat="1" ht="25.9" customHeight="1" x14ac:dyDescent="0.2">
      <c r="B162" s="149"/>
      <c r="D162" s="150" t="s">
        <v>73</v>
      </c>
      <c r="E162" s="151" t="s">
        <v>1244</v>
      </c>
      <c r="F162" s="151" t="s">
        <v>1245</v>
      </c>
      <c r="I162" s="152"/>
      <c r="J162" s="152"/>
      <c r="K162" s="153">
        <f>BK162</f>
        <v>0</v>
      </c>
      <c r="M162" s="149"/>
      <c r="N162" s="154"/>
      <c r="O162" s="155"/>
      <c r="P162" s="155"/>
      <c r="Q162" s="156">
        <f>SUM(Q163:Q178)</f>
        <v>0</v>
      </c>
      <c r="R162" s="156">
        <f>SUM(R163:R178)</f>
        <v>0</v>
      </c>
      <c r="S162" s="155"/>
      <c r="T162" s="157">
        <f>SUM(T163:T178)</f>
        <v>0</v>
      </c>
      <c r="U162" s="155"/>
      <c r="V162" s="157">
        <f>SUM(V163:V178)</f>
        <v>0</v>
      </c>
      <c r="W162" s="155"/>
      <c r="X162" s="158">
        <f>SUM(X163:X178)</f>
        <v>0</v>
      </c>
      <c r="AR162" s="150" t="s">
        <v>82</v>
      </c>
      <c r="AT162" s="159" t="s">
        <v>73</v>
      </c>
      <c r="AU162" s="159" t="s">
        <v>74</v>
      </c>
      <c r="AY162" s="150" t="s">
        <v>151</v>
      </c>
      <c r="BK162" s="160">
        <f>SUM(BK163:BK178)</f>
        <v>0</v>
      </c>
    </row>
    <row r="163" spans="1:65" s="2" customFormat="1" ht="16.5" customHeight="1" x14ac:dyDescent="0.2">
      <c r="A163" s="28"/>
      <c r="B163" s="163"/>
      <c r="C163" s="164" t="s">
        <v>220</v>
      </c>
      <c r="D163" s="164" t="s">
        <v>153</v>
      </c>
      <c r="E163" s="165" t="s">
        <v>1246</v>
      </c>
      <c r="F163" s="166" t="s">
        <v>1247</v>
      </c>
      <c r="G163" s="167" t="s">
        <v>219</v>
      </c>
      <c r="H163" s="168">
        <v>13</v>
      </c>
      <c r="I163" s="169"/>
      <c r="J163" s="169"/>
      <c r="K163" s="168">
        <f t="shared" ref="K163:K178" si="13">ROUND(P163*H163,3)</f>
        <v>0</v>
      </c>
      <c r="L163" s="170"/>
      <c r="M163" s="29"/>
      <c r="N163" s="171" t="s">
        <v>1</v>
      </c>
      <c r="O163" s="172" t="s">
        <v>38</v>
      </c>
      <c r="P163" s="173">
        <f t="shared" ref="P163:P178" si="14">I163+J163</f>
        <v>0</v>
      </c>
      <c r="Q163" s="173">
        <f t="shared" ref="Q163:Q178" si="15">ROUND(I163*H163,3)</f>
        <v>0</v>
      </c>
      <c r="R163" s="173">
        <f t="shared" ref="R163:R178" si="16">ROUND(J163*H163,3)</f>
        <v>0</v>
      </c>
      <c r="S163" s="53"/>
      <c r="T163" s="174">
        <f t="shared" ref="T163:T178" si="17">S163*H163</f>
        <v>0</v>
      </c>
      <c r="U163" s="174">
        <v>0</v>
      </c>
      <c r="V163" s="174">
        <f t="shared" ref="V163:V178" si="18">U163*H163</f>
        <v>0</v>
      </c>
      <c r="W163" s="174">
        <v>0</v>
      </c>
      <c r="X163" s="175">
        <f t="shared" ref="X163:X178" si="19">W163*H163</f>
        <v>0</v>
      </c>
      <c r="Y163" s="28"/>
      <c r="Z163" s="28"/>
      <c r="AA163" s="28"/>
      <c r="AB163" s="28"/>
      <c r="AC163" s="28"/>
      <c r="AD163" s="28"/>
      <c r="AE163" s="28"/>
      <c r="AR163" s="176" t="s">
        <v>157</v>
      </c>
      <c r="AT163" s="176" t="s">
        <v>153</v>
      </c>
      <c r="AU163" s="176" t="s">
        <v>82</v>
      </c>
      <c r="AY163" s="14" t="s">
        <v>151</v>
      </c>
      <c r="BE163" s="177">
        <f t="shared" ref="BE163:BE178" si="20">IF(O163="základná",K163,0)</f>
        <v>0</v>
      </c>
      <c r="BF163" s="177">
        <f t="shared" ref="BF163:BF178" si="21">IF(O163="znížená",K163,0)</f>
        <v>0</v>
      </c>
      <c r="BG163" s="177">
        <f t="shared" ref="BG163:BG178" si="22">IF(O163="zákl. prenesená",K163,0)</f>
        <v>0</v>
      </c>
      <c r="BH163" s="177">
        <f t="shared" ref="BH163:BH178" si="23">IF(O163="zníž. prenesená",K163,0)</f>
        <v>0</v>
      </c>
      <c r="BI163" s="177">
        <f t="shared" ref="BI163:BI178" si="24">IF(O163="nulová",K163,0)</f>
        <v>0</v>
      </c>
      <c r="BJ163" s="14" t="s">
        <v>158</v>
      </c>
      <c r="BK163" s="178">
        <f t="shared" ref="BK163:BK178" si="25">ROUND(P163*H163,3)</f>
        <v>0</v>
      </c>
      <c r="BL163" s="14" t="s">
        <v>157</v>
      </c>
      <c r="BM163" s="176" t="s">
        <v>282</v>
      </c>
    </row>
    <row r="164" spans="1:65" s="2" customFormat="1" ht="16.5" customHeight="1" x14ac:dyDescent="0.2">
      <c r="A164" s="28"/>
      <c r="B164" s="163"/>
      <c r="C164" s="164" t="s">
        <v>283</v>
      </c>
      <c r="D164" s="164" t="s">
        <v>153</v>
      </c>
      <c r="E164" s="165" t="s">
        <v>1248</v>
      </c>
      <c r="F164" s="166" t="s">
        <v>1249</v>
      </c>
      <c r="G164" s="167" t="s">
        <v>219</v>
      </c>
      <c r="H164" s="168">
        <v>46</v>
      </c>
      <c r="I164" s="169"/>
      <c r="J164" s="169"/>
      <c r="K164" s="168">
        <f t="shared" si="13"/>
        <v>0</v>
      </c>
      <c r="L164" s="170"/>
      <c r="M164" s="29"/>
      <c r="N164" s="171" t="s">
        <v>1</v>
      </c>
      <c r="O164" s="172" t="s">
        <v>38</v>
      </c>
      <c r="P164" s="173">
        <f t="shared" si="14"/>
        <v>0</v>
      </c>
      <c r="Q164" s="173">
        <f t="shared" si="15"/>
        <v>0</v>
      </c>
      <c r="R164" s="173">
        <f t="shared" si="16"/>
        <v>0</v>
      </c>
      <c r="S164" s="53"/>
      <c r="T164" s="174">
        <f t="shared" si="17"/>
        <v>0</v>
      </c>
      <c r="U164" s="174">
        <v>0</v>
      </c>
      <c r="V164" s="174">
        <f t="shared" si="18"/>
        <v>0</v>
      </c>
      <c r="W164" s="174">
        <v>0</v>
      </c>
      <c r="X164" s="175">
        <f t="shared" si="19"/>
        <v>0</v>
      </c>
      <c r="Y164" s="28"/>
      <c r="Z164" s="28"/>
      <c r="AA164" s="28"/>
      <c r="AB164" s="28"/>
      <c r="AC164" s="28"/>
      <c r="AD164" s="28"/>
      <c r="AE164" s="28"/>
      <c r="AR164" s="176" t="s">
        <v>157</v>
      </c>
      <c r="AT164" s="176" t="s">
        <v>153</v>
      </c>
      <c r="AU164" s="176" t="s">
        <v>82</v>
      </c>
      <c r="AY164" s="14" t="s">
        <v>151</v>
      </c>
      <c r="BE164" s="177">
        <f t="shared" si="20"/>
        <v>0</v>
      </c>
      <c r="BF164" s="177">
        <f t="shared" si="21"/>
        <v>0</v>
      </c>
      <c r="BG164" s="177">
        <f t="shared" si="22"/>
        <v>0</v>
      </c>
      <c r="BH164" s="177">
        <f t="shared" si="23"/>
        <v>0</v>
      </c>
      <c r="BI164" s="177">
        <f t="shared" si="24"/>
        <v>0</v>
      </c>
      <c r="BJ164" s="14" t="s">
        <v>158</v>
      </c>
      <c r="BK164" s="178">
        <f t="shared" si="25"/>
        <v>0</v>
      </c>
      <c r="BL164" s="14" t="s">
        <v>157</v>
      </c>
      <c r="BM164" s="176" t="s">
        <v>286</v>
      </c>
    </row>
    <row r="165" spans="1:65" s="2" customFormat="1" ht="21.75" customHeight="1" x14ac:dyDescent="0.2">
      <c r="A165" s="28"/>
      <c r="B165" s="163"/>
      <c r="C165" s="164" t="s">
        <v>223</v>
      </c>
      <c r="D165" s="164" t="s">
        <v>153</v>
      </c>
      <c r="E165" s="165" t="s">
        <v>1250</v>
      </c>
      <c r="F165" s="166" t="s">
        <v>1251</v>
      </c>
      <c r="G165" s="167" t="s">
        <v>219</v>
      </c>
      <c r="H165" s="168">
        <v>67</v>
      </c>
      <c r="I165" s="169"/>
      <c r="J165" s="169"/>
      <c r="K165" s="168">
        <f t="shared" si="13"/>
        <v>0</v>
      </c>
      <c r="L165" s="170"/>
      <c r="M165" s="29"/>
      <c r="N165" s="171" t="s">
        <v>1</v>
      </c>
      <c r="O165" s="172" t="s">
        <v>38</v>
      </c>
      <c r="P165" s="173">
        <f t="shared" si="14"/>
        <v>0</v>
      </c>
      <c r="Q165" s="173">
        <f t="shared" si="15"/>
        <v>0</v>
      </c>
      <c r="R165" s="173">
        <f t="shared" si="16"/>
        <v>0</v>
      </c>
      <c r="S165" s="53"/>
      <c r="T165" s="174">
        <f t="shared" si="17"/>
        <v>0</v>
      </c>
      <c r="U165" s="174">
        <v>0</v>
      </c>
      <c r="V165" s="174">
        <f t="shared" si="18"/>
        <v>0</v>
      </c>
      <c r="W165" s="174">
        <v>0</v>
      </c>
      <c r="X165" s="175">
        <f t="shared" si="19"/>
        <v>0</v>
      </c>
      <c r="Y165" s="28"/>
      <c r="Z165" s="28"/>
      <c r="AA165" s="28"/>
      <c r="AB165" s="28"/>
      <c r="AC165" s="28"/>
      <c r="AD165" s="28"/>
      <c r="AE165" s="28"/>
      <c r="AR165" s="176" t="s">
        <v>157</v>
      </c>
      <c r="AT165" s="176" t="s">
        <v>153</v>
      </c>
      <c r="AU165" s="176" t="s">
        <v>82</v>
      </c>
      <c r="AY165" s="14" t="s">
        <v>151</v>
      </c>
      <c r="BE165" s="177">
        <f t="shared" si="20"/>
        <v>0</v>
      </c>
      <c r="BF165" s="177">
        <f t="shared" si="21"/>
        <v>0</v>
      </c>
      <c r="BG165" s="177">
        <f t="shared" si="22"/>
        <v>0</v>
      </c>
      <c r="BH165" s="177">
        <f t="shared" si="23"/>
        <v>0</v>
      </c>
      <c r="BI165" s="177">
        <f t="shared" si="24"/>
        <v>0</v>
      </c>
      <c r="BJ165" s="14" t="s">
        <v>158</v>
      </c>
      <c r="BK165" s="178">
        <f t="shared" si="25"/>
        <v>0</v>
      </c>
      <c r="BL165" s="14" t="s">
        <v>157</v>
      </c>
      <c r="BM165" s="176" t="s">
        <v>289</v>
      </c>
    </row>
    <row r="166" spans="1:65" s="2" customFormat="1" ht="33" customHeight="1" x14ac:dyDescent="0.2">
      <c r="A166" s="28"/>
      <c r="B166" s="163"/>
      <c r="C166" s="164" t="s">
        <v>290</v>
      </c>
      <c r="D166" s="164" t="s">
        <v>153</v>
      </c>
      <c r="E166" s="165" t="s">
        <v>1252</v>
      </c>
      <c r="F166" s="166" t="s">
        <v>1253</v>
      </c>
      <c r="G166" s="167" t="s">
        <v>219</v>
      </c>
      <c r="H166" s="168">
        <v>24</v>
      </c>
      <c r="I166" s="169"/>
      <c r="J166" s="169"/>
      <c r="K166" s="168">
        <f t="shared" si="13"/>
        <v>0</v>
      </c>
      <c r="L166" s="170"/>
      <c r="M166" s="29"/>
      <c r="N166" s="171" t="s">
        <v>1</v>
      </c>
      <c r="O166" s="172" t="s">
        <v>38</v>
      </c>
      <c r="P166" s="173">
        <f t="shared" si="14"/>
        <v>0</v>
      </c>
      <c r="Q166" s="173">
        <f t="shared" si="15"/>
        <v>0</v>
      </c>
      <c r="R166" s="173">
        <f t="shared" si="16"/>
        <v>0</v>
      </c>
      <c r="S166" s="53"/>
      <c r="T166" s="174">
        <f t="shared" si="17"/>
        <v>0</v>
      </c>
      <c r="U166" s="174">
        <v>0</v>
      </c>
      <c r="V166" s="174">
        <f t="shared" si="18"/>
        <v>0</v>
      </c>
      <c r="W166" s="174">
        <v>0</v>
      </c>
      <c r="X166" s="175">
        <f t="shared" si="19"/>
        <v>0</v>
      </c>
      <c r="Y166" s="28"/>
      <c r="Z166" s="28"/>
      <c r="AA166" s="28"/>
      <c r="AB166" s="28"/>
      <c r="AC166" s="28"/>
      <c r="AD166" s="28"/>
      <c r="AE166" s="28"/>
      <c r="AR166" s="176" t="s">
        <v>157</v>
      </c>
      <c r="AT166" s="176" t="s">
        <v>153</v>
      </c>
      <c r="AU166" s="176" t="s">
        <v>82</v>
      </c>
      <c r="AY166" s="14" t="s">
        <v>151</v>
      </c>
      <c r="BE166" s="177">
        <f t="shared" si="20"/>
        <v>0</v>
      </c>
      <c r="BF166" s="177">
        <f t="shared" si="21"/>
        <v>0</v>
      </c>
      <c r="BG166" s="177">
        <f t="shared" si="22"/>
        <v>0</v>
      </c>
      <c r="BH166" s="177">
        <f t="shared" si="23"/>
        <v>0</v>
      </c>
      <c r="BI166" s="177">
        <f t="shared" si="24"/>
        <v>0</v>
      </c>
      <c r="BJ166" s="14" t="s">
        <v>158</v>
      </c>
      <c r="BK166" s="178">
        <f t="shared" si="25"/>
        <v>0</v>
      </c>
      <c r="BL166" s="14" t="s">
        <v>157</v>
      </c>
      <c r="BM166" s="176" t="s">
        <v>293</v>
      </c>
    </row>
    <row r="167" spans="1:65" s="2" customFormat="1" ht="33" customHeight="1" x14ac:dyDescent="0.2">
      <c r="A167" s="28"/>
      <c r="B167" s="163"/>
      <c r="C167" s="164" t="s">
        <v>227</v>
      </c>
      <c r="D167" s="164" t="s">
        <v>153</v>
      </c>
      <c r="E167" s="165" t="s">
        <v>1254</v>
      </c>
      <c r="F167" s="166" t="s">
        <v>1255</v>
      </c>
      <c r="G167" s="167" t="s">
        <v>219</v>
      </c>
      <c r="H167" s="168">
        <v>76</v>
      </c>
      <c r="I167" s="169"/>
      <c r="J167" s="169"/>
      <c r="K167" s="168">
        <f t="shared" si="13"/>
        <v>0</v>
      </c>
      <c r="L167" s="170"/>
      <c r="M167" s="29"/>
      <c r="N167" s="171" t="s">
        <v>1</v>
      </c>
      <c r="O167" s="172" t="s">
        <v>38</v>
      </c>
      <c r="P167" s="173">
        <f t="shared" si="14"/>
        <v>0</v>
      </c>
      <c r="Q167" s="173">
        <f t="shared" si="15"/>
        <v>0</v>
      </c>
      <c r="R167" s="173">
        <f t="shared" si="16"/>
        <v>0</v>
      </c>
      <c r="S167" s="53"/>
      <c r="T167" s="174">
        <f t="shared" si="17"/>
        <v>0</v>
      </c>
      <c r="U167" s="174">
        <v>0</v>
      </c>
      <c r="V167" s="174">
        <f t="shared" si="18"/>
        <v>0</v>
      </c>
      <c r="W167" s="174">
        <v>0</v>
      </c>
      <c r="X167" s="175">
        <f t="shared" si="19"/>
        <v>0</v>
      </c>
      <c r="Y167" s="28"/>
      <c r="Z167" s="28"/>
      <c r="AA167" s="28"/>
      <c r="AB167" s="28"/>
      <c r="AC167" s="28"/>
      <c r="AD167" s="28"/>
      <c r="AE167" s="28"/>
      <c r="AR167" s="176" t="s">
        <v>157</v>
      </c>
      <c r="AT167" s="176" t="s">
        <v>153</v>
      </c>
      <c r="AU167" s="176" t="s">
        <v>82</v>
      </c>
      <c r="AY167" s="14" t="s">
        <v>151</v>
      </c>
      <c r="BE167" s="177">
        <f t="shared" si="20"/>
        <v>0</v>
      </c>
      <c r="BF167" s="177">
        <f t="shared" si="21"/>
        <v>0</v>
      </c>
      <c r="BG167" s="177">
        <f t="shared" si="22"/>
        <v>0</v>
      </c>
      <c r="BH167" s="177">
        <f t="shared" si="23"/>
        <v>0</v>
      </c>
      <c r="BI167" s="177">
        <f t="shared" si="24"/>
        <v>0</v>
      </c>
      <c r="BJ167" s="14" t="s">
        <v>158</v>
      </c>
      <c r="BK167" s="178">
        <f t="shared" si="25"/>
        <v>0</v>
      </c>
      <c r="BL167" s="14" t="s">
        <v>157</v>
      </c>
      <c r="BM167" s="176" t="s">
        <v>296</v>
      </c>
    </row>
    <row r="168" spans="1:65" s="2" customFormat="1" ht="21.75" customHeight="1" x14ac:dyDescent="0.2">
      <c r="A168" s="28"/>
      <c r="B168" s="163"/>
      <c r="C168" s="164" t="s">
        <v>297</v>
      </c>
      <c r="D168" s="164" t="s">
        <v>153</v>
      </c>
      <c r="E168" s="165" t="s">
        <v>1256</v>
      </c>
      <c r="F168" s="166" t="s">
        <v>1257</v>
      </c>
      <c r="G168" s="167" t="s">
        <v>219</v>
      </c>
      <c r="H168" s="168">
        <v>29</v>
      </c>
      <c r="I168" s="169"/>
      <c r="J168" s="169"/>
      <c r="K168" s="168">
        <f t="shared" si="13"/>
        <v>0</v>
      </c>
      <c r="L168" s="170"/>
      <c r="M168" s="29"/>
      <c r="N168" s="171" t="s">
        <v>1</v>
      </c>
      <c r="O168" s="172" t="s">
        <v>38</v>
      </c>
      <c r="P168" s="173">
        <f t="shared" si="14"/>
        <v>0</v>
      </c>
      <c r="Q168" s="173">
        <f t="shared" si="15"/>
        <v>0</v>
      </c>
      <c r="R168" s="173">
        <f t="shared" si="16"/>
        <v>0</v>
      </c>
      <c r="S168" s="53"/>
      <c r="T168" s="174">
        <f t="shared" si="17"/>
        <v>0</v>
      </c>
      <c r="U168" s="174">
        <v>0</v>
      </c>
      <c r="V168" s="174">
        <f t="shared" si="18"/>
        <v>0</v>
      </c>
      <c r="W168" s="174">
        <v>0</v>
      </c>
      <c r="X168" s="175">
        <f t="shared" si="19"/>
        <v>0</v>
      </c>
      <c r="Y168" s="28"/>
      <c r="Z168" s="28"/>
      <c r="AA168" s="28"/>
      <c r="AB168" s="28"/>
      <c r="AC168" s="28"/>
      <c r="AD168" s="28"/>
      <c r="AE168" s="28"/>
      <c r="AR168" s="176" t="s">
        <v>157</v>
      </c>
      <c r="AT168" s="176" t="s">
        <v>153</v>
      </c>
      <c r="AU168" s="176" t="s">
        <v>82</v>
      </c>
      <c r="AY168" s="14" t="s">
        <v>151</v>
      </c>
      <c r="BE168" s="177">
        <f t="shared" si="20"/>
        <v>0</v>
      </c>
      <c r="BF168" s="177">
        <f t="shared" si="21"/>
        <v>0</v>
      </c>
      <c r="BG168" s="177">
        <f t="shared" si="22"/>
        <v>0</v>
      </c>
      <c r="BH168" s="177">
        <f t="shared" si="23"/>
        <v>0</v>
      </c>
      <c r="BI168" s="177">
        <f t="shared" si="24"/>
        <v>0</v>
      </c>
      <c r="BJ168" s="14" t="s">
        <v>158</v>
      </c>
      <c r="BK168" s="178">
        <f t="shared" si="25"/>
        <v>0</v>
      </c>
      <c r="BL168" s="14" t="s">
        <v>157</v>
      </c>
      <c r="BM168" s="176" t="s">
        <v>300</v>
      </c>
    </row>
    <row r="169" spans="1:65" s="2" customFormat="1" ht="55.5" customHeight="1" x14ac:dyDescent="0.2">
      <c r="A169" s="28"/>
      <c r="B169" s="163"/>
      <c r="C169" s="164" t="s">
        <v>230</v>
      </c>
      <c r="D169" s="164" t="s">
        <v>153</v>
      </c>
      <c r="E169" s="165" t="s">
        <v>1258</v>
      </c>
      <c r="F169" s="166" t="s">
        <v>1259</v>
      </c>
      <c r="G169" s="167" t="s">
        <v>219</v>
      </c>
      <c r="H169" s="168">
        <v>1</v>
      </c>
      <c r="I169" s="169"/>
      <c r="J169" s="169"/>
      <c r="K169" s="168">
        <f t="shared" si="13"/>
        <v>0</v>
      </c>
      <c r="L169" s="170"/>
      <c r="M169" s="29"/>
      <c r="N169" s="171" t="s">
        <v>1</v>
      </c>
      <c r="O169" s="172" t="s">
        <v>38</v>
      </c>
      <c r="P169" s="173">
        <f t="shared" si="14"/>
        <v>0</v>
      </c>
      <c r="Q169" s="173">
        <f t="shared" si="15"/>
        <v>0</v>
      </c>
      <c r="R169" s="173">
        <f t="shared" si="16"/>
        <v>0</v>
      </c>
      <c r="S169" s="53"/>
      <c r="T169" s="174">
        <f t="shared" si="17"/>
        <v>0</v>
      </c>
      <c r="U169" s="174">
        <v>0</v>
      </c>
      <c r="V169" s="174">
        <f t="shared" si="18"/>
        <v>0</v>
      </c>
      <c r="W169" s="174">
        <v>0</v>
      </c>
      <c r="X169" s="175">
        <f t="shared" si="19"/>
        <v>0</v>
      </c>
      <c r="Y169" s="28"/>
      <c r="Z169" s="28"/>
      <c r="AA169" s="28"/>
      <c r="AB169" s="28"/>
      <c r="AC169" s="28"/>
      <c r="AD169" s="28"/>
      <c r="AE169" s="28"/>
      <c r="AR169" s="176" t="s">
        <v>157</v>
      </c>
      <c r="AT169" s="176" t="s">
        <v>153</v>
      </c>
      <c r="AU169" s="176" t="s">
        <v>82</v>
      </c>
      <c r="AY169" s="14" t="s">
        <v>151</v>
      </c>
      <c r="BE169" s="177">
        <f t="shared" si="20"/>
        <v>0</v>
      </c>
      <c r="BF169" s="177">
        <f t="shared" si="21"/>
        <v>0</v>
      </c>
      <c r="BG169" s="177">
        <f t="shared" si="22"/>
        <v>0</v>
      </c>
      <c r="BH169" s="177">
        <f t="shared" si="23"/>
        <v>0</v>
      </c>
      <c r="BI169" s="177">
        <f t="shared" si="24"/>
        <v>0</v>
      </c>
      <c r="BJ169" s="14" t="s">
        <v>158</v>
      </c>
      <c r="BK169" s="178">
        <f t="shared" si="25"/>
        <v>0</v>
      </c>
      <c r="BL169" s="14" t="s">
        <v>157</v>
      </c>
      <c r="BM169" s="176" t="s">
        <v>303</v>
      </c>
    </row>
    <row r="170" spans="1:65" s="2" customFormat="1" ht="55.5" customHeight="1" x14ac:dyDescent="0.2">
      <c r="A170" s="28"/>
      <c r="B170" s="163"/>
      <c r="C170" s="164" t="s">
        <v>304</v>
      </c>
      <c r="D170" s="164" t="s">
        <v>153</v>
      </c>
      <c r="E170" s="165" t="s">
        <v>1260</v>
      </c>
      <c r="F170" s="166" t="s">
        <v>1261</v>
      </c>
      <c r="G170" s="167" t="s">
        <v>219</v>
      </c>
      <c r="H170" s="168">
        <v>1</v>
      </c>
      <c r="I170" s="169"/>
      <c r="J170" s="169"/>
      <c r="K170" s="168">
        <f t="shared" si="13"/>
        <v>0</v>
      </c>
      <c r="L170" s="170"/>
      <c r="M170" s="29"/>
      <c r="N170" s="171" t="s">
        <v>1</v>
      </c>
      <c r="O170" s="172" t="s">
        <v>38</v>
      </c>
      <c r="P170" s="173">
        <f t="shared" si="14"/>
        <v>0</v>
      </c>
      <c r="Q170" s="173">
        <f t="shared" si="15"/>
        <v>0</v>
      </c>
      <c r="R170" s="173">
        <f t="shared" si="16"/>
        <v>0</v>
      </c>
      <c r="S170" s="53"/>
      <c r="T170" s="174">
        <f t="shared" si="17"/>
        <v>0</v>
      </c>
      <c r="U170" s="174">
        <v>0</v>
      </c>
      <c r="V170" s="174">
        <f t="shared" si="18"/>
        <v>0</v>
      </c>
      <c r="W170" s="174">
        <v>0</v>
      </c>
      <c r="X170" s="175">
        <f t="shared" si="19"/>
        <v>0</v>
      </c>
      <c r="Y170" s="28"/>
      <c r="Z170" s="28"/>
      <c r="AA170" s="28"/>
      <c r="AB170" s="28"/>
      <c r="AC170" s="28"/>
      <c r="AD170" s="28"/>
      <c r="AE170" s="28"/>
      <c r="AR170" s="176" t="s">
        <v>157</v>
      </c>
      <c r="AT170" s="176" t="s">
        <v>153</v>
      </c>
      <c r="AU170" s="176" t="s">
        <v>82</v>
      </c>
      <c r="AY170" s="14" t="s">
        <v>151</v>
      </c>
      <c r="BE170" s="177">
        <f t="shared" si="20"/>
        <v>0</v>
      </c>
      <c r="BF170" s="177">
        <f t="shared" si="21"/>
        <v>0</v>
      </c>
      <c r="BG170" s="177">
        <f t="shared" si="22"/>
        <v>0</v>
      </c>
      <c r="BH170" s="177">
        <f t="shared" si="23"/>
        <v>0</v>
      </c>
      <c r="BI170" s="177">
        <f t="shared" si="24"/>
        <v>0</v>
      </c>
      <c r="BJ170" s="14" t="s">
        <v>158</v>
      </c>
      <c r="BK170" s="178">
        <f t="shared" si="25"/>
        <v>0</v>
      </c>
      <c r="BL170" s="14" t="s">
        <v>157</v>
      </c>
      <c r="BM170" s="176" t="s">
        <v>307</v>
      </c>
    </row>
    <row r="171" spans="1:65" s="2" customFormat="1" ht="55.5" customHeight="1" x14ac:dyDescent="0.2">
      <c r="A171" s="28"/>
      <c r="B171" s="163"/>
      <c r="C171" s="164" t="s">
        <v>234</v>
      </c>
      <c r="D171" s="164" t="s">
        <v>153</v>
      </c>
      <c r="E171" s="165" t="s">
        <v>1262</v>
      </c>
      <c r="F171" s="166" t="s">
        <v>1263</v>
      </c>
      <c r="G171" s="167" t="s">
        <v>219</v>
      </c>
      <c r="H171" s="168">
        <v>1</v>
      </c>
      <c r="I171" s="169"/>
      <c r="J171" s="169"/>
      <c r="K171" s="168">
        <f t="shared" si="13"/>
        <v>0</v>
      </c>
      <c r="L171" s="170"/>
      <c r="M171" s="29"/>
      <c r="N171" s="171" t="s">
        <v>1</v>
      </c>
      <c r="O171" s="172" t="s">
        <v>38</v>
      </c>
      <c r="P171" s="173">
        <f t="shared" si="14"/>
        <v>0</v>
      </c>
      <c r="Q171" s="173">
        <f t="shared" si="15"/>
        <v>0</v>
      </c>
      <c r="R171" s="173">
        <f t="shared" si="16"/>
        <v>0</v>
      </c>
      <c r="S171" s="53"/>
      <c r="T171" s="174">
        <f t="shared" si="17"/>
        <v>0</v>
      </c>
      <c r="U171" s="174">
        <v>0</v>
      </c>
      <c r="V171" s="174">
        <f t="shared" si="18"/>
        <v>0</v>
      </c>
      <c r="W171" s="174">
        <v>0</v>
      </c>
      <c r="X171" s="175">
        <f t="shared" si="19"/>
        <v>0</v>
      </c>
      <c r="Y171" s="28"/>
      <c r="Z171" s="28"/>
      <c r="AA171" s="28"/>
      <c r="AB171" s="28"/>
      <c r="AC171" s="28"/>
      <c r="AD171" s="28"/>
      <c r="AE171" s="28"/>
      <c r="AR171" s="176" t="s">
        <v>157</v>
      </c>
      <c r="AT171" s="176" t="s">
        <v>153</v>
      </c>
      <c r="AU171" s="176" t="s">
        <v>82</v>
      </c>
      <c r="AY171" s="14" t="s">
        <v>151</v>
      </c>
      <c r="BE171" s="177">
        <f t="shared" si="20"/>
        <v>0</v>
      </c>
      <c r="BF171" s="177">
        <f t="shared" si="21"/>
        <v>0</v>
      </c>
      <c r="BG171" s="177">
        <f t="shared" si="22"/>
        <v>0</v>
      </c>
      <c r="BH171" s="177">
        <f t="shared" si="23"/>
        <v>0</v>
      </c>
      <c r="BI171" s="177">
        <f t="shared" si="24"/>
        <v>0</v>
      </c>
      <c r="BJ171" s="14" t="s">
        <v>158</v>
      </c>
      <c r="BK171" s="178">
        <f t="shared" si="25"/>
        <v>0</v>
      </c>
      <c r="BL171" s="14" t="s">
        <v>157</v>
      </c>
      <c r="BM171" s="176" t="s">
        <v>310</v>
      </c>
    </row>
    <row r="172" spans="1:65" s="2" customFormat="1" ht="55.5" customHeight="1" x14ac:dyDescent="0.2">
      <c r="A172" s="28"/>
      <c r="B172" s="163"/>
      <c r="C172" s="164" t="s">
        <v>311</v>
      </c>
      <c r="D172" s="164" t="s">
        <v>153</v>
      </c>
      <c r="E172" s="165" t="s">
        <v>1264</v>
      </c>
      <c r="F172" s="166" t="s">
        <v>1265</v>
      </c>
      <c r="G172" s="167" t="s">
        <v>219</v>
      </c>
      <c r="H172" s="168">
        <v>1</v>
      </c>
      <c r="I172" s="169"/>
      <c r="J172" s="169"/>
      <c r="K172" s="168">
        <f t="shared" si="13"/>
        <v>0</v>
      </c>
      <c r="L172" s="170"/>
      <c r="M172" s="29"/>
      <c r="N172" s="171" t="s">
        <v>1</v>
      </c>
      <c r="O172" s="172" t="s">
        <v>38</v>
      </c>
      <c r="P172" s="173">
        <f t="shared" si="14"/>
        <v>0</v>
      </c>
      <c r="Q172" s="173">
        <f t="shared" si="15"/>
        <v>0</v>
      </c>
      <c r="R172" s="173">
        <f t="shared" si="16"/>
        <v>0</v>
      </c>
      <c r="S172" s="53"/>
      <c r="T172" s="174">
        <f t="shared" si="17"/>
        <v>0</v>
      </c>
      <c r="U172" s="174">
        <v>0</v>
      </c>
      <c r="V172" s="174">
        <f t="shared" si="18"/>
        <v>0</v>
      </c>
      <c r="W172" s="174">
        <v>0</v>
      </c>
      <c r="X172" s="175">
        <f t="shared" si="19"/>
        <v>0</v>
      </c>
      <c r="Y172" s="28"/>
      <c r="Z172" s="28"/>
      <c r="AA172" s="28"/>
      <c r="AB172" s="28"/>
      <c r="AC172" s="28"/>
      <c r="AD172" s="28"/>
      <c r="AE172" s="28"/>
      <c r="AR172" s="176" t="s">
        <v>157</v>
      </c>
      <c r="AT172" s="176" t="s">
        <v>153</v>
      </c>
      <c r="AU172" s="176" t="s">
        <v>82</v>
      </c>
      <c r="AY172" s="14" t="s">
        <v>151</v>
      </c>
      <c r="BE172" s="177">
        <f t="shared" si="20"/>
        <v>0</v>
      </c>
      <c r="BF172" s="177">
        <f t="shared" si="21"/>
        <v>0</v>
      </c>
      <c r="BG172" s="177">
        <f t="shared" si="22"/>
        <v>0</v>
      </c>
      <c r="BH172" s="177">
        <f t="shared" si="23"/>
        <v>0</v>
      </c>
      <c r="BI172" s="177">
        <f t="shared" si="24"/>
        <v>0</v>
      </c>
      <c r="BJ172" s="14" t="s">
        <v>158</v>
      </c>
      <c r="BK172" s="178">
        <f t="shared" si="25"/>
        <v>0</v>
      </c>
      <c r="BL172" s="14" t="s">
        <v>157</v>
      </c>
      <c r="BM172" s="176" t="s">
        <v>314</v>
      </c>
    </row>
    <row r="173" spans="1:65" s="2" customFormat="1" ht="44.25" customHeight="1" x14ac:dyDescent="0.2">
      <c r="A173" s="28"/>
      <c r="B173" s="163"/>
      <c r="C173" s="164" t="s">
        <v>237</v>
      </c>
      <c r="D173" s="164" t="s">
        <v>153</v>
      </c>
      <c r="E173" s="165" t="s">
        <v>1266</v>
      </c>
      <c r="F173" s="166" t="s">
        <v>1267</v>
      </c>
      <c r="G173" s="167" t="s">
        <v>198</v>
      </c>
      <c r="H173" s="168">
        <v>1</v>
      </c>
      <c r="I173" s="169"/>
      <c r="J173" s="169"/>
      <c r="K173" s="168">
        <f t="shared" si="13"/>
        <v>0</v>
      </c>
      <c r="L173" s="170"/>
      <c r="M173" s="29"/>
      <c r="N173" s="171" t="s">
        <v>1</v>
      </c>
      <c r="O173" s="172" t="s">
        <v>38</v>
      </c>
      <c r="P173" s="173">
        <f t="shared" si="14"/>
        <v>0</v>
      </c>
      <c r="Q173" s="173">
        <f t="shared" si="15"/>
        <v>0</v>
      </c>
      <c r="R173" s="173">
        <f t="shared" si="16"/>
        <v>0</v>
      </c>
      <c r="S173" s="53"/>
      <c r="T173" s="174">
        <f t="shared" si="17"/>
        <v>0</v>
      </c>
      <c r="U173" s="174">
        <v>0</v>
      </c>
      <c r="V173" s="174">
        <f t="shared" si="18"/>
        <v>0</v>
      </c>
      <c r="W173" s="174">
        <v>0</v>
      </c>
      <c r="X173" s="175">
        <f t="shared" si="19"/>
        <v>0</v>
      </c>
      <c r="Y173" s="28"/>
      <c r="Z173" s="28"/>
      <c r="AA173" s="28"/>
      <c r="AB173" s="28"/>
      <c r="AC173" s="28"/>
      <c r="AD173" s="28"/>
      <c r="AE173" s="28"/>
      <c r="AR173" s="176" t="s">
        <v>157</v>
      </c>
      <c r="AT173" s="176" t="s">
        <v>153</v>
      </c>
      <c r="AU173" s="176" t="s">
        <v>82</v>
      </c>
      <c r="AY173" s="14" t="s">
        <v>151</v>
      </c>
      <c r="BE173" s="177">
        <f t="shared" si="20"/>
        <v>0</v>
      </c>
      <c r="BF173" s="177">
        <f t="shared" si="21"/>
        <v>0</v>
      </c>
      <c r="BG173" s="177">
        <f t="shared" si="22"/>
        <v>0</v>
      </c>
      <c r="BH173" s="177">
        <f t="shared" si="23"/>
        <v>0</v>
      </c>
      <c r="BI173" s="177">
        <f t="shared" si="24"/>
        <v>0</v>
      </c>
      <c r="BJ173" s="14" t="s">
        <v>158</v>
      </c>
      <c r="BK173" s="178">
        <f t="shared" si="25"/>
        <v>0</v>
      </c>
      <c r="BL173" s="14" t="s">
        <v>157</v>
      </c>
      <c r="BM173" s="176" t="s">
        <v>317</v>
      </c>
    </row>
    <row r="174" spans="1:65" s="2" customFormat="1" ht="55.5" customHeight="1" x14ac:dyDescent="0.2">
      <c r="A174" s="28"/>
      <c r="B174" s="163"/>
      <c r="C174" s="164" t="s">
        <v>318</v>
      </c>
      <c r="D174" s="164" t="s">
        <v>153</v>
      </c>
      <c r="E174" s="165" t="s">
        <v>1268</v>
      </c>
      <c r="F174" s="166" t="s">
        <v>1269</v>
      </c>
      <c r="G174" s="167" t="s">
        <v>198</v>
      </c>
      <c r="H174" s="168">
        <v>1</v>
      </c>
      <c r="I174" s="169"/>
      <c r="J174" s="169"/>
      <c r="K174" s="168">
        <f t="shared" si="13"/>
        <v>0</v>
      </c>
      <c r="L174" s="170"/>
      <c r="M174" s="29"/>
      <c r="N174" s="171" t="s">
        <v>1</v>
      </c>
      <c r="O174" s="172" t="s">
        <v>38</v>
      </c>
      <c r="P174" s="173">
        <f t="shared" si="14"/>
        <v>0</v>
      </c>
      <c r="Q174" s="173">
        <f t="shared" si="15"/>
        <v>0</v>
      </c>
      <c r="R174" s="173">
        <f t="shared" si="16"/>
        <v>0</v>
      </c>
      <c r="S174" s="53"/>
      <c r="T174" s="174">
        <f t="shared" si="17"/>
        <v>0</v>
      </c>
      <c r="U174" s="174">
        <v>0</v>
      </c>
      <c r="V174" s="174">
        <f t="shared" si="18"/>
        <v>0</v>
      </c>
      <c r="W174" s="174">
        <v>0</v>
      </c>
      <c r="X174" s="175">
        <f t="shared" si="19"/>
        <v>0</v>
      </c>
      <c r="Y174" s="28"/>
      <c r="Z174" s="28"/>
      <c r="AA174" s="28"/>
      <c r="AB174" s="28"/>
      <c r="AC174" s="28"/>
      <c r="AD174" s="28"/>
      <c r="AE174" s="28"/>
      <c r="AR174" s="176" t="s">
        <v>157</v>
      </c>
      <c r="AT174" s="176" t="s">
        <v>153</v>
      </c>
      <c r="AU174" s="176" t="s">
        <v>82</v>
      </c>
      <c r="AY174" s="14" t="s">
        <v>151</v>
      </c>
      <c r="BE174" s="177">
        <f t="shared" si="20"/>
        <v>0</v>
      </c>
      <c r="BF174" s="177">
        <f t="shared" si="21"/>
        <v>0</v>
      </c>
      <c r="BG174" s="177">
        <f t="shared" si="22"/>
        <v>0</v>
      </c>
      <c r="BH174" s="177">
        <f t="shared" si="23"/>
        <v>0</v>
      </c>
      <c r="BI174" s="177">
        <f t="shared" si="24"/>
        <v>0</v>
      </c>
      <c r="BJ174" s="14" t="s">
        <v>158</v>
      </c>
      <c r="BK174" s="178">
        <f t="shared" si="25"/>
        <v>0</v>
      </c>
      <c r="BL174" s="14" t="s">
        <v>157</v>
      </c>
      <c r="BM174" s="176" t="s">
        <v>321</v>
      </c>
    </row>
    <row r="175" spans="1:65" s="2" customFormat="1" ht="21.75" customHeight="1" x14ac:dyDescent="0.2">
      <c r="A175" s="28"/>
      <c r="B175" s="163"/>
      <c r="C175" s="164" t="s">
        <v>241</v>
      </c>
      <c r="D175" s="164" t="s">
        <v>153</v>
      </c>
      <c r="E175" s="165" t="s">
        <v>1270</v>
      </c>
      <c r="F175" s="166" t="s">
        <v>1271</v>
      </c>
      <c r="G175" s="167" t="s">
        <v>198</v>
      </c>
      <c r="H175" s="168">
        <v>2</v>
      </c>
      <c r="I175" s="169"/>
      <c r="J175" s="169"/>
      <c r="K175" s="168">
        <f t="shared" si="13"/>
        <v>0</v>
      </c>
      <c r="L175" s="170"/>
      <c r="M175" s="29"/>
      <c r="N175" s="171" t="s">
        <v>1</v>
      </c>
      <c r="O175" s="172" t="s">
        <v>38</v>
      </c>
      <c r="P175" s="173">
        <f t="shared" si="14"/>
        <v>0</v>
      </c>
      <c r="Q175" s="173">
        <f t="shared" si="15"/>
        <v>0</v>
      </c>
      <c r="R175" s="173">
        <f t="shared" si="16"/>
        <v>0</v>
      </c>
      <c r="S175" s="53"/>
      <c r="T175" s="174">
        <f t="shared" si="17"/>
        <v>0</v>
      </c>
      <c r="U175" s="174">
        <v>0</v>
      </c>
      <c r="V175" s="174">
        <f t="shared" si="18"/>
        <v>0</v>
      </c>
      <c r="W175" s="174">
        <v>0</v>
      </c>
      <c r="X175" s="175">
        <f t="shared" si="19"/>
        <v>0</v>
      </c>
      <c r="Y175" s="28"/>
      <c r="Z175" s="28"/>
      <c r="AA175" s="28"/>
      <c r="AB175" s="28"/>
      <c r="AC175" s="28"/>
      <c r="AD175" s="28"/>
      <c r="AE175" s="28"/>
      <c r="AR175" s="176" t="s">
        <v>157</v>
      </c>
      <c r="AT175" s="176" t="s">
        <v>153</v>
      </c>
      <c r="AU175" s="176" t="s">
        <v>82</v>
      </c>
      <c r="AY175" s="14" t="s">
        <v>151</v>
      </c>
      <c r="BE175" s="177">
        <f t="shared" si="20"/>
        <v>0</v>
      </c>
      <c r="BF175" s="177">
        <f t="shared" si="21"/>
        <v>0</v>
      </c>
      <c r="BG175" s="177">
        <f t="shared" si="22"/>
        <v>0</v>
      </c>
      <c r="BH175" s="177">
        <f t="shared" si="23"/>
        <v>0</v>
      </c>
      <c r="BI175" s="177">
        <f t="shared" si="24"/>
        <v>0</v>
      </c>
      <c r="BJ175" s="14" t="s">
        <v>158</v>
      </c>
      <c r="BK175" s="178">
        <f t="shared" si="25"/>
        <v>0</v>
      </c>
      <c r="BL175" s="14" t="s">
        <v>157</v>
      </c>
      <c r="BM175" s="176" t="s">
        <v>324</v>
      </c>
    </row>
    <row r="176" spans="1:65" s="2" customFormat="1" ht="33" customHeight="1" x14ac:dyDescent="0.2">
      <c r="A176" s="28"/>
      <c r="B176" s="163"/>
      <c r="C176" s="164" t="s">
        <v>325</v>
      </c>
      <c r="D176" s="164" t="s">
        <v>153</v>
      </c>
      <c r="E176" s="165" t="s">
        <v>1272</v>
      </c>
      <c r="F176" s="166" t="s">
        <v>1273</v>
      </c>
      <c r="G176" s="167" t="s">
        <v>198</v>
      </c>
      <c r="H176" s="168">
        <v>1</v>
      </c>
      <c r="I176" s="169"/>
      <c r="J176" s="169"/>
      <c r="K176" s="168">
        <f t="shared" si="13"/>
        <v>0</v>
      </c>
      <c r="L176" s="170"/>
      <c r="M176" s="29"/>
      <c r="N176" s="171" t="s">
        <v>1</v>
      </c>
      <c r="O176" s="172" t="s">
        <v>38</v>
      </c>
      <c r="P176" s="173">
        <f t="shared" si="14"/>
        <v>0</v>
      </c>
      <c r="Q176" s="173">
        <f t="shared" si="15"/>
        <v>0</v>
      </c>
      <c r="R176" s="173">
        <f t="shared" si="16"/>
        <v>0</v>
      </c>
      <c r="S176" s="53"/>
      <c r="T176" s="174">
        <f t="shared" si="17"/>
        <v>0</v>
      </c>
      <c r="U176" s="174">
        <v>0</v>
      </c>
      <c r="V176" s="174">
        <f t="shared" si="18"/>
        <v>0</v>
      </c>
      <c r="W176" s="174">
        <v>0</v>
      </c>
      <c r="X176" s="175">
        <f t="shared" si="19"/>
        <v>0</v>
      </c>
      <c r="Y176" s="28"/>
      <c r="Z176" s="28"/>
      <c r="AA176" s="28"/>
      <c r="AB176" s="28"/>
      <c r="AC176" s="28"/>
      <c r="AD176" s="28"/>
      <c r="AE176" s="28"/>
      <c r="AR176" s="176" t="s">
        <v>157</v>
      </c>
      <c r="AT176" s="176" t="s">
        <v>153</v>
      </c>
      <c r="AU176" s="176" t="s">
        <v>82</v>
      </c>
      <c r="AY176" s="14" t="s">
        <v>151</v>
      </c>
      <c r="BE176" s="177">
        <f t="shared" si="20"/>
        <v>0</v>
      </c>
      <c r="BF176" s="177">
        <f t="shared" si="21"/>
        <v>0</v>
      </c>
      <c r="BG176" s="177">
        <f t="shared" si="22"/>
        <v>0</v>
      </c>
      <c r="BH176" s="177">
        <f t="shared" si="23"/>
        <v>0</v>
      </c>
      <c r="BI176" s="177">
        <f t="shared" si="24"/>
        <v>0</v>
      </c>
      <c r="BJ176" s="14" t="s">
        <v>158</v>
      </c>
      <c r="BK176" s="178">
        <f t="shared" si="25"/>
        <v>0</v>
      </c>
      <c r="BL176" s="14" t="s">
        <v>157</v>
      </c>
      <c r="BM176" s="176" t="s">
        <v>328</v>
      </c>
    </row>
    <row r="177" spans="1:65" s="2" customFormat="1" ht="16.5" customHeight="1" x14ac:dyDescent="0.2">
      <c r="A177" s="28"/>
      <c r="B177" s="163"/>
      <c r="C177" s="164" t="s">
        <v>244</v>
      </c>
      <c r="D177" s="164" t="s">
        <v>153</v>
      </c>
      <c r="E177" s="165" t="s">
        <v>1274</v>
      </c>
      <c r="F177" s="166" t="s">
        <v>1275</v>
      </c>
      <c r="G177" s="167" t="s">
        <v>198</v>
      </c>
      <c r="H177" s="168">
        <v>1</v>
      </c>
      <c r="I177" s="169"/>
      <c r="J177" s="169"/>
      <c r="K177" s="168">
        <f t="shared" si="13"/>
        <v>0</v>
      </c>
      <c r="L177" s="170"/>
      <c r="M177" s="29"/>
      <c r="N177" s="171" t="s">
        <v>1</v>
      </c>
      <c r="O177" s="172" t="s">
        <v>38</v>
      </c>
      <c r="P177" s="173">
        <f t="shared" si="14"/>
        <v>0</v>
      </c>
      <c r="Q177" s="173">
        <f t="shared" si="15"/>
        <v>0</v>
      </c>
      <c r="R177" s="173">
        <f t="shared" si="16"/>
        <v>0</v>
      </c>
      <c r="S177" s="53"/>
      <c r="T177" s="174">
        <f t="shared" si="17"/>
        <v>0</v>
      </c>
      <c r="U177" s="174">
        <v>0</v>
      </c>
      <c r="V177" s="174">
        <f t="shared" si="18"/>
        <v>0</v>
      </c>
      <c r="W177" s="174">
        <v>0</v>
      </c>
      <c r="X177" s="175">
        <f t="shared" si="19"/>
        <v>0</v>
      </c>
      <c r="Y177" s="28"/>
      <c r="Z177" s="28"/>
      <c r="AA177" s="28"/>
      <c r="AB177" s="28"/>
      <c r="AC177" s="28"/>
      <c r="AD177" s="28"/>
      <c r="AE177" s="28"/>
      <c r="AR177" s="176" t="s">
        <v>157</v>
      </c>
      <c r="AT177" s="176" t="s">
        <v>153</v>
      </c>
      <c r="AU177" s="176" t="s">
        <v>82</v>
      </c>
      <c r="AY177" s="14" t="s">
        <v>151</v>
      </c>
      <c r="BE177" s="177">
        <f t="shared" si="20"/>
        <v>0</v>
      </c>
      <c r="BF177" s="177">
        <f t="shared" si="21"/>
        <v>0</v>
      </c>
      <c r="BG177" s="177">
        <f t="shared" si="22"/>
        <v>0</v>
      </c>
      <c r="BH177" s="177">
        <f t="shared" si="23"/>
        <v>0</v>
      </c>
      <c r="BI177" s="177">
        <f t="shared" si="24"/>
        <v>0</v>
      </c>
      <c r="BJ177" s="14" t="s">
        <v>158</v>
      </c>
      <c r="BK177" s="178">
        <f t="shared" si="25"/>
        <v>0</v>
      </c>
      <c r="BL177" s="14" t="s">
        <v>157</v>
      </c>
      <c r="BM177" s="176" t="s">
        <v>331</v>
      </c>
    </row>
    <row r="178" spans="1:65" s="2" customFormat="1" ht="16.5" customHeight="1" x14ac:dyDescent="0.2">
      <c r="A178" s="28"/>
      <c r="B178" s="163"/>
      <c r="C178" s="164" t="s">
        <v>332</v>
      </c>
      <c r="D178" s="164" t="s">
        <v>153</v>
      </c>
      <c r="E178" s="165" t="s">
        <v>1276</v>
      </c>
      <c r="F178" s="166" t="s">
        <v>1277</v>
      </c>
      <c r="G178" s="167" t="s">
        <v>198</v>
      </c>
      <c r="H178" s="168">
        <v>1</v>
      </c>
      <c r="I178" s="169"/>
      <c r="J178" s="169"/>
      <c r="K178" s="168">
        <f t="shared" si="13"/>
        <v>0</v>
      </c>
      <c r="L178" s="170"/>
      <c r="M178" s="29"/>
      <c r="N178" s="171" t="s">
        <v>1</v>
      </c>
      <c r="O178" s="172" t="s">
        <v>38</v>
      </c>
      <c r="P178" s="173">
        <f t="shared" si="14"/>
        <v>0</v>
      </c>
      <c r="Q178" s="173">
        <f t="shared" si="15"/>
        <v>0</v>
      </c>
      <c r="R178" s="173">
        <f t="shared" si="16"/>
        <v>0</v>
      </c>
      <c r="S178" s="53"/>
      <c r="T178" s="174">
        <f t="shared" si="17"/>
        <v>0</v>
      </c>
      <c r="U178" s="174">
        <v>0</v>
      </c>
      <c r="V178" s="174">
        <f t="shared" si="18"/>
        <v>0</v>
      </c>
      <c r="W178" s="174">
        <v>0</v>
      </c>
      <c r="X178" s="175">
        <f t="shared" si="19"/>
        <v>0</v>
      </c>
      <c r="Y178" s="28"/>
      <c r="Z178" s="28"/>
      <c r="AA178" s="28"/>
      <c r="AB178" s="28"/>
      <c r="AC178" s="28"/>
      <c r="AD178" s="28"/>
      <c r="AE178" s="28"/>
      <c r="AR178" s="176" t="s">
        <v>157</v>
      </c>
      <c r="AT178" s="176" t="s">
        <v>153</v>
      </c>
      <c r="AU178" s="176" t="s">
        <v>82</v>
      </c>
      <c r="AY178" s="14" t="s">
        <v>151</v>
      </c>
      <c r="BE178" s="177">
        <f t="shared" si="20"/>
        <v>0</v>
      </c>
      <c r="BF178" s="177">
        <f t="shared" si="21"/>
        <v>0</v>
      </c>
      <c r="BG178" s="177">
        <f t="shared" si="22"/>
        <v>0</v>
      </c>
      <c r="BH178" s="177">
        <f t="shared" si="23"/>
        <v>0</v>
      </c>
      <c r="BI178" s="177">
        <f t="shared" si="24"/>
        <v>0</v>
      </c>
      <c r="BJ178" s="14" t="s">
        <v>158</v>
      </c>
      <c r="BK178" s="178">
        <f t="shared" si="25"/>
        <v>0</v>
      </c>
      <c r="BL178" s="14" t="s">
        <v>157</v>
      </c>
      <c r="BM178" s="176" t="s">
        <v>335</v>
      </c>
    </row>
    <row r="179" spans="1:65" s="12" customFormat="1" ht="25.9" customHeight="1" x14ac:dyDescent="0.2">
      <c r="B179" s="149"/>
      <c r="D179" s="150" t="s">
        <v>73</v>
      </c>
      <c r="E179" s="151" t="s">
        <v>1278</v>
      </c>
      <c r="F179" s="151" t="s">
        <v>1279</v>
      </c>
      <c r="I179" s="152"/>
      <c r="J179" s="152"/>
      <c r="K179" s="153">
        <f>BK179</f>
        <v>0</v>
      </c>
      <c r="M179" s="149"/>
      <c r="N179" s="154"/>
      <c r="O179" s="155"/>
      <c r="P179" s="155"/>
      <c r="Q179" s="156">
        <f>SUM(Q180:Q186)</f>
        <v>0</v>
      </c>
      <c r="R179" s="156">
        <f>SUM(R180:R186)</f>
        <v>0</v>
      </c>
      <c r="S179" s="155"/>
      <c r="T179" s="157">
        <f>SUM(T180:T186)</f>
        <v>0</v>
      </c>
      <c r="U179" s="155"/>
      <c r="V179" s="157">
        <f>SUM(V180:V186)</f>
        <v>0</v>
      </c>
      <c r="W179" s="155"/>
      <c r="X179" s="158">
        <f>SUM(X180:X186)</f>
        <v>0</v>
      </c>
      <c r="AR179" s="150" t="s">
        <v>82</v>
      </c>
      <c r="AT179" s="159" t="s">
        <v>73</v>
      </c>
      <c r="AU179" s="159" t="s">
        <v>74</v>
      </c>
      <c r="AY179" s="150" t="s">
        <v>151</v>
      </c>
      <c r="BK179" s="160">
        <f>SUM(BK180:BK186)</f>
        <v>0</v>
      </c>
    </row>
    <row r="180" spans="1:65" s="2" customFormat="1" ht="16.5" customHeight="1" x14ac:dyDescent="0.2">
      <c r="A180" s="28"/>
      <c r="B180" s="163"/>
      <c r="C180" s="164" t="s">
        <v>248</v>
      </c>
      <c r="D180" s="164" t="s">
        <v>153</v>
      </c>
      <c r="E180" s="165" t="s">
        <v>1280</v>
      </c>
      <c r="F180" s="166" t="s">
        <v>1281</v>
      </c>
      <c r="G180" s="167" t="s">
        <v>156</v>
      </c>
      <c r="H180" s="168">
        <v>670</v>
      </c>
      <c r="I180" s="169"/>
      <c r="J180" s="169"/>
      <c r="K180" s="168">
        <f t="shared" ref="K180:K186" si="26">ROUND(P180*H180,3)</f>
        <v>0</v>
      </c>
      <c r="L180" s="170"/>
      <c r="M180" s="29"/>
      <c r="N180" s="171" t="s">
        <v>1</v>
      </c>
      <c r="O180" s="172" t="s">
        <v>38</v>
      </c>
      <c r="P180" s="173">
        <f t="shared" ref="P180:P186" si="27">I180+J180</f>
        <v>0</v>
      </c>
      <c r="Q180" s="173">
        <f t="shared" ref="Q180:Q186" si="28">ROUND(I180*H180,3)</f>
        <v>0</v>
      </c>
      <c r="R180" s="173">
        <f t="shared" ref="R180:R186" si="29">ROUND(J180*H180,3)</f>
        <v>0</v>
      </c>
      <c r="S180" s="53"/>
      <c r="T180" s="174">
        <f t="shared" ref="T180:T186" si="30">S180*H180</f>
        <v>0</v>
      </c>
      <c r="U180" s="174">
        <v>0</v>
      </c>
      <c r="V180" s="174">
        <f t="shared" ref="V180:V186" si="31">U180*H180</f>
        <v>0</v>
      </c>
      <c r="W180" s="174">
        <v>0</v>
      </c>
      <c r="X180" s="175">
        <f t="shared" ref="X180:X186" si="32">W180*H180</f>
        <v>0</v>
      </c>
      <c r="Y180" s="28"/>
      <c r="Z180" s="28"/>
      <c r="AA180" s="28"/>
      <c r="AB180" s="28"/>
      <c r="AC180" s="28"/>
      <c r="AD180" s="28"/>
      <c r="AE180" s="28"/>
      <c r="AR180" s="176" t="s">
        <v>157</v>
      </c>
      <c r="AT180" s="176" t="s">
        <v>153</v>
      </c>
      <c r="AU180" s="176" t="s">
        <v>82</v>
      </c>
      <c r="AY180" s="14" t="s">
        <v>151</v>
      </c>
      <c r="BE180" s="177">
        <f t="shared" ref="BE180:BE186" si="33">IF(O180="základná",K180,0)</f>
        <v>0</v>
      </c>
      <c r="BF180" s="177">
        <f t="shared" ref="BF180:BF186" si="34">IF(O180="znížená",K180,0)</f>
        <v>0</v>
      </c>
      <c r="BG180" s="177">
        <f t="shared" ref="BG180:BG186" si="35">IF(O180="zákl. prenesená",K180,0)</f>
        <v>0</v>
      </c>
      <c r="BH180" s="177">
        <f t="shared" ref="BH180:BH186" si="36">IF(O180="zníž. prenesená",K180,0)</f>
        <v>0</v>
      </c>
      <c r="BI180" s="177">
        <f t="shared" ref="BI180:BI186" si="37">IF(O180="nulová",K180,0)</f>
        <v>0</v>
      </c>
      <c r="BJ180" s="14" t="s">
        <v>158</v>
      </c>
      <c r="BK180" s="178">
        <f t="shared" ref="BK180:BK186" si="38">ROUND(P180*H180,3)</f>
        <v>0</v>
      </c>
      <c r="BL180" s="14" t="s">
        <v>157</v>
      </c>
      <c r="BM180" s="176" t="s">
        <v>338</v>
      </c>
    </row>
    <row r="181" spans="1:65" s="2" customFormat="1" ht="16.5" customHeight="1" x14ac:dyDescent="0.2">
      <c r="A181" s="28"/>
      <c r="B181" s="163"/>
      <c r="C181" s="164" t="s">
        <v>339</v>
      </c>
      <c r="D181" s="164" t="s">
        <v>153</v>
      </c>
      <c r="E181" s="165" t="s">
        <v>1282</v>
      </c>
      <c r="F181" s="166" t="s">
        <v>1283</v>
      </c>
      <c r="G181" s="167" t="s">
        <v>156</v>
      </c>
      <c r="H181" s="168">
        <v>1200</v>
      </c>
      <c r="I181" s="169"/>
      <c r="J181" s="169"/>
      <c r="K181" s="168">
        <f t="shared" si="26"/>
        <v>0</v>
      </c>
      <c r="L181" s="170"/>
      <c r="M181" s="29"/>
      <c r="N181" s="171" t="s">
        <v>1</v>
      </c>
      <c r="O181" s="172" t="s">
        <v>38</v>
      </c>
      <c r="P181" s="173">
        <f t="shared" si="27"/>
        <v>0</v>
      </c>
      <c r="Q181" s="173">
        <f t="shared" si="28"/>
        <v>0</v>
      </c>
      <c r="R181" s="173">
        <f t="shared" si="29"/>
        <v>0</v>
      </c>
      <c r="S181" s="53"/>
      <c r="T181" s="174">
        <f t="shared" si="30"/>
        <v>0</v>
      </c>
      <c r="U181" s="174">
        <v>0</v>
      </c>
      <c r="V181" s="174">
        <f t="shared" si="31"/>
        <v>0</v>
      </c>
      <c r="W181" s="174">
        <v>0</v>
      </c>
      <c r="X181" s="175">
        <f t="shared" si="32"/>
        <v>0</v>
      </c>
      <c r="Y181" s="28"/>
      <c r="Z181" s="28"/>
      <c r="AA181" s="28"/>
      <c r="AB181" s="28"/>
      <c r="AC181" s="28"/>
      <c r="AD181" s="28"/>
      <c r="AE181" s="28"/>
      <c r="AR181" s="176" t="s">
        <v>157</v>
      </c>
      <c r="AT181" s="176" t="s">
        <v>153</v>
      </c>
      <c r="AU181" s="176" t="s">
        <v>82</v>
      </c>
      <c r="AY181" s="14" t="s">
        <v>151</v>
      </c>
      <c r="BE181" s="177">
        <f t="shared" si="33"/>
        <v>0</v>
      </c>
      <c r="BF181" s="177">
        <f t="shared" si="34"/>
        <v>0</v>
      </c>
      <c r="BG181" s="177">
        <f t="shared" si="35"/>
        <v>0</v>
      </c>
      <c r="BH181" s="177">
        <f t="shared" si="36"/>
        <v>0</v>
      </c>
      <c r="BI181" s="177">
        <f t="shared" si="37"/>
        <v>0</v>
      </c>
      <c r="BJ181" s="14" t="s">
        <v>158</v>
      </c>
      <c r="BK181" s="178">
        <f t="shared" si="38"/>
        <v>0</v>
      </c>
      <c r="BL181" s="14" t="s">
        <v>157</v>
      </c>
      <c r="BM181" s="176" t="s">
        <v>342</v>
      </c>
    </row>
    <row r="182" spans="1:65" s="2" customFormat="1" ht="16.5" customHeight="1" x14ac:dyDescent="0.2">
      <c r="A182" s="28"/>
      <c r="B182" s="163"/>
      <c r="C182" s="164" t="s">
        <v>251</v>
      </c>
      <c r="D182" s="164" t="s">
        <v>153</v>
      </c>
      <c r="E182" s="165" t="s">
        <v>1284</v>
      </c>
      <c r="F182" s="166" t="s">
        <v>1285</v>
      </c>
      <c r="G182" s="167" t="s">
        <v>156</v>
      </c>
      <c r="H182" s="168">
        <v>800</v>
      </c>
      <c r="I182" s="169"/>
      <c r="J182" s="169"/>
      <c r="K182" s="168">
        <f t="shared" si="26"/>
        <v>0</v>
      </c>
      <c r="L182" s="170"/>
      <c r="M182" s="29"/>
      <c r="N182" s="171" t="s">
        <v>1</v>
      </c>
      <c r="O182" s="172" t="s">
        <v>38</v>
      </c>
      <c r="P182" s="173">
        <f t="shared" si="27"/>
        <v>0</v>
      </c>
      <c r="Q182" s="173">
        <f t="shared" si="28"/>
        <v>0</v>
      </c>
      <c r="R182" s="173">
        <f t="shared" si="29"/>
        <v>0</v>
      </c>
      <c r="S182" s="53"/>
      <c r="T182" s="174">
        <f t="shared" si="30"/>
        <v>0</v>
      </c>
      <c r="U182" s="174">
        <v>0</v>
      </c>
      <c r="V182" s="174">
        <f t="shared" si="31"/>
        <v>0</v>
      </c>
      <c r="W182" s="174">
        <v>0</v>
      </c>
      <c r="X182" s="175">
        <f t="shared" si="32"/>
        <v>0</v>
      </c>
      <c r="Y182" s="28"/>
      <c r="Z182" s="28"/>
      <c r="AA182" s="28"/>
      <c r="AB182" s="28"/>
      <c r="AC182" s="28"/>
      <c r="AD182" s="28"/>
      <c r="AE182" s="28"/>
      <c r="AR182" s="176" t="s">
        <v>157</v>
      </c>
      <c r="AT182" s="176" t="s">
        <v>153</v>
      </c>
      <c r="AU182" s="176" t="s">
        <v>82</v>
      </c>
      <c r="AY182" s="14" t="s">
        <v>151</v>
      </c>
      <c r="BE182" s="177">
        <f t="shared" si="33"/>
        <v>0</v>
      </c>
      <c r="BF182" s="177">
        <f t="shared" si="34"/>
        <v>0</v>
      </c>
      <c r="BG182" s="177">
        <f t="shared" si="35"/>
        <v>0</v>
      </c>
      <c r="BH182" s="177">
        <f t="shared" si="36"/>
        <v>0</v>
      </c>
      <c r="BI182" s="177">
        <f t="shared" si="37"/>
        <v>0</v>
      </c>
      <c r="BJ182" s="14" t="s">
        <v>158</v>
      </c>
      <c r="BK182" s="178">
        <f t="shared" si="38"/>
        <v>0</v>
      </c>
      <c r="BL182" s="14" t="s">
        <v>157</v>
      </c>
      <c r="BM182" s="176" t="s">
        <v>345</v>
      </c>
    </row>
    <row r="183" spans="1:65" s="2" customFormat="1" ht="16.5" customHeight="1" x14ac:dyDescent="0.2">
      <c r="A183" s="28"/>
      <c r="B183" s="163"/>
      <c r="C183" s="164" t="s">
        <v>346</v>
      </c>
      <c r="D183" s="164" t="s">
        <v>153</v>
      </c>
      <c r="E183" s="165" t="s">
        <v>1286</v>
      </c>
      <c r="F183" s="166" t="s">
        <v>1287</v>
      </c>
      <c r="G183" s="167" t="s">
        <v>156</v>
      </c>
      <c r="H183" s="168">
        <v>950</v>
      </c>
      <c r="I183" s="169"/>
      <c r="J183" s="169"/>
      <c r="K183" s="168">
        <f t="shared" si="26"/>
        <v>0</v>
      </c>
      <c r="L183" s="170"/>
      <c r="M183" s="29"/>
      <c r="N183" s="171" t="s">
        <v>1</v>
      </c>
      <c r="O183" s="172" t="s">
        <v>38</v>
      </c>
      <c r="P183" s="173">
        <f t="shared" si="27"/>
        <v>0</v>
      </c>
      <c r="Q183" s="173">
        <f t="shared" si="28"/>
        <v>0</v>
      </c>
      <c r="R183" s="173">
        <f t="shared" si="29"/>
        <v>0</v>
      </c>
      <c r="S183" s="53"/>
      <c r="T183" s="174">
        <f t="shared" si="30"/>
        <v>0</v>
      </c>
      <c r="U183" s="174">
        <v>0</v>
      </c>
      <c r="V183" s="174">
        <f t="shared" si="31"/>
        <v>0</v>
      </c>
      <c r="W183" s="174">
        <v>0</v>
      </c>
      <c r="X183" s="175">
        <f t="shared" si="32"/>
        <v>0</v>
      </c>
      <c r="Y183" s="28"/>
      <c r="Z183" s="28"/>
      <c r="AA183" s="28"/>
      <c r="AB183" s="28"/>
      <c r="AC183" s="28"/>
      <c r="AD183" s="28"/>
      <c r="AE183" s="28"/>
      <c r="AR183" s="176" t="s">
        <v>157</v>
      </c>
      <c r="AT183" s="176" t="s">
        <v>153</v>
      </c>
      <c r="AU183" s="176" t="s">
        <v>82</v>
      </c>
      <c r="AY183" s="14" t="s">
        <v>151</v>
      </c>
      <c r="BE183" s="177">
        <f t="shared" si="33"/>
        <v>0</v>
      </c>
      <c r="BF183" s="177">
        <f t="shared" si="34"/>
        <v>0</v>
      </c>
      <c r="BG183" s="177">
        <f t="shared" si="35"/>
        <v>0</v>
      </c>
      <c r="BH183" s="177">
        <f t="shared" si="36"/>
        <v>0</v>
      </c>
      <c r="BI183" s="177">
        <f t="shared" si="37"/>
        <v>0</v>
      </c>
      <c r="BJ183" s="14" t="s">
        <v>158</v>
      </c>
      <c r="BK183" s="178">
        <f t="shared" si="38"/>
        <v>0</v>
      </c>
      <c r="BL183" s="14" t="s">
        <v>157</v>
      </c>
      <c r="BM183" s="176" t="s">
        <v>349</v>
      </c>
    </row>
    <row r="184" spans="1:65" s="2" customFormat="1" ht="16.5" customHeight="1" x14ac:dyDescent="0.2">
      <c r="A184" s="28"/>
      <c r="B184" s="163"/>
      <c r="C184" s="164" t="s">
        <v>256</v>
      </c>
      <c r="D184" s="164" t="s">
        <v>153</v>
      </c>
      <c r="E184" s="165" t="s">
        <v>1288</v>
      </c>
      <c r="F184" s="166" t="s">
        <v>1289</v>
      </c>
      <c r="G184" s="167" t="s">
        <v>156</v>
      </c>
      <c r="H184" s="168">
        <v>420</v>
      </c>
      <c r="I184" s="169"/>
      <c r="J184" s="169"/>
      <c r="K184" s="168">
        <f t="shared" si="26"/>
        <v>0</v>
      </c>
      <c r="L184" s="170"/>
      <c r="M184" s="29"/>
      <c r="N184" s="171" t="s">
        <v>1</v>
      </c>
      <c r="O184" s="172" t="s">
        <v>38</v>
      </c>
      <c r="P184" s="173">
        <f t="shared" si="27"/>
        <v>0</v>
      </c>
      <c r="Q184" s="173">
        <f t="shared" si="28"/>
        <v>0</v>
      </c>
      <c r="R184" s="173">
        <f t="shared" si="29"/>
        <v>0</v>
      </c>
      <c r="S184" s="53"/>
      <c r="T184" s="174">
        <f t="shared" si="30"/>
        <v>0</v>
      </c>
      <c r="U184" s="174">
        <v>0</v>
      </c>
      <c r="V184" s="174">
        <f t="shared" si="31"/>
        <v>0</v>
      </c>
      <c r="W184" s="174">
        <v>0</v>
      </c>
      <c r="X184" s="175">
        <f t="shared" si="32"/>
        <v>0</v>
      </c>
      <c r="Y184" s="28"/>
      <c r="Z184" s="28"/>
      <c r="AA184" s="28"/>
      <c r="AB184" s="28"/>
      <c r="AC184" s="28"/>
      <c r="AD184" s="28"/>
      <c r="AE184" s="28"/>
      <c r="AR184" s="176" t="s">
        <v>157</v>
      </c>
      <c r="AT184" s="176" t="s">
        <v>153</v>
      </c>
      <c r="AU184" s="176" t="s">
        <v>82</v>
      </c>
      <c r="AY184" s="14" t="s">
        <v>151</v>
      </c>
      <c r="BE184" s="177">
        <f t="shared" si="33"/>
        <v>0</v>
      </c>
      <c r="BF184" s="177">
        <f t="shared" si="34"/>
        <v>0</v>
      </c>
      <c r="BG184" s="177">
        <f t="shared" si="35"/>
        <v>0</v>
      </c>
      <c r="BH184" s="177">
        <f t="shared" si="36"/>
        <v>0</v>
      </c>
      <c r="BI184" s="177">
        <f t="shared" si="37"/>
        <v>0</v>
      </c>
      <c r="BJ184" s="14" t="s">
        <v>158</v>
      </c>
      <c r="BK184" s="178">
        <f t="shared" si="38"/>
        <v>0</v>
      </c>
      <c r="BL184" s="14" t="s">
        <v>157</v>
      </c>
      <c r="BM184" s="176" t="s">
        <v>352</v>
      </c>
    </row>
    <row r="185" spans="1:65" s="2" customFormat="1" ht="16.5" customHeight="1" x14ac:dyDescent="0.2">
      <c r="A185" s="28"/>
      <c r="B185" s="163"/>
      <c r="C185" s="164" t="s">
        <v>353</v>
      </c>
      <c r="D185" s="164" t="s">
        <v>153</v>
      </c>
      <c r="E185" s="165" t="s">
        <v>1290</v>
      </c>
      <c r="F185" s="166" t="s">
        <v>1291</v>
      </c>
      <c r="G185" s="167" t="s">
        <v>156</v>
      </c>
      <c r="H185" s="168">
        <v>600</v>
      </c>
      <c r="I185" s="169"/>
      <c r="J185" s="169"/>
      <c r="K185" s="168">
        <f t="shared" si="26"/>
        <v>0</v>
      </c>
      <c r="L185" s="170"/>
      <c r="M185" s="29"/>
      <c r="N185" s="171" t="s">
        <v>1</v>
      </c>
      <c r="O185" s="172" t="s">
        <v>38</v>
      </c>
      <c r="P185" s="173">
        <f t="shared" si="27"/>
        <v>0</v>
      </c>
      <c r="Q185" s="173">
        <f t="shared" si="28"/>
        <v>0</v>
      </c>
      <c r="R185" s="173">
        <f t="shared" si="29"/>
        <v>0</v>
      </c>
      <c r="S185" s="53"/>
      <c r="T185" s="174">
        <f t="shared" si="30"/>
        <v>0</v>
      </c>
      <c r="U185" s="174">
        <v>0</v>
      </c>
      <c r="V185" s="174">
        <f t="shared" si="31"/>
        <v>0</v>
      </c>
      <c r="W185" s="174">
        <v>0</v>
      </c>
      <c r="X185" s="175">
        <f t="shared" si="32"/>
        <v>0</v>
      </c>
      <c r="Y185" s="28"/>
      <c r="Z185" s="28"/>
      <c r="AA185" s="28"/>
      <c r="AB185" s="28"/>
      <c r="AC185" s="28"/>
      <c r="AD185" s="28"/>
      <c r="AE185" s="28"/>
      <c r="AR185" s="176" t="s">
        <v>157</v>
      </c>
      <c r="AT185" s="176" t="s">
        <v>153</v>
      </c>
      <c r="AU185" s="176" t="s">
        <v>82</v>
      </c>
      <c r="AY185" s="14" t="s">
        <v>151</v>
      </c>
      <c r="BE185" s="177">
        <f t="shared" si="33"/>
        <v>0</v>
      </c>
      <c r="BF185" s="177">
        <f t="shared" si="34"/>
        <v>0</v>
      </c>
      <c r="BG185" s="177">
        <f t="shared" si="35"/>
        <v>0</v>
      </c>
      <c r="BH185" s="177">
        <f t="shared" si="36"/>
        <v>0</v>
      </c>
      <c r="BI185" s="177">
        <f t="shared" si="37"/>
        <v>0</v>
      </c>
      <c r="BJ185" s="14" t="s">
        <v>158</v>
      </c>
      <c r="BK185" s="178">
        <f t="shared" si="38"/>
        <v>0</v>
      </c>
      <c r="BL185" s="14" t="s">
        <v>157</v>
      </c>
      <c r="BM185" s="176" t="s">
        <v>356</v>
      </c>
    </row>
    <row r="186" spans="1:65" s="2" customFormat="1" ht="16.5" customHeight="1" x14ac:dyDescent="0.2">
      <c r="A186" s="28"/>
      <c r="B186" s="163"/>
      <c r="C186" s="164" t="s">
        <v>260</v>
      </c>
      <c r="D186" s="164" t="s">
        <v>153</v>
      </c>
      <c r="E186" s="165" t="s">
        <v>1292</v>
      </c>
      <c r="F186" s="166" t="s">
        <v>1293</v>
      </c>
      <c r="G186" s="167" t="s">
        <v>156</v>
      </c>
      <c r="H186" s="168">
        <v>450</v>
      </c>
      <c r="I186" s="169"/>
      <c r="J186" s="169"/>
      <c r="K186" s="168">
        <f t="shared" si="26"/>
        <v>0</v>
      </c>
      <c r="L186" s="170"/>
      <c r="M186" s="29"/>
      <c r="N186" s="171" t="s">
        <v>1</v>
      </c>
      <c r="O186" s="172" t="s">
        <v>38</v>
      </c>
      <c r="P186" s="173">
        <f t="shared" si="27"/>
        <v>0</v>
      </c>
      <c r="Q186" s="173">
        <f t="shared" si="28"/>
        <v>0</v>
      </c>
      <c r="R186" s="173">
        <f t="shared" si="29"/>
        <v>0</v>
      </c>
      <c r="S186" s="53"/>
      <c r="T186" s="174">
        <f t="shared" si="30"/>
        <v>0</v>
      </c>
      <c r="U186" s="174">
        <v>0</v>
      </c>
      <c r="V186" s="174">
        <f t="shared" si="31"/>
        <v>0</v>
      </c>
      <c r="W186" s="174">
        <v>0</v>
      </c>
      <c r="X186" s="175">
        <f t="shared" si="32"/>
        <v>0</v>
      </c>
      <c r="Y186" s="28"/>
      <c r="Z186" s="28"/>
      <c r="AA186" s="28"/>
      <c r="AB186" s="28"/>
      <c r="AC186" s="28"/>
      <c r="AD186" s="28"/>
      <c r="AE186" s="28"/>
      <c r="AR186" s="176" t="s">
        <v>157</v>
      </c>
      <c r="AT186" s="176" t="s">
        <v>153</v>
      </c>
      <c r="AU186" s="176" t="s">
        <v>82</v>
      </c>
      <c r="AY186" s="14" t="s">
        <v>151</v>
      </c>
      <c r="BE186" s="177">
        <f t="shared" si="33"/>
        <v>0</v>
      </c>
      <c r="BF186" s="177">
        <f t="shared" si="34"/>
        <v>0</v>
      </c>
      <c r="BG186" s="177">
        <f t="shared" si="35"/>
        <v>0</v>
      </c>
      <c r="BH186" s="177">
        <f t="shared" si="36"/>
        <v>0</v>
      </c>
      <c r="BI186" s="177">
        <f t="shared" si="37"/>
        <v>0</v>
      </c>
      <c r="BJ186" s="14" t="s">
        <v>158</v>
      </c>
      <c r="BK186" s="178">
        <f t="shared" si="38"/>
        <v>0</v>
      </c>
      <c r="BL186" s="14" t="s">
        <v>157</v>
      </c>
      <c r="BM186" s="176" t="s">
        <v>359</v>
      </c>
    </row>
    <row r="187" spans="1:65" s="12" customFormat="1" ht="25.9" customHeight="1" x14ac:dyDescent="0.2">
      <c r="B187" s="149"/>
      <c r="D187" s="150" t="s">
        <v>73</v>
      </c>
      <c r="E187" s="151" t="s">
        <v>1294</v>
      </c>
      <c r="F187" s="151" t="s">
        <v>1295</v>
      </c>
      <c r="I187" s="152"/>
      <c r="J187" s="152"/>
      <c r="K187" s="153">
        <f>BK187</f>
        <v>0</v>
      </c>
      <c r="M187" s="149"/>
      <c r="N187" s="154"/>
      <c r="O187" s="155"/>
      <c r="P187" s="155"/>
      <c r="Q187" s="156">
        <f>SUM(Q188:Q189)</f>
        <v>0</v>
      </c>
      <c r="R187" s="156">
        <f>SUM(R188:R189)</f>
        <v>0</v>
      </c>
      <c r="S187" s="155"/>
      <c r="T187" s="157">
        <f>SUM(T188:T189)</f>
        <v>0</v>
      </c>
      <c r="U187" s="155"/>
      <c r="V187" s="157">
        <f>SUM(V188:V189)</f>
        <v>0</v>
      </c>
      <c r="W187" s="155"/>
      <c r="X187" s="158">
        <f>SUM(X188:X189)</f>
        <v>0</v>
      </c>
      <c r="AR187" s="150" t="s">
        <v>82</v>
      </c>
      <c r="AT187" s="159" t="s">
        <v>73</v>
      </c>
      <c r="AU187" s="159" t="s">
        <v>74</v>
      </c>
      <c r="AY187" s="150" t="s">
        <v>151</v>
      </c>
      <c r="BK187" s="160">
        <f>SUM(BK188:BK189)</f>
        <v>0</v>
      </c>
    </row>
    <row r="188" spans="1:65" s="2" customFormat="1" ht="16.5" customHeight="1" x14ac:dyDescent="0.2">
      <c r="A188" s="28"/>
      <c r="B188" s="163"/>
      <c r="C188" s="164" t="s">
        <v>360</v>
      </c>
      <c r="D188" s="164" t="s">
        <v>153</v>
      </c>
      <c r="E188" s="165" t="s">
        <v>1296</v>
      </c>
      <c r="F188" s="166" t="s">
        <v>1297</v>
      </c>
      <c r="G188" s="167" t="s">
        <v>156</v>
      </c>
      <c r="H188" s="168">
        <v>200</v>
      </c>
      <c r="I188" s="169"/>
      <c r="J188" s="169"/>
      <c r="K188" s="168">
        <f>ROUND(P188*H188,3)</f>
        <v>0</v>
      </c>
      <c r="L188" s="170"/>
      <c r="M188" s="29"/>
      <c r="N188" s="171" t="s">
        <v>1</v>
      </c>
      <c r="O188" s="172" t="s">
        <v>38</v>
      </c>
      <c r="P188" s="173">
        <f>I188+J188</f>
        <v>0</v>
      </c>
      <c r="Q188" s="173">
        <f>ROUND(I188*H188,3)</f>
        <v>0</v>
      </c>
      <c r="R188" s="173">
        <f>ROUND(J188*H188,3)</f>
        <v>0</v>
      </c>
      <c r="S188" s="53"/>
      <c r="T188" s="174">
        <f>S188*H188</f>
        <v>0</v>
      </c>
      <c r="U188" s="174">
        <v>0</v>
      </c>
      <c r="V188" s="174">
        <f>U188*H188</f>
        <v>0</v>
      </c>
      <c r="W188" s="174">
        <v>0</v>
      </c>
      <c r="X188" s="175">
        <f>W188*H188</f>
        <v>0</v>
      </c>
      <c r="Y188" s="28"/>
      <c r="Z188" s="28"/>
      <c r="AA188" s="28"/>
      <c r="AB188" s="28"/>
      <c r="AC188" s="28"/>
      <c r="AD188" s="28"/>
      <c r="AE188" s="28"/>
      <c r="AR188" s="176" t="s">
        <v>157</v>
      </c>
      <c r="AT188" s="176" t="s">
        <v>153</v>
      </c>
      <c r="AU188" s="176" t="s">
        <v>82</v>
      </c>
      <c r="AY188" s="14" t="s">
        <v>151</v>
      </c>
      <c r="BE188" s="177">
        <f>IF(O188="základná",K188,0)</f>
        <v>0</v>
      </c>
      <c r="BF188" s="177">
        <f>IF(O188="znížená",K188,0)</f>
        <v>0</v>
      </c>
      <c r="BG188" s="177">
        <f>IF(O188="zákl. prenesená",K188,0)</f>
        <v>0</v>
      </c>
      <c r="BH188" s="177">
        <f>IF(O188="zníž. prenesená",K188,0)</f>
        <v>0</v>
      </c>
      <c r="BI188" s="177">
        <f>IF(O188="nulová",K188,0)</f>
        <v>0</v>
      </c>
      <c r="BJ188" s="14" t="s">
        <v>158</v>
      </c>
      <c r="BK188" s="178">
        <f>ROUND(P188*H188,3)</f>
        <v>0</v>
      </c>
      <c r="BL188" s="14" t="s">
        <v>157</v>
      </c>
      <c r="BM188" s="176" t="s">
        <v>363</v>
      </c>
    </row>
    <row r="189" spans="1:65" s="2" customFormat="1" ht="16.5" customHeight="1" x14ac:dyDescent="0.2">
      <c r="A189" s="28"/>
      <c r="B189" s="163"/>
      <c r="C189" s="164" t="s">
        <v>264</v>
      </c>
      <c r="D189" s="164" t="s">
        <v>153</v>
      </c>
      <c r="E189" s="165" t="s">
        <v>1298</v>
      </c>
      <c r="F189" s="166" t="s">
        <v>1299</v>
      </c>
      <c r="G189" s="167" t="s">
        <v>156</v>
      </c>
      <c r="H189" s="168">
        <v>500</v>
      </c>
      <c r="I189" s="169"/>
      <c r="J189" s="169"/>
      <c r="K189" s="168">
        <f>ROUND(P189*H189,3)</f>
        <v>0</v>
      </c>
      <c r="L189" s="170"/>
      <c r="M189" s="29"/>
      <c r="N189" s="171" t="s">
        <v>1</v>
      </c>
      <c r="O189" s="172" t="s">
        <v>38</v>
      </c>
      <c r="P189" s="173">
        <f>I189+J189</f>
        <v>0</v>
      </c>
      <c r="Q189" s="173">
        <f>ROUND(I189*H189,3)</f>
        <v>0</v>
      </c>
      <c r="R189" s="173">
        <f>ROUND(J189*H189,3)</f>
        <v>0</v>
      </c>
      <c r="S189" s="53"/>
      <c r="T189" s="174">
        <f>S189*H189</f>
        <v>0</v>
      </c>
      <c r="U189" s="174">
        <v>0</v>
      </c>
      <c r="V189" s="174">
        <f>U189*H189</f>
        <v>0</v>
      </c>
      <c r="W189" s="174">
        <v>0</v>
      </c>
      <c r="X189" s="175">
        <f>W189*H189</f>
        <v>0</v>
      </c>
      <c r="Y189" s="28"/>
      <c r="Z189" s="28"/>
      <c r="AA189" s="28"/>
      <c r="AB189" s="28"/>
      <c r="AC189" s="28"/>
      <c r="AD189" s="28"/>
      <c r="AE189" s="28"/>
      <c r="AR189" s="176" t="s">
        <v>157</v>
      </c>
      <c r="AT189" s="176" t="s">
        <v>153</v>
      </c>
      <c r="AU189" s="176" t="s">
        <v>82</v>
      </c>
      <c r="AY189" s="14" t="s">
        <v>151</v>
      </c>
      <c r="BE189" s="177">
        <f>IF(O189="základná",K189,0)</f>
        <v>0</v>
      </c>
      <c r="BF189" s="177">
        <f>IF(O189="znížená",K189,0)</f>
        <v>0</v>
      </c>
      <c r="BG189" s="177">
        <f>IF(O189="zákl. prenesená",K189,0)</f>
        <v>0</v>
      </c>
      <c r="BH189" s="177">
        <f>IF(O189="zníž. prenesená",K189,0)</f>
        <v>0</v>
      </c>
      <c r="BI189" s="177">
        <f>IF(O189="nulová",K189,0)</f>
        <v>0</v>
      </c>
      <c r="BJ189" s="14" t="s">
        <v>158</v>
      </c>
      <c r="BK189" s="178">
        <f>ROUND(P189*H189,3)</f>
        <v>0</v>
      </c>
      <c r="BL189" s="14" t="s">
        <v>157</v>
      </c>
      <c r="BM189" s="176" t="s">
        <v>366</v>
      </c>
    </row>
    <row r="190" spans="1:65" s="12" customFormat="1" ht="25.9" customHeight="1" x14ac:dyDescent="0.2">
      <c r="B190" s="149"/>
      <c r="D190" s="150" t="s">
        <v>73</v>
      </c>
      <c r="E190" s="151" t="s">
        <v>1300</v>
      </c>
      <c r="F190" s="151" t="s">
        <v>1301</v>
      </c>
      <c r="I190" s="152"/>
      <c r="J190" s="152"/>
      <c r="K190" s="153">
        <f>BK190</f>
        <v>0</v>
      </c>
      <c r="M190" s="149"/>
      <c r="N190" s="154"/>
      <c r="O190" s="155"/>
      <c r="P190" s="155"/>
      <c r="Q190" s="156">
        <f>SUM(Q191:Q193)</f>
        <v>0</v>
      </c>
      <c r="R190" s="156">
        <f>SUM(R191:R193)</f>
        <v>0</v>
      </c>
      <c r="S190" s="155"/>
      <c r="T190" s="157">
        <f>SUM(T191:T193)</f>
        <v>0</v>
      </c>
      <c r="U190" s="155"/>
      <c r="V190" s="157">
        <f>SUM(V191:V193)</f>
        <v>0</v>
      </c>
      <c r="W190" s="155"/>
      <c r="X190" s="158">
        <f>SUM(X191:X193)</f>
        <v>0</v>
      </c>
      <c r="AR190" s="150" t="s">
        <v>82</v>
      </c>
      <c r="AT190" s="159" t="s">
        <v>73</v>
      </c>
      <c r="AU190" s="159" t="s">
        <v>74</v>
      </c>
      <c r="AY190" s="150" t="s">
        <v>151</v>
      </c>
      <c r="BK190" s="160">
        <f>SUM(BK191:BK193)</f>
        <v>0</v>
      </c>
    </row>
    <row r="191" spans="1:65" s="2" customFormat="1" ht="16.5" customHeight="1" x14ac:dyDescent="0.2">
      <c r="A191" s="28"/>
      <c r="B191" s="163"/>
      <c r="C191" s="164" t="s">
        <v>367</v>
      </c>
      <c r="D191" s="164" t="s">
        <v>153</v>
      </c>
      <c r="E191" s="165" t="s">
        <v>1302</v>
      </c>
      <c r="F191" s="166" t="s">
        <v>1303</v>
      </c>
      <c r="G191" s="167" t="s">
        <v>219</v>
      </c>
      <c r="H191" s="168">
        <v>54</v>
      </c>
      <c r="I191" s="169"/>
      <c r="J191" s="169"/>
      <c r="K191" s="168">
        <f>ROUND(P191*H191,3)</f>
        <v>0</v>
      </c>
      <c r="L191" s="170"/>
      <c r="M191" s="29"/>
      <c r="N191" s="171" t="s">
        <v>1</v>
      </c>
      <c r="O191" s="172" t="s">
        <v>38</v>
      </c>
      <c r="P191" s="173">
        <f>I191+J191</f>
        <v>0</v>
      </c>
      <c r="Q191" s="173">
        <f>ROUND(I191*H191,3)</f>
        <v>0</v>
      </c>
      <c r="R191" s="173">
        <f>ROUND(J191*H191,3)</f>
        <v>0</v>
      </c>
      <c r="S191" s="53"/>
      <c r="T191" s="174">
        <f>S191*H191</f>
        <v>0</v>
      </c>
      <c r="U191" s="174">
        <v>0</v>
      </c>
      <c r="V191" s="174">
        <f>U191*H191</f>
        <v>0</v>
      </c>
      <c r="W191" s="174">
        <v>0</v>
      </c>
      <c r="X191" s="175">
        <f>W191*H191</f>
        <v>0</v>
      </c>
      <c r="Y191" s="28"/>
      <c r="Z191" s="28"/>
      <c r="AA191" s="28"/>
      <c r="AB191" s="28"/>
      <c r="AC191" s="28"/>
      <c r="AD191" s="28"/>
      <c r="AE191" s="28"/>
      <c r="AR191" s="176" t="s">
        <v>157</v>
      </c>
      <c r="AT191" s="176" t="s">
        <v>153</v>
      </c>
      <c r="AU191" s="176" t="s">
        <v>82</v>
      </c>
      <c r="AY191" s="14" t="s">
        <v>151</v>
      </c>
      <c r="BE191" s="177">
        <f>IF(O191="základná",K191,0)</f>
        <v>0</v>
      </c>
      <c r="BF191" s="177">
        <f>IF(O191="znížená",K191,0)</f>
        <v>0</v>
      </c>
      <c r="BG191" s="177">
        <f>IF(O191="zákl. prenesená",K191,0)</f>
        <v>0</v>
      </c>
      <c r="BH191" s="177">
        <f>IF(O191="zníž. prenesená",K191,0)</f>
        <v>0</v>
      </c>
      <c r="BI191" s="177">
        <f>IF(O191="nulová",K191,0)</f>
        <v>0</v>
      </c>
      <c r="BJ191" s="14" t="s">
        <v>158</v>
      </c>
      <c r="BK191" s="178">
        <f>ROUND(P191*H191,3)</f>
        <v>0</v>
      </c>
      <c r="BL191" s="14" t="s">
        <v>157</v>
      </c>
      <c r="BM191" s="176" t="s">
        <v>370</v>
      </c>
    </row>
    <row r="192" spans="1:65" s="2" customFormat="1" ht="21.75" customHeight="1" x14ac:dyDescent="0.2">
      <c r="A192" s="28"/>
      <c r="B192" s="163"/>
      <c r="C192" s="164" t="s">
        <v>267</v>
      </c>
      <c r="D192" s="164" t="s">
        <v>153</v>
      </c>
      <c r="E192" s="165" t="s">
        <v>1304</v>
      </c>
      <c r="F192" s="166" t="s">
        <v>1305</v>
      </c>
      <c r="G192" s="167" t="s">
        <v>198</v>
      </c>
      <c r="H192" s="168">
        <v>1</v>
      </c>
      <c r="I192" s="169"/>
      <c r="J192" s="169"/>
      <c r="K192" s="168">
        <f>ROUND(P192*H192,3)</f>
        <v>0</v>
      </c>
      <c r="L192" s="170"/>
      <c r="M192" s="29"/>
      <c r="N192" s="171" t="s">
        <v>1</v>
      </c>
      <c r="O192" s="172" t="s">
        <v>38</v>
      </c>
      <c r="P192" s="173">
        <f>I192+J192</f>
        <v>0</v>
      </c>
      <c r="Q192" s="173">
        <f>ROUND(I192*H192,3)</f>
        <v>0</v>
      </c>
      <c r="R192" s="173">
        <f>ROUND(J192*H192,3)</f>
        <v>0</v>
      </c>
      <c r="S192" s="53"/>
      <c r="T192" s="174">
        <f>S192*H192</f>
        <v>0</v>
      </c>
      <c r="U192" s="174">
        <v>0</v>
      </c>
      <c r="V192" s="174">
        <f>U192*H192</f>
        <v>0</v>
      </c>
      <c r="W192" s="174">
        <v>0</v>
      </c>
      <c r="X192" s="175">
        <f>W192*H192</f>
        <v>0</v>
      </c>
      <c r="Y192" s="28"/>
      <c r="Z192" s="28"/>
      <c r="AA192" s="28"/>
      <c r="AB192" s="28"/>
      <c r="AC192" s="28"/>
      <c r="AD192" s="28"/>
      <c r="AE192" s="28"/>
      <c r="AR192" s="176" t="s">
        <v>157</v>
      </c>
      <c r="AT192" s="176" t="s">
        <v>153</v>
      </c>
      <c r="AU192" s="176" t="s">
        <v>82</v>
      </c>
      <c r="AY192" s="14" t="s">
        <v>151</v>
      </c>
      <c r="BE192" s="177">
        <f>IF(O192="základná",K192,0)</f>
        <v>0</v>
      </c>
      <c r="BF192" s="177">
        <f>IF(O192="znížená",K192,0)</f>
        <v>0</v>
      </c>
      <c r="BG192" s="177">
        <f>IF(O192="zákl. prenesená",K192,0)</f>
        <v>0</v>
      </c>
      <c r="BH192" s="177">
        <f>IF(O192="zníž. prenesená",K192,0)</f>
        <v>0</v>
      </c>
      <c r="BI192" s="177">
        <f>IF(O192="nulová",K192,0)</f>
        <v>0</v>
      </c>
      <c r="BJ192" s="14" t="s">
        <v>158</v>
      </c>
      <c r="BK192" s="178">
        <f>ROUND(P192*H192,3)</f>
        <v>0</v>
      </c>
      <c r="BL192" s="14" t="s">
        <v>157</v>
      </c>
      <c r="BM192" s="176" t="s">
        <v>373</v>
      </c>
    </row>
    <row r="193" spans="1:65" s="2" customFormat="1" ht="21.75" customHeight="1" x14ac:dyDescent="0.2">
      <c r="A193" s="28"/>
      <c r="B193" s="163"/>
      <c r="C193" s="164" t="s">
        <v>374</v>
      </c>
      <c r="D193" s="164" t="s">
        <v>153</v>
      </c>
      <c r="E193" s="165" t="s">
        <v>1306</v>
      </c>
      <c r="F193" s="166" t="s">
        <v>1307</v>
      </c>
      <c r="G193" s="167" t="s">
        <v>156</v>
      </c>
      <c r="H193" s="168">
        <v>7600</v>
      </c>
      <c r="I193" s="169"/>
      <c r="J193" s="169"/>
      <c r="K193" s="168">
        <f>ROUND(P193*H193,3)</f>
        <v>0</v>
      </c>
      <c r="L193" s="170"/>
      <c r="M193" s="29"/>
      <c r="N193" s="171" t="s">
        <v>1</v>
      </c>
      <c r="O193" s="172" t="s">
        <v>38</v>
      </c>
      <c r="P193" s="173">
        <f>I193+J193</f>
        <v>0</v>
      </c>
      <c r="Q193" s="173">
        <f>ROUND(I193*H193,3)</f>
        <v>0</v>
      </c>
      <c r="R193" s="173">
        <f>ROUND(J193*H193,3)</f>
        <v>0</v>
      </c>
      <c r="S193" s="53"/>
      <c r="T193" s="174">
        <f>S193*H193</f>
        <v>0</v>
      </c>
      <c r="U193" s="174">
        <v>0</v>
      </c>
      <c r="V193" s="174">
        <f>U193*H193</f>
        <v>0</v>
      </c>
      <c r="W193" s="174">
        <v>0</v>
      </c>
      <c r="X193" s="175">
        <f>W193*H193</f>
        <v>0</v>
      </c>
      <c r="Y193" s="28"/>
      <c r="Z193" s="28"/>
      <c r="AA193" s="28"/>
      <c r="AB193" s="28"/>
      <c r="AC193" s="28"/>
      <c r="AD193" s="28"/>
      <c r="AE193" s="28"/>
      <c r="AR193" s="176" t="s">
        <v>157</v>
      </c>
      <c r="AT193" s="176" t="s">
        <v>153</v>
      </c>
      <c r="AU193" s="176" t="s">
        <v>82</v>
      </c>
      <c r="AY193" s="14" t="s">
        <v>151</v>
      </c>
      <c r="BE193" s="177">
        <f>IF(O193="základná",K193,0)</f>
        <v>0</v>
      </c>
      <c r="BF193" s="177">
        <f>IF(O193="znížená",K193,0)</f>
        <v>0</v>
      </c>
      <c r="BG193" s="177">
        <f>IF(O193="zákl. prenesená",K193,0)</f>
        <v>0</v>
      </c>
      <c r="BH193" s="177">
        <f>IF(O193="zníž. prenesená",K193,0)</f>
        <v>0</v>
      </c>
      <c r="BI193" s="177">
        <f>IF(O193="nulová",K193,0)</f>
        <v>0</v>
      </c>
      <c r="BJ193" s="14" t="s">
        <v>158</v>
      </c>
      <c r="BK193" s="178">
        <f>ROUND(P193*H193,3)</f>
        <v>0</v>
      </c>
      <c r="BL193" s="14" t="s">
        <v>157</v>
      </c>
      <c r="BM193" s="176" t="s">
        <v>377</v>
      </c>
    </row>
    <row r="194" spans="1:65" s="12" customFormat="1" ht="25.9" customHeight="1" x14ac:dyDescent="0.2">
      <c r="B194" s="149"/>
      <c r="D194" s="150" t="s">
        <v>73</v>
      </c>
      <c r="E194" s="151" t="s">
        <v>1308</v>
      </c>
      <c r="F194" s="151" t="s">
        <v>1309</v>
      </c>
      <c r="I194" s="152"/>
      <c r="J194" s="152"/>
      <c r="K194" s="153">
        <f>BK194</f>
        <v>0</v>
      </c>
      <c r="M194" s="149"/>
      <c r="N194" s="154"/>
      <c r="O194" s="155"/>
      <c r="P194" s="155"/>
      <c r="Q194" s="156">
        <f>SUM(Q195:Q198)</f>
        <v>0</v>
      </c>
      <c r="R194" s="156">
        <f>SUM(R195:R198)</f>
        <v>0</v>
      </c>
      <c r="S194" s="155"/>
      <c r="T194" s="157">
        <f>SUM(T195:T198)</f>
        <v>0</v>
      </c>
      <c r="U194" s="155"/>
      <c r="V194" s="157">
        <f>SUM(V195:V198)</f>
        <v>0</v>
      </c>
      <c r="W194" s="155"/>
      <c r="X194" s="158">
        <f>SUM(X195:X198)</f>
        <v>0</v>
      </c>
      <c r="AR194" s="150" t="s">
        <v>82</v>
      </c>
      <c r="AT194" s="159" t="s">
        <v>73</v>
      </c>
      <c r="AU194" s="159" t="s">
        <v>74</v>
      </c>
      <c r="AY194" s="150" t="s">
        <v>151</v>
      </c>
      <c r="BK194" s="160">
        <f>SUM(BK195:BK198)</f>
        <v>0</v>
      </c>
    </row>
    <row r="195" spans="1:65" s="2" customFormat="1" ht="21.75" customHeight="1" x14ac:dyDescent="0.2">
      <c r="A195" s="28"/>
      <c r="B195" s="163"/>
      <c r="C195" s="164" t="s">
        <v>272</v>
      </c>
      <c r="D195" s="164" t="s">
        <v>153</v>
      </c>
      <c r="E195" s="165" t="s">
        <v>1310</v>
      </c>
      <c r="F195" s="166" t="s">
        <v>1311</v>
      </c>
      <c r="G195" s="167" t="s">
        <v>156</v>
      </c>
      <c r="H195" s="168">
        <v>510</v>
      </c>
      <c r="I195" s="169"/>
      <c r="J195" s="169"/>
      <c r="K195" s="168">
        <f>ROUND(P195*H195,3)</f>
        <v>0</v>
      </c>
      <c r="L195" s="170"/>
      <c r="M195" s="29"/>
      <c r="N195" s="171" t="s">
        <v>1</v>
      </c>
      <c r="O195" s="172" t="s">
        <v>38</v>
      </c>
      <c r="P195" s="173">
        <f>I195+J195</f>
        <v>0</v>
      </c>
      <c r="Q195" s="173">
        <f>ROUND(I195*H195,3)</f>
        <v>0</v>
      </c>
      <c r="R195" s="173">
        <f>ROUND(J195*H195,3)</f>
        <v>0</v>
      </c>
      <c r="S195" s="53"/>
      <c r="T195" s="174">
        <f>S195*H195</f>
        <v>0</v>
      </c>
      <c r="U195" s="174">
        <v>0</v>
      </c>
      <c r="V195" s="174">
        <f>U195*H195</f>
        <v>0</v>
      </c>
      <c r="W195" s="174">
        <v>0</v>
      </c>
      <c r="X195" s="175">
        <f>W195*H195</f>
        <v>0</v>
      </c>
      <c r="Y195" s="28"/>
      <c r="Z195" s="28"/>
      <c r="AA195" s="28"/>
      <c r="AB195" s="28"/>
      <c r="AC195" s="28"/>
      <c r="AD195" s="28"/>
      <c r="AE195" s="28"/>
      <c r="AR195" s="176" t="s">
        <v>157</v>
      </c>
      <c r="AT195" s="176" t="s">
        <v>153</v>
      </c>
      <c r="AU195" s="176" t="s">
        <v>82</v>
      </c>
      <c r="AY195" s="14" t="s">
        <v>151</v>
      </c>
      <c r="BE195" s="177">
        <f>IF(O195="základná",K195,0)</f>
        <v>0</v>
      </c>
      <c r="BF195" s="177">
        <f>IF(O195="znížená",K195,0)</f>
        <v>0</v>
      </c>
      <c r="BG195" s="177">
        <f>IF(O195="zákl. prenesená",K195,0)</f>
        <v>0</v>
      </c>
      <c r="BH195" s="177">
        <f>IF(O195="zníž. prenesená",K195,0)</f>
        <v>0</v>
      </c>
      <c r="BI195" s="177">
        <f>IF(O195="nulová",K195,0)</f>
        <v>0</v>
      </c>
      <c r="BJ195" s="14" t="s">
        <v>158</v>
      </c>
      <c r="BK195" s="178">
        <f>ROUND(P195*H195,3)</f>
        <v>0</v>
      </c>
      <c r="BL195" s="14" t="s">
        <v>157</v>
      </c>
      <c r="BM195" s="176" t="s">
        <v>380</v>
      </c>
    </row>
    <row r="196" spans="1:65" s="2" customFormat="1" ht="21.75" customHeight="1" x14ac:dyDescent="0.2">
      <c r="A196" s="28"/>
      <c r="B196" s="163"/>
      <c r="C196" s="164" t="s">
        <v>381</v>
      </c>
      <c r="D196" s="164" t="s">
        <v>153</v>
      </c>
      <c r="E196" s="165" t="s">
        <v>1312</v>
      </c>
      <c r="F196" s="166" t="s">
        <v>1313</v>
      </c>
      <c r="G196" s="167" t="s">
        <v>198</v>
      </c>
      <c r="H196" s="168">
        <v>1</v>
      </c>
      <c r="I196" s="169"/>
      <c r="J196" s="169"/>
      <c r="K196" s="168">
        <f>ROUND(P196*H196,3)</f>
        <v>0</v>
      </c>
      <c r="L196" s="170"/>
      <c r="M196" s="29"/>
      <c r="N196" s="171" t="s">
        <v>1</v>
      </c>
      <c r="O196" s="172" t="s">
        <v>38</v>
      </c>
      <c r="P196" s="173">
        <f>I196+J196</f>
        <v>0</v>
      </c>
      <c r="Q196" s="173">
        <f>ROUND(I196*H196,3)</f>
        <v>0</v>
      </c>
      <c r="R196" s="173">
        <f>ROUND(J196*H196,3)</f>
        <v>0</v>
      </c>
      <c r="S196" s="53"/>
      <c r="T196" s="174">
        <f>S196*H196</f>
        <v>0</v>
      </c>
      <c r="U196" s="174">
        <v>0</v>
      </c>
      <c r="V196" s="174">
        <f>U196*H196</f>
        <v>0</v>
      </c>
      <c r="W196" s="174">
        <v>0</v>
      </c>
      <c r="X196" s="175">
        <f>W196*H196</f>
        <v>0</v>
      </c>
      <c r="Y196" s="28"/>
      <c r="Z196" s="28"/>
      <c r="AA196" s="28"/>
      <c r="AB196" s="28"/>
      <c r="AC196" s="28"/>
      <c r="AD196" s="28"/>
      <c r="AE196" s="28"/>
      <c r="AR196" s="176" t="s">
        <v>157</v>
      </c>
      <c r="AT196" s="176" t="s">
        <v>153</v>
      </c>
      <c r="AU196" s="176" t="s">
        <v>82</v>
      </c>
      <c r="AY196" s="14" t="s">
        <v>151</v>
      </c>
      <c r="BE196" s="177">
        <f>IF(O196="základná",K196,0)</f>
        <v>0</v>
      </c>
      <c r="BF196" s="177">
        <f>IF(O196="znížená",K196,0)</f>
        <v>0</v>
      </c>
      <c r="BG196" s="177">
        <f>IF(O196="zákl. prenesená",K196,0)</f>
        <v>0</v>
      </c>
      <c r="BH196" s="177">
        <f>IF(O196="zníž. prenesená",K196,0)</f>
        <v>0</v>
      </c>
      <c r="BI196" s="177">
        <f>IF(O196="nulová",K196,0)</f>
        <v>0</v>
      </c>
      <c r="BJ196" s="14" t="s">
        <v>158</v>
      </c>
      <c r="BK196" s="178">
        <f>ROUND(P196*H196,3)</f>
        <v>0</v>
      </c>
      <c r="BL196" s="14" t="s">
        <v>157</v>
      </c>
      <c r="BM196" s="176" t="s">
        <v>384</v>
      </c>
    </row>
    <row r="197" spans="1:65" s="2" customFormat="1" ht="16.5" customHeight="1" x14ac:dyDescent="0.2">
      <c r="A197" s="28"/>
      <c r="B197" s="163"/>
      <c r="C197" s="164" t="s">
        <v>275</v>
      </c>
      <c r="D197" s="164" t="s">
        <v>153</v>
      </c>
      <c r="E197" s="165" t="s">
        <v>1314</v>
      </c>
      <c r="F197" s="166" t="s">
        <v>1315</v>
      </c>
      <c r="G197" s="167" t="s">
        <v>219</v>
      </c>
      <c r="H197" s="168">
        <v>39</v>
      </c>
      <c r="I197" s="169"/>
      <c r="J197" s="169"/>
      <c r="K197" s="168">
        <f>ROUND(P197*H197,3)</f>
        <v>0</v>
      </c>
      <c r="L197" s="170"/>
      <c r="M197" s="29"/>
      <c r="N197" s="171" t="s">
        <v>1</v>
      </c>
      <c r="O197" s="172" t="s">
        <v>38</v>
      </c>
      <c r="P197" s="173">
        <f>I197+J197</f>
        <v>0</v>
      </c>
      <c r="Q197" s="173">
        <f>ROUND(I197*H197,3)</f>
        <v>0</v>
      </c>
      <c r="R197" s="173">
        <f>ROUND(J197*H197,3)</f>
        <v>0</v>
      </c>
      <c r="S197" s="53"/>
      <c r="T197" s="174">
        <f>S197*H197</f>
        <v>0</v>
      </c>
      <c r="U197" s="174">
        <v>0</v>
      </c>
      <c r="V197" s="174">
        <f>U197*H197</f>
        <v>0</v>
      </c>
      <c r="W197" s="174">
        <v>0</v>
      </c>
      <c r="X197" s="175">
        <f>W197*H197</f>
        <v>0</v>
      </c>
      <c r="Y197" s="28"/>
      <c r="Z197" s="28"/>
      <c r="AA197" s="28"/>
      <c r="AB197" s="28"/>
      <c r="AC197" s="28"/>
      <c r="AD197" s="28"/>
      <c r="AE197" s="28"/>
      <c r="AR197" s="176" t="s">
        <v>157</v>
      </c>
      <c r="AT197" s="176" t="s">
        <v>153</v>
      </c>
      <c r="AU197" s="176" t="s">
        <v>82</v>
      </c>
      <c r="AY197" s="14" t="s">
        <v>151</v>
      </c>
      <c r="BE197" s="177">
        <f>IF(O197="základná",K197,0)</f>
        <v>0</v>
      </c>
      <c r="BF197" s="177">
        <f>IF(O197="znížená",K197,0)</f>
        <v>0</v>
      </c>
      <c r="BG197" s="177">
        <f>IF(O197="zákl. prenesená",K197,0)</f>
        <v>0</v>
      </c>
      <c r="BH197" s="177">
        <f>IF(O197="zníž. prenesená",K197,0)</f>
        <v>0</v>
      </c>
      <c r="BI197" s="177">
        <f>IF(O197="nulová",K197,0)</f>
        <v>0</v>
      </c>
      <c r="BJ197" s="14" t="s">
        <v>158</v>
      </c>
      <c r="BK197" s="178">
        <f>ROUND(P197*H197,3)</f>
        <v>0</v>
      </c>
      <c r="BL197" s="14" t="s">
        <v>157</v>
      </c>
      <c r="BM197" s="176" t="s">
        <v>388</v>
      </c>
    </row>
    <row r="198" spans="1:65" s="2" customFormat="1" ht="21.75" customHeight="1" x14ac:dyDescent="0.2">
      <c r="A198" s="28"/>
      <c r="B198" s="163"/>
      <c r="C198" s="164" t="s">
        <v>389</v>
      </c>
      <c r="D198" s="164" t="s">
        <v>153</v>
      </c>
      <c r="E198" s="165" t="s">
        <v>1316</v>
      </c>
      <c r="F198" s="166" t="s">
        <v>1317</v>
      </c>
      <c r="G198" s="167" t="s">
        <v>198</v>
      </c>
      <c r="H198" s="168">
        <v>1</v>
      </c>
      <c r="I198" s="169"/>
      <c r="J198" s="169"/>
      <c r="K198" s="168">
        <f>ROUND(P198*H198,3)</f>
        <v>0</v>
      </c>
      <c r="L198" s="170"/>
      <c r="M198" s="29"/>
      <c r="N198" s="171" t="s">
        <v>1</v>
      </c>
      <c r="O198" s="172" t="s">
        <v>38</v>
      </c>
      <c r="P198" s="173">
        <f>I198+J198</f>
        <v>0</v>
      </c>
      <c r="Q198" s="173">
        <f>ROUND(I198*H198,3)</f>
        <v>0</v>
      </c>
      <c r="R198" s="173">
        <f>ROUND(J198*H198,3)</f>
        <v>0</v>
      </c>
      <c r="S198" s="53"/>
      <c r="T198" s="174">
        <f>S198*H198</f>
        <v>0</v>
      </c>
      <c r="U198" s="174">
        <v>0</v>
      </c>
      <c r="V198" s="174">
        <f>U198*H198</f>
        <v>0</v>
      </c>
      <c r="W198" s="174">
        <v>0</v>
      </c>
      <c r="X198" s="175">
        <f>W198*H198</f>
        <v>0</v>
      </c>
      <c r="Y198" s="28"/>
      <c r="Z198" s="28"/>
      <c r="AA198" s="28"/>
      <c r="AB198" s="28"/>
      <c r="AC198" s="28"/>
      <c r="AD198" s="28"/>
      <c r="AE198" s="28"/>
      <c r="AR198" s="176" t="s">
        <v>157</v>
      </c>
      <c r="AT198" s="176" t="s">
        <v>153</v>
      </c>
      <c r="AU198" s="176" t="s">
        <v>82</v>
      </c>
      <c r="AY198" s="14" t="s">
        <v>151</v>
      </c>
      <c r="BE198" s="177">
        <f>IF(O198="základná",K198,0)</f>
        <v>0</v>
      </c>
      <c r="BF198" s="177">
        <f>IF(O198="znížená",K198,0)</f>
        <v>0</v>
      </c>
      <c r="BG198" s="177">
        <f>IF(O198="zákl. prenesená",K198,0)</f>
        <v>0</v>
      </c>
      <c r="BH198" s="177">
        <f>IF(O198="zníž. prenesená",K198,0)</f>
        <v>0</v>
      </c>
      <c r="BI198" s="177">
        <f>IF(O198="nulová",K198,0)</f>
        <v>0</v>
      </c>
      <c r="BJ198" s="14" t="s">
        <v>158</v>
      </c>
      <c r="BK198" s="178">
        <f>ROUND(P198*H198,3)</f>
        <v>0</v>
      </c>
      <c r="BL198" s="14" t="s">
        <v>157</v>
      </c>
      <c r="BM198" s="176" t="s">
        <v>392</v>
      </c>
    </row>
    <row r="199" spans="1:65" s="12" customFormat="1" ht="25.9" customHeight="1" x14ac:dyDescent="0.2">
      <c r="B199" s="149"/>
      <c r="D199" s="150" t="s">
        <v>73</v>
      </c>
      <c r="E199" s="151" t="s">
        <v>1318</v>
      </c>
      <c r="F199" s="151" t="s">
        <v>1319</v>
      </c>
      <c r="I199" s="152"/>
      <c r="J199" s="152"/>
      <c r="K199" s="153">
        <f>BK199</f>
        <v>0</v>
      </c>
      <c r="M199" s="149"/>
      <c r="N199" s="154"/>
      <c r="O199" s="155"/>
      <c r="P199" s="155"/>
      <c r="Q199" s="156">
        <f>SUM(Q200:Q207)</f>
        <v>0</v>
      </c>
      <c r="R199" s="156">
        <f>SUM(R200:R207)</f>
        <v>0</v>
      </c>
      <c r="S199" s="155"/>
      <c r="T199" s="157">
        <f>SUM(T200:T207)</f>
        <v>0</v>
      </c>
      <c r="U199" s="155"/>
      <c r="V199" s="157">
        <f>SUM(V200:V207)</f>
        <v>0</v>
      </c>
      <c r="W199" s="155"/>
      <c r="X199" s="158">
        <f>SUM(X200:X207)</f>
        <v>0</v>
      </c>
      <c r="AR199" s="150" t="s">
        <v>82</v>
      </c>
      <c r="AT199" s="159" t="s">
        <v>73</v>
      </c>
      <c r="AU199" s="159" t="s">
        <v>74</v>
      </c>
      <c r="AY199" s="150" t="s">
        <v>151</v>
      </c>
      <c r="BK199" s="160">
        <f>SUM(BK200:BK207)</f>
        <v>0</v>
      </c>
    </row>
    <row r="200" spans="1:65" s="2" customFormat="1" ht="16.5" customHeight="1" x14ac:dyDescent="0.2">
      <c r="A200" s="28"/>
      <c r="B200" s="163"/>
      <c r="C200" s="164" t="s">
        <v>279</v>
      </c>
      <c r="D200" s="164" t="s">
        <v>153</v>
      </c>
      <c r="E200" s="165" t="s">
        <v>1320</v>
      </c>
      <c r="F200" s="166" t="s">
        <v>1321</v>
      </c>
      <c r="G200" s="167" t="s">
        <v>1175</v>
      </c>
      <c r="H200" s="168">
        <v>400</v>
      </c>
      <c r="I200" s="169"/>
      <c r="J200" s="169"/>
      <c r="K200" s="168">
        <f t="shared" ref="K200:K207" si="39">ROUND(P200*H200,3)</f>
        <v>0</v>
      </c>
      <c r="L200" s="170"/>
      <c r="M200" s="29"/>
      <c r="N200" s="171" t="s">
        <v>1</v>
      </c>
      <c r="O200" s="172" t="s">
        <v>38</v>
      </c>
      <c r="P200" s="173">
        <f t="shared" ref="P200:P207" si="40">I200+J200</f>
        <v>0</v>
      </c>
      <c r="Q200" s="173">
        <f t="shared" ref="Q200:Q207" si="41">ROUND(I200*H200,3)</f>
        <v>0</v>
      </c>
      <c r="R200" s="173">
        <f t="shared" ref="R200:R207" si="42">ROUND(J200*H200,3)</f>
        <v>0</v>
      </c>
      <c r="S200" s="53"/>
      <c r="T200" s="174">
        <f t="shared" ref="T200:T207" si="43">S200*H200</f>
        <v>0</v>
      </c>
      <c r="U200" s="174">
        <v>0</v>
      </c>
      <c r="V200" s="174">
        <f t="shared" ref="V200:V207" si="44">U200*H200</f>
        <v>0</v>
      </c>
      <c r="W200" s="174">
        <v>0</v>
      </c>
      <c r="X200" s="175">
        <f t="shared" ref="X200:X207" si="45">W200*H200</f>
        <v>0</v>
      </c>
      <c r="Y200" s="28"/>
      <c r="Z200" s="28"/>
      <c r="AA200" s="28"/>
      <c r="AB200" s="28"/>
      <c r="AC200" s="28"/>
      <c r="AD200" s="28"/>
      <c r="AE200" s="28"/>
      <c r="AR200" s="176" t="s">
        <v>157</v>
      </c>
      <c r="AT200" s="176" t="s">
        <v>153</v>
      </c>
      <c r="AU200" s="176" t="s">
        <v>82</v>
      </c>
      <c r="AY200" s="14" t="s">
        <v>151</v>
      </c>
      <c r="BE200" s="177">
        <f t="shared" ref="BE200:BE207" si="46">IF(O200="základná",K200,0)</f>
        <v>0</v>
      </c>
      <c r="BF200" s="177">
        <f t="shared" ref="BF200:BF207" si="47">IF(O200="znížená",K200,0)</f>
        <v>0</v>
      </c>
      <c r="BG200" s="177">
        <f t="shared" ref="BG200:BG207" si="48">IF(O200="zákl. prenesená",K200,0)</f>
        <v>0</v>
      </c>
      <c r="BH200" s="177">
        <f t="shared" ref="BH200:BH207" si="49">IF(O200="zníž. prenesená",K200,0)</f>
        <v>0</v>
      </c>
      <c r="BI200" s="177">
        <f t="shared" ref="BI200:BI207" si="50">IF(O200="nulová",K200,0)</f>
        <v>0</v>
      </c>
      <c r="BJ200" s="14" t="s">
        <v>158</v>
      </c>
      <c r="BK200" s="178">
        <f t="shared" ref="BK200:BK207" si="51">ROUND(P200*H200,3)</f>
        <v>0</v>
      </c>
      <c r="BL200" s="14" t="s">
        <v>157</v>
      </c>
      <c r="BM200" s="176" t="s">
        <v>395</v>
      </c>
    </row>
    <row r="201" spans="1:65" s="2" customFormat="1" ht="16.5" customHeight="1" x14ac:dyDescent="0.2">
      <c r="A201" s="28"/>
      <c r="B201" s="163"/>
      <c r="C201" s="164" t="s">
        <v>396</v>
      </c>
      <c r="D201" s="164" t="s">
        <v>153</v>
      </c>
      <c r="E201" s="165" t="s">
        <v>1322</v>
      </c>
      <c r="F201" s="166" t="s">
        <v>1323</v>
      </c>
      <c r="G201" s="167" t="s">
        <v>1175</v>
      </c>
      <c r="H201" s="168">
        <v>250</v>
      </c>
      <c r="I201" s="169"/>
      <c r="J201" s="169"/>
      <c r="K201" s="168">
        <f t="shared" si="39"/>
        <v>0</v>
      </c>
      <c r="L201" s="170"/>
      <c r="M201" s="29"/>
      <c r="N201" s="171" t="s">
        <v>1</v>
      </c>
      <c r="O201" s="172" t="s">
        <v>38</v>
      </c>
      <c r="P201" s="173">
        <f t="shared" si="40"/>
        <v>0</v>
      </c>
      <c r="Q201" s="173">
        <f t="shared" si="41"/>
        <v>0</v>
      </c>
      <c r="R201" s="173">
        <f t="shared" si="42"/>
        <v>0</v>
      </c>
      <c r="S201" s="53"/>
      <c r="T201" s="174">
        <f t="shared" si="43"/>
        <v>0</v>
      </c>
      <c r="U201" s="174">
        <v>0</v>
      </c>
      <c r="V201" s="174">
        <f t="shared" si="44"/>
        <v>0</v>
      </c>
      <c r="W201" s="174">
        <v>0</v>
      </c>
      <c r="X201" s="175">
        <f t="shared" si="45"/>
        <v>0</v>
      </c>
      <c r="Y201" s="28"/>
      <c r="Z201" s="28"/>
      <c r="AA201" s="28"/>
      <c r="AB201" s="28"/>
      <c r="AC201" s="28"/>
      <c r="AD201" s="28"/>
      <c r="AE201" s="28"/>
      <c r="AR201" s="176" t="s">
        <v>157</v>
      </c>
      <c r="AT201" s="176" t="s">
        <v>153</v>
      </c>
      <c r="AU201" s="176" t="s">
        <v>82</v>
      </c>
      <c r="AY201" s="14" t="s">
        <v>151</v>
      </c>
      <c r="BE201" s="177">
        <f t="shared" si="46"/>
        <v>0</v>
      </c>
      <c r="BF201" s="177">
        <f t="shared" si="47"/>
        <v>0</v>
      </c>
      <c r="BG201" s="177">
        <f t="shared" si="48"/>
        <v>0</v>
      </c>
      <c r="BH201" s="177">
        <f t="shared" si="49"/>
        <v>0</v>
      </c>
      <c r="BI201" s="177">
        <f t="shared" si="50"/>
        <v>0</v>
      </c>
      <c r="BJ201" s="14" t="s">
        <v>158</v>
      </c>
      <c r="BK201" s="178">
        <f t="shared" si="51"/>
        <v>0</v>
      </c>
      <c r="BL201" s="14" t="s">
        <v>157</v>
      </c>
      <c r="BM201" s="176" t="s">
        <v>399</v>
      </c>
    </row>
    <row r="202" spans="1:65" s="2" customFormat="1" ht="21.75" customHeight="1" x14ac:dyDescent="0.2">
      <c r="A202" s="28"/>
      <c r="B202" s="163"/>
      <c r="C202" s="164" t="s">
        <v>282</v>
      </c>
      <c r="D202" s="164" t="s">
        <v>153</v>
      </c>
      <c r="E202" s="165" t="s">
        <v>1324</v>
      </c>
      <c r="F202" s="166" t="s">
        <v>1325</v>
      </c>
      <c r="G202" s="167" t="s">
        <v>198</v>
      </c>
      <c r="H202" s="168">
        <v>1</v>
      </c>
      <c r="I202" s="169"/>
      <c r="J202" s="169"/>
      <c r="K202" s="168">
        <f t="shared" si="39"/>
        <v>0</v>
      </c>
      <c r="L202" s="170"/>
      <c r="M202" s="29"/>
      <c r="N202" s="171" t="s">
        <v>1</v>
      </c>
      <c r="O202" s="172" t="s">
        <v>38</v>
      </c>
      <c r="P202" s="173">
        <f t="shared" si="40"/>
        <v>0</v>
      </c>
      <c r="Q202" s="173">
        <f t="shared" si="41"/>
        <v>0</v>
      </c>
      <c r="R202" s="173">
        <f t="shared" si="42"/>
        <v>0</v>
      </c>
      <c r="S202" s="53"/>
      <c r="T202" s="174">
        <f t="shared" si="43"/>
        <v>0</v>
      </c>
      <c r="U202" s="174">
        <v>0</v>
      </c>
      <c r="V202" s="174">
        <f t="shared" si="44"/>
        <v>0</v>
      </c>
      <c r="W202" s="174">
        <v>0</v>
      </c>
      <c r="X202" s="175">
        <f t="shared" si="45"/>
        <v>0</v>
      </c>
      <c r="Y202" s="28"/>
      <c r="Z202" s="28"/>
      <c r="AA202" s="28"/>
      <c r="AB202" s="28"/>
      <c r="AC202" s="28"/>
      <c r="AD202" s="28"/>
      <c r="AE202" s="28"/>
      <c r="AR202" s="176" t="s">
        <v>157</v>
      </c>
      <c r="AT202" s="176" t="s">
        <v>153</v>
      </c>
      <c r="AU202" s="176" t="s">
        <v>82</v>
      </c>
      <c r="AY202" s="14" t="s">
        <v>151</v>
      </c>
      <c r="BE202" s="177">
        <f t="shared" si="46"/>
        <v>0</v>
      </c>
      <c r="BF202" s="177">
        <f t="shared" si="47"/>
        <v>0</v>
      </c>
      <c r="BG202" s="177">
        <f t="shared" si="48"/>
        <v>0</v>
      </c>
      <c r="BH202" s="177">
        <f t="shared" si="49"/>
        <v>0</v>
      </c>
      <c r="BI202" s="177">
        <f t="shared" si="50"/>
        <v>0</v>
      </c>
      <c r="BJ202" s="14" t="s">
        <v>158</v>
      </c>
      <c r="BK202" s="178">
        <f t="shared" si="51"/>
        <v>0</v>
      </c>
      <c r="BL202" s="14" t="s">
        <v>157</v>
      </c>
      <c r="BM202" s="176" t="s">
        <v>402</v>
      </c>
    </row>
    <row r="203" spans="1:65" s="2" customFormat="1" ht="16.5" customHeight="1" x14ac:dyDescent="0.2">
      <c r="A203" s="28"/>
      <c r="B203" s="163"/>
      <c r="C203" s="164" t="s">
        <v>403</v>
      </c>
      <c r="D203" s="164" t="s">
        <v>153</v>
      </c>
      <c r="E203" s="165" t="s">
        <v>1326</v>
      </c>
      <c r="F203" s="166" t="s">
        <v>1327</v>
      </c>
      <c r="G203" s="167" t="s">
        <v>198</v>
      </c>
      <c r="H203" s="168">
        <v>1</v>
      </c>
      <c r="I203" s="169"/>
      <c r="J203" s="169"/>
      <c r="K203" s="168">
        <f t="shared" si="39"/>
        <v>0</v>
      </c>
      <c r="L203" s="170"/>
      <c r="M203" s="29"/>
      <c r="N203" s="171" t="s">
        <v>1</v>
      </c>
      <c r="O203" s="172" t="s">
        <v>38</v>
      </c>
      <c r="P203" s="173">
        <f t="shared" si="40"/>
        <v>0</v>
      </c>
      <c r="Q203" s="173">
        <f t="shared" si="41"/>
        <v>0</v>
      </c>
      <c r="R203" s="173">
        <f t="shared" si="42"/>
        <v>0</v>
      </c>
      <c r="S203" s="53"/>
      <c r="T203" s="174">
        <f t="shared" si="43"/>
        <v>0</v>
      </c>
      <c r="U203" s="174">
        <v>0</v>
      </c>
      <c r="V203" s="174">
        <f t="shared" si="44"/>
        <v>0</v>
      </c>
      <c r="W203" s="174">
        <v>0</v>
      </c>
      <c r="X203" s="175">
        <f t="shared" si="45"/>
        <v>0</v>
      </c>
      <c r="Y203" s="28"/>
      <c r="Z203" s="28"/>
      <c r="AA203" s="28"/>
      <c r="AB203" s="28"/>
      <c r="AC203" s="28"/>
      <c r="AD203" s="28"/>
      <c r="AE203" s="28"/>
      <c r="AR203" s="176" t="s">
        <v>157</v>
      </c>
      <c r="AT203" s="176" t="s">
        <v>153</v>
      </c>
      <c r="AU203" s="176" t="s">
        <v>82</v>
      </c>
      <c r="AY203" s="14" t="s">
        <v>151</v>
      </c>
      <c r="BE203" s="177">
        <f t="shared" si="46"/>
        <v>0</v>
      </c>
      <c r="BF203" s="177">
        <f t="shared" si="47"/>
        <v>0</v>
      </c>
      <c r="BG203" s="177">
        <f t="shared" si="48"/>
        <v>0</v>
      </c>
      <c r="BH203" s="177">
        <f t="shared" si="49"/>
        <v>0</v>
      </c>
      <c r="BI203" s="177">
        <f t="shared" si="50"/>
        <v>0</v>
      </c>
      <c r="BJ203" s="14" t="s">
        <v>158</v>
      </c>
      <c r="BK203" s="178">
        <f t="shared" si="51"/>
        <v>0</v>
      </c>
      <c r="BL203" s="14" t="s">
        <v>157</v>
      </c>
      <c r="BM203" s="176" t="s">
        <v>406</v>
      </c>
    </row>
    <row r="204" spans="1:65" s="2" customFormat="1" ht="16.5" customHeight="1" x14ac:dyDescent="0.2">
      <c r="A204" s="28"/>
      <c r="B204" s="163"/>
      <c r="C204" s="164" t="s">
        <v>286</v>
      </c>
      <c r="D204" s="164" t="s">
        <v>153</v>
      </c>
      <c r="E204" s="165" t="s">
        <v>1328</v>
      </c>
      <c r="F204" s="166" t="s">
        <v>1329</v>
      </c>
      <c r="G204" s="167" t="s">
        <v>198</v>
      </c>
      <c r="H204" s="168">
        <v>1</v>
      </c>
      <c r="I204" s="169"/>
      <c r="J204" s="169"/>
      <c r="K204" s="168">
        <f t="shared" si="39"/>
        <v>0</v>
      </c>
      <c r="L204" s="170"/>
      <c r="M204" s="29"/>
      <c r="N204" s="171" t="s">
        <v>1</v>
      </c>
      <c r="O204" s="172" t="s">
        <v>38</v>
      </c>
      <c r="P204" s="173">
        <f t="shared" si="40"/>
        <v>0</v>
      </c>
      <c r="Q204" s="173">
        <f t="shared" si="41"/>
        <v>0</v>
      </c>
      <c r="R204" s="173">
        <f t="shared" si="42"/>
        <v>0</v>
      </c>
      <c r="S204" s="53"/>
      <c r="T204" s="174">
        <f t="shared" si="43"/>
        <v>0</v>
      </c>
      <c r="U204" s="174">
        <v>0</v>
      </c>
      <c r="V204" s="174">
        <f t="shared" si="44"/>
        <v>0</v>
      </c>
      <c r="W204" s="174">
        <v>0</v>
      </c>
      <c r="X204" s="175">
        <f t="shared" si="45"/>
        <v>0</v>
      </c>
      <c r="Y204" s="28"/>
      <c r="Z204" s="28"/>
      <c r="AA204" s="28"/>
      <c r="AB204" s="28"/>
      <c r="AC204" s="28"/>
      <c r="AD204" s="28"/>
      <c r="AE204" s="28"/>
      <c r="AR204" s="176" t="s">
        <v>157</v>
      </c>
      <c r="AT204" s="176" t="s">
        <v>153</v>
      </c>
      <c r="AU204" s="176" t="s">
        <v>82</v>
      </c>
      <c r="AY204" s="14" t="s">
        <v>151</v>
      </c>
      <c r="BE204" s="177">
        <f t="shared" si="46"/>
        <v>0</v>
      </c>
      <c r="BF204" s="177">
        <f t="shared" si="47"/>
        <v>0</v>
      </c>
      <c r="BG204" s="177">
        <f t="shared" si="48"/>
        <v>0</v>
      </c>
      <c r="BH204" s="177">
        <f t="shared" si="49"/>
        <v>0</v>
      </c>
      <c r="BI204" s="177">
        <f t="shared" si="50"/>
        <v>0</v>
      </c>
      <c r="BJ204" s="14" t="s">
        <v>158</v>
      </c>
      <c r="BK204" s="178">
        <f t="shared" si="51"/>
        <v>0</v>
      </c>
      <c r="BL204" s="14" t="s">
        <v>157</v>
      </c>
      <c r="BM204" s="176" t="s">
        <v>409</v>
      </c>
    </row>
    <row r="205" spans="1:65" s="2" customFormat="1" ht="16.5" customHeight="1" x14ac:dyDescent="0.2">
      <c r="A205" s="28"/>
      <c r="B205" s="163"/>
      <c r="C205" s="164" t="s">
        <v>410</v>
      </c>
      <c r="D205" s="164" t="s">
        <v>153</v>
      </c>
      <c r="E205" s="165" t="s">
        <v>1330</v>
      </c>
      <c r="F205" s="166" t="s">
        <v>1331</v>
      </c>
      <c r="G205" s="167" t="s">
        <v>1332</v>
      </c>
      <c r="H205" s="168">
        <v>60</v>
      </c>
      <c r="I205" s="169"/>
      <c r="J205" s="169"/>
      <c r="K205" s="168">
        <f t="shared" si="39"/>
        <v>0</v>
      </c>
      <c r="L205" s="170"/>
      <c r="M205" s="29"/>
      <c r="N205" s="171" t="s">
        <v>1</v>
      </c>
      <c r="O205" s="172" t="s">
        <v>38</v>
      </c>
      <c r="P205" s="173">
        <f t="shared" si="40"/>
        <v>0</v>
      </c>
      <c r="Q205" s="173">
        <f t="shared" si="41"/>
        <v>0</v>
      </c>
      <c r="R205" s="173">
        <f t="shared" si="42"/>
        <v>0</v>
      </c>
      <c r="S205" s="53"/>
      <c r="T205" s="174">
        <f t="shared" si="43"/>
        <v>0</v>
      </c>
      <c r="U205" s="174">
        <v>0</v>
      </c>
      <c r="V205" s="174">
        <f t="shared" si="44"/>
        <v>0</v>
      </c>
      <c r="W205" s="174">
        <v>0</v>
      </c>
      <c r="X205" s="175">
        <f t="shared" si="45"/>
        <v>0</v>
      </c>
      <c r="Y205" s="28"/>
      <c r="Z205" s="28"/>
      <c r="AA205" s="28"/>
      <c r="AB205" s="28"/>
      <c r="AC205" s="28"/>
      <c r="AD205" s="28"/>
      <c r="AE205" s="28"/>
      <c r="AR205" s="176" t="s">
        <v>157</v>
      </c>
      <c r="AT205" s="176" t="s">
        <v>153</v>
      </c>
      <c r="AU205" s="176" t="s">
        <v>82</v>
      </c>
      <c r="AY205" s="14" t="s">
        <v>151</v>
      </c>
      <c r="BE205" s="177">
        <f t="shared" si="46"/>
        <v>0</v>
      </c>
      <c r="BF205" s="177">
        <f t="shared" si="47"/>
        <v>0</v>
      </c>
      <c r="BG205" s="177">
        <f t="shared" si="48"/>
        <v>0</v>
      </c>
      <c r="BH205" s="177">
        <f t="shared" si="49"/>
        <v>0</v>
      </c>
      <c r="BI205" s="177">
        <f t="shared" si="50"/>
        <v>0</v>
      </c>
      <c r="BJ205" s="14" t="s">
        <v>158</v>
      </c>
      <c r="BK205" s="178">
        <f t="shared" si="51"/>
        <v>0</v>
      </c>
      <c r="BL205" s="14" t="s">
        <v>157</v>
      </c>
      <c r="BM205" s="176" t="s">
        <v>413</v>
      </c>
    </row>
    <row r="206" spans="1:65" s="2" customFormat="1" ht="16.5" customHeight="1" x14ac:dyDescent="0.2">
      <c r="A206" s="28"/>
      <c r="B206" s="163"/>
      <c r="C206" s="164" t="s">
        <v>289</v>
      </c>
      <c r="D206" s="164" t="s">
        <v>153</v>
      </c>
      <c r="E206" s="165" t="s">
        <v>1333</v>
      </c>
      <c r="F206" s="166" t="s">
        <v>1334</v>
      </c>
      <c r="G206" s="167" t="s">
        <v>649</v>
      </c>
      <c r="H206" s="169"/>
      <c r="I206" s="169"/>
      <c r="J206" s="169"/>
      <c r="K206" s="168">
        <f t="shared" si="39"/>
        <v>0</v>
      </c>
      <c r="L206" s="170"/>
      <c r="M206" s="29"/>
      <c r="N206" s="171" t="s">
        <v>1</v>
      </c>
      <c r="O206" s="172" t="s">
        <v>38</v>
      </c>
      <c r="P206" s="173">
        <f t="shared" si="40"/>
        <v>0</v>
      </c>
      <c r="Q206" s="173">
        <f t="shared" si="41"/>
        <v>0</v>
      </c>
      <c r="R206" s="173">
        <f t="shared" si="42"/>
        <v>0</v>
      </c>
      <c r="S206" s="53"/>
      <c r="T206" s="174">
        <f t="shared" si="43"/>
        <v>0</v>
      </c>
      <c r="U206" s="174">
        <v>0</v>
      </c>
      <c r="V206" s="174">
        <f t="shared" si="44"/>
        <v>0</v>
      </c>
      <c r="W206" s="174">
        <v>0</v>
      </c>
      <c r="X206" s="175">
        <f t="shared" si="45"/>
        <v>0</v>
      </c>
      <c r="Y206" s="28"/>
      <c r="Z206" s="28"/>
      <c r="AA206" s="28"/>
      <c r="AB206" s="28"/>
      <c r="AC206" s="28"/>
      <c r="AD206" s="28"/>
      <c r="AE206" s="28"/>
      <c r="AR206" s="176" t="s">
        <v>157</v>
      </c>
      <c r="AT206" s="176" t="s">
        <v>153</v>
      </c>
      <c r="AU206" s="176" t="s">
        <v>82</v>
      </c>
      <c r="AY206" s="14" t="s">
        <v>151</v>
      </c>
      <c r="BE206" s="177">
        <f t="shared" si="46"/>
        <v>0</v>
      </c>
      <c r="BF206" s="177">
        <f t="shared" si="47"/>
        <v>0</v>
      </c>
      <c r="BG206" s="177">
        <f t="shared" si="48"/>
        <v>0</v>
      </c>
      <c r="BH206" s="177">
        <f t="shared" si="49"/>
        <v>0</v>
      </c>
      <c r="BI206" s="177">
        <f t="shared" si="50"/>
        <v>0</v>
      </c>
      <c r="BJ206" s="14" t="s">
        <v>158</v>
      </c>
      <c r="BK206" s="178">
        <f t="shared" si="51"/>
        <v>0</v>
      </c>
      <c r="BL206" s="14" t="s">
        <v>157</v>
      </c>
      <c r="BM206" s="176" t="s">
        <v>416</v>
      </c>
    </row>
    <row r="207" spans="1:65" s="2" customFormat="1" ht="16.5" customHeight="1" x14ac:dyDescent="0.2">
      <c r="A207" s="28"/>
      <c r="B207" s="163"/>
      <c r="C207" s="164" t="s">
        <v>417</v>
      </c>
      <c r="D207" s="164" t="s">
        <v>153</v>
      </c>
      <c r="E207" s="165" t="s">
        <v>1335</v>
      </c>
      <c r="F207" s="166" t="s">
        <v>1336</v>
      </c>
      <c r="G207" s="167" t="s">
        <v>649</v>
      </c>
      <c r="H207" s="169"/>
      <c r="I207" s="169"/>
      <c r="J207" s="169"/>
      <c r="K207" s="168">
        <f t="shared" si="39"/>
        <v>0</v>
      </c>
      <c r="L207" s="170"/>
      <c r="M207" s="29"/>
      <c r="N207" s="190" t="s">
        <v>1</v>
      </c>
      <c r="O207" s="191" t="s">
        <v>38</v>
      </c>
      <c r="P207" s="192">
        <f t="shared" si="40"/>
        <v>0</v>
      </c>
      <c r="Q207" s="192">
        <f t="shared" si="41"/>
        <v>0</v>
      </c>
      <c r="R207" s="192">
        <f t="shared" si="42"/>
        <v>0</v>
      </c>
      <c r="S207" s="193"/>
      <c r="T207" s="194">
        <f t="shared" si="43"/>
        <v>0</v>
      </c>
      <c r="U207" s="194">
        <v>0</v>
      </c>
      <c r="V207" s="194">
        <f t="shared" si="44"/>
        <v>0</v>
      </c>
      <c r="W207" s="194">
        <v>0</v>
      </c>
      <c r="X207" s="195">
        <f t="shared" si="45"/>
        <v>0</v>
      </c>
      <c r="Y207" s="28"/>
      <c r="Z207" s="28"/>
      <c r="AA207" s="28"/>
      <c r="AB207" s="28"/>
      <c r="AC207" s="28"/>
      <c r="AD207" s="28"/>
      <c r="AE207" s="28"/>
      <c r="AR207" s="176" t="s">
        <v>157</v>
      </c>
      <c r="AT207" s="176" t="s">
        <v>153</v>
      </c>
      <c r="AU207" s="176" t="s">
        <v>82</v>
      </c>
      <c r="AY207" s="14" t="s">
        <v>151</v>
      </c>
      <c r="BE207" s="177">
        <f t="shared" si="46"/>
        <v>0</v>
      </c>
      <c r="BF207" s="177">
        <f t="shared" si="47"/>
        <v>0</v>
      </c>
      <c r="BG207" s="177">
        <f t="shared" si="48"/>
        <v>0</v>
      </c>
      <c r="BH207" s="177">
        <f t="shared" si="49"/>
        <v>0</v>
      </c>
      <c r="BI207" s="177">
        <f t="shared" si="50"/>
        <v>0</v>
      </c>
      <c r="BJ207" s="14" t="s">
        <v>158</v>
      </c>
      <c r="BK207" s="178">
        <f t="shared" si="51"/>
        <v>0</v>
      </c>
      <c r="BL207" s="14" t="s">
        <v>157</v>
      </c>
      <c r="BM207" s="176" t="s">
        <v>420</v>
      </c>
    </row>
    <row r="208" spans="1:65" s="2" customFormat="1" ht="6.95" customHeight="1" x14ac:dyDescent="0.2">
      <c r="A208" s="28"/>
      <c r="B208" s="43"/>
      <c r="C208" s="44"/>
      <c r="D208" s="44"/>
      <c r="E208" s="44"/>
      <c r="F208" s="44"/>
      <c r="G208" s="44"/>
      <c r="H208" s="44"/>
      <c r="I208" s="118"/>
      <c r="J208" s="118"/>
      <c r="K208" s="44"/>
      <c r="L208" s="44"/>
      <c r="M208" s="29"/>
      <c r="N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</row>
  </sheetData>
  <autoFilter ref="C124:L207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6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89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89"/>
      <c r="J2" s="89"/>
      <c r="M2" s="234" t="s">
        <v>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T2" s="14" t="s">
        <v>89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0"/>
      <c r="J3" s="90"/>
      <c r="K3" s="16"/>
      <c r="L3" s="16"/>
      <c r="M3" s="17"/>
      <c r="AT3" s="14" t="s">
        <v>74</v>
      </c>
    </row>
    <row r="4" spans="1:46" s="1" customFormat="1" ht="24.95" customHeight="1" x14ac:dyDescent="0.2">
      <c r="B4" s="17"/>
      <c r="D4" s="18" t="s">
        <v>93</v>
      </c>
      <c r="I4" s="89"/>
      <c r="J4" s="89"/>
      <c r="M4" s="17"/>
      <c r="N4" s="91" t="s">
        <v>10</v>
      </c>
      <c r="AT4" s="14" t="s">
        <v>3</v>
      </c>
    </row>
    <row r="5" spans="1:46" s="1" customFormat="1" ht="6.95" customHeight="1" x14ac:dyDescent="0.2">
      <c r="B5" s="17"/>
      <c r="I5" s="89"/>
      <c r="J5" s="89"/>
      <c r="M5" s="17"/>
    </row>
    <row r="6" spans="1:46" s="1" customFormat="1" ht="12" customHeight="1" x14ac:dyDescent="0.2">
      <c r="B6" s="17"/>
      <c r="D6" s="24" t="s">
        <v>15</v>
      </c>
      <c r="I6" s="89"/>
      <c r="J6" s="89"/>
      <c r="M6" s="17"/>
    </row>
    <row r="7" spans="1:46" s="1" customFormat="1" ht="23.25" customHeight="1" x14ac:dyDescent="0.2">
      <c r="B7" s="17"/>
      <c r="E7" s="235" t="str">
        <f>'Rekapitulácia stavby'!K6</f>
        <v>Centrum odborného výcviku-materialno-technické vybavenie rekonštr.SOŠ strojnická Pov.Bystrica</v>
      </c>
      <c r="F7" s="236"/>
      <c r="G7" s="236"/>
      <c r="H7" s="236"/>
      <c r="I7" s="89"/>
      <c r="J7" s="89"/>
      <c r="M7" s="17"/>
    </row>
    <row r="8" spans="1:46" s="2" customFormat="1" ht="12" customHeight="1" x14ac:dyDescent="0.2">
      <c r="A8" s="28"/>
      <c r="B8" s="29"/>
      <c r="C8" s="28"/>
      <c r="D8" s="24" t="s">
        <v>94</v>
      </c>
      <c r="E8" s="28"/>
      <c r="F8" s="28"/>
      <c r="G8" s="28"/>
      <c r="H8" s="28"/>
      <c r="I8" s="92"/>
      <c r="J8" s="92"/>
      <c r="K8" s="28"/>
      <c r="L8" s="28"/>
      <c r="M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 x14ac:dyDescent="0.2">
      <c r="A9" s="28"/>
      <c r="B9" s="29"/>
      <c r="C9" s="28"/>
      <c r="D9" s="28"/>
      <c r="E9" s="196" t="s">
        <v>1337</v>
      </c>
      <c r="F9" s="237"/>
      <c r="G9" s="237"/>
      <c r="H9" s="237"/>
      <c r="I9" s="92"/>
      <c r="J9" s="92"/>
      <c r="K9" s="28"/>
      <c r="L9" s="28"/>
      <c r="M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1.25" x14ac:dyDescent="0.2">
      <c r="A10" s="28"/>
      <c r="B10" s="29"/>
      <c r="C10" s="28"/>
      <c r="D10" s="28"/>
      <c r="E10" s="28"/>
      <c r="F10" s="28"/>
      <c r="G10" s="28"/>
      <c r="H10" s="28"/>
      <c r="I10" s="92"/>
      <c r="J10" s="92"/>
      <c r="K10" s="28"/>
      <c r="L10" s="28"/>
      <c r="M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 x14ac:dyDescent="0.2">
      <c r="A11" s="28"/>
      <c r="B11" s="29"/>
      <c r="C11" s="28"/>
      <c r="D11" s="24" t="s">
        <v>17</v>
      </c>
      <c r="E11" s="28"/>
      <c r="F11" s="22" t="s">
        <v>1</v>
      </c>
      <c r="G11" s="28"/>
      <c r="H11" s="28"/>
      <c r="I11" s="93" t="s">
        <v>18</v>
      </c>
      <c r="J11" s="94" t="s">
        <v>1</v>
      </c>
      <c r="K11" s="28"/>
      <c r="L11" s="28"/>
      <c r="M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4" t="s">
        <v>19</v>
      </c>
      <c r="E12" s="28"/>
      <c r="F12" s="22" t="s">
        <v>20</v>
      </c>
      <c r="G12" s="28"/>
      <c r="H12" s="28"/>
      <c r="I12" s="93" t="s">
        <v>21</v>
      </c>
      <c r="J12" s="95" t="str">
        <f>'Rekapitulácia stavby'!AN8</f>
        <v>5.6.2020</v>
      </c>
      <c r="K12" s="28"/>
      <c r="L12" s="28"/>
      <c r="M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 x14ac:dyDescent="0.2">
      <c r="A13" s="28"/>
      <c r="B13" s="29"/>
      <c r="C13" s="28"/>
      <c r="D13" s="28"/>
      <c r="E13" s="28"/>
      <c r="F13" s="28"/>
      <c r="G13" s="28"/>
      <c r="H13" s="28"/>
      <c r="I13" s="92"/>
      <c r="J13" s="92"/>
      <c r="K13" s="28"/>
      <c r="L13" s="28"/>
      <c r="M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29"/>
      <c r="C14" s="28"/>
      <c r="D14" s="24" t="s">
        <v>23</v>
      </c>
      <c r="E14" s="28"/>
      <c r="F14" s="28"/>
      <c r="G14" s="28"/>
      <c r="H14" s="28"/>
      <c r="I14" s="93" t="s">
        <v>24</v>
      </c>
      <c r="J14" s="94" t="str">
        <f>IF('Rekapitulácia stavby'!AN10="","",'Rekapitulácia stavby'!AN10)</f>
        <v/>
      </c>
      <c r="K14" s="28"/>
      <c r="L14" s="28"/>
      <c r="M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 x14ac:dyDescent="0.2">
      <c r="A15" s="28"/>
      <c r="B15" s="29"/>
      <c r="C15" s="28"/>
      <c r="D15" s="28"/>
      <c r="E15" s="22" t="str">
        <f>IF('Rekapitulácia stavby'!E11="","",'Rekapitulácia stavby'!E11)</f>
        <v xml:space="preserve"> </v>
      </c>
      <c r="F15" s="28"/>
      <c r="G15" s="28"/>
      <c r="H15" s="28"/>
      <c r="I15" s="93" t="s">
        <v>25</v>
      </c>
      <c r="J15" s="94" t="str">
        <f>IF('Rekapitulácia stavby'!AN11="","",'Rekapitulácia stavby'!AN11)</f>
        <v/>
      </c>
      <c r="K15" s="28"/>
      <c r="L15" s="28"/>
      <c r="M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 x14ac:dyDescent="0.2">
      <c r="A16" s="28"/>
      <c r="B16" s="29"/>
      <c r="C16" s="28"/>
      <c r="D16" s="28"/>
      <c r="E16" s="28"/>
      <c r="F16" s="28"/>
      <c r="G16" s="28"/>
      <c r="H16" s="28"/>
      <c r="I16" s="92"/>
      <c r="J16" s="92"/>
      <c r="K16" s="28"/>
      <c r="L16" s="28"/>
      <c r="M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 x14ac:dyDescent="0.2">
      <c r="A17" s="28"/>
      <c r="B17" s="29"/>
      <c r="C17" s="28"/>
      <c r="D17" s="24" t="s">
        <v>26</v>
      </c>
      <c r="E17" s="28"/>
      <c r="F17" s="28"/>
      <c r="G17" s="28"/>
      <c r="H17" s="28"/>
      <c r="I17" s="93" t="s">
        <v>24</v>
      </c>
      <c r="J17" s="25" t="str">
        <f>'Rekapitulácia stavby'!AN13</f>
        <v>Vyplň údaj</v>
      </c>
      <c r="K17" s="28"/>
      <c r="L17" s="28"/>
      <c r="M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 x14ac:dyDescent="0.2">
      <c r="A18" s="28"/>
      <c r="B18" s="29"/>
      <c r="C18" s="28"/>
      <c r="D18" s="28"/>
      <c r="E18" s="238" t="str">
        <f>'Rekapitulácia stavby'!E14</f>
        <v>Vyplň údaj</v>
      </c>
      <c r="F18" s="218"/>
      <c r="G18" s="218"/>
      <c r="H18" s="218"/>
      <c r="I18" s="93" t="s">
        <v>25</v>
      </c>
      <c r="J18" s="25" t="str">
        <f>'Rekapitulácia stavby'!AN14</f>
        <v>Vyplň údaj</v>
      </c>
      <c r="K18" s="28"/>
      <c r="L18" s="28"/>
      <c r="M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 x14ac:dyDescent="0.2">
      <c r="A19" s="28"/>
      <c r="B19" s="29"/>
      <c r="C19" s="28"/>
      <c r="D19" s="28"/>
      <c r="E19" s="28"/>
      <c r="F19" s="28"/>
      <c r="G19" s="28"/>
      <c r="H19" s="28"/>
      <c r="I19" s="92"/>
      <c r="J19" s="92"/>
      <c r="K19" s="28"/>
      <c r="L19" s="28"/>
      <c r="M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 x14ac:dyDescent="0.2">
      <c r="A20" s="28"/>
      <c r="B20" s="29"/>
      <c r="C20" s="28"/>
      <c r="D20" s="24" t="s">
        <v>28</v>
      </c>
      <c r="E20" s="28"/>
      <c r="F20" s="28"/>
      <c r="G20" s="28"/>
      <c r="H20" s="28"/>
      <c r="I20" s="93" t="s">
        <v>24</v>
      </c>
      <c r="J20" s="94" t="str">
        <f>IF('Rekapitulácia stavby'!AN16="","",'Rekapitulácia stavby'!AN16)</f>
        <v/>
      </c>
      <c r="K20" s="28"/>
      <c r="L20" s="28"/>
      <c r="M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 x14ac:dyDescent="0.2">
      <c r="A21" s="28"/>
      <c r="B21" s="29"/>
      <c r="C21" s="28"/>
      <c r="D21" s="28"/>
      <c r="E21" s="22" t="str">
        <f>IF('Rekapitulácia stavby'!E17="","",'Rekapitulácia stavby'!E17)</f>
        <v xml:space="preserve"> </v>
      </c>
      <c r="F21" s="28"/>
      <c r="G21" s="28"/>
      <c r="H21" s="28"/>
      <c r="I21" s="93" t="s">
        <v>25</v>
      </c>
      <c r="J21" s="94" t="str">
        <f>IF('Rekapitulácia stavby'!AN17="","",'Rekapitulácia stavby'!AN17)</f>
        <v/>
      </c>
      <c r="K21" s="28"/>
      <c r="L21" s="28"/>
      <c r="M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 x14ac:dyDescent="0.2">
      <c r="A22" s="28"/>
      <c r="B22" s="29"/>
      <c r="C22" s="28"/>
      <c r="D22" s="28"/>
      <c r="E22" s="28"/>
      <c r="F22" s="28"/>
      <c r="G22" s="28"/>
      <c r="H22" s="28"/>
      <c r="I22" s="92"/>
      <c r="J22" s="92"/>
      <c r="K22" s="28"/>
      <c r="L22" s="28"/>
      <c r="M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 x14ac:dyDescent="0.2">
      <c r="A23" s="28"/>
      <c r="B23" s="29"/>
      <c r="C23" s="28"/>
      <c r="D23" s="24" t="s">
        <v>30</v>
      </c>
      <c r="E23" s="28"/>
      <c r="F23" s="28"/>
      <c r="G23" s="28"/>
      <c r="H23" s="28"/>
      <c r="I23" s="93" t="s">
        <v>24</v>
      </c>
      <c r="J23" s="94" t="str">
        <f>IF('Rekapitulácia stavby'!AN19="","",'Rekapitulácia stavby'!AN19)</f>
        <v/>
      </c>
      <c r="K23" s="28"/>
      <c r="L23" s="28"/>
      <c r="M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 x14ac:dyDescent="0.2">
      <c r="A24" s="28"/>
      <c r="B24" s="29"/>
      <c r="C24" s="28"/>
      <c r="D24" s="28"/>
      <c r="E24" s="22" t="str">
        <f>IF('Rekapitulácia stavby'!E20="","",'Rekapitulácia stavby'!E20)</f>
        <v xml:space="preserve"> </v>
      </c>
      <c r="F24" s="28"/>
      <c r="G24" s="28"/>
      <c r="H24" s="28"/>
      <c r="I24" s="93" t="s">
        <v>25</v>
      </c>
      <c r="J24" s="94" t="str">
        <f>IF('Rekapitulácia stavby'!AN20="","",'Rekapitulácia stavby'!AN20)</f>
        <v/>
      </c>
      <c r="K24" s="28"/>
      <c r="L24" s="28"/>
      <c r="M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 x14ac:dyDescent="0.2">
      <c r="A25" s="28"/>
      <c r="B25" s="29"/>
      <c r="C25" s="28"/>
      <c r="D25" s="28"/>
      <c r="E25" s="28"/>
      <c r="F25" s="28"/>
      <c r="G25" s="28"/>
      <c r="H25" s="28"/>
      <c r="I25" s="92"/>
      <c r="J25" s="92"/>
      <c r="K25" s="28"/>
      <c r="L25" s="28"/>
      <c r="M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 x14ac:dyDescent="0.2">
      <c r="A26" s="28"/>
      <c r="B26" s="29"/>
      <c r="C26" s="28"/>
      <c r="D26" s="24" t="s">
        <v>31</v>
      </c>
      <c r="E26" s="28"/>
      <c r="F26" s="28"/>
      <c r="G26" s="28"/>
      <c r="H26" s="28"/>
      <c r="I26" s="92"/>
      <c r="J26" s="92"/>
      <c r="K26" s="28"/>
      <c r="L26" s="28"/>
      <c r="M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 x14ac:dyDescent="0.2">
      <c r="A27" s="96"/>
      <c r="B27" s="97"/>
      <c r="C27" s="96"/>
      <c r="D27" s="96"/>
      <c r="E27" s="223" t="s">
        <v>1</v>
      </c>
      <c r="F27" s="223"/>
      <c r="G27" s="223"/>
      <c r="H27" s="223"/>
      <c r="I27" s="98"/>
      <c r="J27" s="98"/>
      <c r="K27" s="96"/>
      <c r="L27" s="96"/>
      <c r="M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 x14ac:dyDescent="0.2">
      <c r="A28" s="28"/>
      <c r="B28" s="29"/>
      <c r="C28" s="28"/>
      <c r="D28" s="28"/>
      <c r="E28" s="28"/>
      <c r="F28" s="28"/>
      <c r="G28" s="28"/>
      <c r="H28" s="28"/>
      <c r="I28" s="92"/>
      <c r="J28" s="92"/>
      <c r="K28" s="28"/>
      <c r="L28" s="28"/>
      <c r="M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29"/>
      <c r="C29" s="28"/>
      <c r="D29" s="61"/>
      <c r="E29" s="61"/>
      <c r="F29" s="61"/>
      <c r="G29" s="61"/>
      <c r="H29" s="61"/>
      <c r="I29" s="100"/>
      <c r="J29" s="100"/>
      <c r="K29" s="61"/>
      <c r="L29" s="61"/>
      <c r="M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.75" x14ac:dyDescent="0.2">
      <c r="A30" s="28"/>
      <c r="B30" s="29"/>
      <c r="C30" s="28"/>
      <c r="D30" s="28"/>
      <c r="E30" s="24" t="s">
        <v>96</v>
      </c>
      <c r="F30" s="28"/>
      <c r="G30" s="28"/>
      <c r="H30" s="28"/>
      <c r="I30" s="92"/>
      <c r="J30" s="92"/>
      <c r="K30" s="101">
        <f>I96</f>
        <v>0</v>
      </c>
      <c r="L30" s="28"/>
      <c r="M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2.75" x14ac:dyDescent="0.2">
      <c r="A31" s="28"/>
      <c r="B31" s="29"/>
      <c r="C31" s="28"/>
      <c r="D31" s="28"/>
      <c r="E31" s="24" t="s">
        <v>97</v>
      </c>
      <c r="F31" s="28"/>
      <c r="G31" s="28"/>
      <c r="H31" s="28"/>
      <c r="I31" s="92"/>
      <c r="J31" s="92"/>
      <c r="K31" s="101">
        <f>J96</f>
        <v>0</v>
      </c>
      <c r="L31" s="28"/>
      <c r="M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 x14ac:dyDescent="0.2">
      <c r="A32" s="28"/>
      <c r="B32" s="29"/>
      <c r="C32" s="28"/>
      <c r="D32" s="102" t="s">
        <v>32</v>
      </c>
      <c r="E32" s="28"/>
      <c r="F32" s="28"/>
      <c r="G32" s="28"/>
      <c r="H32" s="28"/>
      <c r="I32" s="92"/>
      <c r="J32" s="92"/>
      <c r="K32" s="66">
        <f>ROUND(K127, 2)</f>
        <v>0</v>
      </c>
      <c r="L32" s="28"/>
      <c r="M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 x14ac:dyDescent="0.2">
      <c r="A33" s="28"/>
      <c r="B33" s="29"/>
      <c r="C33" s="28"/>
      <c r="D33" s="61"/>
      <c r="E33" s="61"/>
      <c r="F33" s="61"/>
      <c r="G33" s="61"/>
      <c r="H33" s="61"/>
      <c r="I33" s="100"/>
      <c r="J33" s="100"/>
      <c r="K33" s="61"/>
      <c r="L33" s="61"/>
      <c r="M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 x14ac:dyDescent="0.2">
      <c r="A34" s="28"/>
      <c r="B34" s="29"/>
      <c r="C34" s="28"/>
      <c r="D34" s="28"/>
      <c r="E34" s="28"/>
      <c r="F34" s="32" t="s">
        <v>34</v>
      </c>
      <c r="G34" s="28"/>
      <c r="H34" s="28"/>
      <c r="I34" s="103" t="s">
        <v>33</v>
      </c>
      <c r="J34" s="92"/>
      <c r="K34" s="32" t="s">
        <v>35</v>
      </c>
      <c r="L34" s="28"/>
      <c r="M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 x14ac:dyDescent="0.2">
      <c r="A35" s="28"/>
      <c r="B35" s="29"/>
      <c r="C35" s="28"/>
      <c r="D35" s="104" t="s">
        <v>36</v>
      </c>
      <c r="E35" s="24" t="s">
        <v>37</v>
      </c>
      <c r="F35" s="101">
        <f>ROUND((SUM(BE127:BE205)),  2)</f>
        <v>0</v>
      </c>
      <c r="G35" s="28"/>
      <c r="H35" s="28"/>
      <c r="I35" s="105">
        <v>0.2</v>
      </c>
      <c r="J35" s="92"/>
      <c r="K35" s="101">
        <f>ROUND(((SUM(BE127:BE205))*I35),  2)</f>
        <v>0</v>
      </c>
      <c r="L35" s="28"/>
      <c r="M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 x14ac:dyDescent="0.2">
      <c r="A36" s="28"/>
      <c r="B36" s="29"/>
      <c r="C36" s="28"/>
      <c r="D36" s="28"/>
      <c r="E36" s="24" t="s">
        <v>38</v>
      </c>
      <c r="F36" s="101">
        <f>ROUND((SUM(BF127:BF205)),  2)</f>
        <v>0</v>
      </c>
      <c r="G36" s="28"/>
      <c r="H36" s="28"/>
      <c r="I36" s="105">
        <v>0.2</v>
      </c>
      <c r="J36" s="92"/>
      <c r="K36" s="101">
        <f>ROUND(((SUM(BF127:BF205))*I36),  2)</f>
        <v>0</v>
      </c>
      <c r="L36" s="28"/>
      <c r="M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 x14ac:dyDescent="0.2">
      <c r="A37" s="28"/>
      <c r="B37" s="29"/>
      <c r="C37" s="28"/>
      <c r="D37" s="28"/>
      <c r="E37" s="24" t="s">
        <v>39</v>
      </c>
      <c r="F37" s="101">
        <f>ROUND((SUM(BG127:BG205)),  2)</f>
        <v>0</v>
      </c>
      <c r="G37" s="28"/>
      <c r="H37" s="28"/>
      <c r="I37" s="105">
        <v>0.2</v>
      </c>
      <c r="J37" s="92"/>
      <c r="K37" s="101">
        <f>0</f>
        <v>0</v>
      </c>
      <c r="L37" s="28"/>
      <c r="M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 x14ac:dyDescent="0.2">
      <c r="A38" s="28"/>
      <c r="B38" s="29"/>
      <c r="C38" s="28"/>
      <c r="D38" s="28"/>
      <c r="E38" s="24" t="s">
        <v>40</v>
      </c>
      <c r="F38" s="101">
        <f>ROUND((SUM(BH127:BH205)),  2)</f>
        <v>0</v>
      </c>
      <c r="G38" s="28"/>
      <c r="H38" s="28"/>
      <c r="I38" s="105">
        <v>0.2</v>
      </c>
      <c r="J38" s="92"/>
      <c r="K38" s="101">
        <f>0</f>
        <v>0</v>
      </c>
      <c r="L38" s="28"/>
      <c r="M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 x14ac:dyDescent="0.2">
      <c r="A39" s="28"/>
      <c r="B39" s="29"/>
      <c r="C39" s="28"/>
      <c r="D39" s="28"/>
      <c r="E39" s="24" t="s">
        <v>41</v>
      </c>
      <c r="F39" s="101">
        <f>ROUND((SUM(BI127:BI205)),  2)</f>
        <v>0</v>
      </c>
      <c r="G39" s="28"/>
      <c r="H39" s="28"/>
      <c r="I39" s="105">
        <v>0</v>
      </c>
      <c r="J39" s="92"/>
      <c r="K39" s="101">
        <f>0</f>
        <v>0</v>
      </c>
      <c r="L39" s="28"/>
      <c r="M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 x14ac:dyDescent="0.2">
      <c r="A40" s="28"/>
      <c r="B40" s="29"/>
      <c r="C40" s="28"/>
      <c r="D40" s="28"/>
      <c r="E40" s="28"/>
      <c r="F40" s="28"/>
      <c r="G40" s="28"/>
      <c r="H40" s="28"/>
      <c r="I40" s="92"/>
      <c r="J40" s="92"/>
      <c r="K40" s="28"/>
      <c r="L40" s="28"/>
      <c r="M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 x14ac:dyDescent="0.2">
      <c r="A41" s="28"/>
      <c r="B41" s="29"/>
      <c r="C41" s="106"/>
      <c r="D41" s="107" t="s">
        <v>42</v>
      </c>
      <c r="E41" s="55"/>
      <c r="F41" s="55"/>
      <c r="G41" s="108" t="s">
        <v>43</v>
      </c>
      <c r="H41" s="109" t="s">
        <v>44</v>
      </c>
      <c r="I41" s="110"/>
      <c r="J41" s="110"/>
      <c r="K41" s="111">
        <f>SUM(K32:K39)</f>
        <v>0</v>
      </c>
      <c r="L41" s="112"/>
      <c r="M41" s="3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 x14ac:dyDescent="0.2">
      <c r="A42" s="28"/>
      <c r="B42" s="29"/>
      <c r="C42" s="28"/>
      <c r="D42" s="28"/>
      <c r="E42" s="28"/>
      <c r="F42" s="28"/>
      <c r="G42" s="28"/>
      <c r="H42" s="28"/>
      <c r="I42" s="92"/>
      <c r="J42" s="92"/>
      <c r="K42" s="28"/>
      <c r="L42" s="28"/>
      <c r="M42" s="3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 x14ac:dyDescent="0.2">
      <c r="B43" s="17"/>
      <c r="I43" s="89"/>
      <c r="J43" s="89"/>
      <c r="M43" s="17"/>
    </row>
    <row r="44" spans="1:31" s="1" customFormat="1" ht="14.45" customHeight="1" x14ac:dyDescent="0.2">
      <c r="B44" s="17"/>
      <c r="I44" s="89"/>
      <c r="J44" s="89"/>
      <c r="M44" s="17"/>
    </row>
    <row r="45" spans="1:31" s="1" customFormat="1" ht="14.45" customHeight="1" x14ac:dyDescent="0.2">
      <c r="B45" s="17"/>
      <c r="I45" s="89"/>
      <c r="J45" s="89"/>
      <c r="M45" s="17"/>
    </row>
    <row r="46" spans="1:31" s="1" customFormat="1" ht="14.45" customHeight="1" x14ac:dyDescent="0.2">
      <c r="B46" s="17"/>
      <c r="I46" s="89"/>
      <c r="J46" s="89"/>
      <c r="M46" s="17"/>
    </row>
    <row r="47" spans="1:31" s="1" customFormat="1" ht="14.45" customHeight="1" x14ac:dyDescent="0.2">
      <c r="B47" s="17"/>
      <c r="I47" s="89"/>
      <c r="J47" s="89"/>
      <c r="M47" s="17"/>
    </row>
    <row r="48" spans="1:31" s="1" customFormat="1" ht="14.45" customHeight="1" x14ac:dyDescent="0.2">
      <c r="B48" s="17"/>
      <c r="I48" s="89"/>
      <c r="J48" s="89"/>
      <c r="M48" s="17"/>
    </row>
    <row r="49" spans="1:31" s="1" customFormat="1" ht="14.45" customHeight="1" x14ac:dyDescent="0.2">
      <c r="B49" s="17"/>
      <c r="I49" s="89"/>
      <c r="J49" s="89"/>
      <c r="M49" s="17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113"/>
      <c r="J50" s="113"/>
      <c r="K50" s="40"/>
      <c r="L50" s="40"/>
      <c r="M50" s="38"/>
    </row>
    <row r="51" spans="1:31" ht="11.25" x14ac:dyDescent="0.2">
      <c r="B51" s="17"/>
      <c r="M51" s="17"/>
    </row>
    <row r="52" spans="1:31" ht="11.25" x14ac:dyDescent="0.2">
      <c r="B52" s="17"/>
      <c r="M52" s="17"/>
    </row>
    <row r="53" spans="1:31" ht="11.25" x14ac:dyDescent="0.2">
      <c r="B53" s="17"/>
      <c r="M53" s="17"/>
    </row>
    <row r="54" spans="1:31" ht="11.25" x14ac:dyDescent="0.2">
      <c r="B54" s="17"/>
      <c r="M54" s="17"/>
    </row>
    <row r="55" spans="1:31" ht="11.25" x14ac:dyDescent="0.2">
      <c r="B55" s="17"/>
      <c r="M55" s="17"/>
    </row>
    <row r="56" spans="1:31" ht="11.25" x14ac:dyDescent="0.2">
      <c r="B56" s="17"/>
      <c r="M56" s="17"/>
    </row>
    <row r="57" spans="1:31" ht="11.25" x14ac:dyDescent="0.2">
      <c r="B57" s="17"/>
      <c r="M57" s="17"/>
    </row>
    <row r="58" spans="1:31" ht="11.25" x14ac:dyDescent="0.2">
      <c r="B58" s="17"/>
      <c r="M58" s="17"/>
    </row>
    <row r="59" spans="1:31" ht="11.25" x14ac:dyDescent="0.2">
      <c r="B59" s="17"/>
      <c r="M59" s="17"/>
    </row>
    <row r="60" spans="1:31" ht="11.25" x14ac:dyDescent="0.2">
      <c r="B60" s="17"/>
      <c r="M60" s="17"/>
    </row>
    <row r="61" spans="1:31" s="2" customFormat="1" ht="12.75" x14ac:dyDescent="0.2">
      <c r="A61" s="28"/>
      <c r="B61" s="29"/>
      <c r="C61" s="28"/>
      <c r="D61" s="41" t="s">
        <v>47</v>
      </c>
      <c r="E61" s="31"/>
      <c r="F61" s="114" t="s">
        <v>48</v>
      </c>
      <c r="G61" s="41" t="s">
        <v>47</v>
      </c>
      <c r="H61" s="31"/>
      <c r="I61" s="115"/>
      <c r="J61" s="116" t="s">
        <v>48</v>
      </c>
      <c r="K61" s="31"/>
      <c r="L61" s="31"/>
      <c r="M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11.25" x14ac:dyDescent="0.2">
      <c r="B62" s="17"/>
      <c r="M62" s="17"/>
    </row>
    <row r="63" spans="1:31" ht="11.25" x14ac:dyDescent="0.2">
      <c r="B63" s="17"/>
      <c r="M63" s="17"/>
    </row>
    <row r="64" spans="1:31" ht="11.25" x14ac:dyDescent="0.2">
      <c r="B64" s="17"/>
      <c r="M64" s="17"/>
    </row>
    <row r="65" spans="1:31" s="2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117"/>
      <c r="J65" s="117"/>
      <c r="K65" s="42"/>
      <c r="L65" s="42"/>
      <c r="M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1.25" x14ac:dyDescent="0.2">
      <c r="B66" s="17"/>
      <c r="M66" s="17"/>
    </row>
    <row r="67" spans="1:31" ht="11.25" x14ac:dyDescent="0.2">
      <c r="B67" s="17"/>
      <c r="M67" s="17"/>
    </row>
    <row r="68" spans="1:31" ht="11.25" x14ac:dyDescent="0.2">
      <c r="B68" s="17"/>
      <c r="M68" s="17"/>
    </row>
    <row r="69" spans="1:31" ht="11.25" x14ac:dyDescent="0.2">
      <c r="B69" s="17"/>
      <c r="M69" s="17"/>
    </row>
    <row r="70" spans="1:31" ht="11.25" x14ac:dyDescent="0.2">
      <c r="B70" s="17"/>
      <c r="M70" s="17"/>
    </row>
    <row r="71" spans="1:31" ht="11.25" x14ac:dyDescent="0.2">
      <c r="B71" s="17"/>
      <c r="M71" s="17"/>
    </row>
    <row r="72" spans="1:31" ht="11.25" x14ac:dyDescent="0.2">
      <c r="B72" s="17"/>
      <c r="M72" s="17"/>
    </row>
    <row r="73" spans="1:31" ht="11.25" x14ac:dyDescent="0.2">
      <c r="B73" s="17"/>
      <c r="M73" s="17"/>
    </row>
    <row r="74" spans="1:31" ht="11.25" x14ac:dyDescent="0.2">
      <c r="B74" s="17"/>
      <c r="M74" s="17"/>
    </row>
    <row r="75" spans="1:31" ht="11.25" x14ac:dyDescent="0.2">
      <c r="B75" s="17"/>
      <c r="M75" s="17"/>
    </row>
    <row r="76" spans="1:31" s="2" customFormat="1" ht="12.75" x14ac:dyDescent="0.2">
      <c r="A76" s="28"/>
      <c r="B76" s="29"/>
      <c r="C76" s="28"/>
      <c r="D76" s="41" t="s">
        <v>47</v>
      </c>
      <c r="E76" s="31"/>
      <c r="F76" s="114" t="s">
        <v>48</v>
      </c>
      <c r="G76" s="41" t="s">
        <v>47</v>
      </c>
      <c r="H76" s="31"/>
      <c r="I76" s="115"/>
      <c r="J76" s="116" t="s">
        <v>48</v>
      </c>
      <c r="K76" s="31"/>
      <c r="L76" s="31"/>
      <c r="M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8"/>
      <c r="J77" s="118"/>
      <c r="K77" s="44"/>
      <c r="L77" s="44"/>
      <c r="M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9"/>
      <c r="J81" s="119"/>
      <c r="K81" s="46"/>
      <c r="L81" s="46"/>
      <c r="M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29"/>
      <c r="C82" s="18" t="s">
        <v>98</v>
      </c>
      <c r="D82" s="28"/>
      <c r="E82" s="28"/>
      <c r="F82" s="28"/>
      <c r="G82" s="28"/>
      <c r="H82" s="28"/>
      <c r="I82" s="92"/>
      <c r="J82" s="92"/>
      <c r="K82" s="28"/>
      <c r="L82" s="28"/>
      <c r="M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92"/>
      <c r="J83" s="92"/>
      <c r="K83" s="28"/>
      <c r="L83" s="28"/>
      <c r="M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4" t="s">
        <v>15</v>
      </c>
      <c r="D84" s="28"/>
      <c r="E84" s="28"/>
      <c r="F84" s="28"/>
      <c r="G84" s="28"/>
      <c r="H84" s="28"/>
      <c r="I84" s="92"/>
      <c r="J84" s="92"/>
      <c r="K84" s="28"/>
      <c r="L84" s="28"/>
      <c r="M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3.25" customHeight="1" x14ac:dyDescent="0.2">
      <c r="A85" s="28"/>
      <c r="B85" s="29"/>
      <c r="C85" s="28"/>
      <c r="D85" s="28"/>
      <c r="E85" s="235" t="str">
        <f>E7</f>
        <v>Centrum odborného výcviku-materialno-technické vybavenie rekonštr.SOŠ strojnická Pov.Bystrica</v>
      </c>
      <c r="F85" s="236"/>
      <c r="G85" s="236"/>
      <c r="H85" s="236"/>
      <c r="I85" s="92"/>
      <c r="J85" s="92"/>
      <c r="K85" s="28"/>
      <c r="L85" s="28"/>
      <c r="M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 x14ac:dyDescent="0.2">
      <c r="A86" s="28"/>
      <c r="B86" s="29"/>
      <c r="C86" s="24" t="s">
        <v>94</v>
      </c>
      <c r="D86" s="28"/>
      <c r="E86" s="28"/>
      <c r="F86" s="28"/>
      <c r="G86" s="28"/>
      <c r="H86" s="28"/>
      <c r="I86" s="92"/>
      <c r="J86" s="92"/>
      <c r="K86" s="28"/>
      <c r="L86" s="28"/>
      <c r="M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 x14ac:dyDescent="0.2">
      <c r="A87" s="28"/>
      <c r="B87" s="29"/>
      <c r="C87" s="28"/>
      <c r="D87" s="28"/>
      <c r="E87" s="196" t="str">
        <f>E9</f>
        <v>003 - Vykurovanie</v>
      </c>
      <c r="F87" s="237"/>
      <c r="G87" s="237"/>
      <c r="H87" s="237"/>
      <c r="I87" s="92"/>
      <c r="J87" s="92"/>
      <c r="K87" s="28"/>
      <c r="L87" s="28"/>
      <c r="M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92"/>
      <c r="J88" s="92"/>
      <c r="K88" s="28"/>
      <c r="L88" s="28"/>
      <c r="M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 x14ac:dyDescent="0.2">
      <c r="A89" s="28"/>
      <c r="B89" s="29"/>
      <c r="C89" s="24" t="s">
        <v>19</v>
      </c>
      <c r="D89" s="28"/>
      <c r="E89" s="28"/>
      <c r="F89" s="22" t="str">
        <f>F12</f>
        <v xml:space="preserve"> </v>
      </c>
      <c r="G89" s="28"/>
      <c r="H89" s="28"/>
      <c r="I89" s="93" t="s">
        <v>21</v>
      </c>
      <c r="J89" s="95" t="str">
        <f>IF(J12="","",J12)</f>
        <v>5.6.2020</v>
      </c>
      <c r="K89" s="28"/>
      <c r="L89" s="28"/>
      <c r="M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 x14ac:dyDescent="0.2">
      <c r="A90" s="28"/>
      <c r="B90" s="29"/>
      <c r="C90" s="28"/>
      <c r="D90" s="28"/>
      <c r="E90" s="28"/>
      <c r="F90" s="28"/>
      <c r="G90" s="28"/>
      <c r="H90" s="28"/>
      <c r="I90" s="92"/>
      <c r="J90" s="92"/>
      <c r="K90" s="28"/>
      <c r="L90" s="28"/>
      <c r="M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 x14ac:dyDescent="0.2">
      <c r="A91" s="28"/>
      <c r="B91" s="29"/>
      <c r="C91" s="24" t="s">
        <v>23</v>
      </c>
      <c r="D91" s="28"/>
      <c r="E91" s="28"/>
      <c r="F91" s="22" t="str">
        <f>E15</f>
        <v xml:space="preserve"> </v>
      </c>
      <c r="G91" s="28"/>
      <c r="H91" s="28"/>
      <c r="I91" s="93" t="s">
        <v>28</v>
      </c>
      <c r="J91" s="120" t="str">
        <f>E21</f>
        <v xml:space="preserve"> </v>
      </c>
      <c r="K91" s="28"/>
      <c r="L91" s="28"/>
      <c r="M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 x14ac:dyDescent="0.2">
      <c r="A92" s="28"/>
      <c r="B92" s="29"/>
      <c r="C92" s="24" t="s">
        <v>26</v>
      </c>
      <c r="D92" s="28"/>
      <c r="E92" s="28"/>
      <c r="F92" s="22" t="str">
        <f>IF(E18="","",E18)</f>
        <v>Vyplň údaj</v>
      </c>
      <c r="G92" s="28"/>
      <c r="H92" s="28"/>
      <c r="I92" s="93" t="s">
        <v>30</v>
      </c>
      <c r="J92" s="120" t="str">
        <f>E24</f>
        <v xml:space="preserve"> </v>
      </c>
      <c r="K92" s="28"/>
      <c r="L92" s="28"/>
      <c r="M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92"/>
      <c r="J93" s="92"/>
      <c r="K93" s="28"/>
      <c r="L93" s="28"/>
      <c r="M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 x14ac:dyDescent="0.2">
      <c r="A94" s="28"/>
      <c r="B94" s="29"/>
      <c r="C94" s="121" t="s">
        <v>99</v>
      </c>
      <c r="D94" s="106"/>
      <c r="E94" s="106"/>
      <c r="F94" s="106"/>
      <c r="G94" s="106"/>
      <c r="H94" s="106"/>
      <c r="I94" s="122" t="s">
        <v>100</v>
      </c>
      <c r="J94" s="122" t="s">
        <v>101</v>
      </c>
      <c r="K94" s="123" t="s">
        <v>102</v>
      </c>
      <c r="L94" s="106"/>
      <c r="M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 x14ac:dyDescent="0.2">
      <c r="A95" s="28"/>
      <c r="B95" s="29"/>
      <c r="C95" s="28"/>
      <c r="D95" s="28"/>
      <c r="E95" s="28"/>
      <c r="F95" s="28"/>
      <c r="G95" s="28"/>
      <c r="H95" s="28"/>
      <c r="I95" s="92"/>
      <c r="J95" s="92"/>
      <c r="K95" s="28"/>
      <c r="L95" s="28"/>
      <c r="M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 x14ac:dyDescent="0.2">
      <c r="A96" s="28"/>
      <c r="B96" s="29"/>
      <c r="C96" s="124" t="s">
        <v>103</v>
      </c>
      <c r="D96" s="28"/>
      <c r="E96" s="28"/>
      <c r="F96" s="28"/>
      <c r="G96" s="28"/>
      <c r="H96" s="28"/>
      <c r="I96" s="125">
        <f t="shared" ref="I96:J98" si="0">Q127</f>
        <v>0</v>
      </c>
      <c r="J96" s="125">
        <f t="shared" si="0"/>
        <v>0</v>
      </c>
      <c r="K96" s="66">
        <f>K127</f>
        <v>0</v>
      </c>
      <c r="L96" s="28"/>
      <c r="M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104</v>
      </c>
    </row>
    <row r="97" spans="1:31" s="9" customFormat="1" ht="24.95" customHeight="1" x14ac:dyDescent="0.2">
      <c r="B97" s="126"/>
      <c r="D97" s="127" t="s">
        <v>1338</v>
      </c>
      <c r="E97" s="128"/>
      <c r="F97" s="128"/>
      <c r="G97" s="128"/>
      <c r="H97" s="128"/>
      <c r="I97" s="129">
        <f t="shared" si="0"/>
        <v>0</v>
      </c>
      <c r="J97" s="129">
        <f t="shared" si="0"/>
        <v>0</v>
      </c>
      <c r="K97" s="130">
        <f>K128</f>
        <v>0</v>
      </c>
      <c r="M97" s="126"/>
    </row>
    <row r="98" spans="1:31" s="10" customFormat="1" ht="19.899999999999999" customHeight="1" x14ac:dyDescent="0.2">
      <c r="B98" s="131"/>
      <c r="D98" s="132" t="s">
        <v>1339</v>
      </c>
      <c r="E98" s="133"/>
      <c r="F98" s="133"/>
      <c r="G98" s="133"/>
      <c r="H98" s="133"/>
      <c r="I98" s="134">
        <f t="shared" si="0"/>
        <v>0</v>
      </c>
      <c r="J98" s="134">
        <f t="shared" si="0"/>
        <v>0</v>
      </c>
      <c r="K98" s="135">
        <f>K129</f>
        <v>0</v>
      </c>
      <c r="M98" s="131"/>
    </row>
    <row r="99" spans="1:31" s="9" customFormat="1" ht="24.95" customHeight="1" x14ac:dyDescent="0.2">
      <c r="B99" s="126"/>
      <c r="D99" s="127" t="s">
        <v>1340</v>
      </c>
      <c r="E99" s="128"/>
      <c r="F99" s="128"/>
      <c r="G99" s="128"/>
      <c r="H99" s="128"/>
      <c r="I99" s="129">
        <f>Q131</f>
        <v>0</v>
      </c>
      <c r="J99" s="129">
        <f>R131</f>
        <v>0</v>
      </c>
      <c r="K99" s="130">
        <f>K131</f>
        <v>0</v>
      </c>
      <c r="M99" s="126"/>
    </row>
    <row r="100" spans="1:31" s="10" customFormat="1" ht="19.899999999999999" customHeight="1" x14ac:dyDescent="0.2">
      <c r="B100" s="131"/>
      <c r="D100" s="132" t="s">
        <v>1341</v>
      </c>
      <c r="E100" s="133"/>
      <c r="F100" s="133"/>
      <c r="G100" s="133"/>
      <c r="H100" s="133"/>
      <c r="I100" s="134">
        <f>Q132</f>
        <v>0</v>
      </c>
      <c r="J100" s="134">
        <f>R132</f>
        <v>0</v>
      </c>
      <c r="K100" s="135">
        <f>K132</f>
        <v>0</v>
      </c>
      <c r="M100" s="131"/>
    </row>
    <row r="101" spans="1:31" s="10" customFormat="1" ht="19.899999999999999" customHeight="1" x14ac:dyDescent="0.2">
      <c r="B101" s="131"/>
      <c r="D101" s="132" t="s">
        <v>1342</v>
      </c>
      <c r="E101" s="133"/>
      <c r="F101" s="133"/>
      <c r="G101" s="133"/>
      <c r="H101" s="133"/>
      <c r="I101" s="134">
        <f>Q139</f>
        <v>0</v>
      </c>
      <c r="J101" s="134">
        <f>R139</f>
        <v>0</v>
      </c>
      <c r="K101" s="135">
        <f>K139</f>
        <v>0</v>
      </c>
      <c r="M101" s="131"/>
    </row>
    <row r="102" spans="1:31" s="10" customFormat="1" ht="19.899999999999999" customHeight="1" x14ac:dyDescent="0.2">
      <c r="B102" s="131"/>
      <c r="D102" s="132" t="s">
        <v>1343</v>
      </c>
      <c r="E102" s="133"/>
      <c r="F102" s="133"/>
      <c r="G102" s="133"/>
      <c r="H102" s="133"/>
      <c r="I102" s="134">
        <f>Q153</f>
        <v>0</v>
      </c>
      <c r="J102" s="134">
        <f>R153</f>
        <v>0</v>
      </c>
      <c r="K102" s="135">
        <f>K153</f>
        <v>0</v>
      </c>
      <c r="M102" s="131"/>
    </row>
    <row r="103" spans="1:31" s="10" customFormat="1" ht="19.899999999999999" customHeight="1" x14ac:dyDescent="0.2">
      <c r="B103" s="131"/>
      <c r="D103" s="132" t="s">
        <v>1344</v>
      </c>
      <c r="E103" s="133"/>
      <c r="F103" s="133"/>
      <c r="G103" s="133"/>
      <c r="H103" s="133"/>
      <c r="I103" s="134">
        <f>Q168</f>
        <v>0</v>
      </c>
      <c r="J103" s="134">
        <f>R168</f>
        <v>0</v>
      </c>
      <c r="K103" s="135">
        <f>K168</f>
        <v>0</v>
      </c>
      <c r="M103" s="131"/>
    </row>
    <row r="104" spans="1:31" s="10" customFormat="1" ht="19.899999999999999" customHeight="1" x14ac:dyDescent="0.2">
      <c r="B104" s="131"/>
      <c r="D104" s="132" t="s">
        <v>1345</v>
      </c>
      <c r="E104" s="133"/>
      <c r="F104" s="133"/>
      <c r="G104" s="133"/>
      <c r="H104" s="133"/>
      <c r="I104" s="134">
        <f>Q179</f>
        <v>0</v>
      </c>
      <c r="J104" s="134">
        <f>R179</f>
        <v>0</v>
      </c>
      <c r="K104" s="135">
        <f>K179</f>
        <v>0</v>
      </c>
      <c r="M104" s="131"/>
    </row>
    <row r="105" spans="1:31" s="10" customFormat="1" ht="19.899999999999999" customHeight="1" x14ac:dyDescent="0.2">
      <c r="B105" s="131"/>
      <c r="D105" s="132" t="s">
        <v>1346</v>
      </c>
      <c r="E105" s="133"/>
      <c r="F105" s="133"/>
      <c r="G105" s="133"/>
      <c r="H105" s="133"/>
      <c r="I105" s="134">
        <f>Q183</f>
        <v>0</v>
      </c>
      <c r="J105" s="134">
        <f>R183</f>
        <v>0</v>
      </c>
      <c r="K105" s="135">
        <f>K183</f>
        <v>0</v>
      </c>
      <c r="M105" s="131"/>
    </row>
    <row r="106" spans="1:31" s="10" customFormat="1" ht="19.899999999999999" customHeight="1" x14ac:dyDescent="0.2">
      <c r="B106" s="131"/>
      <c r="D106" s="132" t="s">
        <v>1347</v>
      </c>
      <c r="E106" s="133"/>
      <c r="F106" s="133"/>
      <c r="G106" s="133"/>
      <c r="H106" s="133"/>
      <c r="I106" s="134">
        <f>Q191</f>
        <v>0</v>
      </c>
      <c r="J106" s="134">
        <f>R191</f>
        <v>0</v>
      </c>
      <c r="K106" s="135">
        <f>K191</f>
        <v>0</v>
      </c>
      <c r="M106" s="131"/>
    </row>
    <row r="107" spans="1:31" s="10" customFormat="1" ht="19.899999999999999" customHeight="1" x14ac:dyDescent="0.2">
      <c r="B107" s="131"/>
      <c r="D107" s="132" t="s">
        <v>1348</v>
      </c>
      <c r="E107" s="133"/>
      <c r="F107" s="133"/>
      <c r="G107" s="133"/>
      <c r="H107" s="133"/>
      <c r="I107" s="134">
        <f>Q201</f>
        <v>0</v>
      </c>
      <c r="J107" s="134">
        <f>R201</f>
        <v>0</v>
      </c>
      <c r="K107" s="135">
        <f>K201</f>
        <v>0</v>
      </c>
      <c r="M107" s="131"/>
    </row>
    <row r="108" spans="1:31" s="2" customFormat="1" ht="21.75" customHeight="1" x14ac:dyDescent="0.2">
      <c r="A108" s="28"/>
      <c r="B108" s="29"/>
      <c r="C108" s="28"/>
      <c r="D108" s="28"/>
      <c r="E108" s="28"/>
      <c r="F108" s="28"/>
      <c r="G108" s="28"/>
      <c r="H108" s="28"/>
      <c r="I108" s="92"/>
      <c r="J108" s="92"/>
      <c r="K108" s="28"/>
      <c r="L108" s="28"/>
      <c r="M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 x14ac:dyDescent="0.2">
      <c r="A109" s="28"/>
      <c r="B109" s="43"/>
      <c r="C109" s="44"/>
      <c r="D109" s="44"/>
      <c r="E109" s="44"/>
      <c r="F109" s="44"/>
      <c r="G109" s="44"/>
      <c r="H109" s="44"/>
      <c r="I109" s="118"/>
      <c r="J109" s="118"/>
      <c r="K109" s="44"/>
      <c r="L109" s="44"/>
      <c r="M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3" spans="1:63" s="2" customFormat="1" ht="6.95" customHeight="1" x14ac:dyDescent="0.2">
      <c r="A113" s="28"/>
      <c r="B113" s="45"/>
      <c r="C113" s="46"/>
      <c r="D113" s="46"/>
      <c r="E113" s="46"/>
      <c r="F113" s="46"/>
      <c r="G113" s="46"/>
      <c r="H113" s="46"/>
      <c r="I113" s="119"/>
      <c r="J113" s="119"/>
      <c r="K113" s="46"/>
      <c r="L113" s="46"/>
      <c r="M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24.95" customHeight="1" x14ac:dyDescent="0.2">
      <c r="A114" s="28"/>
      <c r="B114" s="29"/>
      <c r="C114" s="18" t="s">
        <v>133</v>
      </c>
      <c r="D114" s="28"/>
      <c r="E114" s="28"/>
      <c r="F114" s="28"/>
      <c r="G114" s="28"/>
      <c r="H114" s="28"/>
      <c r="I114" s="92"/>
      <c r="J114" s="92"/>
      <c r="K114" s="28"/>
      <c r="L114" s="28"/>
      <c r="M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6.95" customHeight="1" x14ac:dyDescent="0.2">
      <c r="A115" s="28"/>
      <c r="B115" s="29"/>
      <c r="C115" s="28"/>
      <c r="D115" s="28"/>
      <c r="E115" s="28"/>
      <c r="F115" s="28"/>
      <c r="G115" s="28"/>
      <c r="H115" s="28"/>
      <c r="I115" s="92"/>
      <c r="J115" s="92"/>
      <c r="K115" s="28"/>
      <c r="L115" s="28"/>
      <c r="M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2" customFormat="1" ht="12" customHeight="1" x14ac:dyDescent="0.2">
      <c r="A116" s="28"/>
      <c r="B116" s="29"/>
      <c r="C116" s="24" t="s">
        <v>15</v>
      </c>
      <c r="D116" s="28"/>
      <c r="E116" s="28"/>
      <c r="F116" s="28"/>
      <c r="G116" s="28"/>
      <c r="H116" s="28"/>
      <c r="I116" s="92"/>
      <c r="J116" s="92"/>
      <c r="K116" s="28"/>
      <c r="L116" s="28"/>
      <c r="M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3" s="2" customFormat="1" ht="23.25" customHeight="1" x14ac:dyDescent="0.2">
      <c r="A117" s="28"/>
      <c r="B117" s="29"/>
      <c r="C117" s="28"/>
      <c r="D117" s="28"/>
      <c r="E117" s="235" t="str">
        <f>E7</f>
        <v>Centrum odborného výcviku-materialno-technické vybavenie rekonštr.SOŠ strojnická Pov.Bystrica</v>
      </c>
      <c r="F117" s="236"/>
      <c r="G117" s="236"/>
      <c r="H117" s="236"/>
      <c r="I117" s="92"/>
      <c r="J117" s="92"/>
      <c r="K117" s="28"/>
      <c r="L117" s="28"/>
      <c r="M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12" customHeight="1" x14ac:dyDescent="0.2">
      <c r="A118" s="28"/>
      <c r="B118" s="29"/>
      <c r="C118" s="24" t="s">
        <v>94</v>
      </c>
      <c r="D118" s="28"/>
      <c r="E118" s="28"/>
      <c r="F118" s="28"/>
      <c r="G118" s="28"/>
      <c r="H118" s="28"/>
      <c r="I118" s="92"/>
      <c r="J118" s="92"/>
      <c r="K118" s="28"/>
      <c r="L118" s="28"/>
      <c r="M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6.5" customHeight="1" x14ac:dyDescent="0.2">
      <c r="A119" s="28"/>
      <c r="B119" s="29"/>
      <c r="C119" s="28"/>
      <c r="D119" s="28"/>
      <c r="E119" s="196" t="str">
        <f>E9</f>
        <v>003 - Vykurovanie</v>
      </c>
      <c r="F119" s="237"/>
      <c r="G119" s="237"/>
      <c r="H119" s="237"/>
      <c r="I119" s="92"/>
      <c r="J119" s="92"/>
      <c r="K119" s="28"/>
      <c r="L119" s="28"/>
      <c r="M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6.95" customHeight="1" x14ac:dyDescent="0.2">
      <c r="A120" s="28"/>
      <c r="B120" s="29"/>
      <c r="C120" s="28"/>
      <c r="D120" s="28"/>
      <c r="E120" s="28"/>
      <c r="F120" s="28"/>
      <c r="G120" s="28"/>
      <c r="H120" s="28"/>
      <c r="I120" s="92"/>
      <c r="J120" s="92"/>
      <c r="K120" s="28"/>
      <c r="L120" s="28"/>
      <c r="M120" s="3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12" customHeight="1" x14ac:dyDescent="0.2">
      <c r="A121" s="28"/>
      <c r="B121" s="29"/>
      <c r="C121" s="24" t="s">
        <v>19</v>
      </c>
      <c r="D121" s="28"/>
      <c r="E121" s="28"/>
      <c r="F121" s="22" t="str">
        <f>F12</f>
        <v xml:space="preserve"> </v>
      </c>
      <c r="G121" s="28"/>
      <c r="H121" s="28"/>
      <c r="I121" s="93" t="s">
        <v>21</v>
      </c>
      <c r="J121" s="95" t="str">
        <f>IF(J12="","",J12)</f>
        <v>5.6.2020</v>
      </c>
      <c r="K121" s="28"/>
      <c r="L121" s="28"/>
      <c r="M121" s="3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6.95" customHeight="1" x14ac:dyDescent="0.2">
      <c r="A122" s="28"/>
      <c r="B122" s="29"/>
      <c r="C122" s="28"/>
      <c r="D122" s="28"/>
      <c r="E122" s="28"/>
      <c r="F122" s="28"/>
      <c r="G122" s="28"/>
      <c r="H122" s="28"/>
      <c r="I122" s="92"/>
      <c r="J122" s="92"/>
      <c r="K122" s="28"/>
      <c r="L122" s="28"/>
      <c r="M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15.2" customHeight="1" x14ac:dyDescent="0.2">
      <c r="A123" s="28"/>
      <c r="B123" s="29"/>
      <c r="C123" s="24" t="s">
        <v>23</v>
      </c>
      <c r="D123" s="28"/>
      <c r="E123" s="28"/>
      <c r="F123" s="22" t="str">
        <f>E15</f>
        <v xml:space="preserve"> </v>
      </c>
      <c r="G123" s="28"/>
      <c r="H123" s="28"/>
      <c r="I123" s="93" t="s">
        <v>28</v>
      </c>
      <c r="J123" s="120" t="str">
        <f>E21</f>
        <v xml:space="preserve"> </v>
      </c>
      <c r="K123" s="28"/>
      <c r="L123" s="28"/>
      <c r="M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 x14ac:dyDescent="0.2">
      <c r="A124" s="28"/>
      <c r="B124" s="29"/>
      <c r="C124" s="24" t="s">
        <v>26</v>
      </c>
      <c r="D124" s="28"/>
      <c r="E124" s="28"/>
      <c r="F124" s="22" t="str">
        <f>IF(E18="","",E18)</f>
        <v>Vyplň údaj</v>
      </c>
      <c r="G124" s="28"/>
      <c r="H124" s="28"/>
      <c r="I124" s="93" t="s">
        <v>30</v>
      </c>
      <c r="J124" s="120" t="str">
        <f>E24</f>
        <v xml:space="preserve"> </v>
      </c>
      <c r="K124" s="28"/>
      <c r="L124" s="28"/>
      <c r="M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0.35" customHeight="1" x14ac:dyDescent="0.2">
      <c r="A125" s="28"/>
      <c r="B125" s="29"/>
      <c r="C125" s="28"/>
      <c r="D125" s="28"/>
      <c r="E125" s="28"/>
      <c r="F125" s="28"/>
      <c r="G125" s="28"/>
      <c r="H125" s="28"/>
      <c r="I125" s="92"/>
      <c r="J125" s="92"/>
      <c r="K125" s="28"/>
      <c r="L125" s="28"/>
      <c r="M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11" customFormat="1" ht="29.25" customHeight="1" x14ac:dyDescent="0.2">
      <c r="A126" s="136"/>
      <c r="B126" s="137"/>
      <c r="C126" s="138" t="s">
        <v>134</v>
      </c>
      <c r="D126" s="139" t="s">
        <v>57</v>
      </c>
      <c r="E126" s="139" t="s">
        <v>53</v>
      </c>
      <c r="F126" s="139" t="s">
        <v>54</v>
      </c>
      <c r="G126" s="139" t="s">
        <v>135</v>
      </c>
      <c r="H126" s="139" t="s">
        <v>136</v>
      </c>
      <c r="I126" s="140" t="s">
        <v>137</v>
      </c>
      <c r="J126" s="140" t="s">
        <v>138</v>
      </c>
      <c r="K126" s="141" t="s">
        <v>102</v>
      </c>
      <c r="L126" s="142" t="s">
        <v>139</v>
      </c>
      <c r="M126" s="143"/>
      <c r="N126" s="57" t="s">
        <v>1</v>
      </c>
      <c r="O126" s="58" t="s">
        <v>36</v>
      </c>
      <c r="P126" s="58" t="s">
        <v>140</v>
      </c>
      <c r="Q126" s="58" t="s">
        <v>141</v>
      </c>
      <c r="R126" s="58" t="s">
        <v>142</v>
      </c>
      <c r="S126" s="58" t="s">
        <v>143</v>
      </c>
      <c r="T126" s="58" t="s">
        <v>144</v>
      </c>
      <c r="U126" s="58" t="s">
        <v>145</v>
      </c>
      <c r="V126" s="58" t="s">
        <v>146</v>
      </c>
      <c r="W126" s="58" t="s">
        <v>147</v>
      </c>
      <c r="X126" s="59" t="s">
        <v>148</v>
      </c>
      <c r="Y126" s="136"/>
      <c r="Z126" s="136"/>
      <c r="AA126" s="136"/>
      <c r="AB126" s="136"/>
      <c r="AC126" s="136"/>
      <c r="AD126" s="136"/>
      <c r="AE126" s="136"/>
    </row>
    <row r="127" spans="1:63" s="2" customFormat="1" ht="22.9" customHeight="1" x14ac:dyDescent="0.25">
      <c r="A127" s="28"/>
      <c r="B127" s="29"/>
      <c r="C127" s="64" t="s">
        <v>103</v>
      </c>
      <c r="D127" s="28"/>
      <c r="E127" s="28"/>
      <c r="F127" s="28"/>
      <c r="G127" s="28"/>
      <c r="H127" s="28"/>
      <c r="I127" s="92"/>
      <c r="J127" s="92"/>
      <c r="K127" s="144">
        <f>BK127</f>
        <v>0</v>
      </c>
      <c r="L127" s="28"/>
      <c r="M127" s="29"/>
      <c r="N127" s="60"/>
      <c r="O127" s="51"/>
      <c r="P127" s="61"/>
      <c r="Q127" s="145">
        <f>Q128+Q131</f>
        <v>0</v>
      </c>
      <c r="R127" s="145">
        <f>R128+R131</f>
        <v>0</v>
      </c>
      <c r="S127" s="61"/>
      <c r="T127" s="146">
        <f>T128+T131</f>
        <v>0</v>
      </c>
      <c r="U127" s="61"/>
      <c r="V127" s="146">
        <f>V128+V131</f>
        <v>0</v>
      </c>
      <c r="W127" s="61"/>
      <c r="X127" s="147">
        <f>X128+X131</f>
        <v>0</v>
      </c>
      <c r="Y127" s="28"/>
      <c r="Z127" s="28"/>
      <c r="AA127" s="28"/>
      <c r="AB127" s="28"/>
      <c r="AC127" s="28"/>
      <c r="AD127" s="28"/>
      <c r="AE127" s="28"/>
      <c r="AT127" s="14" t="s">
        <v>73</v>
      </c>
      <c r="AU127" s="14" t="s">
        <v>104</v>
      </c>
      <c r="BK127" s="148">
        <f>BK128+BK131</f>
        <v>0</v>
      </c>
    </row>
    <row r="128" spans="1:63" s="12" customFormat="1" ht="25.9" customHeight="1" x14ac:dyDescent="0.2">
      <c r="B128" s="149"/>
      <c r="D128" s="150" t="s">
        <v>73</v>
      </c>
      <c r="E128" s="151" t="s">
        <v>149</v>
      </c>
      <c r="F128" s="151" t="s">
        <v>1349</v>
      </c>
      <c r="I128" s="152"/>
      <c r="J128" s="152"/>
      <c r="K128" s="153">
        <f>BK128</f>
        <v>0</v>
      </c>
      <c r="M128" s="149"/>
      <c r="N128" s="154"/>
      <c r="O128" s="155"/>
      <c r="P128" s="155"/>
      <c r="Q128" s="156">
        <f>Q129</f>
        <v>0</v>
      </c>
      <c r="R128" s="156">
        <f>R129</f>
        <v>0</v>
      </c>
      <c r="S128" s="155"/>
      <c r="T128" s="157">
        <f>T129</f>
        <v>0</v>
      </c>
      <c r="U128" s="155"/>
      <c r="V128" s="157">
        <f>V129</f>
        <v>0</v>
      </c>
      <c r="W128" s="155"/>
      <c r="X128" s="158">
        <f>X129</f>
        <v>0</v>
      </c>
      <c r="AR128" s="150" t="s">
        <v>82</v>
      </c>
      <c r="AT128" s="159" t="s">
        <v>73</v>
      </c>
      <c r="AU128" s="159" t="s">
        <v>74</v>
      </c>
      <c r="AY128" s="150" t="s">
        <v>151</v>
      </c>
      <c r="BK128" s="160">
        <f>BK129</f>
        <v>0</v>
      </c>
    </row>
    <row r="129" spans="1:65" s="12" customFormat="1" ht="22.9" customHeight="1" x14ac:dyDescent="0.2">
      <c r="B129" s="149"/>
      <c r="D129" s="150" t="s">
        <v>73</v>
      </c>
      <c r="E129" s="161" t="s">
        <v>184</v>
      </c>
      <c r="F129" s="161" t="s">
        <v>1350</v>
      </c>
      <c r="I129" s="152"/>
      <c r="J129" s="152"/>
      <c r="K129" s="162">
        <f>BK129</f>
        <v>0</v>
      </c>
      <c r="M129" s="149"/>
      <c r="N129" s="154"/>
      <c r="O129" s="155"/>
      <c r="P129" s="155"/>
      <c r="Q129" s="156">
        <f>Q130</f>
        <v>0</v>
      </c>
      <c r="R129" s="156">
        <f>R130</f>
        <v>0</v>
      </c>
      <c r="S129" s="155"/>
      <c r="T129" s="157">
        <f>T130</f>
        <v>0</v>
      </c>
      <c r="U129" s="155"/>
      <c r="V129" s="157">
        <f>V130</f>
        <v>0</v>
      </c>
      <c r="W129" s="155"/>
      <c r="X129" s="158">
        <f>X130</f>
        <v>0</v>
      </c>
      <c r="AR129" s="150" t="s">
        <v>82</v>
      </c>
      <c r="AT129" s="159" t="s">
        <v>73</v>
      </c>
      <c r="AU129" s="159" t="s">
        <v>82</v>
      </c>
      <c r="AY129" s="150" t="s">
        <v>151</v>
      </c>
      <c r="BK129" s="160">
        <f>BK130</f>
        <v>0</v>
      </c>
    </row>
    <row r="130" spans="1:65" s="2" customFormat="1" ht="21.75" customHeight="1" x14ac:dyDescent="0.2">
      <c r="A130" s="28"/>
      <c r="B130" s="163"/>
      <c r="C130" s="164" t="s">
        <v>82</v>
      </c>
      <c r="D130" s="164" t="s">
        <v>153</v>
      </c>
      <c r="E130" s="165" t="s">
        <v>1351</v>
      </c>
      <c r="F130" s="166" t="s">
        <v>1352</v>
      </c>
      <c r="G130" s="167" t="s">
        <v>219</v>
      </c>
      <c r="H130" s="168">
        <v>1</v>
      </c>
      <c r="I130" s="169"/>
      <c r="J130" s="169"/>
      <c r="K130" s="168">
        <f>ROUND(P130*H130,3)</f>
        <v>0</v>
      </c>
      <c r="L130" s="170"/>
      <c r="M130" s="29"/>
      <c r="N130" s="171" t="s">
        <v>1</v>
      </c>
      <c r="O130" s="172" t="s">
        <v>38</v>
      </c>
      <c r="P130" s="173">
        <f>I130+J130</f>
        <v>0</v>
      </c>
      <c r="Q130" s="173">
        <f>ROUND(I130*H130,3)</f>
        <v>0</v>
      </c>
      <c r="R130" s="173">
        <f>ROUND(J130*H130,3)</f>
        <v>0</v>
      </c>
      <c r="S130" s="53"/>
      <c r="T130" s="174">
        <f>S130*H130</f>
        <v>0</v>
      </c>
      <c r="U130" s="174">
        <v>0</v>
      </c>
      <c r="V130" s="174">
        <f>U130*H130</f>
        <v>0</v>
      </c>
      <c r="W130" s="174">
        <v>0</v>
      </c>
      <c r="X130" s="175">
        <f>W130*H130</f>
        <v>0</v>
      </c>
      <c r="Y130" s="28"/>
      <c r="Z130" s="28"/>
      <c r="AA130" s="28"/>
      <c r="AB130" s="28"/>
      <c r="AC130" s="28"/>
      <c r="AD130" s="28"/>
      <c r="AE130" s="28"/>
      <c r="AR130" s="176" t="s">
        <v>157</v>
      </c>
      <c r="AT130" s="176" t="s">
        <v>153</v>
      </c>
      <c r="AU130" s="176" t="s">
        <v>158</v>
      </c>
      <c r="AY130" s="14" t="s">
        <v>151</v>
      </c>
      <c r="BE130" s="177">
        <f>IF(O130="základná",K130,0)</f>
        <v>0</v>
      </c>
      <c r="BF130" s="177">
        <f>IF(O130="znížená",K130,0)</f>
        <v>0</v>
      </c>
      <c r="BG130" s="177">
        <f>IF(O130="zákl. prenesená",K130,0)</f>
        <v>0</v>
      </c>
      <c r="BH130" s="177">
        <f>IF(O130="zníž. prenesená",K130,0)</f>
        <v>0</v>
      </c>
      <c r="BI130" s="177">
        <f>IF(O130="nulová",K130,0)</f>
        <v>0</v>
      </c>
      <c r="BJ130" s="14" t="s">
        <v>158</v>
      </c>
      <c r="BK130" s="178">
        <f>ROUND(P130*H130,3)</f>
        <v>0</v>
      </c>
      <c r="BL130" s="14" t="s">
        <v>157</v>
      </c>
      <c r="BM130" s="176" t="s">
        <v>158</v>
      </c>
    </row>
    <row r="131" spans="1:65" s="12" customFormat="1" ht="25.9" customHeight="1" x14ac:dyDescent="0.2">
      <c r="B131" s="149"/>
      <c r="D131" s="150" t="s">
        <v>73</v>
      </c>
      <c r="E131" s="151" t="s">
        <v>607</v>
      </c>
      <c r="F131" s="151" t="s">
        <v>1353</v>
      </c>
      <c r="I131" s="152"/>
      <c r="J131" s="152"/>
      <c r="K131" s="153">
        <f>BK131</f>
        <v>0</v>
      </c>
      <c r="M131" s="149"/>
      <c r="N131" s="154"/>
      <c r="O131" s="155"/>
      <c r="P131" s="155"/>
      <c r="Q131" s="156">
        <f>Q132+Q139+Q153+Q168+Q179+Q183+Q191+Q201</f>
        <v>0</v>
      </c>
      <c r="R131" s="156">
        <f>R132+R139+R153+R168+R179+R183+R191+R201</f>
        <v>0</v>
      </c>
      <c r="S131" s="155"/>
      <c r="T131" s="157">
        <f>T132+T139+T153+T168+T179+T183+T191+T201</f>
        <v>0</v>
      </c>
      <c r="U131" s="155"/>
      <c r="V131" s="157">
        <f>V132+V139+V153+V168+V179+V183+V191+V201</f>
        <v>0</v>
      </c>
      <c r="W131" s="155"/>
      <c r="X131" s="158">
        <f>X132+X139+X153+X168+X179+X183+X191+X201</f>
        <v>0</v>
      </c>
      <c r="AR131" s="150" t="s">
        <v>158</v>
      </c>
      <c r="AT131" s="159" t="s">
        <v>73</v>
      </c>
      <c r="AU131" s="159" t="s">
        <v>74</v>
      </c>
      <c r="AY131" s="150" t="s">
        <v>151</v>
      </c>
      <c r="BK131" s="160">
        <f>BK132+BK139+BK153+BK168+BK179+BK183+BK191+BK201</f>
        <v>0</v>
      </c>
    </row>
    <row r="132" spans="1:65" s="12" customFormat="1" ht="22.9" customHeight="1" x14ac:dyDescent="0.2">
      <c r="B132" s="149"/>
      <c r="D132" s="150" t="s">
        <v>73</v>
      </c>
      <c r="E132" s="161" t="s">
        <v>686</v>
      </c>
      <c r="F132" s="161" t="s">
        <v>1354</v>
      </c>
      <c r="I132" s="152"/>
      <c r="J132" s="152"/>
      <c r="K132" s="162">
        <f>BK132</f>
        <v>0</v>
      </c>
      <c r="M132" s="149"/>
      <c r="N132" s="154"/>
      <c r="O132" s="155"/>
      <c r="P132" s="155"/>
      <c r="Q132" s="156">
        <f>SUM(Q133:Q138)</f>
        <v>0</v>
      </c>
      <c r="R132" s="156">
        <f>SUM(R133:R138)</f>
        <v>0</v>
      </c>
      <c r="S132" s="155"/>
      <c r="T132" s="157">
        <f>SUM(T133:T138)</f>
        <v>0</v>
      </c>
      <c r="U132" s="155"/>
      <c r="V132" s="157">
        <f>SUM(V133:V138)</f>
        <v>0</v>
      </c>
      <c r="W132" s="155"/>
      <c r="X132" s="158">
        <f>SUM(X133:X138)</f>
        <v>0</v>
      </c>
      <c r="AR132" s="150" t="s">
        <v>158</v>
      </c>
      <c r="AT132" s="159" t="s">
        <v>73</v>
      </c>
      <c r="AU132" s="159" t="s">
        <v>82</v>
      </c>
      <c r="AY132" s="150" t="s">
        <v>151</v>
      </c>
      <c r="BK132" s="160">
        <f>SUM(BK133:BK138)</f>
        <v>0</v>
      </c>
    </row>
    <row r="133" spans="1:65" s="2" customFormat="1" ht="16.5" customHeight="1" x14ac:dyDescent="0.2">
      <c r="A133" s="28"/>
      <c r="B133" s="163"/>
      <c r="C133" s="164" t="s">
        <v>158</v>
      </c>
      <c r="D133" s="164" t="s">
        <v>153</v>
      </c>
      <c r="E133" s="165" t="s">
        <v>1355</v>
      </c>
      <c r="F133" s="166" t="s">
        <v>1356</v>
      </c>
      <c r="G133" s="167" t="s">
        <v>156</v>
      </c>
      <c r="H133" s="168">
        <v>86</v>
      </c>
      <c r="I133" s="169"/>
      <c r="J133" s="169"/>
      <c r="K133" s="168">
        <f t="shared" ref="K133:K138" si="1">ROUND(P133*H133,3)</f>
        <v>0</v>
      </c>
      <c r="L133" s="170"/>
      <c r="M133" s="29"/>
      <c r="N133" s="171" t="s">
        <v>1</v>
      </c>
      <c r="O133" s="172" t="s">
        <v>38</v>
      </c>
      <c r="P133" s="173">
        <f t="shared" ref="P133:P138" si="2">I133+J133</f>
        <v>0</v>
      </c>
      <c r="Q133" s="173">
        <f t="shared" ref="Q133:Q138" si="3">ROUND(I133*H133,3)</f>
        <v>0</v>
      </c>
      <c r="R133" s="173">
        <f t="shared" ref="R133:R138" si="4">ROUND(J133*H133,3)</f>
        <v>0</v>
      </c>
      <c r="S133" s="53"/>
      <c r="T133" s="174">
        <f t="shared" ref="T133:T138" si="5">S133*H133</f>
        <v>0</v>
      </c>
      <c r="U133" s="174">
        <v>0</v>
      </c>
      <c r="V133" s="174">
        <f t="shared" ref="V133:V138" si="6">U133*H133</f>
        <v>0</v>
      </c>
      <c r="W133" s="174">
        <v>0</v>
      </c>
      <c r="X133" s="175">
        <f t="shared" ref="X133:X138" si="7">W133*H133</f>
        <v>0</v>
      </c>
      <c r="Y133" s="28"/>
      <c r="Z133" s="28"/>
      <c r="AA133" s="28"/>
      <c r="AB133" s="28"/>
      <c r="AC133" s="28"/>
      <c r="AD133" s="28"/>
      <c r="AE133" s="28"/>
      <c r="AR133" s="176" t="s">
        <v>183</v>
      </c>
      <c r="AT133" s="176" t="s">
        <v>153</v>
      </c>
      <c r="AU133" s="176" t="s">
        <v>158</v>
      </c>
      <c r="AY133" s="14" t="s">
        <v>151</v>
      </c>
      <c r="BE133" s="177">
        <f t="shared" ref="BE133:BE138" si="8">IF(O133="základná",K133,0)</f>
        <v>0</v>
      </c>
      <c r="BF133" s="177">
        <f t="shared" ref="BF133:BF138" si="9">IF(O133="znížená",K133,0)</f>
        <v>0</v>
      </c>
      <c r="BG133" s="177">
        <f t="shared" ref="BG133:BG138" si="10">IF(O133="zákl. prenesená",K133,0)</f>
        <v>0</v>
      </c>
      <c r="BH133" s="177">
        <f t="shared" ref="BH133:BH138" si="11">IF(O133="zníž. prenesená",K133,0)</f>
        <v>0</v>
      </c>
      <c r="BI133" s="177">
        <f t="shared" ref="BI133:BI138" si="12">IF(O133="nulová",K133,0)</f>
        <v>0</v>
      </c>
      <c r="BJ133" s="14" t="s">
        <v>158</v>
      </c>
      <c r="BK133" s="178">
        <f t="shared" ref="BK133:BK138" si="13">ROUND(P133*H133,3)</f>
        <v>0</v>
      </c>
      <c r="BL133" s="14" t="s">
        <v>183</v>
      </c>
      <c r="BM133" s="176" t="s">
        <v>157</v>
      </c>
    </row>
    <row r="134" spans="1:65" s="2" customFormat="1" ht="16.5" customHeight="1" x14ac:dyDescent="0.2">
      <c r="A134" s="28"/>
      <c r="B134" s="163"/>
      <c r="C134" s="179" t="s">
        <v>162</v>
      </c>
      <c r="D134" s="179" t="s">
        <v>192</v>
      </c>
      <c r="E134" s="180" t="s">
        <v>1357</v>
      </c>
      <c r="F134" s="181" t="s">
        <v>1358</v>
      </c>
      <c r="G134" s="182" t="s">
        <v>156</v>
      </c>
      <c r="H134" s="183">
        <v>8</v>
      </c>
      <c r="I134" s="184"/>
      <c r="J134" s="185"/>
      <c r="K134" s="183">
        <f t="shared" si="1"/>
        <v>0</v>
      </c>
      <c r="L134" s="185"/>
      <c r="M134" s="186"/>
      <c r="N134" s="187" t="s">
        <v>1</v>
      </c>
      <c r="O134" s="172" t="s">
        <v>38</v>
      </c>
      <c r="P134" s="173">
        <f t="shared" si="2"/>
        <v>0</v>
      </c>
      <c r="Q134" s="173">
        <f t="shared" si="3"/>
        <v>0</v>
      </c>
      <c r="R134" s="173">
        <f t="shared" si="4"/>
        <v>0</v>
      </c>
      <c r="S134" s="53"/>
      <c r="T134" s="174">
        <f t="shared" si="5"/>
        <v>0</v>
      </c>
      <c r="U134" s="174">
        <v>0</v>
      </c>
      <c r="V134" s="174">
        <f t="shared" si="6"/>
        <v>0</v>
      </c>
      <c r="W134" s="174">
        <v>0</v>
      </c>
      <c r="X134" s="175">
        <f t="shared" si="7"/>
        <v>0</v>
      </c>
      <c r="Y134" s="28"/>
      <c r="Z134" s="28"/>
      <c r="AA134" s="28"/>
      <c r="AB134" s="28"/>
      <c r="AC134" s="28"/>
      <c r="AD134" s="28"/>
      <c r="AE134" s="28"/>
      <c r="AR134" s="176" t="s">
        <v>215</v>
      </c>
      <c r="AT134" s="176" t="s">
        <v>192</v>
      </c>
      <c r="AU134" s="176" t="s">
        <v>158</v>
      </c>
      <c r="AY134" s="14" t="s">
        <v>151</v>
      </c>
      <c r="BE134" s="177">
        <f t="shared" si="8"/>
        <v>0</v>
      </c>
      <c r="BF134" s="177">
        <f t="shared" si="9"/>
        <v>0</v>
      </c>
      <c r="BG134" s="177">
        <f t="shared" si="10"/>
        <v>0</v>
      </c>
      <c r="BH134" s="177">
        <f t="shared" si="11"/>
        <v>0</v>
      </c>
      <c r="BI134" s="177">
        <f t="shared" si="12"/>
        <v>0</v>
      </c>
      <c r="BJ134" s="14" t="s">
        <v>158</v>
      </c>
      <c r="BK134" s="178">
        <f t="shared" si="13"/>
        <v>0</v>
      </c>
      <c r="BL134" s="14" t="s">
        <v>183</v>
      </c>
      <c r="BM134" s="176" t="s">
        <v>165</v>
      </c>
    </row>
    <row r="135" spans="1:65" s="2" customFormat="1" ht="16.5" customHeight="1" x14ac:dyDescent="0.2">
      <c r="A135" s="28"/>
      <c r="B135" s="163"/>
      <c r="C135" s="179" t="s">
        <v>157</v>
      </c>
      <c r="D135" s="179" t="s">
        <v>192</v>
      </c>
      <c r="E135" s="180" t="s">
        <v>1359</v>
      </c>
      <c r="F135" s="181" t="s">
        <v>1360</v>
      </c>
      <c r="G135" s="182" t="s">
        <v>156</v>
      </c>
      <c r="H135" s="183">
        <v>14</v>
      </c>
      <c r="I135" s="184"/>
      <c r="J135" s="185"/>
      <c r="K135" s="183">
        <f t="shared" si="1"/>
        <v>0</v>
      </c>
      <c r="L135" s="185"/>
      <c r="M135" s="186"/>
      <c r="N135" s="187" t="s">
        <v>1</v>
      </c>
      <c r="O135" s="172" t="s">
        <v>38</v>
      </c>
      <c r="P135" s="173">
        <f t="shared" si="2"/>
        <v>0</v>
      </c>
      <c r="Q135" s="173">
        <f t="shared" si="3"/>
        <v>0</v>
      </c>
      <c r="R135" s="173">
        <f t="shared" si="4"/>
        <v>0</v>
      </c>
      <c r="S135" s="53"/>
      <c r="T135" s="174">
        <f t="shared" si="5"/>
        <v>0</v>
      </c>
      <c r="U135" s="174">
        <v>0</v>
      </c>
      <c r="V135" s="174">
        <f t="shared" si="6"/>
        <v>0</v>
      </c>
      <c r="W135" s="174">
        <v>0</v>
      </c>
      <c r="X135" s="175">
        <f t="shared" si="7"/>
        <v>0</v>
      </c>
      <c r="Y135" s="28"/>
      <c r="Z135" s="28"/>
      <c r="AA135" s="28"/>
      <c r="AB135" s="28"/>
      <c r="AC135" s="28"/>
      <c r="AD135" s="28"/>
      <c r="AE135" s="28"/>
      <c r="AR135" s="176" t="s">
        <v>215</v>
      </c>
      <c r="AT135" s="176" t="s">
        <v>192</v>
      </c>
      <c r="AU135" s="176" t="s">
        <v>158</v>
      </c>
      <c r="AY135" s="14" t="s">
        <v>151</v>
      </c>
      <c r="BE135" s="177">
        <f t="shared" si="8"/>
        <v>0</v>
      </c>
      <c r="BF135" s="177">
        <f t="shared" si="9"/>
        <v>0</v>
      </c>
      <c r="BG135" s="177">
        <f t="shared" si="10"/>
        <v>0</v>
      </c>
      <c r="BH135" s="177">
        <f t="shared" si="11"/>
        <v>0</v>
      </c>
      <c r="BI135" s="177">
        <f t="shared" si="12"/>
        <v>0</v>
      </c>
      <c r="BJ135" s="14" t="s">
        <v>158</v>
      </c>
      <c r="BK135" s="178">
        <f t="shared" si="13"/>
        <v>0</v>
      </c>
      <c r="BL135" s="14" t="s">
        <v>183</v>
      </c>
      <c r="BM135" s="176" t="s">
        <v>169</v>
      </c>
    </row>
    <row r="136" spans="1:65" s="2" customFormat="1" ht="16.5" customHeight="1" x14ac:dyDescent="0.2">
      <c r="A136" s="28"/>
      <c r="B136" s="163"/>
      <c r="C136" s="179" t="s">
        <v>170</v>
      </c>
      <c r="D136" s="179" t="s">
        <v>192</v>
      </c>
      <c r="E136" s="180" t="s">
        <v>1361</v>
      </c>
      <c r="F136" s="181" t="s">
        <v>1362</v>
      </c>
      <c r="G136" s="182" t="s">
        <v>156</v>
      </c>
      <c r="H136" s="183">
        <v>32</v>
      </c>
      <c r="I136" s="184"/>
      <c r="J136" s="185"/>
      <c r="K136" s="183">
        <f t="shared" si="1"/>
        <v>0</v>
      </c>
      <c r="L136" s="185"/>
      <c r="M136" s="186"/>
      <c r="N136" s="187" t="s">
        <v>1</v>
      </c>
      <c r="O136" s="172" t="s">
        <v>38</v>
      </c>
      <c r="P136" s="173">
        <f t="shared" si="2"/>
        <v>0</v>
      </c>
      <c r="Q136" s="173">
        <f t="shared" si="3"/>
        <v>0</v>
      </c>
      <c r="R136" s="173">
        <f t="shared" si="4"/>
        <v>0</v>
      </c>
      <c r="S136" s="53"/>
      <c r="T136" s="174">
        <f t="shared" si="5"/>
        <v>0</v>
      </c>
      <c r="U136" s="174">
        <v>0</v>
      </c>
      <c r="V136" s="174">
        <f t="shared" si="6"/>
        <v>0</v>
      </c>
      <c r="W136" s="174">
        <v>0</v>
      </c>
      <c r="X136" s="175">
        <f t="shared" si="7"/>
        <v>0</v>
      </c>
      <c r="Y136" s="28"/>
      <c r="Z136" s="28"/>
      <c r="AA136" s="28"/>
      <c r="AB136" s="28"/>
      <c r="AC136" s="28"/>
      <c r="AD136" s="28"/>
      <c r="AE136" s="28"/>
      <c r="AR136" s="176" t="s">
        <v>215</v>
      </c>
      <c r="AT136" s="176" t="s">
        <v>192</v>
      </c>
      <c r="AU136" s="176" t="s">
        <v>158</v>
      </c>
      <c r="AY136" s="14" t="s">
        <v>151</v>
      </c>
      <c r="BE136" s="177">
        <f t="shared" si="8"/>
        <v>0</v>
      </c>
      <c r="BF136" s="177">
        <f t="shared" si="9"/>
        <v>0</v>
      </c>
      <c r="BG136" s="177">
        <f t="shared" si="10"/>
        <v>0</v>
      </c>
      <c r="BH136" s="177">
        <f t="shared" si="11"/>
        <v>0</v>
      </c>
      <c r="BI136" s="177">
        <f t="shared" si="12"/>
        <v>0</v>
      </c>
      <c r="BJ136" s="14" t="s">
        <v>158</v>
      </c>
      <c r="BK136" s="178">
        <f t="shared" si="13"/>
        <v>0</v>
      </c>
      <c r="BL136" s="14" t="s">
        <v>183</v>
      </c>
      <c r="BM136" s="176" t="s">
        <v>173</v>
      </c>
    </row>
    <row r="137" spans="1:65" s="2" customFormat="1" ht="16.5" customHeight="1" x14ac:dyDescent="0.2">
      <c r="A137" s="28"/>
      <c r="B137" s="163"/>
      <c r="C137" s="179" t="s">
        <v>165</v>
      </c>
      <c r="D137" s="179" t="s">
        <v>192</v>
      </c>
      <c r="E137" s="180" t="s">
        <v>1363</v>
      </c>
      <c r="F137" s="181" t="s">
        <v>1364</v>
      </c>
      <c r="G137" s="182" t="s">
        <v>156</v>
      </c>
      <c r="H137" s="183">
        <v>32</v>
      </c>
      <c r="I137" s="184"/>
      <c r="J137" s="185"/>
      <c r="K137" s="183">
        <f t="shared" si="1"/>
        <v>0</v>
      </c>
      <c r="L137" s="185"/>
      <c r="M137" s="186"/>
      <c r="N137" s="187" t="s">
        <v>1</v>
      </c>
      <c r="O137" s="172" t="s">
        <v>38</v>
      </c>
      <c r="P137" s="173">
        <f t="shared" si="2"/>
        <v>0</v>
      </c>
      <c r="Q137" s="173">
        <f t="shared" si="3"/>
        <v>0</v>
      </c>
      <c r="R137" s="173">
        <f t="shared" si="4"/>
        <v>0</v>
      </c>
      <c r="S137" s="53"/>
      <c r="T137" s="174">
        <f t="shared" si="5"/>
        <v>0</v>
      </c>
      <c r="U137" s="174">
        <v>0</v>
      </c>
      <c r="V137" s="174">
        <f t="shared" si="6"/>
        <v>0</v>
      </c>
      <c r="W137" s="174">
        <v>0</v>
      </c>
      <c r="X137" s="175">
        <f t="shared" si="7"/>
        <v>0</v>
      </c>
      <c r="Y137" s="28"/>
      <c r="Z137" s="28"/>
      <c r="AA137" s="28"/>
      <c r="AB137" s="28"/>
      <c r="AC137" s="28"/>
      <c r="AD137" s="28"/>
      <c r="AE137" s="28"/>
      <c r="AR137" s="176" t="s">
        <v>215</v>
      </c>
      <c r="AT137" s="176" t="s">
        <v>192</v>
      </c>
      <c r="AU137" s="176" t="s">
        <v>158</v>
      </c>
      <c r="AY137" s="14" t="s">
        <v>151</v>
      </c>
      <c r="BE137" s="177">
        <f t="shared" si="8"/>
        <v>0</v>
      </c>
      <c r="BF137" s="177">
        <f t="shared" si="9"/>
        <v>0</v>
      </c>
      <c r="BG137" s="177">
        <f t="shared" si="10"/>
        <v>0</v>
      </c>
      <c r="BH137" s="177">
        <f t="shared" si="11"/>
        <v>0</v>
      </c>
      <c r="BI137" s="177">
        <f t="shared" si="12"/>
        <v>0</v>
      </c>
      <c r="BJ137" s="14" t="s">
        <v>158</v>
      </c>
      <c r="BK137" s="178">
        <f t="shared" si="13"/>
        <v>0</v>
      </c>
      <c r="BL137" s="14" t="s">
        <v>183</v>
      </c>
      <c r="BM137" s="176" t="s">
        <v>176</v>
      </c>
    </row>
    <row r="138" spans="1:65" s="2" customFormat="1" ht="21.75" customHeight="1" x14ac:dyDescent="0.2">
      <c r="A138" s="28"/>
      <c r="B138" s="163"/>
      <c r="C138" s="164" t="s">
        <v>177</v>
      </c>
      <c r="D138" s="164" t="s">
        <v>153</v>
      </c>
      <c r="E138" s="165" t="s">
        <v>706</v>
      </c>
      <c r="F138" s="166" t="s">
        <v>707</v>
      </c>
      <c r="G138" s="167" t="s">
        <v>649</v>
      </c>
      <c r="H138" s="169"/>
      <c r="I138" s="169"/>
      <c r="J138" s="169"/>
      <c r="K138" s="168">
        <f t="shared" si="1"/>
        <v>0</v>
      </c>
      <c r="L138" s="170"/>
      <c r="M138" s="29"/>
      <c r="N138" s="171" t="s">
        <v>1</v>
      </c>
      <c r="O138" s="172" t="s">
        <v>38</v>
      </c>
      <c r="P138" s="173">
        <f t="shared" si="2"/>
        <v>0</v>
      </c>
      <c r="Q138" s="173">
        <f t="shared" si="3"/>
        <v>0</v>
      </c>
      <c r="R138" s="173">
        <f t="shared" si="4"/>
        <v>0</v>
      </c>
      <c r="S138" s="53"/>
      <c r="T138" s="174">
        <f t="shared" si="5"/>
        <v>0</v>
      </c>
      <c r="U138" s="174">
        <v>0</v>
      </c>
      <c r="V138" s="174">
        <f t="shared" si="6"/>
        <v>0</v>
      </c>
      <c r="W138" s="174">
        <v>0</v>
      </c>
      <c r="X138" s="175">
        <f t="shared" si="7"/>
        <v>0</v>
      </c>
      <c r="Y138" s="28"/>
      <c r="Z138" s="28"/>
      <c r="AA138" s="28"/>
      <c r="AB138" s="28"/>
      <c r="AC138" s="28"/>
      <c r="AD138" s="28"/>
      <c r="AE138" s="28"/>
      <c r="AR138" s="176" t="s">
        <v>183</v>
      </c>
      <c r="AT138" s="176" t="s">
        <v>153</v>
      </c>
      <c r="AU138" s="176" t="s">
        <v>158</v>
      </c>
      <c r="AY138" s="14" t="s">
        <v>151</v>
      </c>
      <c r="BE138" s="177">
        <f t="shared" si="8"/>
        <v>0</v>
      </c>
      <c r="BF138" s="177">
        <f t="shared" si="9"/>
        <v>0</v>
      </c>
      <c r="BG138" s="177">
        <f t="shared" si="10"/>
        <v>0</v>
      </c>
      <c r="BH138" s="177">
        <f t="shared" si="11"/>
        <v>0</v>
      </c>
      <c r="BI138" s="177">
        <f t="shared" si="12"/>
        <v>0</v>
      </c>
      <c r="BJ138" s="14" t="s">
        <v>158</v>
      </c>
      <c r="BK138" s="178">
        <f t="shared" si="13"/>
        <v>0</v>
      </c>
      <c r="BL138" s="14" t="s">
        <v>183</v>
      </c>
      <c r="BM138" s="176" t="s">
        <v>180</v>
      </c>
    </row>
    <row r="139" spans="1:65" s="12" customFormat="1" ht="22.9" customHeight="1" x14ac:dyDescent="0.2">
      <c r="B139" s="149"/>
      <c r="D139" s="150" t="s">
        <v>73</v>
      </c>
      <c r="E139" s="161" t="s">
        <v>1365</v>
      </c>
      <c r="F139" s="161" t="s">
        <v>1366</v>
      </c>
      <c r="I139" s="152"/>
      <c r="J139" s="152"/>
      <c r="K139" s="162">
        <f>BK139</f>
        <v>0</v>
      </c>
      <c r="M139" s="149"/>
      <c r="N139" s="154"/>
      <c r="O139" s="155"/>
      <c r="P139" s="155"/>
      <c r="Q139" s="156">
        <f>SUM(Q140:Q152)</f>
        <v>0</v>
      </c>
      <c r="R139" s="156">
        <f>SUM(R140:R152)</f>
        <v>0</v>
      </c>
      <c r="S139" s="155"/>
      <c r="T139" s="157">
        <f>SUM(T140:T152)</f>
        <v>0</v>
      </c>
      <c r="U139" s="155"/>
      <c r="V139" s="157">
        <f>SUM(V140:V152)</f>
        <v>0</v>
      </c>
      <c r="W139" s="155"/>
      <c r="X139" s="158">
        <f>SUM(X140:X152)</f>
        <v>0</v>
      </c>
      <c r="AR139" s="150" t="s">
        <v>158</v>
      </c>
      <c r="AT139" s="159" t="s">
        <v>73</v>
      </c>
      <c r="AU139" s="159" t="s">
        <v>82</v>
      </c>
      <c r="AY139" s="150" t="s">
        <v>151</v>
      </c>
      <c r="BK139" s="160">
        <f>SUM(BK140:BK152)</f>
        <v>0</v>
      </c>
    </row>
    <row r="140" spans="1:65" s="2" customFormat="1" ht="21.75" customHeight="1" x14ac:dyDescent="0.2">
      <c r="A140" s="28"/>
      <c r="B140" s="163"/>
      <c r="C140" s="164" t="s">
        <v>169</v>
      </c>
      <c r="D140" s="164" t="s">
        <v>153</v>
      </c>
      <c r="E140" s="165" t="s">
        <v>1367</v>
      </c>
      <c r="F140" s="166" t="s">
        <v>1368</v>
      </c>
      <c r="G140" s="167" t="s">
        <v>156</v>
      </c>
      <c r="H140" s="168">
        <v>64</v>
      </c>
      <c r="I140" s="169"/>
      <c r="J140" s="169"/>
      <c r="K140" s="168">
        <f t="shared" ref="K140:K152" si="14">ROUND(P140*H140,3)</f>
        <v>0</v>
      </c>
      <c r="L140" s="170"/>
      <c r="M140" s="29"/>
      <c r="N140" s="171" t="s">
        <v>1</v>
      </c>
      <c r="O140" s="172" t="s">
        <v>38</v>
      </c>
      <c r="P140" s="173">
        <f t="shared" ref="P140:P152" si="15">I140+J140</f>
        <v>0</v>
      </c>
      <c r="Q140" s="173">
        <f t="shared" ref="Q140:Q152" si="16">ROUND(I140*H140,3)</f>
        <v>0</v>
      </c>
      <c r="R140" s="173">
        <f t="shared" ref="R140:R152" si="17">ROUND(J140*H140,3)</f>
        <v>0</v>
      </c>
      <c r="S140" s="53"/>
      <c r="T140" s="174">
        <f t="shared" ref="T140:T152" si="18">S140*H140</f>
        <v>0</v>
      </c>
      <c r="U140" s="174">
        <v>0</v>
      </c>
      <c r="V140" s="174">
        <f t="shared" ref="V140:V152" si="19">U140*H140</f>
        <v>0</v>
      </c>
      <c r="W140" s="174">
        <v>0</v>
      </c>
      <c r="X140" s="175">
        <f t="shared" ref="X140:X152" si="20">W140*H140</f>
        <v>0</v>
      </c>
      <c r="Y140" s="28"/>
      <c r="Z140" s="28"/>
      <c r="AA140" s="28"/>
      <c r="AB140" s="28"/>
      <c r="AC140" s="28"/>
      <c r="AD140" s="28"/>
      <c r="AE140" s="28"/>
      <c r="AR140" s="176" t="s">
        <v>183</v>
      </c>
      <c r="AT140" s="176" t="s">
        <v>153</v>
      </c>
      <c r="AU140" s="176" t="s">
        <v>158</v>
      </c>
      <c r="AY140" s="14" t="s">
        <v>151</v>
      </c>
      <c r="BE140" s="177">
        <f t="shared" ref="BE140:BE152" si="21">IF(O140="základná",K140,0)</f>
        <v>0</v>
      </c>
      <c r="BF140" s="177">
        <f t="shared" ref="BF140:BF152" si="22">IF(O140="znížená",K140,0)</f>
        <v>0</v>
      </c>
      <c r="BG140" s="177">
        <f t="shared" ref="BG140:BG152" si="23">IF(O140="zákl. prenesená",K140,0)</f>
        <v>0</v>
      </c>
      <c r="BH140" s="177">
        <f t="shared" ref="BH140:BH152" si="24">IF(O140="zníž. prenesená",K140,0)</f>
        <v>0</v>
      </c>
      <c r="BI140" s="177">
        <f t="shared" ref="BI140:BI152" si="25">IF(O140="nulová",K140,0)</f>
        <v>0</v>
      </c>
      <c r="BJ140" s="14" t="s">
        <v>158</v>
      </c>
      <c r="BK140" s="178">
        <f t="shared" ref="BK140:BK152" si="26">ROUND(P140*H140,3)</f>
        <v>0</v>
      </c>
      <c r="BL140" s="14" t="s">
        <v>183</v>
      </c>
      <c r="BM140" s="176" t="s">
        <v>183</v>
      </c>
    </row>
    <row r="141" spans="1:65" s="2" customFormat="1" ht="21.75" customHeight="1" x14ac:dyDescent="0.2">
      <c r="A141" s="28"/>
      <c r="B141" s="163"/>
      <c r="C141" s="164" t="s">
        <v>184</v>
      </c>
      <c r="D141" s="164" t="s">
        <v>153</v>
      </c>
      <c r="E141" s="165" t="s">
        <v>1369</v>
      </c>
      <c r="F141" s="166" t="s">
        <v>1370</v>
      </c>
      <c r="G141" s="167" t="s">
        <v>219</v>
      </c>
      <c r="H141" s="168">
        <v>2</v>
      </c>
      <c r="I141" s="169"/>
      <c r="J141" s="169"/>
      <c r="K141" s="168">
        <f t="shared" si="14"/>
        <v>0</v>
      </c>
      <c r="L141" s="170"/>
      <c r="M141" s="29"/>
      <c r="N141" s="171" t="s">
        <v>1</v>
      </c>
      <c r="O141" s="172" t="s">
        <v>38</v>
      </c>
      <c r="P141" s="173">
        <f t="shared" si="15"/>
        <v>0</v>
      </c>
      <c r="Q141" s="173">
        <f t="shared" si="16"/>
        <v>0</v>
      </c>
      <c r="R141" s="173">
        <f t="shared" si="17"/>
        <v>0</v>
      </c>
      <c r="S141" s="53"/>
      <c r="T141" s="174">
        <f t="shared" si="18"/>
        <v>0</v>
      </c>
      <c r="U141" s="174">
        <v>0</v>
      </c>
      <c r="V141" s="174">
        <f t="shared" si="19"/>
        <v>0</v>
      </c>
      <c r="W141" s="174">
        <v>0</v>
      </c>
      <c r="X141" s="175">
        <f t="shared" si="20"/>
        <v>0</v>
      </c>
      <c r="Y141" s="28"/>
      <c r="Z141" s="28"/>
      <c r="AA141" s="28"/>
      <c r="AB141" s="28"/>
      <c r="AC141" s="28"/>
      <c r="AD141" s="28"/>
      <c r="AE141" s="28"/>
      <c r="AR141" s="176" t="s">
        <v>183</v>
      </c>
      <c r="AT141" s="176" t="s">
        <v>153</v>
      </c>
      <c r="AU141" s="176" t="s">
        <v>158</v>
      </c>
      <c r="AY141" s="14" t="s">
        <v>151</v>
      </c>
      <c r="BE141" s="177">
        <f t="shared" si="21"/>
        <v>0</v>
      </c>
      <c r="BF141" s="177">
        <f t="shared" si="22"/>
        <v>0</v>
      </c>
      <c r="BG141" s="177">
        <f t="shared" si="23"/>
        <v>0</v>
      </c>
      <c r="BH141" s="177">
        <f t="shared" si="24"/>
        <v>0</v>
      </c>
      <c r="BI141" s="177">
        <f t="shared" si="25"/>
        <v>0</v>
      </c>
      <c r="BJ141" s="14" t="s">
        <v>158</v>
      </c>
      <c r="BK141" s="178">
        <f t="shared" si="26"/>
        <v>0</v>
      </c>
      <c r="BL141" s="14" t="s">
        <v>183</v>
      </c>
      <c r="BM141" s="176" t="s">
        <v>188</v>
      </c>
    </row>
    <row r="142" spans="1:65" s="2" customFormat="1" ht="21.75" customHeight="1" x14ac:dyDescent="0.2">
      <c r="A142" s="28"/>
      <c r="B142" s="163"/>
      <c r="C142" s="164" t="s">
        <v>173</v>
      </c>
      <c r="D142" s="164" t="s">
        <v>153</v>
      </c>
      <c r="E142" s="165" t="s">
        <v>1371</v>
      </c>
      <c r="F142" s="166" t="s">
        <v>1372</v>
      </c>
      <c r="G142" s="167" t="s">
        <v>156</v>
      </c>
      <c r="H142" s="168">
        <v>8</v>
      </c>
      <c r="I142" s="169"/>
      <c r="J142" s="169"/>
      <c r="K142" s="168">
        <f t="shared" si="14"/>
        <v>0</v>
      </c>
      <c r="L142" s="170"/>
      <c r="M142" s="29"/>
      <c r="N142" s="171" t="s">
        <v>1</v>
      </c>
      <c r="O142" s="172" t="s">
        <v>38</v>
      </c>
      <c r="P142" s="173">
        <f t="shared" si="15"/>
        <v>0</v>
      </c>
      <c r="Q142" s="173">
        <f t="shared" si="16"/>
        <v>0</v>
      </c>
      <c r="R142" s="173">
        <f t="shared" si="17"/>
        <v>0</v>
      </c>
      <c r="S142" s="53"/>
      <c r="T142" s="174">
        <f t="shared" si="18"/>
        <v>0</v>
      </c>
      <c r="U142" s="174">
        <v>0</v>
      </c>
      <c r="V142" s="174">
        <f t="shared" si="19"/>
        <v>0</v>
      </c>
      <c r="W142" s="174">
        <v>0</v>
      </c>
      <c r="X142" s="175">
        <f t="shared" si="20"/>
        <v>0</v>
      </c>
      <c r="Y142" s="28"/>
      <c r="Z142" s="28"/>
      <c r="AA142" s="28"/>
      <c r="AB142" s="28"/>
      <c r="AC142" s="28"/>
      <c r="AD142" s="28"/>
      <c r="AE142" s="28"/>
      <c r="AR142" s="176" t="s">
        <v>183</v>
      </c>
      <c r="AT142" s="176" t="s">
        <v>153</v>
      </c>
      <c r="AU142" s="176" t="s">
        <v>158</v>
      </c>
      <c r="AY142" s="14" t="s">
        <v>151</v>
      </c>
      <c r="BE142" s="177">
        <f t="shared" si="21"/>
        <v>0</v>
      </c>
      <c r="BF142" s="177">
        <f t="shared" si="22"/>
        <v>0</v>
      </c>
      <c r="BG142" s="177">
        <f t="shared" si="23"/>
        <v>0</v>
      </c>
      <c r="BH142" s="177">
        <f t="shared" si="24"/>
        <v>0</v>
      </c>
      <c r="BI142" s="177">
        <f t="shared" si="25"/>
        <v>0</v>
      </c>
      <c r="BJ142" s="14" t="s">
        <v>158</v>
      </c>
      <c r="BK142" s="178">
        <f t="shared" si="26"/>
        <v>0</v>
      </c>
      <c r="BL142" s="14" t="s">
        <v>183</v>
      </c>
      <c r="BM142" s="176" t="s">
        <v>8</v>
      </c>
    </row>
    <row r="143" spans="1:65" s="2" customFormat="1" ht="21.75" customHeight="1" x14ac:dyDescent="0.2">
      <c r="A143" s="28"/>
      <c r="B143" s="163"/>
      <c r="C143" s="164" t="s">
        <v>191</v>
      </c>
      <c r="D143" s="164" t="s">
        <v>153</v>
      </c>
      <c r="E143" s="165" t="s">
        <v>1373</v>
      </c>
      <c r="F143" s="166" t="s">
        <v>1374</v>
      </c>
      <c r="G143" s="167" t="s">
        <v>156</v>
      </c>
      <c r="H143" s="168">
        <v>14</v>
      </c>
      <c r="I143" s="169"/>
      <c r="J143" s="169"/>
      <c r="K143" s="168">
        <f t="shared" si="14"/>
        <v>0</v>
      </c>
      <c r="L143" s="170"/>
      <c r="M143" s="29"/>
      <c r="N143" s="171" t="s">
        <v>1</v>
      </c>
      <c r="O143" s="172" t="s">
        <v>38</v>
      </c>
      <c r="P143" s="173">
        <f t="shared" si="15"/>
        <v>0</v>
      </c>
      <c r="Q143" s="173">
        <f t="shared" si="16"/>
        <v>0</v>
      </c>
      <c r="R143" s="173">
        <f t="shared" si="17"/>
        <v>0</v>
      </c>
      <c r="S143" s="53"/>
      <c r="T143" s="174">
        <f t="shared" si="18"/>
        <v>0</v>
      </c>
      <c r="U143" s="174">
        <v>0</v>
      </c>
      <c r="V143" s="174">
        <f t="shared" si="19"/>
        <v>0</v>
      </c>
      <c r="W143" s="174">
        <v>0</v>
      </c>
      <c r="X143" s="175">
        <f t="shared" si="20"/>
        <v>0</v>
      </c>
      <c r="Y143" s="28"/>
      <c r="Z143" s="28"/>
      <c r="AA143" s="28"/>
      <c r="AB143" s="28"/>
      <c r="AC143" s="28"/>
      <c r="AD143" s="28"/>
      <c r="AE143" s="28"/>
      <c r="AR143" s="176" t="s">
        <v>183</v>
      </c>
      <c r="AT143" s="176" t="s">
        <v>153</v>
      </c>
      <c r="AU143" s="176" t="s">
        <v>158</v>
      </c>
      <c r="AY143" s="14" t="s">
        <v>151</v>
      </c>
      <c r="BE143" s="177">
        <f t="shared" si="21"/>
        <v>0</v>
      </c>
      <c r="BF143" s="177">
        <f t="shared" si="22"/>
        <v>0</v>
      </c>
      <c r="BG143" s="177">
        <f t="shared" si="23"/>
        <v>0</v>
      </c>
      <c r="BH143" s="177">
        <f t="shared" si="24"/>
        <v>0</v>
      </c>
      <c r="BI143" s="177">
        <f t="shared" si="25"/>
        <v>0</v>
      </c>
      <c r="BJ143" s="14" t="s">
        <v>158</v>
      </c>
      <c r="BK143" s="178">
        <f t="shared" si="26"/>
        <v>0</v>
      </c>
      <c r="BL143" s="14" t="s">
        <v>183</v>
      </c>
      <c r="BM143" s="176" t="s">
        <v>195</v>
      </c>
    </row>
    <row r="144" spans="1:65" s="2" customFormat="1" ht="21.75" customHeight="1" x14ac:dyDescent="0.2">
      <c r="A144" s="28"/>
      <c r="B144" s="163"/>
      <c r="C144" s="164" t="s">
        <v>176</v>
      </c>
      <c r="D144" s="164" t="s">
        <v>153</v>
      </c>
      <c r="E144" s="165" t="s">
        <v>1375</v>
      </c>
      <c r="F144" s="166" t="s">
        <v>1376</v>
      </c>
      <c r="G144" s="167" t="s">
        <v>156</v>
      </c>
      <c r="H144" s="168">
        <v>32</v>
      </c>
      <c r="I144" s="169"/>
      <c r="J144" s="169"/>
      <c r="K144" s="168">
        <f t="shared" si="14"/>
        <v>0</v>
      </c>
      <c r="L144" s="170"/>
      <c r="M144" s="29"/>
      <c r="N144" s="171" t="s">
        <v>1</v>
      </c>
      <c r="O144" s="172" t="s">
        <v>38</v>
      </c>
      <c r="P144" s="173">
        <f t="shared" si="15"/>
        <v>0</v>
      </c>
      <c r="Q144" s="173">
        <f t="shared" si="16"/>
        <v>0</v>
      </c>
      <c r="R144" s="173">
        <f t="shared" si="17"/>
        <v>0</v>
      </c>
      <c r="S144" s="53"/>
      <c r="T144" s="174">
        <f t="shared" si="18"/>
        <v>0</v>
      </c>
      <c r="U144" s="174">
        <v>0</v>
      </c>
      <c r="V144" s="174">
        <f t="shared" si="19"/>
        <v>0</v>
      </c>
      <c r="W144" s="174">
        <v>0</v>
      </c>
      <c r="X144" s="175">
        <f t="shared" si="20"/>
        <v>0</v>
      </c>
      <c r="Y144" s="28"/>
      <c r="Z144" s="28"/>
      <c r="AA144" s="28"/>
      <c r="AB144" s="28"/>
      <c r="AC144" s="28"/>
      <c r="AD144" s="28"/>
      <c r="AE144" s="28"/>
      <c r="AR144" s="176" t="s">
        <v>183</v>
      </c>
      <c r="AT144" s="176" t="s">
        <v>153</v>
      </c>
      <c r="AU144" s="176" t="s">
        <v>158</v>
      </c>
      <c r="AY144" s="14" t="s">
        <v>151</v>
      </c>
      <c r="BE144" s="177">
        <f t="shared" si="21"/>
        <v>0</v>
      </c>
      <c r="BF144" s="177">
        <f t="shared" si="22"/>
        <v>0</v>
      </c>
      <c r="BG144" s="177">
        <f t="shared" si="23"/>
        <v>0</v>
      </c>
      <c r="BH144" s="177">
        <f t="shared" si="24"/>
        <v>0</v>
      </c>
      <c r="BI144" s="177">
        <f t="shared" si="25"/>
        <v>0</v>
      </c>
      <c r="BJ144" s="14" t="s">
        <v>158</v>
      </c>
      <c r="BK144" s="178">
        <f t="shared" si="26"/>
        <v>0</v>
      </c>
      <c r="BL144" s="14" t="s">
        <v>183</v>
      </c>
      <c r="BM144" s="176" t="s">
        <v>199</v>
      </c>
    </row>
    <row r="145" spans="1:65" s="2" customFormat="1" ht="21.75" customHeight="1" x14ac:dyDescent="0.2">
      <c r="A145" s="28"/>
      <c r="B145" s="163"/>
      <c r="C145" s="164" t="s">
        <v>201</v>
      </c>
      <c r="D145" s="164" t="s">
        <v>153</v>
      </c>
      <c r="E145" s="165" t="s">
        <v>1377</v>
      </c>
      <c r="F145" s="166" t="s">
        <v>1378</v>
      </c>
      <c r="G145" s="167" t="s">
        <v>156</v>
      </c>
      <c r="H145" s="168">
        <v>22</v>
      </c>
      <c r="I145" s="169"/>
      <c r="J145" s="169"/>
      <c r="K145" s="168">
        <f t="shared" si="14"/>
        <v>0</v>
      </c>
      <c r="L145" s="170"/>
      <c r="M145" s="29"/>
      <c r="N145" s="171" t="s">
        <v>1</v>
      </c>
      <c r="O145" s="172" t="s">
        <v>38</v>
      </c>
      <c r="P145" s="173">
        <f t="shared" si="15"/>
        <v>0</v>
      </c>
      <c r="Q145" s="173">
        <f t="shared" si="16"/>
        <v>0</v>
      </c>
      <c r="R145" s="173">
        <f t="shared" si="17"/>
        <v>0</v>
      </c>
      <c r="S145" s="53"/>
      <c r="T145" s="174">
        <f t="shared" si="18"/>
        <v>0</v>
      </c>
      <c r="U145" s="174">
        <v>0</v>
      </c>
      <c r="V145" s="174">
        <f t="shared" si="19"/>
        <v>0</v>
      </c>
      <c r="W145" s="174">
        <v>0</v>
      </c>
      <c r="X145" s="175">
        <f t="shared" si="20"/>
        <v>0</v>
      </c>
      <c r="Y145" s="28"/>
      <c r="Z145" s="28"/>
      <c r="AA145" s="28"/>
      <c r="AB145" s="28"/>
      <c r="AC145" s="28"/>
      <c r="AD145" s="28"/>
      <c r="AE145" s="28"/>
      <c r="AR145" s="176" t="s">
        <v>183</v>
      </c>
      <c r="AT145" s="176" t="s">
        <v>153</v>
      </c>
      <c r="AU145" s="176" t="s">
        <v>158</v>
      </c>
      <c r="AY145" s="14" t="s">
        <v>151</v>
      </c>
      <c r="BE145" s="177">
        <f t="shared" si="21"/>
        <v>0</v>
      </c>
      <c r="BF145" s="177">
        <f t="shared" si="22"/>
        <v>0</v>
      </c>
      <c r="BG145" s="177">
        <f t="shared" si="23"/>
        <v>0</v>
      </c>
      <c r="BH145" s="177">
        <f t="shared" si="24"/>
        <v>0</v>
      </c>
      <c r="BI145" s="177">
        <f t="shared" si="25"/>
        <v>0</v>
      </c>
      <c r="BJ145" s="14" t="s">
        <v>158</v>
      </c>
      <c r="BK145" s="178">
        <f t="shared" si="26"/>
        <v>0</v>
      </c>
      <c r="BL145" s="14" t="s">
        <v>183</v>
      </c>
      <c r="BM145" s="176" t="s">
        <v>204</v>
      </c>
    </row>
    <row r="146" spans="1:65" s="2" customFormat="1" ht="21.75" customHeight="1" x14ac:dyDescent="0.2">
      <c r="A146" s="28"/>
      <c r="B146" s="163"/>
      <c r="C146" s="164" t="s">
        <v>180</v>
      </c>
      <c r="D146" s="164" t="s">
        <v>153</v>
      </c>
      <c r="E146" s="165" t="s">
        <v>1379</v>
      </c>
      <c r="F146" s="166" t="s">
        <v>1380</v>
      </c>
      <c r="G146" s="167" t="s">
        <v>156</v>
      </c>
      <c r="H146" s="168">
        <v>10</v>
      </c>
      <c r="I146" s="169"/>
      <c r="J146" s="169"/>
      <c r="K146" s="168">
        <f t="shared" si="14"/>
        <v>0</v>
      </c>
      <c r="L146" s="170"/>
      <c r="M146" s="29"/>
      <c r="N146" s="171" t="s">
        <v>1</v>
      </c>
      <c r="O146" s="172" t="s">
        <v>38</v>
      </c>
      <c r="P146" s="173">
        <f t="shared" si="15"/>
        <v>0</v>
      </c>
      <c r="Q146" s="173">
        <f t="shared" si="16"/>
        <v>0</v>
      </c>
      <c r="R146" s="173">
        <f t="shared" si="17"/>
        <v>0</v>
      </c>
      <c r="S146" s="53"/>
      <c r="T146" s="174">
        <f t="shared" si="18"/>
        <v>0</v>
      </c>
      <c r="U146" s="174">
        <v>0</v>
      </c>
      <c r="V146" s="174">
        <f t="shared" si="19"/>
        <v>0</v>
      </c>
      <c r="W146" s="174">
        <v>0</v>
      </c>
      <c r="X146" s="175">
        <f t="shared" si="20"/>
        <v>0</v>
      </c>
      <c r="Y146" s="28"/>
      <c r="Z146" s="28"/>
      <c r="AA146" s="28"/>
      <c r="AB146" s="28"/>
      <c r="AC146" s="28"/>
      <c r="AD146" s="28"/>
      <c r="AE146" s="28"/>
      <c r="AR146" s="176" t="s">
        <v>183</v>
      </c>
      <c r="AT146" s="176" t="s">
        <v>153</v>
      </c>
      <c r="AU146" s="176" t="s">
        <v>158</v>
      </c>
      <c r="AY146" s="14" t="s">
        <v>151</v>
      </c>
      <c r="BE146" s="177">
        <f t="shared" si="21"/>
        <v>0</v>
      </c>
      <c r="BF146" s="177">
        <f t="shared" si="22"/>
        <v>0</v>
      </c>
      <c r="BG146" s="177">
        <f t="shared" si="23"/>
        <v>0</v>
      </c>
      <c r="BH146" s="177">
        <f t="shared" si="24"/>
        <v>0</v>
      </c>
      <c r="BI146" s="177">
        <f t="shared" si="25"/>
        <v>0</v>
      </c>
      <c r="BJ146" s="14" t="s">
        <v>158</v>
      </c>
      <c r="BK146" s="178">
        <f t="shared" si="26"/>
        <v>0</v>
      </c>
      <c r="BL146" s="14" t="s">
        <v>183</v>
      </c>
      <c r="BM146" s="176" t="s">
        <v>207</v>
      </c>
    </row>
    <row r="147" spans="1:65" s="2" customFormat="1" ht="16.5" customHeight="1" x14ac:dyDescent="0.2">
      <c r="A147" s="28"/>
      <c r="B147" s="163"/>
      <c r="C147" s="164" t="s">
        <v>209</v>
      </c>
      <c r="D147" s="164" t="s">
        <v>153</v>
      </c>
      <c r="E147" s="165" t="s">
        <v>1381</v>
      </c>
      <c r="F147" s="166" t="s">
        <v>1382</v>
      </c>
      <c r="G147" s="167" t="s">
        <v>156</v>
      </c>
      <c r="H147" s="168">
        <v>31</v>
      </c>
      <c r="I147" s="169"/>
      <c r="J147" s="169"/>
      <c r="K147" s="168">
        <f t="shared" si="14"/>
        <v>0</v>
      </c>
      <c r="L147" s="170"/>
      <c r="M147" s="29"/>
      <c r="N147" s="171" t="s">
        <v>1</v>
      </c>
      <c r="O147" s="172" t="s">
        <v>38</v>
      </c>
      <c r="P147" s="173">
        <f t="shared" si="15"/>
        <v>0</v>
      </c>
      <c r="Q147" s="173">
        <f t="shared" si="16"/>
        <v>0</v>
      </c>
      <c r="R147" s="173">
        <f t="shared" si="17"/>
        <v>0</v>
      </c>
      <c r="S147" s="53"/>
      <c r="T147" s="174">
        <f t="shared" si="18"/>
        <v>0</v>
      </c>
      <c r="U147" s="174">
        <v>0</v>
      </c>
      <c r="V147" s="174">
        <f t="shared" si="19"/>
        <v>0</v>
      </c>
      <c r="W147" s="174">
        <v>0</v>
      </c>
      <c r="X147" s="175">
        <f t="shared" si="20"/>
        <v>0</v>
      </c>
      <c r="Y147" s="28"/>
      <c r="Z147" s="28"/>
      <c r="AA147" s="28"/>
      <c r="AB147" s="28"/>
      <c r="AC147" s="28"/>
      <c r="AD147" s="28"/>
      <c r="AE147" s="28"/>
      <c r="AR147" s="176" t="s">
        <v>183</v>
      </c>
      <c r="AT147" s="176" t="s">
        <v>153</v>
      </c>
      <c r="AU147" s="176" t="s">
        <v>158</v>
      </c>
      <c r="AY147" s="14" t="s">
        <v>151</v>
      </c>
      <c r="BE147" s="177">
        <f t="shared" si="21"/>
        <v>0</v>
      </c>
      <c r="BF147" s="177">
        <f t="shared" si="22"/>
        <v>0</v>
      </c>
      <c r="BG147" s="177">
        <f t="shared" si="23"/>
        <v>0</v>
      </c>
      <c r="BH147" s="177">
        <f t="shared" si="24"/>
        <v>0</v>
      </c>
      <c r="BI147" s="177">
        <f t="shared" si="25"/>
        <v>0</v>
      </c>
      <c r="BJ147" s="14" t="s">
        <v>158</v>
      </c>
      <c r="BK147" s="178">
        <f t="shared" si="26"/>
        <v>0</v>
      </c>
      <c r="BL147" s="14" t="s">
        <v>183</v>
      </c>
      <c r="BM147" s="176" t="s">
        <v>212</v>
      </c>
    </row>
    <row r="148" spans="1:65" s="2" customFormat="1" ht="16.5" customHeight="1" x14ac:dyDescent="0.2">
      <c r="A148" s="28"/>
      <c r="B148" s="163"/>
      <c r="C148" s="164" t="s">
        <v>183</v>
      </c>
      <c r="D148" s="164" t="s">
        <v>153</v>
      </c>
      <c r="E148" s="165" t="s">
        <v>1383</v>
      </c>
      <c r="F148" s="166" t="s">
        <v>1384</v>
      </c>
      <c r="G148" s="167" t="s">
        <v>156</v>
      </c>
      <c r="H148" s="168">
        <v>86</v>
      </c>
      <c r="I148" s="169"/>
      <c r="J148" s="169"/>
      <c r="K148" s="168">
        <f t="shared" si="14"/>
        <v>0</v>
      </c>
      <c r="L148" s="170"/>
      <c r="M148" s="29"/>
      <c r="N148" s="171" t="s">
        <v>1</v>
      </c>
      <c r="O148" s="172" t="s">
        <v>38</v>
      </c>
      <c r="P148" s="173">
        <f t="shared" si="15"/>
        <v>0</v>
      </c>
      <c r="Q148" s="173">
        <f t="shared" si="16"/>
        <v>0</v>
      </c>
      <c r="R148" s="173">
        <f t="shared" si="17"/>
        <v>0</v>
      </c>
      <c r="S148" s="53"/>
      <c r="T148" s="174">
        <f t="shared" si="18"/>
        <v>0</v>
      </c>
      <c r="U148" s="174">
        <v>0</v>
      </c>
      <c r="V148" s="174">
        <f t="shared" si="19"/>
        <v>0</v>
      </c>
      <c r="W148" s="174">
        <v>0</v>
      </c>
      <c r="X148" s="175">
        <f t="shared" si="20"/>
        <v>0</v>
      </c>
      <c r="Y148" s="28"/>
      <c r="Z148" s="28"/>
      <c r="AA148" s="28"/>
      <c r="AB148" s="28"/>
      <c r="AC148" s="28"/>
      <c r="AD148" s="28"/>
      <c r="AE148" s="28"/>
      <c r="AR148" s="176" t="s">
        <v>183</v>
      </c>
      <c r="AT148" s="176" t="s">
        <v>153</v>
      </c>
      <c r="AU148" s="176" t="s">
        <v>158</v>
      </c>
      <c r="AY148" s="14" t="s">
        <v>151</v>
      </c>
      <c r="BE148" s="177">
        <f t="shared" si="21"/>
        <v>0</v>
      </c>
      <c r="BF148" s="177">
        <f t="shared" si="22"/>
        <v>0</v>
      </c>
      <c r="BG148" s="177">
        <f t="shared" si="23"/>
        <v>0</v>
      </c>
      <c r="BH148" s="177">
        <f t="shared" si="24"/>
        <v>0</v>
      </c>
      <c r="BI148" s="177">
        <f t="shared" si="25"/>
        <v>0</v>
      </c>
      <c r="BJ148" s="14" t="s">
        <v>158</v>
      </c>
      <c r="BK148" s="178">
        <f t="shared" si="26"/>
        <v>0</v>
      </c>
      <c r="BL148" s="14" t="s">
        <v>183</v>
      </c>
      <c r="BM148" s="176" t="s">
        <v>215</v>
      </c>
    </row>
    <row r="149" spans="1:65" s="2" customFormat="1" ht="16.5" customHeight="1" x14ac:dyDescent="0.2">
      <c r="A149" s="28"/>
      <c r="B149" s="163"/>
      <c r="C149" s="164" t="s">
        <v>216</v>
      </c>
      <c r="D149" s="164" t="s">
        <v>153</v>
      </c>
      <c r="E149" s="165" t="s">
        <v>1385</v>
      </c>
      <c r="F149" s="166" t="s">
        <v>1386</v>
      </c>
      <c r="G149" s="167" t="s">
        <v>219</v>
      </c>
      <c r="H149" s="168">
        <v>2</v>
      </c>
      <c r="I149" s="169"/>
      <c r="J149" s="169"/>
      <c r="K149" s="168">
        <f t="shared" si="14"/>
        <v>0</v>
      </c>
      <c r="L149" s="170"/>
      <c r="M149" s="29"/>
      <c r="N149" s="171" t="s">
        <v>1</v>
      </c>
      <c r="O149" s="172" t="s">
        <v>38</v>
      </c>
      <c r="P149" s="173">
        <f t="shared" si="15"/>
        <v>0</v>
      </c>
      <c r="Q149" s="173">
        <f t="shared" si="16"/>
        <v>0</v>
      </c>
      <c r="R149" s="173">
        <f t="shared" si="17"/>
        <v>0</v>
      </c>
      <c r="S149" s="53"/>
      <c r="T149" s="174">
        <f t="shared" si="18"/>
        <v>0</v>
      </c>
      <c r="U149" s="174">
        <v>0</v>
      </c>
      <c r="V149" s="174">
        <f t="shared" si="19"/>
        <v>0</v>
      </c>
      <c r="W149" s="174">
        <v>0</v>
      </c>
      <c r="X149" s="175">
        <f t="shared" si="20"/>
        <v>0</v>
      </c>
      <c r="Y149" s="28"/>
      <c r="Z149" s="28"/>
      <c r="AA149" s="28"/>
      <c r="AB149" s="28"/>
      <c r="AC149" s="28"/>
      <c r="AD149" s="28"/>
      <c r="AE149" s="28"/>
      <c r="AR149" s="176" t="s">
        <v>183</v>
      </c>
      <c r="AT149" s="176" t="s">
        <v>153</v>
      </c>
      <c r="AU149" s="176" t="s">
        <v>158</v>
      </c>
      <c r="AY149" s="14" t="s">
        <v>151</v>
      </c>
      <c r="BE149" s="177">
        <f t="shared" si="21"/>
        <v>0</v>
      </c>
      <c r="BF149" s="177">
        <f t="shared" si="22"/>
        <v>0</v>
      </c>
      <c r="BG149" s="177">
        <f t="shared" si="23"/>
        <v>0</v>
      </c>
      <c r="BH149" s="177">
        <f t="shared" si="24"/>
        <v>0</v>
      </c>
      <c r="BI149" s="177">
        <f t="shared" si="25"/>
        <v>0</v>
      </c>
      <c r="BJ149" s="14" t="s">
        <v>158</v>
      </c>
      <c r="BK149" s="178">
        <f t="shared" si="26"/>
        <v>0</v>
      </c>
      <c r="BL149" s="14" t="s">
        <v>183</v>
      </c>
      <c r="BM149" s="176" t="s">
        <v>220</v>
      </c>
    </row>
    <row r="150" spans="1:65" s="2" customFormat="1" ht="21.75" customHeight="1" x14ac:dyDescent="0.2">
      <c r="A150" s="28"/>
      <c r="B150" s="163"/>
      <c r="C150" s="164" t="s">
        <v>188</v>
      </c>
      <c r="D150" s="164" t="s">
        <v>153</v>
      </c>
      <c r="E150" s="165" t="s">
        <v>1387</v>
      </c>
      <c r="F150" s="166" t="s">
        <v>1388</v>
      </c>
      <c r="G150" s="167" t="s">
        <v>219</v>
      </c>
      <c r="H150" s="168">
        <v>32</v>
      </c>
      <c r="I150" s="169"/>
      <c r="J150" s="169"/>
      <c r="K150" s="168">
        <f t="shared" si="14"/>
        <v>0</v>
      </c>
      <c r="L150" s="170"/>
      <c r="M150" s="29"/>
      <c r="N150" s="171" t="s">
        <v>1</v>
      </c>
      <c r="O150" s="172" t="s">
        <v>38</v>
      </c>
      <c r="P150" s="173">
        <f t="shared" si="15"/>
        <v>0</v>
      </c>
      <c r="Q150" s="173">
        <f t="shared" si="16"/>
        <v>0</v>
      </c>
      <c r="R150" s="173">
        <f t="shared" si="17"/>
        <v>0</v>
      </c>
      <c r="S150" s="53"/>
      <c r="T150" s="174">
        <f t="shared" si="18"/>
        <v>0</v>
      </c>
      <c r="U150" s="174">
        <v>0</v>
      </c>
      <c r="V150" s="174">
        <f t="shared" si="19"/>
        <v>0</v>
      </c>
      <c r="W150" s="174">
        <v>0</v>
      </c>
      <c r="X150" s="175">
        <f t="shared" si="20"/>
        <v>0</v>
      </c>
      <c r="Y150" s="28"/>
      <c r="Z150" s="28"/>
      <c r="AA150" s="28"/>
      <c r="AB150" s="28"/>
      <c r="AC150" s="28"/>
      <c r="AD150" s="28"/>
      <c r="AE150" s="28"/>
      <c r="AR150" s="176" t="s">
        <v>183</v>
      </c>
      <c r="AT150" s="176" t="s">
        <v>153</v>
      </c>
      <c r="AU150" s="176" t="s">
        <v>158</v>
      </c>
      <c r="AY150" s="14" t="s">
        <v>151</v>
      </c>
      <c r="BE150" s="177">
        <f t="shared" si="21"/>
        <v>0</v>
      </c>
      <c r="BF150" s="177">
        <f t="shared" si="22"/>
        <v>0</v>
      </c>
      <c r="BG150" s="177">
        <f t="shared" si="23"/>
        <v>0</v>
      </c>
      <c r="BH150" s="177">
        <f t="shared" si="24"/>
        <v>0</v>
      </c>
      <c r="BI150" s="177">
        <f t="shared" si="25"/>
        <v>0</v>
      </c>
      <c r="BJ150" s="14" t="s">
        <v>158</v>
      </c>
      <c r="BK150" s="178">
        <f t="shared" si="26"/>
        <v>0</v>
      </c>
      <c r="BL150" s="14" t="s">
        <v>183</v>
      </c>
      <c r="BM150" s="176" t="s">
        <v>223</v>
      </c>
    </row>
    <row r="151" spans="1:65" s="2" customFormat="1" ht="21.75" customHeight="1" x14ac:dyDescent="0.2">
      <c r="A151" s="28"/>
      <c r="B151" s="163"/>
      <c r="C151" s="164" t="s">
        <v>224</v>
      </c>
      <c r="D151" s="164" t="s">
        <v>153</v>
      </c>
      <c r="E151" s="165" t="s">
        <v>1389</v>
      </c>
      <c r="F151" s="166" t="s">
        <v>1390</v>
      </c>
      <c r="G151" s="167" t="s">
        <v>187</v>
      </c>
      <c r="H151" s="168">
        <v>0.21</v>
      </c>
      <c r="I151" s="169"/>
      <c r="J151" s="169"/>
      <c r="K151" s="168">
        <f t="shared" si="14"/>
        <v>0</v>
      </c>
      <c r="L151" s="170"/>
      <c r="M151" s="29"/>
      <c r="N151" s="171" t="s">
        <v>1</v>
      </c>
      <c r="O151" s="172" t="s">
        <v>38</v>
      </c>
      <c r="P151" s="173">
        <f t="shared" si="15"/>
        <v>0</v>
      </c>
      <c r="Q151" s="173">
        <f t="shared" si="16"/>
        <v>0</v>
      </c>
      <c r="R151" s="173">
        <f t="shared" si="17"/>
        <v>0</v>
      </c>
      <c r="S151" s="53"/>
      <c r="T151" s="174">
        <f t="shared" si="18"/>
        <v>0</v>
      </c>
      <c r="U151" s="174">
        <v>0</v>
      </c>
      <c r="V151" s="174">
        <f t="shared" si="19"/>
        <v>0</v>
      </c>
      <c r="W151" s="174">
        <v>0</v>
      </c>
      <c r="X151" s="175">
        <f t="shared" si="20"/>
        <v>0</v>
      </c>
      <c r="Y151" s="28"/>
      <c r="Z151" s="28"/>
      <c r="AA151" s="28"/>
      <c r="AB151" s="28"/>
      <c r="AC151" s="28"/>
      <c r="AD151" s="28"/>
      <c r="AE151" s="28"/>
      <c r="AR151" s="176" t="s">
        <v>183</v>
      </c>
      <c r="AT151" s="176" t="s">
        <v>153</v>
      </c>
      <c r="AU151" s="176" t="s">
        <v>158</v>
      </c>
      <c r="AY151" s="14" t="s">
        <v>151</v>
      </c>
      <c r="BE151" s="177">
        <f t="shared" si="21"/>
        <v>0</v>
      </c>
      <c r="BF151" s="177">
        <f t="shared" si="22"/>
        <v>0</v>
      </c>
      <c r="BG151" s="177">
        <f t="shared" si="23"/>
        <v>0</v>
      </c>
      <c r="BH151" s="177">
        <f t="shared" si="24"/>
        <v>0</v>
      </c>
      <c r="BI151" s="177">
        <f t="shared" si="25"/>
        <v>0</v>
      </c>
      <c r="BJ151" s="14" t="s">
        <v>158</v>
      </c>
      <c r="BK151" s="178">
        <f t="shared" si="26"/>
        <v>0</v>
      </c>
      <c r="BL151" s="14" t="s">
        <v>183</v>
      </c>
      <c r="BM151" s="176" t="s">
        <v>227</v>
      </c>
    </row>
    <row r="152" spans="1:65" s="2" customFormat="1" ht="21.75" customHeight="1" x14ac:dyDescent="0.2">
      <c r="A152" s="28"/>
      <c r="B152" s="163"/>
      <c r="C152" s="164" t="s">
        <v>8</v>
      </c>
      <c r="D152" s="164" t="s">
        <v>153</v>
      </c>
      <c r="E152" s="165" t="s">
        <v>1391</v>
      </c>
      <c r="F152" s="166" t="s">
        <v>1392</v>
      </c>
      <c r="G152" s="167" t="s">
        <v>649</v>
      </c>
      <c r="H152" s="169"/>
      <c r="I152" s="169"/>
      <c r="J152" s="169"/>
      <c r="K152" s="168">
        <f t="shared" si="14"/>
        <v>0</v>
      </c>
      <c r="L152" s="170"/>
      <c r="M152" s="29"/>
      <c r="N152" s="171" t="s">
        <v>1</v>
      </c>
      <c r="O152" s="172" t="s">
        <v>38</v>
      </c>
      <c r="P152" s="173">
        <f t="shared" si="15"/>
        <v>0</v>
      </c>
      <c r="Q152" s="173">
        <f t="shared" si="16"/>
        <v>0</v>
      </c>
      <c r="R152" s="173">
        <f t="shared" si="17"/>
        <v>0</v>
      </c>
      <c r="S152" s="53"/>
      <c r="T152" s="174">
        <f t="shared" si="18"/>
        <v>0</v>
      </c>
      <c r="U152" s="174">
        <v>0</v>
      </c>
      <c r="V152" s="174">
        <f t="shared" si="19"/>
        <v>0</v>
      </c>
      <c r="W152" s="174">
        <v>0</v>
      </c>
      <c r="X152" s="175">
        <f t="shared" si="20"/>
        <v>0</v>
      </c>
      <c r="Y152" s="28"/>
      <c r="Z152" s="28"/>
      <c r="AA152" s="28"/>
      <c r="AB152" s="28"/>
      <c r="AC152" s="28"/>
      <c r="AD152" s="28"/>
      <c r="AE152" s="28"/>
      <c r="AR152" s="176" t="s">
        <v>183</v>
      </c>
      <c r="AT152" s="176" t="s">
        <v>153</v>
      </c>
      <c r="AU152" s="176" t="s">
        <v>158</v>
      </c>
      <c r="AY152" s="14" t="s">
        <v>151</v>
      </c>
      <c r="BE152" s="177">
        <f t="shared" si="21"/>
        <v>0</v>
      </c>
      <c r="BF152" s="177">
        <f t="shared" si="22"/>
        <v>0</v>
      </c>
      <c r="BG152" s="177">
        <f t="shared" si="23"/>
        <v>0</v>
      </c>
      <c r="BH152" s="177">
        <f t="shared" si="24"/>
        <v>0</v>
      </c>
      <c r="BI152" s="177">
        <f t="shared" si="25"/>
        <v>0</v>
      </c>
      <c r="BJ152" s="14" t="s">
        <v>158</v>
      </c>
      <c r="BK152" s="178">
        <f t="shared" si="26"/>
        <v>0</v>
      </c>
      <c r="BL152" s="14" t="s">
        <v>183</v>
      </c>
      <c r="BM152" s="176" t="s">
        <v>230</v>
      </c>
    </row>
    <row r="153" spans="1:65" s="12" customFormat="1" ht="22.9" customHeight="1" x14ac:dyDescent="0.2">
      <c r="B153" s="149"/>
      <c r="D153" s="150" t="s">
        <v>73</v>
      </c>
      <c r="E153" s="161" t="s">
        <v>1393</v>
      </c>
      <c r="F153" s="161" t="s">
        <v>1394</v>
      </c>
      <c r="I153" s="152"/>
      <c r="J153" s="152"/>
      <c r="K153" s="162">
        <f>BK153</f>
        <v>0</v>
      </c>
      <c r="M153" s="149"/>
      <c r="N153" s="154"/>
      <c r="O153" s="155"/>
      <c r="P153" s="155"/>
      <c r="Q153" s="156">
        <f>SUM(Q154:Q167)</f>
        <v>0</v>
      </c>
      <c r="R153" s="156">
        <f>SUM(R154:R167)</f>
        <v>0</v>
      </c>
      <c r="S153" s="155"/>
      <c r="T153" s="157">
        <f>SUM(T154:T167)</f>
        <v>0</v>
      </c>
      <c r="U153" s="155"/>
      <c r="V153" s="157">
        <f>SUM(V154:V167)</f>
        <v>0</v>
      </c>
      <c r="W153" s="155"/>
      <c r="X153" s="158">
        <f>SUM(X154:X167)</f>
        <v>0</v>
      </c>
      <c r="AR153" s="150" t="s">
        <v>158</v>
      </c>
      <c r="AT153" s="159" t="s">
        <v>73</v>
      </c>
      <c r="AU153" s="159" t="s">
        <v>82</v>
      </c>
      <c r="AY153" s="150" t="s">
        <v>151</v>
      </c>
      <c r="BK153" s="160">
        <f>SUM(BK154:BK167)</f>
        <v>0</v>
      </c>
    </row>
    <row r="154" spans="1:65" s="2" customFormat="1" ht="16.5" customHeight="1" x14ac:dyDescent="0.2">
      <c r="A154" s="28"/>
      <c r="B154" s="163"/>
      <c r="C154" s="164" t="s">
        <v>231</v>
      </c>
      <c r="D154" s="164" t="s">
        <v>153</v>
      </c>
      <c r="E154" s="165" t="s">
        <v>1395</v>
      </c>
      <c r="F154" s="166" t="s">
        <v>1396</v>
      </c>
      <c r="G154" s="167" t="s">
        <v>219</v>
      </c>
      <c r="H154" s="168">
        <v>13</v>
      </c>
      <c r="I154" s="169"/>
      <c r="J154" s="169"/>
      <c r="K154" s="168">
        <f t="shared" ref="K154:K167" si="27">ROUND(P154*H154,3)</f>
        <v>0</v>
      </c>
      <c r="L154" s="170"/>
      <c r="M154" s="29"/>
      <c r="N154" s="171" t="s">
        <v>1</v>
      </c>
      <c r="O154" s="172" t="s">
        <v>38</v>
      </c>
      <c r="P154" s="173">
        <f t="shared" ref="P154:P167" si="28">I154+J154</f>
        <v>0</v>
      </c>
      <c r="Q154" s="173">
        <f t="shared" ref="Q154:Q167" si="29">ROUND(I154*H154,3)</f>
        <v>0</v>
      </c>
      <c r="R154" s="173">
        <f t="shared" ref="R154:R167" si="30">ROUND(J154*H154,3)</f>
        <v>0</v>
      </c>
      <c r="S154" s="53"/>
      <c r="T154" s="174">
        <f t="shared" ref="T154:T167" si="31">S154*H154</f>
        <v>0</v>
      </c>
      <c r="U154" s="174">
        <v>0</v>
      </c>
      <c r="V154" s="174">
        <f t="shared" ref="V154:V167" si="32">U154*H154</f>
        <v>0</v>
      </c>
      <c r="W154" s="174">
        <v>0</v>
      </c>
      <c r="X154" s="175">
        <f t="shared" ref="X154:X167" si="33">W154*H154</f>
        <v>0</v>
      </c>
      <c r="Y154" s="28"/>
      <c r="Z154" s="28"/>
      <c r="AA154" s="28"/>
      <c r="AB154" s="28"/>
      <c r="AC154" s="28"/>
      <c r="AD154" s="28"/>
      <c r="AE154" s="28"/>
      <c r="AR154" s="176" t="s">
        <v>183</v>
      </c>
      <c r="AT154" s="176" t="s">
        <v>153</v>
      </c>
      <c r="AU154" s="176" t="s">
        <v>158</v>
      </c>
      <c r="AY154" s="14" t="s">
        <v>151</v>
      </c>
      <c r="BE154" s="177">
        <f t="shared" ref="BE154:BE167" si="34">IF(O154="základná",K154,0)</f>
        <v>0</v>
      </c>
      <c r="BF154" s="177">
        <f t="shared" ref="BF154:BF167" si="35">IF(O154="znížená",K154,0)</f>
        <v>0</v>
      </c>
      <c r="BG154" s="177">
        <f t="shared" ref="BG154:BG167" si="36">IF(O154="zákl. prenesená",K154,0)</f>
        <v>0</v>
      </c>
      <c r="BH154" s="177">
        <f t="shared" ref="BH154:BH167" si="37">IF(O154="zníž. prenesená",K154,0)</f>
        <v>0</v>
      </c>
      <c r="BI154" s="177">
        <f t="shared" ref="BI154:BI167" si="38">IF(O154="nulová",K154,0)</f>
        <v>0</v>
      </c>
      <c r="BJ154" s="14" t="s">
        <v>158</v>
      </c>
      <c r="BK154" s="178">
        <f t="shared" ref="BK154:BK167" si="39">ROUND(P154*H154,3)</f>
        <v>0</v>
      </c>
      <c r="BL154" s="14" t="s">
        <v>183</v>
      </c>
      <c r="BM154" s="176" t="s">
        <v>234</v>
      </c>
    </row>
    <row r="155" spans="1:65" s="2" customFormat="1" ht="16.5" customHeight="1" x14ac:dyDescent="0.2">
      <c r="A155" s="28"/>
      <c r="B155" s="163"/>
      <c r="C155" s="179" t="s">
        <v>195</v>
      </c>
      <c r="D155" s="179" t="s">
        <v>192</v>
      </c>
      <c r="E155" s="180" t="s">
        <v>1397</v>
      </c>
      <c r="F155" s="181" t="s">
        <v>1398</v>
      </c>
      <c r="G155" s="182" t="s">
        <v>219</v>
      </c>
      <c r="H155" s="183">
        <v>2</v>
      </c>
      <c r="I155" s="184"/>
      <c r="J155" s="185"/>
      <c r="K155" s="183">
        <f t="shared" si="27"/>
        <v>0</v>
      </c>
      <c r="L155" s="185"/>
      <c r="M155" s="186"/>
      <c r="N155" s="187" t="s">
        <v>1</v>
      </c>
      <c r="O155" s="172" t="s">
        <v>38</v>
      </c>
      <c r="P155" s="173">
        <f t="shared" si="28"/>
        <v>0</v>
      </c>
      <c r="Q155" s="173">
        <f t="shared" si="29"/>
        <v>0</v>
      </c>
      <c r="R155" s="173">
        <f t="shared" si="30"/>
        <v>0</v>
      </c>
      <c r="S155" s="53"/>
      <c r="T155" s="174">
        <f t="shared" si="31"/>
        <v>0</v>
      </c>
      <c r="U155" s="174">
        <v>0</v>
      </c>
      <c r="V155" s="174">
        <f t="shared" si="32"/>
        <v>0</v>
      </c>
      <c r="W155" s="174">
        <v>0</v>
      </c>
      <c r="X155" s="175">
        <f t="shared" si="33"/>
        <v>0</v>
      </c>
      <c r="Y155" s="28"/>
      <c r="Z155" s="28"/>
      <c r="AA155" s="28"/>
      <c r="AB155" s="28"/>
      <c r="AC155" s="28"/>
      <c r="AD155" s="28"/>
      <c r="AE155" s="28"/>
      <c r="AR155" s="176" t="s">
        <v>215</v>
      </c>
      <c r="AT155" s="176" t="s">
        <v>192</v>
      </c>
      <c r="AU155" s="176" t="s">
        <v>158</v>
      </c>
      <c r="AY155" s="14" t="s">
        <v>151</v>
      </c>
      <c r="BE155" s="177">
        <f t="shared" si="34"/>
        <v>0</v>
      </c>
      <c r="BF155" s="177">
        <f t="shared" si="35"/>
        <v>0</v>
      </c>
      <c r="BG155" s="177">
        <f t="shared" si="36"/>
        <v>0</v>
      </c>
      <c r="BH155" s="177">
        <f t="shared" si="37"/>
        <v>0</v>
      </c>
      <c r="BI155" s="177">
        <f t="shared" si="38"/>
        <v>0</v>
      </c>
      <c r="BJ155" s="14" t="s">
        <v>158</v>
      </c>
      <c r="BK155" s="178">
        <f t="shared" si="39"/>
        <v>0</v>
      </c>
      <c r="BL155" s="14" t="s">
        <v>183</v>
      </c>
      <c r="BM155" s="176" t="s">
        <v>237</v>
      </c>
    </row>
    <row r="156" spans="1:65" s="2" customFormat="1" ht="33" customHeight="1" x14ac:dyDescent="0.2">
      <c r="A156" s="28"/>
      <c r="B156" s="163"/>
      <c r="C156" s="179" t="s">
        <v>238</v>
      </c>
      <c r="D156" s="179" t="s">
        <v>192</v>
      </c>
      <c r="E156" s="180" t="s">
        <v>1399</v>
      </c>
      <c r="F156" s="181" t="s">
        <v>1400</v>
      </c>
      <c r="G156" s="182" t="s">
        <v>219</v>
      </c>
      <c r="H156" s="183">
        <v>11</v>
      </c>
      <c r="I156" s="184"/>
      <c r="J156" s="185"/>
      <c r="K156" s="183">
        <f t="shared" si="27"/>
        <v>0</v>
      </c>
      <c r="L156" s="185"/>
      <c r="M156" s="186"/>
      <c r="N156" s="187" t="s">
        <v>1</v>
      </c>
      <c r="O156" s="172" t="s">
        <v>38</v>
      </c>
      <c r="P156" s="173">
        <f t="shared" si="28"/>
        <v>0</v>
      </c>
      <c r="Q156" s="173">
        <f t="shared" si="29"/>
        <v>0</v>
      </c>
      <c r="R156" s="173">
        <f t="shared" si="30"/>
        <v>0</v>
      </c>
      <c r="S156" s="53"/>
      <c r="T156" s="174">
        <f t="shared" si="31"/>
        <v>0</v>
      </c>
      <c r="U156" s="174">
        <v>0</v>
      </c>
      <c r="V156" s="174">
        <f t="shared" si="32"/>
        <v>0</v>
      </c>
      <c r="W156" s="174">
        <v>0</v>
      </c>
      <c r="X156" s="175">
        <f t="shared" si="33"/>
        <v>0</v>
      </c>
      <c r="Y156" s="28"/>
      <c r="Z156" s="28"/>
      <c r="AA156" s="28"/>
      <c r="AB156" s="28"/>
      <c r="AC156" s="28"/>
      <c r="AD156" s="28"/>
      <c r="AE156" s="28"/>
      <c r="AR156" s="176" t="s">
        <v>215</v>
      </c>
      <c r="AT156" s="176" t="s">
        <v>192</v>
      </c>
      <c r="AU156" s="176" t="s">
        <v>158</v>
      </c>
      <c r="AY156" s="14" t="s">
        <v>151</v>
      </c>
      <c r="BE156" s="177">
        <f t="shared" si="34"/>
        <v>0</v>
      </c>
      <c r="BF156" s="177">
        <f t="shared" si="35"/>
        <v>0</v>
      </c>
      <c r="BG156" s="177">
        <f t="shared" si="36"/>
        <v>0</v>
      </c>
      <c r="BH156" s="177">
        <f t="shared" si="37"/>
        <v>0</v>
      </c>
      <c r="BI156" s="177">
        <f t="shared" si="38"/>
        <v>0</v>
      </c>
      <c r="BJ156" s="14" t="s">
        <v>158</v>
      </c>
      <c r="BK156" s="178">
        <f t="shared" si="39"/>
        <v>0</v>
      </c>
      <c r="BL156" s="14" t="s">
        <v>183</v>
      </c>
      <c r="BM156" s="176" t="s">
        <v>241</v>
      </c>
    </row>
    <row r="157" spans="1:65" s="2" customFormat="1" ht="16.5" customHeight="1" x14ac:dyDescent="0.2">
      <c r="A157" s="28"/>
      <c r="B157" s="163"/>
      <c r="C157" s="164" t="s">
        <v>199</v>
      </c>
      <c r="D157" s="164" t="s">
        <v>153</v>
      </c>
      <c r="E157" s="165" t="s">
        <v>1401</v>
      </c>
      <c r="F157" s="166" t="s">
        <v>1402</v>
      </c>
      <c r="G157" s="167" t="s">
        <v>219</v>
      </c>
      <c r="H157" s="168">
        <v>11</v>
      </c>
      <c r="I157" s="169"/>
      <c r="J157" s="169"/>
      <c r="K157" s="168">
        <f t="shared" si="27"/>
        <v>0</v>
      </c>
      <c r="L157" s="170"/>
      <c r="M157" s="29"/>
      <c r="N157" s="171" t="s">
        <v>1</v>
      </c>
      <c r="O157" s="172" t="s">
        <v>38</v>
      </c>
      <c r="P157" s="173">
        <f t="shared" si="28"/>
        <v>0</v>
      </c>
      <c r="Q157" s="173">
        <f t="shared" si="29"/>
        <v>0</v>
      </c>
      <c r="R157" s="173">
        <f t="shared" si="30"/>
        <v>0</v>
      </c>
      <c r="S157" s="53"/>
      <c r="T157" s="174">
        <f t="shared" si="31"/>
        <v>0</v>
      </c>
      <c r="U157" s="174">
        <v>0</v>
      </c>
      <c r="V157" s="174">
        <f t="shared" si="32"/>
        <v>0</v>
      </c>
      <c r="W157" s="174">
        <v>0</v>
      </c>
      <c r="X157" s="175">
        <f t="shared" si="33"/>
        <v>0</v>
      </c>
      <c r="Y157" s="28"/>
      <c r="Z157" s="28"/>
      <c r="AA157" s="28"/>
      <c r="AB157" s="28"/>
      <c r="AC157" s="28"/>
      <c r="AD157" s="28"/>
      <c r="AE157" s="28"/>
      <c r="AR157" s="176" t="s">
        <v>183</v>
      </c>
      <c r="AT157" s="176" t="s">
        <v>153</v>
      </c>
      <c r="AU157" s="176" t="s">
        <v>158</v>
      </c>
      <c r="AY157" s="14" t="s">
        <v>151</v>
      </c>
      <c r="BE157" s="177">
        <f t="shared" si="34"/>
        <v>0</v>
      </c>
      <c r="BF157" s="177">
        <f t="shared" si="35"/>
        <v>0</v>
      </c>
      <c r="BG157" s="177">
        <f t="shared" si="36"/>
        <v>0</v>
      </c>
      <c r="BH157" s="177">
        <f t="shared" si="37"/>
        <v>0</v>
      </c>
      <c r="BI157" s="177">
        <f t="shared" si="38"/>
        <v>0</v>
      </c>
      <c r="BJ157" s="14" t="s">
        <v>158</v>
      </c>
      <c r="BK157" s="178">
        <f t="shared" si="39"/>
        <v>0</v>
      </c>
      <c r="BL157" s="14" t="s">
        <v>183</v>
      </c>
      <c r="BM157" s="176" t="s">
        <v>244</v>
      </c>
    </row>
    <row r="158" spans="1:65" s="2" customFormat="1" ht="16.5" customHeight="1" x14ac:dyDescent="0.2">
      <c r="A158" s="28"/>
      <c r="B158" s="163"/>
      <c r="C158" s="179" t="s">
        <v>245</v>
      </c>
      <c r="D158" s="179" t="s">
        <v>192</v>
      </c>
      <c r="E158" s="180" t="s">
        <v>1403</v>
      </c>
      <c r="F158" s="181" t="s">
        <v>1404</v>
      </c>
      <c r="G158" s="182" t="s">
        <v>219</v>
      </c>
      <c r="H158" s="183">
        <v>11</v>
      </c>
      <c r="I158" s="184"/>
      <c r="J158" s="185"/>
      <c r="K158" s="183">
        <f t="shared" si="27"/>
        <v>0</v>
      </c>
      <c r="L158" s="185"/>
      <c r="M158" s="186"/>
      <c r="N158" s="187" t="s">
        <v>1</v>
      </c>
      <c r="O158" s="172" t="s">
        <v>38</v>
      </c>
      <c r="P158" s="173">
        <f t="shared" si="28"/>
        <v>0</v>
      </c>
      <c r="Q158" s="173">
        <f t="shared" si="29"/>
        <v>0</v>
      </c>
      <c r="R158" s="173">
        <f t="shared" si="30"/>
        <v>0</v>
      </c>
      <c r="S158" s="53"/>
      <c r="T158" s="174">
        <f t="shared" si="31"/>
        <v>0</v>
      </c>
      <c r="U158" s="174">
        <v>0</v>
      </c>
      <c r="V158" s="174">
        <f t="shared" si="32"/>
        <v>0</v>
      </c>
      <c r="W158" s="174">
        <v>0</v>
      </c>
      <c r="X158" s="175">
        <f t="shared" si="33"/>
        <v>0</v>
      </c>
      <c r="Y158" s="28"/>
      <c r="Z158" s="28"/>
      <c r="AA158" s="28"/>
      <c r="AB158" s="28"/>
      <c r="AC158" s="28"/>
      <c r="AD158" s="28"/>
      <c r="AE158" s="28"/>
      <c r="AR158" s="176" t="s">
        <v>215</v>
      </c>
      <c r="AT158" s="176" t="s">
        <v>192</v>
      </c>
      <c r="AU158" s="176" t="s">
        <v>158</v>
      </c>
      <c r="AY158" s="14" t="s">
        <v>151</v>
      </c>
      <c r="BE158" s="177">
        <f t="shared" si="34"/>
        <v>0</v>
      </c>
      <c r="BF158" s="177">
        <f t="shared" si="35"/>
        <v>0</v>
      </c>
      <c r="BG158" s="177">
        <f t="shared" si="36"/>
        <v>0</v>
      </c>
      <c r="BH158" s="177">
        <f t="shared" si="37"/>
        <v>0</v>
      </c>
      <c r="BI158" s="177">
        <f t="shared" si="38"/>
        <v>0</v>
      </c>
      <c r="BJ158" s="14" t="s">
        <v>158</v>
      </c>
      <c r="BK158" s="178">
        <f t="shared" si="39"/>
        <v>0</v>
      </c>
      <c r="BL158" s="14" t="s">
        <v>183</v>
      </c>
      <c r="BM158" s="176" t="s">
        <v>248</v>
      </c>
    </row>
    <row r="159" spans="1:65" s="2" customFormat="1" ht="16.5" customHeight="1" x14ac:dyDescent="0.2">
      <c r="A159" s="28"/>
      <c r="B159" s="163"/>
      <c r="C159" s="164" t="s">
        <v>204</v>
      </c>
      <c r="D159" s="164" t="s">
        <v>153</v>
      </c>
      <c r="E159" s="165" t="s">
        <v>1405</v>
      </c>
      <c r="F159" s="166" t="s">
        <v>1406</v>
      </c>
      <c r="G159" s="167" t="s">
        <v>219</v>
      </c>
      <c r="H159" s="168">
        <v>47</v>
      </c>
      <c r="I159" s="169"/>
      <c r="J159" s="169"/>
      <c r="K159" s="168">
        <f t="shared" si="27"/>
        <v>0</v>
      </c>
      <c r="L159" s="170"/>
      <c r="M159" s="29"/>
      <c r="N159" s="171" t="s">
        <v>1</v>
      </c>
      <c r="O159" s="172" t="s">
        <v>38</v>
      </c>
      <c r="P159" s="173">
        <f t="shared" si="28"/>
        <v>0</v>
      </c>
      <c r="Q159" s="173">
        <f t="shared" si="29"/>
        <v>0</v>
      </c>
      <c r="R159" s="173">
        <f t="shared" si="30"/>
        <v>0</v>
      </c>
      <c r="S159" s="53"/>
      <c r="T159" s="174">
        <f t="shared" si="31"/>
        <v>0</v>
      </c>
      <c r="U159" s="174">
        <v>0</v>
      </c>
      <c r="V159" s="174">
        <f t="shared" si="32"/>
        <v>0</v>
      </c>
      <c r="W159" s="174">
        <v>0</v>
      </c>
      <c r="X159" s="175">
        <f t="shared" si="33"/>
        <v>0</v>
      </c>
      <c r="Y159" s="28"/>
      <c r="Z159" s="28"/>
      <c r="AA159" s="28"/>
      <c r="AB159" s="28"/>
      <c r="AC159" s="28"/>
      <c r="AD159" s="28"/>
      <c r="AE159" s="28"/>
      <c r="AR159" s="176" t="s">
        <v>183</v>
      </c>
      <c r="AT159" s="176" t="s">
        <v>153</v>
      </c>
      <c r="AU159" s="176" t="s">
        <v>158</v>
      </c>
      <c r="AY159" s="14" t="s">
        <v>151</v>
      </c>
      <c r="BE159" s="177">
        <f t="shared" si="34"/>
        <v>0</v>
      </c>
      <c r="BF159" s="177">
        <f t="shared" si="35"/>
        <v>0</v>
      </c>
      <c r="BG159" s="177">
        <f t="shared" si="36"/>
        <v>0</v>
      </c>
      <c r="BH159" s="177">
        <f t="shared" si="37"/>
        <v>0</v>
      </c>
      <c r="BI159" s="177">
        <f t="shared" si="38"/>
        <v>0</v>
      </c>
      <c r="BJ159" s="14" t="s">
        <v>158</v>
      </c>
      <c r="BK159" s="178">
        <f t="shared" si="39"/>
        <v>0</v>
      </c>
      <c r="BL159" s="14" t="s">
        <v>183</v>
      </c>
      <c r="BM159" s="176" t="s">
        <v>251</v>
      </c>
    </row>
    <row r="160" spans="1:65" s="2" customFormat="1" ht="16.5" customHeight="1" x14ac:dyDescent="0.2">
      <c r="A160" s="28"/>
      <c r="B160" s="163"/>
      <c r="C160" s="179" t="s">
        <v>253</v>
      </c>
      <c r="D160" s="179" t="s">
        <v>192</v>
      </c>
      <c r="E160" s="180" t="s">
        <v>1407</v>
      </c>
      <c r="F160" s="181" t="s">
        <v>1408</v>
      </c>
      <c r="G160" s="182" t="s">
        <v>219</v>
      </c>
      <c r="H160" s="183">
        <v>47</v>
      </c>
      <c r="I160" s="184"/>
      <c r="J160" s="185"/>
      <c r="K160" s="183">
        <f t="shared" si="27"/>
        <v>0</v>
      </c>
      <c r="L160" s="185"/>
      <c r="M160" s="186"/>
      <c r="N160" s="187" t="s">
        <v>1</v>
      </c>
      <c r="O160" s="172" t="s">
        <v>38</v>
      </c>
      <c r="P160" s="173">
        <f t="shared" si="28"/>
        <v>0</v>
      </c>
      <c r="Q160" s="173">
        <f t="shared" si="29"/>
        <v>0</v>
      </c>
      <c r="R160" s="173">
        <f t="shared" si="30"/>
        <v>0</v>
      </c>
      <c r="S160" s="53"/>
      <c r="T160" s="174">
        <f t="shared" si="31"/>
        <v>0</v>
      </c>
      <c r="U160" s="174">
        <v>0</v>
      </c>
      <c r="V160" s="174">
        <f t="shared" si="32"/>
        <v>0</v>
      </c>
      <c r="W160" s="174">
        <v>0</v>
      </c>
      <c r="X160" s="175">
        <f t="shared" si="33"/>
        <v>0</v>
      </c>
      <c r="Y160" s="28"/>
      <c r="Z160" s="28"/>
      <c r="AA160" s="28"/>
      <c r="AB160" s="28"/>
      <c r="AC160" s="28"/>
      <c r="AD160" s="28"/>
      <c r="AE160" s="28"/>
      <c r="AR160" s="176" t="s">
        <v>215</v>
      </c>
      <c r="AT160" s="176" t="s">
        <v>192</v>
      </c>
      <c r="AU160" s="176" t="s">
        <v>158</v>
      </c>
      <c r="AY160" s="14" t="s">
        <v>151</v>
      </c>
      <c r="BE160" s="177">
        <f t="shared" si="34"/>
        <v>0</v>
      </c>
      <c r="BF160" s="177">
        <f t="shared" si="35"/>
        <v>0</v>
      </c>
      <c r="BG160" s="177">
        <f t="shared" si="36"/>
        <v>0</v>
      </c>
      <c r="BH160" s="177">
        <f t="shared" si="37"/>
        <v>0</v>
      </c>
      <c r="BI160" s="177">
        <f t="shared" si="38"/>
        <v>0</v>
      </c>
      <c r="BJ160" s="14" t="s">
        <v>158</v>
      </c>
      <c r="BK160" s="178">
        <f t="shared" si="39"/>
        <v>0</v>
      </c>
      <c r="BL160" s="14" t="s">
        <v>183</v>
      </c>
      <c r="BM160" s="176" t="s">
        <v>256</v>
      </c>
    </row>
    <row r="161" spans="1:65" s="2" customFormat="1" ht="16.5" customHeight="1" x14ac:dyDescent="0.2">
      <c r="A161" s="28"/>
      <c r="B161" s="163"/>
      <c r="C161" s="164" t="s">
        <v>207</v>
      </c>
      <c r="D161" s="164" t="s">
        <v>153</v>
      </c>
      <c r="E161" s="165" t="s">
        <v>1409</v>
      </c>
      <c r="F161" s="166" t="s">
        <v>1410</v>
      </c>
      <c r="G161" s="167" t="s">
        <v>219</v>
      </c>
      <c r="H161" s="168">
        <v>97</v>
      </c>
      <c r="I161" s="169"/>
      <c r="J161" s="169"/>
      <c r="K161" s="168">
        <f t="shared" si="27"/>
        <v>0</v>
      </c>
      <c r="L161" s="170"/>
      <c r="M161" s="29"/>
      <c r="N161" s="171" t="s">
        <v>1</v>
      </c>
      <c r="O161" s="172" t="s">
        <v>38</v>
      </c>
      <c r="P161" s="173">
        <f t="shared" si="28"/>
        <v>0</v>
      </c>
      <c r="Q161" s="173">
        <f t="shared" si="29"/>
        <v>0</v>
      </c>
      <c r="R161" s="173">
        <f t="shared" si="30"/>
        <v>0</v>
      </c>
      <c r="S161" s="53"/>
      <c r="T161" s="174">
        <f t="shared" si="31"/>
        <v>0</v>
      </c>
      <c r="U161" s="174">
        <v>0</v>
      </c>
      <c r="V161" s="174">
        <f t="shared" si="32"/>
        <v>0</v>
      </c>
      <c r="W161" s="174">
        <v>0</v>
      </c>
      <c r="X161" s="175">
        <f t="shared" si="33"/>
        <v>0</v>
      </c>
      <c r="Y161" s="28"/>
      <c r="Z161" s="28"/>
      <c r="AA161" s="28"/>
      <c r="AB161" s="28"/>
      <c r="AC161" s="28"/>
      <c r="AD161" s="28"/>
      <c r="AE161" s="28"/>
      <c r="AR161" s="176" t="s">
        <v>183</v>
      </c>
      <c r="AT161" s="176" t="s">
        <v>153</v>
      </c>
      <c r="AU161" s="176" t="s">
        <v>158</v>
      </c>
      <c r="AY161" s="14" t="s">
        <v>151</v>
      </c>
      <c r="BE161" s="177">
        <f t="shared" si="34"/>
        <v>0</v>
      </c>
      <c r="BF161" s="177">
        <f t="shared" si="35"/>
        <v>0</v>
      </c>
      <c r="BG161" s="177">
        <f t="shared" si="36"/>
        <v>0</v>
      </c>
      <c r="BH161" s="177">
        <f t="shared" si="37"/>
        <v>0</v>
      </c>
      <c r="BI161" s="177">
        <f t="shared" si="38"/>
        <v>0</v>
      </c>
      <c r="BJ161" s="14" t="s">
        <v>158</v>
      </c>
      <c r="BK161" s="178">
        <f t="shared" si="39"/>
        <v>0</v>
      </c>
      <c r="BL161" s="14" t="s">
        <v>183</v>
      </c>
      <c r="BM161" s="176" t="s">
        <v>260</v>
      </c>
    </row>
    <row r="162" spans="1:65" s="2" customFormat="1" ht="16.5" customHeight="1" x14ac:dyDescent="0.2">
      <c r="A162" s="28"/>
      <c r="B162" s="163"/>
      <c r="C162" s="179" t="s">
        <v>261</v>
      </c>
      <c r="D162" s="179" t="s">
        <v>192</v>
      </c>
      <c r="E162" s="180" t="s">
        <v>1411</v>
      </c>
      <c r="F162" s="181" t="s">
        <v>1412</v>
      </c>
      <c r="G162" s="182" t="s">
        <v>219</v>
      </c>
      <c r="H162" s="183">
        <v>95</v>
      </c>
      <c r="I162" s="184"/>
      <c r="J162" s="185"/>
      <c r="K162" s="183">
        <f t="shared" si="27"/>
        <v>0</v>
      </c>
      <c r="L162" s="185"/>
      <c r="M162" s="186"/>
      <c r="N162" s="187" t="s">
        <v>1</v>
      </c>
      <c r="O162" s="172" t="s">
        <v>38</v>
      </c>
      <c r="P162" s="173">
        <f t="shared" si="28"/>
        <v>0</v>
      </c>
      <c r="Q162" s="173">
        <f t="shared" si="29"/>
        <v>0</v>
      </c>
      <c r="R162" s="173">
        <f t="shared" si="30"/>
        <v>0</v>
      </c>
      <c r="S162" s="53"/>
      <c r="T162" s="174">
        <f t="shared" si="31"/>
        <v>0</v>
      </c>
      <c r="U162" s="174">
        <v>0</v>
      </c>
      <c r="V162" s="174">
        <f t="shared" si="32"/>
        <v>0</v>
      </c>
      <c r="W162" s="174">
        <v>0</v>
      </c>
      <c r="X162" s="175">
        <f t="shared" si="33"/>
        <v>0</v>
      </c>
      <c r="Y162" s="28"/>
      <c r="Z162" s="28"/>
      <c r="AA162" s="28"/>
      <c r="AB162" s="28"/>
      <c r="AC162" s="28"/>
      <c r="AD162" s="28"/>
      <c r="AE162" s="28"/>
      <c r="AR162" s="176" t="s">
        <v>215</v>
      </c>
      <c r="AT162" s="176" t="s">
        <v>192</v>
      </c>
      <c r="AU162" s="176" t="s">
        <v>158</v>
      </c>
      <c r="AY162" s="14" t="s">
        <v>151</v>
      </c>
      <c r="BE162" s="177">
        <f t="shared" si="34"/>
        <v>0</v>
      </c>
      <c r="BF162" s="177">
        <f t="shared" si="35"/>
        <v>0</v>
      </c>
      <c r="BG162" s="177">
        <f t="shared" si="36"/>
        <v>0</v>
      </c>
      <c r="BH162" s="177">
        <f t="shared" si="37"/>
        <v>0</v>
      </c>
      <c r="BI162" s="177">
        <f t="shared" si="38"/>
        <v>0</v>
      </c>
      <c r="BJ162" s="14" t="s">
        <v>158</v>
      </c>
      <c r="BK162" s="178">
        <f t="shared" si="39"/>
        <v>0</v>
      </c>
      <c r="BL162" s="14" t="s">
        <v>183</v>
      </c>
      <c r="BM162" s="176" t="s">
        <v>264</v>
      </c>
    </row>
    <row r="163" spans="1:65" s="2" customFormat="1" ht="16.5" customHeight="1" x14ac:dyDescent="0.2">
      <c r="A163" s="28"/>
      <c r="B163" s="163"/>
      <c r="C163" s="179" t="s">
        <v>212</v>
      </c>
      <c r="D163" s="179" t="s">
        <v>192</v>
      </c>
      <c r="E163" s="180" t="s">
        <v>1413</v>
      </c>
      <c r="F163" s="181" t="s">
        <v>1414</v>
      </c>
      <c r="G163" s="182" t="s">
        <v>219</v>
      </c>
      <c r="H163" s="183">
        <v>2</v>
      </c>
      <c r="I163" s="184"/>
      <c r="J163" s="185"/>
      <c r="K163" s="183">
        <f t="shared" si="27"/>
        <v>0</v>
      </c>
      <c r="L163" s="185"/>
      <c r="M163" s="186"/>
      <c r="N163" s="187" t="s">
        <v>1</v>
      </c>
      <c r="O163" s="172" t="s">
        <v>38</v>
      </c>
      <c r="P163" s="173">
        <f t="shared" si="28"/>
        <v>0</v>
      </c>
      <c r="Q163" s="173">
        <f t="shared" si="29"/>
        <v>0</v>
      </c>
      <c r="R163" s="173">
        <f t="shared" si="30"/>
        <v>0</v>
      </c>
      <c r="S163" s="53"/>
      <c r="T163" s="174">
        <f t="shared" si="31"/>
        <v>0</v>
      </c>
      <c r="U163" s="174">
        <v>0</v>
      </c>
      <c r="V163" s="174">
        <f t="shared" si="32"/>
        <v>0</v>
      </c>
      <c r="W163" s="174">
        <v>0</v>
      </c>
      <c r="X163" s="175">
        <f t="shared" si="33"/>
        <v>0</v>
      </c>
      <c r="Y163" s="28"/>
      <c r="Z163" s="28"/>
      <c r="AA163" s="28"/>
      <c r="AB163" s="28"/>
      <c r="AC163" s="28"/>
      <c r="AD163" s="28"/>
      <c r="AE163" s="28"/>
      <c r="AR163" s="176" t="s">
        <v>215</v>
      </c>
      <c r="AT163" s="176" t="s">
        <v>192</v>
      </c>
      <c r="AU163" s="176" t="s">
        <v>158</v>
      </c>
      <c r="AY163" s="14" t="s">
        <v>151</v>
      </c>
      <c r="BE163" s="177">
        <f t="shared" si="34"/>
        <v>0</v>
      </c>
      <c r="BF163" s="177">
        <f t="shared" si="35"/>
        <v>0</v>
      </c>
      <c r="BG163" s="177">
        <f t="shared" si="36"/>
        <v>0</v>
      </c>
      <c r="BH163" s="177">
        <f t="shared" si="37"/>
        <v>0</v>
      </c>
      <c r="BI163" s="177">
        <f t="shared" si="38"/>
        <v>0</v>
      </c>
      <c r="BJ163" s="14" t="s">
        <v>158</v>
      </c>
      <c r="BK163" s="178">
        <f t="shared" si="39"/>
        <v>0</v>
      </c>
      <c r="BL163" s="14" t="s">
        <v>183</v>
      </c>
      <c r="BM163" s="176" t="s">
        <v>267</v>
      </c>
    </row>
    <row r="164" spans="1:65" s="2" customFormat="1" ht="16.5" customHeight="1" x14ac:dyDescent="0.2">
      <c r="A164" s="28"/>
      <c r="B164" s="163"/>
      <c r="C164" s="164" t="s">
        <v>269</v>
      </c>
      <c r="D164" s="164" t="s">
        <v>153</v>
      </c>
      <c r="E164" s="165" t="s">
        <v>1415</v>
      </c>
      <c r="F164" s="166" t="s">
        <v>1416</v>
      </c>
      <c r="G164" s="167" t="s">
        <v>219</v>
      </c>
      <c r="H164" s="168">
        <v>188</v>
      </c>
      <c r="I164" s="169"/>
      <c r="J164" s="169"/>
      <c r="K164" s="168">
        <f t="shared" si="27"/>
        <v>0</v>
      </c>
      <c r="L164" s="170"/>
      <c r="M164" s="29"/>
      <c r="N164" s="171" t="s">
        <v>1</v>
      </c>
      <c r="O164" s="172" t="s">
        <v>38</v>
      </c>
      <c r="P164" s="173">
        <f t="shared" si="28"/>
        <v>0</v>
      </c>
      <c r="Q164" s="173">
        <f t="shared" si="29"/>
        <v>0</v>
      </c>
      <c r="R164" s="173">
        <f t="shared" si="30"/>
        <v>0</v>
      </c>
      <c r="S164" s="53"/>
      <c r="T164" s="174">
        <f t="shared" si="31"/>
        <v>0</v>
      </c>
      <c r="U164" s="174">
        <v>0</v>
      </c>
      <c r="V164" s="174">
        <f t="shared" si="32"/>
        <v>0</v>
      </c>
      <c r="W164" s="174">
        <v>0</v>
      </c>
      <c r="X164" s="175">
        <f t="shared" si="33"/>
        <v>0</v>
      </c>
      <c r="Y164" s="28"/>
      <c r="Z164" s="28"/>
      <c r="AA164" s="28"/>
      <c r="AB164" s="28"/>
      <c r="AC164" s="28"/>
      <c r="AD164" s="28"/>
      <c r="AE164" s="28"/>
      <c r="AR164" s="176" t="s">
        <v>183</v>
      </c>
      <c r="AT164" s="176" t="s">
        <v>153</v>
      </c>
      <c r="AU164" s="176" t="s">
        <v>158</v>
      </c>
      <c r="AY164" s="14" t="s">
        <v>151</v>
      </c>
      <c r="BE164" s="177">
        <f t="shared" si="34"/>
        <v>0</v>
      </c>
      <c r="BF164" s="177">
        <f t="shared" si="35"/>
        <v>0</v>
      </c>
      <c r="BG164" s="177">
        <f t="shared" si="36"/>
        <v>0</v>
      </c>
      <c r="BH164" s="177">
        <f t="shared" si="37"/>
        <v>0</v>
      </c>
      <c r="BI164" s="177">
        <f t="shared" si="38"/>
        <v>0</v>
      </c>
      <c r="BJ164" s="14" t="s">
        <v>158</v>
      </c>
      <c r="BK164" s="178">
        <f t="shared" si="39"/>
        <v>0</v>
      </c>
      <c r="BL164" s="14" t="s">
        <v>183</v>
      </c>
      <c r="BM164" s="176" t="s">
        <v>272</v>
      </c>
    </row>
    <row r="165" spans="1:65" s="2" customFormat="1" ht="16.5" customHeight="1" x14ac:dyDescent="0.2">
      <c r="A165" s="28"/>
      <c r="B165" s="163"/>
      <c r="C165" s="164" t="s">
        <v>215</v>
      </c>
      <c r="D165" s="164" t="s">
        <v>153</v>
      </c>
      <c r="E165" s="165" t="s">
        <v>1417</v>
      </c>
      <c r="F165" s="166" t="s">
        <v>1418</v>
      </c>
      <c r="G165" s="167" t="s">
        <v>219</v>
      </c>
      <c r="H165" s="168">
        <v>94</v>
      </c>
      <c r="I165" s="169"/>
      <c r="J165" s="169"/>
      <c r="K165" s="168">
        <f t="shared" si="27"/>
        <v>0</v>
      </c>
      <c r="L165" s="170"/>
      <c r="M165" s="29"/>
      <c r="N165" s="171" t="s">
        <v>1</v>
      </c>
      <c r="O165" s="172" t="s">
        <v>38</v>
      </c>
      <c r="P165" s="173">
        <f t="shared" si="28"/>
        <v>0</v>
      </c>
      <c r="Q165" s="173">
        <f t="shared" si="29"/>
        <v>0</v>
      </c>
      <c r="R165" s="173">
        <f t="shared" si="30"/>
        <v>0</v>
      </c>
      <c r="S165" s="53"/>
      <c r="T165" s="174">
        <f t="shared" si="31"/>
        <v>0</v>
      </c>
      <c r="U165" s="174">
        <v>0</v>
      </c>
      <c r="V165" s="174">
        <f t="shared" si="32"/>
        <v>0</v>
      </c>
      <c r="W165" s="174">
        <v>0</v>
      </c>
      <c r="X165" s="175">
        <f t="shared" si="33"/>
        <v>0</v>
      </c>
      <c r="Y165" s="28"/>
      <c r="Z165" s="28"/>
      <c r="AA165" s="28"/>
      <c r="AB165" s="28"/>
      <c r="AC165" s="28"/>
      <c r="AD165" s="28"/>
      <c r="AE165" s="28"/>
      <c r="AR165" s="176" t="s">
        <v>183</v>
      </c>
      <c r="AT165" s="176" t="s">
        <v>153</v>
      </c>
      <c r="AU165" s="176" t="s">
        <v>158</v>
      </c>
      <c r="AY165" s="14" t="s">
        <v>151</v>
      </c>
      <c r="BE165" s="177">
        <f t="shared" si="34"/>
        <v>0</v>
      </c>
      <c r="BF165" s="177">
        <f t="shared" si="35"/>
        <v>0</v>
      </c>
      <c r="BG165" s="177">
        <f t="shared" si="36"/>
        <v>0</v>
      </c>
      <c r="BH165" s="177">
        <f t="shared" si="37"/>
        <v>0</v>
      </c>
      <c r="BI165" s="177">
        <f t="shared" si="38"/>
        <v>0</v>
      </c>
      <c r="BJ165" s="14" t="s">
        <v>158</v>
      </c>
      <c r="BK165" s="178">
        <f t="shared" si="39"/>
        <v>0</v>
      </c>
      <c r="BL165" s="14" t="s">
        <v>183</v>
      </c>
      <c r="BM165" s="176" t="s">
        <v>275</v>
      </c>
    </row>
    <row r="166" spans="1:65" s="2" customFormat="1" ht="21.75" customHeight="1" x14ac:dyDescent="0.2">
      <c r="A166" s="28"/>
      <c r="B166" s="163"/>
      <c r="C166" s="164" t="s">
        <v>276</v>
      </c>
      <c r="D166" s="164" t="s">
        <v>153</v>
      </c>
      <c r="E166" s="165" t="s">
        <v>1419</v>
      </c>
      <c r="F166" s="166" t="s">
        <v>1420</v>
      </c>
      <c r="G166" s="167" t="s">
        <v>219</v>
      </c>
      <c r="H166" s="168">
        <v>49</v>
      </c>
      <c r="I166" s="169"/>
      <c r="J166" s="169"/>
      <c r="K166" s="168">
        <f t="shared" si="27"/>
        <v>0</v>
      </c>
      <c r="L166" s="170"/>
      <c r="M166" s="29"/>
      <c r="N166" s="171" t="s">
        <v>1</v>
      </c>
      <c r="O166" s="172" t="s">
        <v>38</v>
      </c>
      <c r="P166" s="173">
        <f t="shared" si="28"/>
        <v>0</v>
      </c>
      <c r="Q166" s="173">
        <f t="shared" si="29"/>
        <v>0</v>
      </c>
      <c r="R166" s="173">
        <f t="shared" si="30"/>
        <v>0</v>
      </c>
      <c r="S166" s="53"/>
      <c r="T166" s="174">
        <f t="shared" si="31"/>
        <v>0</v>
      </c>
      <c r="U166" s="174">
        <v>0</v>
      </c>
      <c r="V166" s="174">
        <f t="shared" si="32"/>
        <v>0</v>
      </c>
      <c r="W166" s="174">
        <v>0</v>
      </c>
      <c r="X166" s="175">
        <f t="shared" si="33"/>
        <v>0</v>
      </c>
      <c r="Y166" s="28"/>
      <c r="Z166" s="28"/>
      <c r="AA166" s="28"/>
      <c r="AB166" s="28"/>
      <c r="AC166" s="28"/>
      <c r="AD166" s="28"/>
      <c r="AE166" s="28"/>
      <c r="AR166" s="176" t="s">
        <v>183</v>
      </c>
      <c r="AT166" s="176" t="s">
        <v>153</v>
      </c>
      <c r="AU166" s="176" t="s">
        <v>158</v>
      </c>
      <c r="AY166" s="14" t="s">
        <v>151</v>
      </c>
      <c r="BE166" s="177">
        <f t="shared" si="34"/>
        <v>0</v>
      </c>
      <c r="BF166" s="177">
        <f t="shared" si="35"/>
        <v>0</v>
      </c>
      <c r="BG166" s="177">
        <f t="shared" si="36"/>
        <v>0</v>
      </c>
      <c r="BH166" s="177">
        <f t="shared" si="37"/>
        <v>0</v>
      </c>
      <c r="BI166" s="177">
        <f t="shared" si="38"/>
        <v>0</v>
      </c>
      <c r="BJ166" s="14" t="s">
        <v>158</v>
      </c>
      <c r="BK166" s="178">
        <f t="shared" si="39"/>
        <v>0</v>
      </c>
      <c r="BL166" s="14" t="s">
        <v>183</v>
      </c>
      <c r="BM166" s="176" t="s">
        <v>279</v>
      </c>
    </row>
    <row r="167" spans="1:65" s="2" customFormat="1" ht="21.75" customHeight="1" x14ac:dyDescent="0.2">
      <c r="A167" s="28"/>
      <c r="B167" s="163"/>
      <c r="C167" s="164" t="s">
        <v>220</v>
      </c>
      <c r="D167" s="164" t="s">
        <v>153</v>
      </c>
      <c r="E167" s="165" t="s">
        <v>1421</v>
      </c>
      <c r="F167" s="166" t="s">
        <v>1422</v>
      </c>
      <c r="G167" s="167" t="s">
        <v>649</v>
      </c>
      <c r="H167" s="169"/>
      <c r="I167" s="169"/>
      <c r="J167" s="169"/>
      <c r="K167" s="168">
        <f t="shared" si="27"/>
        <v>0</v>
      </c>
      <c r="L167" s="170"/>
      <c r="M167" s="29"/>
      <c r="N167" s="171" t="s">
        <v>1</v>
      </c>
      <c r="O167" s="172" t="s">
        <v>38</v>
      </c>
      <c r="P167" s="173">
        <f t="shared" si="28"/>
        <v>0</v>
      </c>
      <c r="Q167" s="173">
        <f t="shared" si="29"/>
        <v>0</v>
      </c>
      <c r="R167" s="173">
        <f t="shared" si="30"/>
        <v>0</v>
      </c>
      <c r="S167" s="53"/>
      <c r="T167" s="174">
        <f t="shared" si="31"/>
        <v>0</v>
      </c>
      <c r="U167" s="174">
        <v>0</v>
      </c>
      <c r="V167" s="174">
        <f t="shared" si="32"/>
        <v>0</v>
      </c>
      <c r="W167" s="174">
        <v>0</v>
      </c>
      <c r="X167" s="175">
        <f t="shared" si="33"/>
        <v>0</v>
      </c>
      <c r="Y167" s="28"/>
      <c r="Z167" s="28"/>
      <c r="AA167" s="28"/>
      <c r="AB167" s="28"/>
      <c r="AC167" s="28"/>
      <c r="AD167" s="28"/>
      <c r="AE167" s="28"/>
      <c r="AR167" s="176" t="s">
        <v>183</v>
      </c>
      <c r="AT167" s="176" t="s">
        <v>153</v>
      </c>
      <c r="AU167" s="176" t="s">
        <v>158</v>
      </c>
      <c r="AY167" s="14" t="s">
        <v>151</v>
      </c>
      <c r="BE167" s="177">
        <f t="shared" si="34"/>
        <v>0</v>
      </c>
      <c r="BF167" s="177">
        <f t="shared" si="35"/>
        <v>0</v>
      </c>
      <c r="BG167" s="177">
        <f t="shared" si="36"/>
        <v>0</v>
      </c>
      <c r="BH167" s="177">
        <f t="shared" si="37"/>
        <v>0</v>
      </c>
      <c r="BI167" s="177">
        <f t="shared" si="38"/>
        <v>0</v>
      </c>
      <c r="BJ167" s="14" t="s">
        <v>158</v>
      </c>
      <c r="BK167" s="178">
        <f t="shared" si="39"/>
        <v>0</v>
      </c>
      <c r="BL167" s="14" t="s">
        <v>183</v>
      </c>
      <c r="BM167" s="176" t="s">
        <v>282</v>
      </c>
    </row>
    <row r="168" spans="1:65" s="12" customFormat="1" ht="22.9" customHeight="1" x14ac:dyDescent="0.2">
      <c r="B168" s="149"/>
      <c r="D168" s="150" t="s">
        <v>73</v>
      </c>
      <c r="E168" s="161" t="s">
        <v>1423</v>
      </c>
      <c r="F168" s="161" t="s">
        <v>1424</v>
      </c>
      <c r="I168" s="152"/>
      <c r="J168" s="152"/>
      <c r="K168" s="162">
        <f>BK168</f>
        <v>0</v>
      </c>
      <c r="M168" s="149"/>
      <c r="N168" s="154"/>
      <c r="O168" s="155"/>
      <c r="P168" s="155"/>
      <c r="Q168" s="156">
        <f>SUM(Q169:Q178)</f>
        <v>0</v>
      </c>
      <c r="R168" s="156">
        <f>SUM(R169:R178)</f>
        <v>0</v>
      </c>
      <c r="S168" s="155"/>
      <c r="T168" s="157">
        <f>SUM(T169:T178)</f>
        <v>0</v>
      </c>
      <c r="U168" s="155"/>
      <c r="V168" s="157">
        <f>SUM(V169:V178)</f>
        <v>0</v>
      </c>
      <c r="W168" s="155"/>
      <c r="X168" s="158">
        <f>SUM(X169:X178)</f>
        <v>0</v>
      </c>
      <c r="AR168" s="150" t="s">
        <v>158</v>
      </c>
      <c r="AT168" s="159" t="s">
        <v>73</v>
      </c>
      <c r="AU168" s="159" t="s">
        <v>82</v>
      </c>
      <c r="AY168" s="150" t="s">
        <v>151</v>
      </c>
      <c r="BK168" s="160">
        <f>SUM(BK169:BK178)</f>
        <v>0</v>
      </c>
    </row>
    <row r="169" spans="1:65" s="2" customFormat="1" ht="21.75" customHeight="1" x14ac:dyDescent="0.2">
      <c r="A169" s="28"/>
      <c r="B169" s="163"/>
      <c r="C169" s="164" t="s">
        <v>283</v>
      </c>
      <c r="D169" s="164" t="s">
        <v>153</v>
      </c>
      <c r="E169" s="165" t="s">
        <v>1425</v>
      </c>
      <c r="F169" s="166" t="s">
        <v>1426</v>
      </c>
      <c r="G169" s="167" t="s">
        <v>219</v>
      </c>
      <c r="H169" s="168">
        <v>11</v>
      </c>
      <c r="I169" s="169"/>
      <c r="J169" s="169"/>
      <c r="K169" s="168">
        <f t="shared" ref="K169:K178" si="40">ROUND(P169*H169,3)</f>
        <v>0</v>
      </c>
      <c r="L169" s="170"/>
      <c r="M169" s="29"/>
      <c r="N169" s="171" t="s">
        <v>1</v>
      </c>
      <c r="O169" s="172" t="s">
        <v>38</v>
      </c>
      <c r="P169" s="173">
        <f t="shared" ref="P169:P178" si="41">I169+J169</f>
        <v>0</v>
      </c>
      <c r="Q169" s="173">
        <f t="shared" ref="Q169:Q178" si="42">ROUND(I169*H169,3)</f>
        <v>0</v>
      </c>
      <c r="R169" s="173">
        <f t="shared" ref="R169:R178" si="43">ROUND(J169*H169,3)</f>
        <v>0</v>
      </c>
      <c r="S169" s="53"/>
      <c r="T169" s="174">
        <f t="shared" ref="T169:T178" si="44">S169*H169</f>
        <v>0</v>
      </c>
      <c r="U169" s="174">
        <v>0</v>
      </c>
      <c r="V169" s="174">
        <f t="shared" ref="V169:V178" si="45">U169*H169</f>
        <v>0</v>
      </c>
      <c r="W169" s="174">
        <v>0</v>
      </c>
      <c r="X169" s="175">
        <f t="shared" ref="X169:X178" si="46">W169*H169</f>
        <v>0</v>
      </c>
      <c r="Y169" s="28"/>
      <c r="Z169" s="28"/>
      <c r="AA169" s="28"/>
      <c r="AB169" s="28"/>
      <c r="AC169" s="28"/>
      <c r="AD169" s="28"/>
      <c r="AE169" s="28"/>
      <c r="AR169" s="176" t="s">
        <v>183</v>
      </c>
      <c r="AT169" s="176" t="s">
        <v>153</v>
      </c>
      <c r="AU169" s="176" t="s">
        <v>158</v>
      </c>
      <c r="AY169" s="14" t="s">
        <v>151</v>
      </c>
      <c r="BE169" s="177">
        <f t="shared" ref="BE169:BE178" si="47">IF(O169="základná",K169,0)</f>
        <v>0</v>
      </c>
      <c r="BF169" s="177">
        <f t="shared" ref="BF169:BF178" si="48">IF(O169="znížená",K169,0)</f>
        <v>0</v>
      </c>
      <c r="BG169" s="177">
        <f t="shared" ref="BG169:BG178" si="49">IF(O169="zákl. prenesená",K169,0)</f>
        <v>0</v>
      </c>
      <c r="BH169" s="177">
        <f t="shared" ref="BH169:BH178" si="50">IF(O169="zníž. prenesená",K169,0)</f>
        <v>0</v>
      </c>
      <c r="BI169" s="177">
        <f t="shared" ref="BI169:BI178" si="51">IF(O169="nulová",K169,0)</f>
        <v>0</v>
      </c>
      <c r="BJ169" s="14" t="s">
        <v>158</v>
      </c>
      <c r="BK169" s="178">
        <f t="shared" ref="BK169:BK178" si="52">ROUND(P169*H169,3)</f>
        <v>0</v>
      </c>
      <c r="BL169" s="14" t="s">
        <v>183</v>
      </c>
      <c r="BM169" s="176" t="s">
        <v>286</v>
      </c>
    </row>
    <row r="170" spans="1:65" s="2" customFormat="1" ht="21.75" customHeight="1" x14ac:dyDescent="0.2">
      <c r="A170" s="28"/>
      <c r="B170" s="163"/>
      <c r="C170" s="164" t="s">
        <v>223</v>
      </c>
      <c r="D170" s="164" t="s">
        <v>153</v>
      </c>
      <c r="E170" s="165" t="s">
        <v>1427</v>
      </c>
      <c r="F170" s="166" t="s">
        <v>1428</v>
      </c>
      <c r="G170" s="167" t="s">
        <v>219</v>
      </c>
      <c r="H170" s="168">
        <v>11</v>
      </c>
      <c r="I170" s="169"/>
      <c r="J170" s="169"/>
      <c r="K170" s="168">
        <f t="shared" si="40"/>
        <v>0</v>
      </c>
      <c r="L170" s="170"/>
      <c r="M170" s="29"/>
      <c r="N170" s="171" t="s">
        <v>1</v>
      </c>
      <c r="O170" s="172" t="s">
        <v>38</v>
      </c>
      <c r="P170" s="173">
        <f t="shared" si="41"/>
        <v>0</v>
      </c>
      <c r="Q170" s="173">
        <f t="shared" si="42"/>
        <v>0</v>
      </c>
      <c r="R170" s="173">
        <f t="shared" si="43"/>
        <v>0</v>
      </c>
      <c r="S170" s="53"/>
      <c r="T170" s="174">
        <f t="shared" si="44"/>
        <v>0</v>
      </c>
      <c r="U170" s="174">
        <v>0</v>
      </c>
      <c r="V170" s="174">
        <f t="shared" si="45"/>
        <v>0</v>
      </c>
      <c r="W170" s="174">
        <v>0</v>
      </c>
      <c r="X170" s="175">
        <f t="shared" si="46"/>
        <v>0</v>
      </c>
      <c r="Y170" s="28"/>
      <c r="Z170" s="28"/>
      <c r="AA170" s="28"/>
      <c r="AB170" s="28"/>
      <c r="AC170" s="28"/>
      <c r="AD170" s="28"/>
      <c r="AE170" s="28"/>
      <c r="AR170" s="176" t="s">
        <v>183</v>
      </c>
      <c r="AT170" s="176" t="s">
        <v>153</v>
      </c>
      <c r="AU170" s="176" t="s">
        <v>158</v>
      </c>
      <c r="AY170" s="14" t="s">
        <v>151</v>
      </c>
      <c r="BE170" s="177">
        <f t="shared" si="47"/>
        <v>0</v>
      </c>
      <c r="BF170" s="177">
        <f t="shared" si="48"/>
        <v>0</v>
      </c>
      <c r="BG170" s="177">
        <f t="shared" si="49"/>
        <v>0</v>
      </c>
      <c r="BH170" s="177">
        <f t="shared" si="50"/>
        <v>0</v>
      </c>
      <c r="BI170" s="177">
        <f t="shared" si="51"/>
        <v>0</v>
      </c>
      <c r="BJ170" s="14" t="s">
        <v>158</v>
      </c>
      <c r="BK170" s="178">
        <f t="shared" si="52"/>
        <v>0</v>
      </c>
      <c r="BL170" s="14" t="s">
        <v>183</v>
      </c>
      <c r="BM170" s="176" t="s">
        <v>289</v>
      </c>
    </row>
    <row r="171" spans="1:65" s="2" customFormat="1" ht="21.75" customHeight="1" x14ac:dyDescent="0.2">
      <c r="A171" s="28"/>
      <c r="B171" s="163"/>
      <c r="C171" s="164" t="s">
        <v>290</v>
      </c>
      <c r="D171" s="164" t="s">
        <v>153</v>
      </c>
      <c r="E171" s="165" t="s">
        <v>1429</v>
      </c>
      <c r="F171" s="166" t="s">
        <v>1430</v>
      </c>
      <c r="G171" s="167" t="s">
        <v>219</v>
      </c>
      <c r="H171" s="168">
        <v>8</v>
      </c>
      <c r="I171" s="169"/>
      <c r="J171" s="169"/>
      <c r="K171" s="168">
        <f t="shared" si="40"/>
        <v>0</v>
      </c>
      <c r="L171" s="170"/>
      <c r="M171" s="29"/>
      <c r="N171" s="171" t="s">
        <v>1</v>
      </c>
      <c r="O171" s="172" t="s">
        <v>38</v>
      </c>
      <c r="P171" s="173">
        <f t="shared" si="41"/>
        <v>0</v>
      </c>
      <c r="Q171" s="173">
        <f t="shared" si="42"/>
        <v>0</v>
      </c>
      <c r="R171" s="173">
        <f t="shared" si="43"/>
        <v>0</v>
      </c>
      <c r="S171" s="53"/>
      <c r="T171" s="174">
        <f t="shared" si="44"/>
        <v>0</v>
      </c>
      <c r="U171" s="174">
        <v>0</v>
      </c>
      <c r="V171" s="174">
        <f t="shared" si="45"/>
        <v>0</v>
      </c>
      <c r="W171" s="174">
        <v>0</v>
      </c>
      <c r="X171" s="175">
        <f t="shared" si="46"/>
        <v>0</v>
      </c>
      <c r="Y171" s="28"/>
      <c r="Z171" s="28"/>
      <c r="AA171" s="28"/>
      <c r="AB171" s="28"/>
      <c r="AC171" s="28"/>
      <c r="AD171" s="28"/>
      <c r="AE171" s="28"/>
      <c r="AR171" s="176" t="s">
        <v>183</v>
      </c>
      <c r="AT171" s="176" t="s">
        <v>153</v>
      </c>
      <c r="AU171" s="176" t="s">
        <v>158</v>
      </c>
      <c r="AY171" s="14" t="s">
        <v>151</v>
      </c>
      <c r="BE171" s="177">
        <f t="shared" si="47"/>
        <v>0</v>
      </c>
      <c r="BF171" s="177">
        <f t="shared" si="48"/>
        <v>0</v>
      </c>
      <c r="BG171" s="177">
        <f t="shared" si="49"/>
        <v>0</v>
      </c>
      <c r="BH171" s="177">
        <f t="shared" si="50"/>
        <v>0</v>
      </c>
      <c r="BI171" s="177">
        <f t="shared" si="51"/>
        <v>0</v>
      </c>
      <c r="BJ171" s="14" t="s">
        <v>158</v>
      </c>
      <c r="BK171" s="178">
        <f t="shared" si="52"/>
        <v>0</v>
      </c>
      <c r="BL171" s="14" t="s">
        <v>183</v>
      </c>
      <c r="BM171" s="176" t="s">
        <v>293</v>
      </c>
    </row>
    <row r="172" spans="1:65" s="2" customFormat="1" ht="33" customHeight="1" x14ac:dyDescent="0.2">
      <c r="A172" s="28"/>
      <c r="B172" s="163"/>
      <c r="C172" s="179" t="s">
        <v>227</v>
      </c>
      <c r="D172" s="179" t="s">
        <v>192</v>
      </c>
      <c r="E172" s="180" t="s">
        <v>1431</v>
      </c>
      <c r="F172" s="181" t="s">
        <v>1432</v>
      </c>
      <c r="G172" s="182" t="s">
        <v>219</v>
      </c>
      <c r="H172" s="183">
        <v>8</v>
      </c>
      <c r="I172" s="184"/>
      <c r="J172" s="185"/>
      <c r="K172" s="183">
        <f t="shared" si="40"/>
        <v>0</v>
      </c>
      <c r="L172" s="185"/>
      <c r="M172" s="186"/>
      <c r="N172" s="187" t="s">
        <v>1</v>
      </c>
      <c r="O172" s="172" t="s">
        <v>38</v>
      </c>
      <c r="P172" s="173">
        <f t="shared" si="41"/>
        <v>0</v>
      </c>
      <c r="Q172" s="173">
        <f t="shared" si="42"/>
        <v>0</v>
      </c>
      <c r="R172" s="173">
        <f t="shared" si="43"/>
        <v>0</v>
      </c>
      <c r="S172" s="53"/>
      <c r="T172" s="174">
        <f t="shared" si="44"/>
        <v>0</v>
      </c>
      <c r="U172" s="174">
        <v>0</v>
      </c>
      <c r="V172" s="174">
        <f t="shared" si="45"/>
        <v>0</v>
      </c>
      <c r="W172" s="174">
        <v>0</v>
      </c>
      <c r="X172" s="175">
        <f t="shared" si="46"/>
        <v>0</v>
      </c>
      <c r="Y172" s="28"/>
      <c r="Z172" s="28"/>
      <c r="AA172" s="28"/>
      <c r="AB172" s="28"/>
      <c r="AC172" s="28"/>
      <c r="AD172" s="28"/>
      <c r="AE172" s="28"/>
      <c r="AR172" s="176" t="s">
        <v>215</v>
      </c>
      <c r="AT172" s="176" t="s">
        <v>192</v>
      </c>
      <c r="AU172" s="176" t="s">
        <v>158</v>
      </c>
      <c r="AY172" s="14" t="s">
        <v>151</v>
      </c>
      <c r="BE172" s="177">
        <f t="shared" si="47"/>
        <v>0</v>
      </c>
      <c r="BF172" s="177">
        <f t="shared" si="48"/>
        <v>0</v>
      </c>
      <c r="BG172" s="177">
        <f t="shared" si="49"/>
        <v>0</v>
      </c>
      <c r="BH172" s="177">
        <f t="shared" si="50"/>
        <v>0</v>
      </c>
      <c r="BI172" s="177">
        <f t="shared" si="51"/>
        <v>0</v>
      </c>
      <c r="BJ172" s="14" t="s">
        <v>158</v>
      </c>
      <c r="BK172" s="178">
        <f t="shared" si="52"/>
        <v>0</v>
      </c>
      <c r="BL172" s="14" t="s">
        <v>183</v>
      </c>
      <c r="BM172" s="176" t="s">
        <v>296</v>
      </c>
    </row>
    <row r="173" spans="1:65" s="2" customFormat="1" ht="21.75" customHeight="1" x14ac:dyDescent="0.2">
      <c r="A173" s="28"/>
      <c r="B173" s="163"/>
      <c r="C173" s="164" t="s">
        <v>297</v>
      </c>
      <c r="D173" s="164" t="s">
        <v>153</v>
      </c>
      <c r="E173" s="165" t="s">
        <v>1433</v>
      </c>
      <c r="F173" s="166" t="s">
        <v>1434</v>
      </c>
      <c r="G173" s="167" t="s">
        <v>219</v>
      </c>
      <c r="H173" s="168">
        <v>3</v>
      </c>
      <c r="I173" s="169"/>
      <c r="J173" s="169"/>
      <c r="K173" s="168">
        <f t="shared" si="40"/>
        <v>0</v>
      </c>
      <c r="L173" s="170"/>
      <c r="M173" s="29"/>
      <c r="N173" s="171" t="s">
        <v>1</v>
      </c>
      <c r="O173" s="172" t="s">
        <v>38</v>
      </c>
      <c r="P173" s="173">
        <f t="shared" si="41"/>
        <v>0</v>
      </c>
      <c r="Q173" s="173">
        <f t="shared" si="42"/>
        <v>0</v>
      </c>
      <c r="R173" s="173">
        <f t="shared" si="43"/>
        <v>0</v>
      </c>
      <c r="S173" s="53"/>
      <c r="T173" s="174">
        <f t="shared" si="44"/>
        <v>0</v>
      </c>
      <c r="U173" s="174">
        <v>0</v>
      </c>
      <c r="V173" s="174">
        <f t="shared" si="45"/>
        <v>0</v>
      </c>
      <c r="W173" s="174">
        <v>0</v>
      </c>
      <c r="X173" s="175">
        <f t="shared" si="46"/>
        <v>0</v>
      </c>
      <c r="Y173" s="28"/>
      <c r="Z173" s="28"/>
      <c r="AA173" s="28"/>
      <c r="AB173" s="28"/>
      <c r="AC173" s="28"/>
      <c r="AD173" s="28"/>
      <c r="AE173" s="28"/>
      <c r="AR173" s="176" t="s">
        <v>183</v>
      </c>
      <c r="AT173" s="176" t="s">
        <v>153</v>
      </c>
      <c r="AU173" s="176" t="s">
        <v>158</v>
      </c>
      <c r="AY173" s="14" t="s">
        <v>151</v>
      </c>
      <c r="BE173" s="177">
        <f t="shared" si="47"/>
        <v>0</v>
      </c>
      <c r="BF173" s="177">
        <f t="shared" si="48"/>
        <v>0</v>
      </c>
      <c r="BG173" s="177">
        <f t="shared" si="49"/>
        <v>0</v>
      </c>
      <c r="BH173" s="177">
        <f t="shared" si="50"/>
        <v>0</v>
      </c>
      <c r="BI173" s="177">
        <f t="shared" si="51"/>
        <v>0</v>
      </c>
      <c r="BJ173" s="14" t="s">
        <v>158</v>
      </c>
      <c r="BK173" s="178">
        <f t="shared" si="52"/>
        <v>0</v>
      </c>
      <c r="BL173" s="14" t="s">
        <v>183</v>
      </c>
      <c r="BM173" s="176" t="s">
        <v>300</v>
      </c>
    </row>
    <row r="174" spans="1:65" s="2" customFormat="1" ht="33" customHeight="1" x14ac:dyDescent="0.2">
      <c r="A174" s="28"/>
      <c r="B174" s="163"/>
      <c r="C174" s="179" t="s">
        <v>230</v>
      </c>
      <c r="D174" s="179" t="s">
        <v>192</v>
      </c>
      <c r="E174" s="180" t="s">
        <v>1435</v>
      </c>
      <c r="F174" s="181" t="s">
        <v>1436</v>
      </c>
      <c r="G174" s="182" t="s">
        <v>219</v>
      </c>
      <c r="H174" s="183">
        <v>3</v>
      </c>
      <c r="I174" s="184"/>
      <c r="J174" s="185"/>
      <c r="K174" s="183">
        <f t="shared" si="40"/>
        <v>0</v>
      </c>
      <c r="L174" s="185"/>
      <c r="M174" s="186"/>
      <c r="N174" s="187" t="s">
        <v>1</v>
      </c>
      <c r="O174" s="172" t="s">
        <v>38</v>
      </c>
      <c r="P174" s="173">
        <f t="shared" si="41"/>
        <v>0</v>
      </c>
      <c r="Q174" s="173">
        <f t="shared" si="42"/>
        <v>0</v>
      </c>
      <c r="R174" s="173">
        <f t="shared" si="43"/>
        <v>0</v>
      </c>
      <c r="S174" s="53"/>
      <c r="T174" s="174">
        <f t="shared" si="44"/>
        <v>0</v>
      </c>
      <c r="U174" s="174">
        <v>0</v>
      </c>
      <c r="V174" s="174">
        <f t="shared" si="45"/>
        <v>0</v>
      </c>
      <c r="W174" s="174">
        <v>0</v>
      </c>
      <c r="X174" s="175">
        <f t="shared" si="46"/>
        <v>0</v>
      </c>
      <c r="Y174" s="28"/>
      <c r="Z174" s="28"/>
      <c r="AA174" s="28"/>
      <c r="AB174" s="28"/>
      <c r="AC174" s="28"/>
      <c r="AD174" s="28"/>
      <c r="AE174" s="28"/>
      <c r="AR174" s="176" t="s">
        <v>215</v>
      </c>
      <c r="AT174" s="176" t="s">
        <v>192</v>
      </c>
      <c r="AU174" s="176" t="s">
        <v>158</v>
      </c>
      <c r="AY174" s="14" t="s">
        <v>151</v>
      </c>
      <c r="BE174" s="177">
        <f t="shared" si="47"/>
        <v>0</v>
      </c>
      <c r="BF174" s="177">
        <f t="shared" si="48"/>
        <v>0</v>
      </c>
      <c r="BG174" s="177">
        <f t="shared" si="49"/>
        <v>0</v>
      </c>
      <c r="BH174" s="177">
        <f t="shared" si="50"/>
        <v>0</v>
      </c>
      <c r="BI174" s="177">
        <f t="shared" si="51"/>
        <v>0</v>
      </c>
      <c r="BJ174" s="14" t="s">
        <v>158</v>
      </c>
      <c r="BK174" s="178">
        <f t="shared" si="52"/>
        <v>0</v>
      </c>
      <c r="BL174" s="14" t="s">
        <v>183</v>
      </c>
      <c r="BM174" s="176" t="s">
        <v>303</v>
      </c>
    </row>
    <row r="175" spans="1:65" s="2" customFormat="1" ht="16.5" customHeight="1" x14ac:dyDescent="0.2">
      <c r="A175" s="28"/>
      <c r="B175" s="163"/>
      <c r="C175" s="179" t="s">
        <v>304</v>
      </c>
      <c r="D175" s="179" t="s">
        <v>192</v>
      </c>
      <c r="E175" s="180" t="s">
        <v>1437</v>
      </c>
      <c r="F175" s="181" t="s">
        <v>1438</v>
      </c>
      <c r="G175" s="182" t="s">
        <v>1439</v>
      </c>
      <c r="H175" s="183">
        <v>11</v>
      </c>
      <c r="I175" s="184"/>
      <c r="J175" s="185"/>
      <c r="K175" s="183">
        <f t="shared" si="40"/>
        <v>0</v>
      </c>
      <c r="L175" s="185"/>
      <c r="M175" s="186"/>
      <c r="N175" s="187" t="s">
        <v>1</v>
      </c>
      <c r="O175" s="172" t="s">
        <v>38</v>
      </c>
      <c r="P175" s="173">
        <f t="shared" si="41"/>
        <v>0</v>
      </c>
      <c r="Q175" s="173">
        <f t="shared" si="42"/>
        <v>0</v>
      </c>
      <c r="R175" s="173">
        <f t="shared" si="43"/>
        <v>0</v>
      </c>
      <c r="S175" s="53"/>
      <c r="T175" s="174">
        <f t="shared" si="44"/>
        <v>0</v>
      </c>
      <c r="U175" s="174">
        <v>0</v>
      </c>
      <c r="V175" s="174">
        <f t="shared" si="45"/>
        <v>0</v>
      </c>
      <c r="W175" s="174">
        <v>0</v>
      </c>
      <c r="X175" s="175">
        <f t="shared" si="46"/>
        <v>0</v>
      </c>
      <c r="Y175" s="28"/>
      <c r="Z175" s="28"/>
      <c r="AA175" s="28"/>
      <c r="AB175" s="28"/>
      <c r="AC175" s="28"/>
      <c r="AD175" s="28"/>
      <c r="AE175" s="28"/>
      <c r="AR175" s="176" t="s">
        <v>215</v>
      </c>
      <c r="AT175" s="176" t="s">
        <v>192</v>
      </c>
      <c r="AU175" s="176" t="s">
        <v>158</v>
      </c>
      <c r="AY175" s="14" t="s">
        <v>151</v>
      </c>
      <c r="BE175" s="177">
        <f t="shared" si="47"/>
        <v>0</v>
      </c>
      <c r="BF175" s="177">
        <f t="shared" si="48"/>
        <v>0</v>
      </c>
      <c r="BG175" s="177">
        <f t="shared" si="49"/>
        <v>0</v>
      </c>
      <c r="BH175" s="177">
        <f t="shared" si="50"/>
        <v>0</v>
      </c>
      <c r="BI175" s="177">
        <f t="shared" si="51"/>
        <v>0</v>
      </c>
      <c r="BJ175" s="14" t="s">
        <v>158</v>
      </c>
      <c r="BK175" s="178">
        <f t="shared" si="52"/>
        <v>0</v>
      </c>
      <c r="BL175" s="14" t="s">
        <v>183</v>
      </c>
      <c r="BM175" s="176" t="s">
        <v>307</v>
      </c>
    </row>
    <row r="176" spans="1:65" s="2" customFormat="1" ht="21.75" customHeight="1" x14ac:dyDescent="0.2">
      <c r="A176" s="28"/>
      <c r="B176" s="163"/>
      <c r="C176" s="164" t="s">
        <v>234</v>
      </c>
      <c r="D176" s="164" t="s">
        <v>153</v>
      </c>
      <c r="E176" s="165" t="s">
        <v>1440</v>
      </c>
      <c r="F176" s="166" t="s">
        <v>1441</v>
      </c>
      <c r="G176" s="167" t="s">
        <v>219</v>
      </c>
      <c r="H176" s="168">
        <v>8</v>
      </c>
      <c r="I176" s="169"/>
      <c r="J176" s="169"/>
      <c r="K176" s="168">
        <f t="shared" si="40"/>
        <v>0</v>
      </c>
      <c r="L176" s="170"/>
      <c r="M176" s="29"/>
      <c r="N176" s="171" t="s">
        <v>1</v>
      </c>
      <c r="O176" s="172" t="s">
        <v>38</v>
      </c>
      <c r="P176" s="173">
        <f t="shared" si="41"/>
        <v>0</v>
      </c>
      <c r="Q176" s="173">
        <f t="shared" si="42"/>
        <v>0</v>
      </c>
      <c r="R176" s="173">
        <f t="shared" si="43"/>
        <v>0</v>
      </c>
      <c r="S176" s="53"/>
      <c r="T176" s="174">
        <f t="shared" si="44"/>
        <v>0</v>
      </c>
      <c r="U176" s="174">
        <v>0</v>
      </c>
      <c r="V176" s="174">
        <f t="shared" si="45"/>
        <v>0</v>
      </c>
      <c r="W176" s="174">
        <v>0</v>
      </c>
      <c r="X176" s="175">
        <f t="shared" si="46"/>
        <v>0</v>
      </c>
      <c r="Y176" s="28"/>
      <c r="Z176" s="28"/>
      <c r="AA176" s="28"/>
      <c r="AB176" s="28"/>
      <c r="AC176" s="28"/>
      <c r="AD176" s="28"/>
      <c r="AE176" s="28"/>
      <c r="AR176" s="176" t="s">
        <v>183</v>
      </c>
      <c r="AT176" s="176" t="s">
        <v>153</v>
      </c>
      <c r="AU176" s="176" t="s">
        <v>158</v>
      </c>
      <c r="AY176" s="14" t="s">
        <v>151</v>
      </c>
      <c r="BE176" s="177">
        <f t="shared" si="47"/>
        <v>0</v>
      </c>
      <c r="BF176" s="177">
        <f t="shared" si="48"/>
        <v>0</v>
      </c>
      <c r="BG176" s="177">
        <f t="shared" si="49"/>
        <v>0</v>
      </c>
      <c r="BH176" s="177">
        <f t="shared" si="50"/>
        <v>0</v>
      </c>
      <c r="BI176" s="177">
        <f t="shared" si="51"/>
        <v>0</v>
      </c>
      <c r="BJ176" s="14" t="s">
        <v>158</v>
      </c>
      <c r="BK176" s="178">
        <f t="shared" si="52"/>
        <v>0</v>
      </c>
      <c r="BL176" s="14" t="s">
        <v>183</v>
      </c>
      <c r="BM176" s="176" t="s">
        <v>310</v>
      </c>
    </row>
    <row r="177" spans="1:65" s="2" customFormat="1" ht="21.75" customHeight="1" x14ac:dyDescent="0.2">
      <c r="A177" s="28"/>
      <c r="B177" s="163"/>
      <c r="C177" s="164" t="s">
        <v>311</v>
      </c>
      <c r="D177" s="164" t="s">
        <v>153</v>
      </c>
      <c r="E177" s="165" t="s">
        <v>1442</v>
      </c>
      <c r="F177" s="166" t="s">
        <v>1443</v>
      </c>
      <c r="G177" s="167" t="s">
        <v>219</v>
      </c>
      <c r="H177" s="168">
        <v>3</v>
      </c>
      <c r="I177" s="169"/>
      <c r="J177" s="169"/>
      <c r="K177" s="168">
        <f t="shared" si="40"/>
        <v>0</v>
      </c>
      <c r="L177" s="170"/>
      <c r="M177" s="29"/>
      <c r="N177" s="171" t="s">
        <v>1</v>
      </c>
      <c r="O177" s="172" t="s">
        <v>38</v>
      </c>
      <c r="P177" s="173">
        <f t="shared" si="41"/>
        <v>0</v>
      </c>
      <c r="Q177" s="173">
        <f t="shared" si="42"/>
        <v>0</v>
      </c>
      <c r="R177" s="173">
        <f t="shared" si="43"/>
        <v>0</v>
      </c>
      <c r="S177" s="53"/>
      <c r="T177" s="174">
        <f t="shared" si="44"/>
        <v>0</v>
      </c>
      <c r="U177" s="174">
        <v>0</v>
      </c>
      <c r="V177" s="174">
        <f t="shared" si="45"/>
        <v>0</v>
      </c>
      <c r="W177" s="174">
        <v>0</v>
      </c>
      <c r="X177" s="175">
        <f t="shared" si="46"/>
        <v>0</v>
      </c>
      <c r="Y177" s="28"/>
      <c r="Z177" s="28"/>
      <c r="AA177" s="28"/>
      <c r="AB177" s="28"/>
      <c r="AC177" s="28"/>
      <c r="AD177" s="28"/>
      <c r="AE177" s="28"/>
      <c r="AR177" s="176" t="s">
        <v>183</v>
      </c>
      <c r="AT177" s="176" t="s">
        <v>153</v>
      </c>
      <c r="AU177" s="176" t="s">
        <v>158</v>
      </c>
      <c r="AY177" s="14" t="s">
        <v>151</v>
      </c>
      <c r="BE177" s="177">
        <f t="shared" si="47"/>
        <v>0</v>
      </c>
      <c r="BF177" s="177">
        <f t="shared" si="48"/>
        <v>0</v>
      </c>
      <c r="BG177" s="177">
        <f t="shared" si="49"/>
        <v>0</v>
      </c>
      <c r="BH177" s="177">
        <f t="shared" si="50"/>
        <v>0</v>
      </c>
      <c r="BI177" s="177">
        <f t="shared" si="51"/>
        <v>0</v>
      </c>
      <c r="BJ177" s="14" t="s">
        <v>158</v>
      </c>
      <c r="BK177" s="178">
        <f t="shared" si="52"/>
        <v>0</v>
      </c>
      <c r="BL177" s="14" t="s">
        <v>183</v>
      </c>
      <c r="BM177" s="176" t="s">
        <v>314</v>
      </c>
    </row>
    <row r="178" spans="1:65" s="2" customFormat="1" ht="21.75" customHeight="1" x14ac:dyDescent="0.2">
      <c r="A178" s="28"/>
      <c r="B178" s="163"/>
      <c r="C178" s="164" t="s">
        <v>237</v>
      </c>
      <c r="D178" s="164" t="s">
        <v>153</v>
      </c>
      <c r="E178" s="165" t="s">
        <v>1444</v>
      </c>
      <c r="F178" s="166" t="s">
        <v>1445</v>
      </c>
      <c r="G178" s="167" t="s">
        <v>649</v>
      </c>
      <c r="H178" s="169"/>
      <c r="I178" s="169"/>
      <c r="J178" s="169"/>
      <c r="K178" s="168">
        <f t="shared" si="40"/>
        <v>0</v>
      </c>
      <c r="L178" s="170"/>
      <c r="M178" s="29"/>
      <c r="N178" s="171" t="s">
        <v>1</v>
      </c>
      <c r="O178" s="172" t="s">
        <v>38</v>
      </c>
      <c r="P178" s="173">
        <f t="shared" si="41"/>
        <v>0</v>
      </c>
      <c r="Q178" s="173">
        <f t="shared" si="42"/>
        <v>0</v>
      </c>
      <c r="R178" s="173">
        <f t="shared" si="43"/>
        <v>0</v>
      </c>
      <c r="S178" s="53"/>
      <c r="T178" s="174">
        <f t="shared" si="44"/>
        <v>0</v>
      </c>
      <c r="U178" s="174">
        <v>0</v>
      </c>
      <c r="V178" s="174">
        <f t="shared" si="45"/>
        <v>0</v>
      </c>
      <c r="W178" s="174">
        <v>0</v>
      </c>
      <c r="X178" s="175">
        <f t="shared" si="46"/>
        <v>0</v>
      </c>
      <c r="Y178" s="28"/>
      <c r="Z178" s="28"/>
      <c r="AA178" s="28"/>
      <c r="AB178" s="28"/>
      <c r="AC178" s="28"/>
      <c r="AD178" s="28"/>
      <c r="AE178" s="28"/>
      <c r="AR178" s="176" t="s">
        <v>183</v>
      </c>
      <c r="AT178" s="176" t="s">
        <v>153</v>
      </c>
      <c r="AU178" s="176" t="s">
        <v>158</v>
      </c>
      <c r="AY178" s="14" t="s">
        <v>151</v>
      </c>
      <c r="BE178" s="177">
        <f t="shared" si="47"/>
        <v>0</v>
      </c>
      <c r="BF178" s="177">
        <f t="shared" si="48"/>
        <v>0</v>
      </c>
      <c r="BG178" s="177">
        <f t="shared" si="49"/>
        <v>0</v>
      </c>
      <c r="BH178" s="177">
        <f t="shared" si="50"/>
        <v>0</v>
      </c>
      <c r="BI178" s="177">
        <f t="shared" si="51"/>
        <v>0</v>
      </c>
      <c r="BJ178" s="14" t="s">
        <v>158</v>
      </c>
      <c r="BK178" s="178">
        <f t="shared" si="52"/>
        <v>0</v>
      </c>
      <c r="BL178" s="14" t="s">
        <v>183</v>
      </c>
      <c r="BM178" s="176" t="s">
        <v>317</v>
      </c>
    </row>
    <row r="179" spans="1:65" s="12" customFormat="1" ht="22.9" customHeight="1" x14ac:dyDescent="0.2">
      <c r="B179" s="149"/>
      <c r="D179" s="150" t="s">
        <v>73</v>
      </c>
      <c r="E179" s="161" t="s">
        <v>969</v>
      </c>
      <c r="F179" s="161" t="s">
        <v>1446</v>
      </c>
      <c r="I179" s="152"/>
      <c r="J179" s="152"/>
      <c r="K179" s="162">
        <f>BK179</f>
        <v>0</v>
      </c>
      <c r="M179" s="149"/>
      <c r="N179" s="154"/>
      <c r="O179" s="155"/>
      <c r="P179" s="155"/>
      <c r="Q179" s="156">
        <f>SUM(Q180:Q182)</f>
        <v>0</v>
      </c>
      <c r="R179" s="156">
        <f>SUM(R180:R182)</f>
        <v>0</v>
      </c>
      <c r="S179" s="155"/>
      <c r="T179" s="157">
        <f>SUM(T180:T182)</f>
        <v>0</v>
      </c>
      <c r="U179" s="155"/>
      <c r="V179" s="157">
        <f>SUM(V180:V182)</f>
        <v>0</v>
      </c>
      <c r="W179" s="155"/>
      <c r="X179" s="158">
        <f>SUM(X180:X182)</f>
        <v>0</v>
      </c>
      <c r="AR179" s="150" t="s">
        <v>158</v>
      </c>
      <c r="AT179" s="159" t="s">
        <v>73</v>
      </c>
      <c r="AU179" s="159" t="s">
        <v>82</v>
      </c>
      <c r="AY179" s="150" t="s">
        <v>151</v>
      </c>
      <c r="BK179" s="160">
        <f>SUM(BK180:BK182)</f>
        <v>0</v>
      </c>
    </row>
    <row r="180" spans="1:65" s="2" customFormat="1" ht="21.75" customHeight="1" x14ac:dyDescent="0.2">
      <c r="A180" s="28"/>
      <c r="B180" s="163"/>
      <c r="C180" s="164" t="s">
        <v>318</v>
      </c>
      <c r="D180" s="164" t="s">
        <v>153</v>
      </c>
      <c r="E180" s="165" t="s">
        <v>1447</v>
      </c>
      <c r="F180" s="166" t="s">
        <v>1448</v>
      </c>
      <c r="G180" s="167" t="s">
        <v>1449</v>
      </c>
      <c r="H180" s="168">
        <v>10</v>
      </c>
      <c r="I180" s="169"/>
      <c r="J180" s="169"/>
      <c r="K180" s="168">
        <f>ROUND(P180*H180,3)</f>
        <v>0</v>
      </c>
      <c r="L180" s="170"/>
      <c r="M180" s="29"/>
      <c r="N180" s="171" t="s">
        <v>1</v>
      </c>
      <c r="O180" s="172" t="s">
        <v>38</v>
      </c>
      <c r="P180" s="173">
        <f>I180+J180</f>
        <v>0</v>
      </c>
      <c r="Q180" s="173">
        <f>ROUND(I180*H180,3)</f>
        <v>0</v>
      </c>
      <c r="R180" s="173">
        <f>ROUND(J180*H180,3)</f>
        <v>0</v>
      </c>
      <c r="S180" s="53"/>
      <c r="T180" s="174">
        <f>S180*H180</f>
        <v>0</v>
      </c>
      <c r="U180" s="174">
        <v>0</v>
      </c>
      <c r="V180" s="174">
        <f>U180*H180</f>
        <v>0</v>
      </c>
      <c r="W180" s="174">
        <v>0</v>
      </c>
      <c r="X180" s="175">
        <f>W180*H180</f>
        <v>0</v>
      </c>
      <c r="Y180" s="28"/>
      <c r="Z180" s="28"/>
      <c r="AA180" s="28"/>
      <c r="AB180" s="28"/>
      <c r="AC180" s="28"/>
      <c r="AD180" s="28"/>
      <c r="AE180" s="28"/>
      <c r="AR180" s="176" t="s">
        <v>183</v>
      </c>
      <c r="AT180" s="176" t="s">
        <v>153</v>
      </c>
      <c r="AU180" s="176" t="s">
        <v>158</v>
      </c>
      <c r="AY180" s="14" t="s">
        <v>151</v>
      </c>
      <c r="BE180" s="177">
        <f>IF(O180="základná",K180,0)</f>
        <v>0</v>
      </c>
      <c r="BF180" s="177">
        <f>IF(O180="znížená",K180,0)</f>
        <v>0</v>
      </c>
      <c r="BG180" s="177">
        <f>IF(O180="zákl. prenesená",K180,0)</f>
        <v>0</v>
      </c>
      <c r="BH180" s="177">
        <f>IF(O180="zníž. prenesená",K180,0)</f>
        <v>0</v>
      </c>
      <c r="BI180" s="177">
        <f>IF(O180="nulová",K180,0)</f>
        <v>0</v>
      </c>
      <c r="BJ180" s="14" t="s">
        <v>158</v>
      </c>
      <c r="BK180" s="178">
        <f>ROUND(P180*H180,3)</f>
        <v>0</v>
      </c>
      <c r="BL180" s="14" t="s">
        <v>183</v>
      </c>
      <c r="BM180" s="176" t="s">
        <v>321</v>
      </c>
    </row>
    <row r="181" spans="1:65" s="2" customFormat="1" ht="16.5" customHeight="1" x14ac:dyDescent="0.2">
      <c r="A181" s="28"/>
      <c r="B181" s="163"/>
      <c r="C181" s="179" t="s">
        <v>241</v>
      </c>
      <c r="D181" s="179" t="s">
        <v>192</v>
      </c>
      <c r="E181" s="180" t="s">
        <v>1450</v>
      </c>
      <c r="F181" s="181" t="s">
        <v>1451</v>
      </c>
      <c r="G181" s="182" t="s">
        <v>1449</v>
      </c>
      <c r="H181" s="183">
        <v>10</v>
      </c>
      <c r="I181" s="184"/>
      <c r="J181" s="185"/>
      <c r="K181" s="183">
        <f>ROUND(P181*H181,3)</f>
        <v>0</v>
      </c>
      <c r="L181" s="185"/>
      <c r="M181" s="186"/>
      <c r="N181" s="187" t="s">
        <v>1</v>
      </c>
      <c r="O181" s="172" t="s">
        <v>38</v>
      </c>
      <c r="P181" s="173">
        <f>I181+J181</f>
        <v>0</v>
      </c>
      <c r="Q181" s="173">
        <f>ROUND(I181*H181,3)</f>
        <v>0</v>
      </c>
      <c r="R181" s="173">
        <f>ROUND(J181*H181,3)</f>
        <v>0</v>
      </c>
      <c r="S181" s="53"/>
      <c r="T181" s="174">
        <f>S181*H181</f>
        <v>0</v>
      </c>
      <c r="U181" s="174">
        <v>0</v>
      </c>
      <c r="V181" s="174">
        <f>U181*H181</f>
        <v>0</v>
      </c>
      <c r="W181" s="174">
        <v>0</v>
      </c>
      <c r="X181" s="175">
        <f>W181*H181</f>
        <v>0</v>
      </c>
      <c r="Y181" s="28"/>
      <c r="Z181" s="28"/>
      <c r="AA181" s="28"/>
      <c r="AB181" s="28"/>
      <c r="AC181" s="28"/>
      <c r="AD181" s="28"/>
      <c r="AE181" s="28"/>
      <c r="AR181" s="176" t="s">
        <v>215</v>
      </c>
      <c r="AT181" s="176" t="s">
        <v>192</v>
      </c>
      <c r="AU181" s="176" t="s">
        <v>158</v>
      </c>
      <c r="AY181" s="14" t="s">
        <v>151</v>
      </c>
      <c r="BE181" s="177">
        <f>IF(O181="základná",K181,0)</f>
        <v>0</v>
      </c>
      <c r="BF181" s="177">
        <f>IF(O181="znížená",K181,0)</f>
        <v>0</v>
      </c>
      <c r="BG181" s="177">
        <f>IF(O181="zákl. prenesená",K181,0)</f>
        <v>0</v>
      </c>
      <c r="BH181" s="177">
        <f>IF(O181="zníž. prenesená",K181,0)</f>
        <v>0</v>
      </c>
      <c r="BI181" s="177">
        <f>IF(O181="nulová",K181,0)</f>
        <v>0</v>
      </c>
      <c r="BJ181" s="14" t="s">
        <v>158</v>
      </c>
      <c r="BK181" s="178">
        <f>ROUND(P181*H181,3)</f>
        <v>0</v>
      </c>
      <c r="BL181" s="14" t="s">
        <v>183</v>
      </c>
      <c r="BM181" s="176" t="s">
        <v>324</v>
      </c>
    </row>
    <row r="182" spans="1:65" s="2" customFormat="1" ht="21.75" customHeight="1" x14ac:dyDescent="0.2">
      <c r="A182" s="28"/>
      <c r="B182" s="163"/>
      <c r="C182" s="164" t="s">
        <v>325</v>
      </c>
      <c r="D182" s="164" t="s">
        <v>153</v>
      </c>
      <c r="E182" s="165" t="s">
        <v>1452</v>
      </c>
      <c r="F182" s="166" t="s">
        <v>1453</v>
      </c>
      <c r="G182" s="167" t="s">
        <v>649</v>
      </c>
      <c r="H182" s="169"/>
      <c r="I182" s="169"/>
      <c r="J182" s="169"/>
      <c r="K182" s="168">
        <f>ROUND(P182*H182,3)</f>
        <v>0</v>
      </c>
      <c r="L182" s="170"/>
      <c r="M182" s="29"/>
      <c r="N182" s="171" t="s">
        <v>1</v>
      </c>
      <c r="O182" s="172" t="s">
        <v>38</v>
      </c>
      <c r="P182" s="173">
        <f>I182+J182</f>
        <v>0</v>
      </c>
      <c r="Q182" s="173">
        <f>ROUND(I182*H182,3)</f>
        <v>0</v>
      </c>
      <c r="R182" s="173">
        <f>ROUND(J182*H182,3)</f>
        <v>0</v>
      </c>
      <c r="S182" s="53"/>
      <c r="T182" s="174">
        <f>S182*H182</f>
        <v>0</v>
      </c>
      <c r="U182" s="174">
        <v>0</v>
      </c>
      <c r="V182" s="174">
        <f>U182*H182</f>
        <v>0</v>
      </c>
      <c r="W182" s="174">
        <v>0</v>
      </c>
      <c r="X182" s="175">
        <f>W182*H182</f>
        <v>0</v>
      </c>
      <c r="Y182" s="28"/>
      <c r="Z182" s="28"/>
      <c r="AA182" s="28"/>
      <c r="AB182" s="28"/>
      <c r="AC182" s="28"/>
      <c r="AD182" s="28"/>
      <c r="AE182" s="28"/>
      <c r="AR182" s="176" t="s">
        <v>183</v>
      </c>
      <c r="AT182" s="176" t="s">
        <v>153</v>
      </c>
      <c r="AU182" s="176" t="s">
        <v>158</v>
      </c>
      <c r="AY182" s="14" t="s">
        <v>151</v>
      </c>
      <c r="BE182" s="177">
        <f>IF(O182="základná",K182,0)</f>
        <v>0</v>
      </c>
      <c r="BF182" s="177">
        <f>IF(O182="znížená",K182,0)</f>
        <v>0</v>
      </c>
      <c r="BG182" s="177">
        <f>IF(O182="zákl. prenesená",K182,0)</f>
        <v>0</v>
      </c>
      <c r="BH182" s="177">
        <f>IF(O182="zníž. prenesená",K182,0)</f>
        <v>0</v>
      </c>
      <c r="BI182" s="177">
        <f>IF(O182="nulová",K182,0)</f>
        <v>0</v>
      </c>
      <c r="BJ182" s="14" t="s">
        <v>158</v>
      </c>
      <c r="BK182" s="178">
        <f>ROUND(P182*H182,3)</f>
        <v>0</v>
      </c>
      <c r="BL182" s="14" t="s">
        <v>183</v>
      </c>
      <c r="BM182" s="176" t="s">
        <v>328</v>
      </c>
    </row>
    <row r="183" spans="1:65" s="12" customFormat="1" ht="22.9" customHeight="1" x14ac:dyDescent="0.2">
      <c r="B183" s="149"/>
      <c r="D183" s="150" t="s">
        <v>73</v>
      </c>
      <c r="E183" s="161" t="s">
        <v>1454</v>
      </c>
      <c r="F183" s="161" t="s">
        <v>1455</v>
      </c>
      <c r="I183" s="152"/>
      <c r="J183" s="152"/>
      <c r="K183" s="162">
        <f>BK183</f>
        <v>0</v>
      </c>
      <c r="M183" s="149"/>
      <c r="N183" s="154"/>
      <c r="O183" s="155"/>
      <c r="P183" s="155"/>
      <c r="Q183" s="156">
        <f>SUM(Q184:Q190)</f>
        <v>0</v>
      </c>
      <c r="R183" s="156">
        <f>SUM(R184:R190)</f>
        <v>0</v>
      </c>
      <c r="S183" s="155"/>
      <c r="T183" s="157">
        <f>SUM(T184:T190)</f>
        <v>0</v>
      </c>
      <c r="U183" s="155"/>
      <c r="V183" s="157">
        <f>SUM(V184:V190)</f>
        <v>0</v>
      </c>
      <c r="W183" s="155"/>
      <c r="X183" s="158">
        <f>SUM(X184:X190)</f>
        <v>0</v>
      </c>
      <c r="AR183" s="150" t="s">
        <v>158</v>
      </c>
      <c r="AT183" s="159" t="s">
        <v>73</v>
      </c>
      <c r="AU183" s="159" t="s">
        <v>82</v>
      </c>
      <c r="AY183" s="150" t="s">
        <v>151</v>
      </c>
      <c r="BK183" s="160">
        <f>SUM(BK184:BK190)</f>
        <v>0</v>
      </c>
    </row>
    <row r="184" spans="1:65" s="2" customFormat="1" ht="16.5" customHeight="1" x14ac:dyDescent="0.2">
      <c r="A184" s="28"/>
      <c r="B184" s="163"/>
      <c r="C184" s="164" t="s">
        <v>244</v>
      </c>
      <c r="D184" s="164" t="s">
        <v>153</v>
      </c>
      <c r="E184" s="165" t="s">
        <v>1456</v>
      </c>
      <c r="F184" s="166" t="s">
        <v>1457</v>
      </c>
      <c r="G184" s="167" t="s">
        <v>219</v>
      </c>
      <c r="H184" s="168">
        <v>47</v>
      </c>
      <c r="I184" s="169"/>
      <c r="J184" s="169"/>
      <c r="K184" s="168">
        <f t="shared" ref="K184:K190" si="53">ROUND(P184*H184,3)</f>
        <v>0</v>
      </c>
      <c r="L184" s="170"/>
      <c r="M184" s="29"/>
      <c r="N184" s="171" t="s">
        <v>1</v>
      </c>
      <c r="O184" s="172" t="s">
        <v>38</v>
      </c>
      <c r="P184" s="173">
        <f t="shared" ref="P184:P190" si="54">I184+J184</f>
        <v>0</v>
      </c>
      <c r="Q184" s="173">
        <f t="shared" ref="Q184:Q190" si="55">ROUND(I184*H184,3)</f>
        <v>0</v>
      </c>
      <c r="R184" s="173">
        <f t="shared" ref="R184:R190" si="56">ROUND(J184*H184,3)</f>
        <v>0</v>
      </c>
      <c r="S184" s="53"/>
      <c r="T184" s="174">
        <f t="shared" ref="T184:T190" si="57">S184*H184</f>
        <v>0</v>
      </c>
      <c r="U184" s="174">
        <v>0</v>
      </c>
      <c r="V184" s="174">
        <f t="shared" ref="V184:V190" si="58">U184*H184</f>
        <v>0</v>
      </c>
      <c r="W184" s="174">
        <v>0</v>
      </c>
      <c r="X184" s="175">
        <f t="shared" ref="X184:X190" si="59">W184*H184</f>
        <v>0</v>
      </c>
      <c r="Y184" s="28"/>
      <c r="Z184" s="28"/>
      <c r="AA184" s="28"/>
      <c r="AB184" s="28"/>
      <c r="AC184" s="28"/>
      <c r="AD184" s="28"/>
      <c r="AE184" s="28"/>
      <c r="AR184" s="176" t="s">
        <v>183</v>
      </c>
      <c r="AT184" s="176" t="s">
        <v>153</v>
      </c>
      <c r="AU184" s="176" t="s">
        <v>158</v>
      </c>
      <c r="AY184" s="14" t="s">
        <v>151</v>
      </c>
      <c r="BE184" s="177">
        <f t="shared" ref="BE184:BE190" si="60">IF(O184="základná",K184,0)</f>
        <v>0</v>
      </c>
      <c r="BF184" s="177">
        <f t="shared" ref="BF184:BF190" si="61">IF(O184="znížená",K184,0)</f>
        <v>0</v>
      </c>
      <c r="BG184" s="177">
        <f t="shared" ref="BG184:BG190" si="62">IF(O184="zákl. prenesená",K184,0)</f>
        <v>0</v>
      </c>
      <c r="BH184" s="177">
        <f t="shared" ref="BH184:BH190" si="63">IF(O184="zníž. prenesená",K184,0)</f>
        <v>0</v>
      </c>
      <c r="BI184" s="177">
        <f t="shared" ref="BI184:BI190" si="64">IF(O184="nulová",K184,0)</f>
        <v>0</v>
      </c>
      <c r="BJ184" s="14" t="s">
        <v>158</v>
      </c>
      <c r="BK184" s="178">
        <f t="shared" ref="BK184:BK190" si="65">ROUND(P184*H184,3)</f>
        <v>0</v>
      </c>
      <c r="BL184" s="14" t="s">
        <v>183</v>
      </c>
      <c r="BM184" s="176" t="s">
        <v>331</v>
      </c>
    </row>
    <row r="185" spans="1:65" s="2" customFormat="1" ht="16.5" customHeight="1" x14ac:dyDescent="0.2">
      <c r="A185" s="28"/>
      <c r="B185" s="163"/>
      <c r="C185" s="179" t="s">
        <v>332</v>
      </c>
      <c r="D185" s="179" t="s">
        <v>192</v>
      </c>
      <c r="E185" s="180" t="s">
        <v>1458</v>
      </c>
      <c r="F185" s="181" t="s">
        <v>1459</v>
      </c>
      <c r="G185" s="182" t="s">
        <v>219</v>
      </c>
      <c r="H185" s="183">
        <v>25</v>
      </c>
      <c r="I185" s="184"/>
      <c r="J185" s="185"/>
      <c r="K185" s="183">
        <f t="shared" si="53"/>
        <v>0</v>
      </c>
      <c r="L185" s="185"/>
      <c r="M185" s="186"/>
      <c r="N185" s="187" t="s">
        <v>1</v>
      </c>
      <c r="O185" s="172" t="s">
        <v>38</v>
      </c>
      <c r="P185" s="173">
        <f t="shared" si="54"/>
        <v>0</v>
      </c>
      <c r="Q185" s="173">
        <f t="shared" si="55"/>
        <v>0</v>
      </c>
      <c r="R185" s="173">
        <f t="shared" si="56"/>
        <v>0</v>
      </c>
      <c r="S185" s="53"/>
      <c r="T185" s="174">
        <f t="shared" si="57"/>
        <v>0</v>
      </c>
      <c r="U185" s="174">
        <v>0</v>
      </c>
      <c r="V185" s="174">
        <f t="shared" si="58"/>
        <v>0</v>
      </c>
      <c r="W185" s="174">
        <v>0</v>
      </c>
      <c r="X185" s="175">
        <f t="shared" si="59"/>
        <v>0</v>
      </c>
      <c r="Y185" s="28"/>
      <c r="Z185" s="28"/>
      <c r="AA185" s="28"/>
      <c r="AB185" s="28"/>
      <c r="AC185" s="28"/>
      <c r="AD185" s="28"/>
      <c r="AE185" s="28"/>
      <c r="AR185" s="176" t="s">
        <v>215</v>
      </c>
      <c r="AT185" s="176" t="s">
        <v>192</v>
      </c>
      <c r="AU185" s="176" t="s">
        <v>158</v>
      </c>
      <c r="AY185" s="14" t="s">
        <v>151</v>
      </c>
      <c r="BE185" s="177">
        <f t="shared" si="60"/>
        <v>0</v>
      </c>
      <c r="BF185" s="177">
        <f t="shared" si="61"/>
        <v>0</v>
      </c>
      <c r="BG185" s="177">
        <f t="shared" si="62"/>
        <v>0</v>
      </c>
      <c r="BH185" s="177">
        <f t="shared" si="63"/>
        <v>0</v>
      </c>
      <c r="BI185" s="177">
        <f t="shared" si="64"/>
        <v>0</v>
      </c>
      <c r="BJ185" s="14" t="s">
        <v>158</v>
      </c>
      <c r="BK185" s="178">
        <f t="shared" si="65"/>
        <v>0</v>
      </c>
      <c r="BL185" s="14" t="s">
        <v>183</v>
      </c>
      <c r="BM185" s="176" t="s">
        <v>335</v>
      </c>
    </row>
    <row r="186" spans="1:65" s="2" customFormat="1" ht="16.5" customHeight="1" x14ac:dyDescent="0.2">
      <c r="A186" s="28"/>
      <c r="B186" s="163"/>
      <c r="C186" s="179" t="s">
        <v>248</v>
      </c>
      <c r="D186" s="179" t="s">
        <v>192</v>
      </c>
      <c r="E186" s="180" t="s">
        <v>1460</v>
      </c>
      <c r="F186" s="181" t="s">
        <v>1461</v>
      </c>
      <c r="G186" s="182" t="s">
        <v>219</v>
      </c>
      <c r="H186" s="183">
        <v>21</v>
      </c>
      <c r="I186" s="184"/>
      <c r="J186" s="185"/>
      <c r="K186" s="183">
        <f t="shared" si="53"/>
        <v>0</v>
      </c>
      <c r="L186" s="185"/>
      <c r="M186" s="186"/>
      <c r="N186" s="187" t="s">
        <v>1</v>
      </c>
      <c r="O186" s="172" t="s">
        <v>38</v>
      </c>
      <c r="P186" s="173">
        <f t="shared" si="54"/>
        <v>0</v>
      </c>
      <c r="Q186" s="173">
        <f t="shared" si="55"/>
        <v>0</v>
      </c>
      <c r="R186" s="173">
        <f t="shared" si="56"/>
        <v>0</v>
      </c>
      <c r="S186" s="53"/>
      <c r="T186" s="174">
        <f t="shared" si="57"/>
        <v>0</v>
      </c>
      <c r="U186" s="174">
        <v>0</v>
      </c>
      <c r="V186" s="174">
        <f t="shared" si="58"/>
        <v>0</v>
      </c>
      <c r="W186" s="174">
        <v>0</v>
      </c>
      <c r="X186" s="175">
        <f t="shared" si="59"/>
        <v>0</v>
      </c>
      <c r="Y186" s="28"/>
      <c r="Z186" s="28"/>
      <c r="AA186" s="28"/>
      <c r="AB186" s="28"/>
      <c r="AC186" s="28"/>
      <c r="AD186" s="28"/>
      <c r="AE186" s="28"/>
      <c r="AR186" s="176" t="s">
        <v>215</v>
      </c>
      <c r="AT186" s="176" t="s">
        <v>192</v>
      </c>
      <c r="AU186" s="176" t="s">
        <v>158</v>
      </c>
      <c r="AY186" s="14" t="s">
        <v>151</v>
      </c>
      <c r="BE186" s="177">
        <f t="shared" si="60"/>
        <v>0</v>
      </c>
      <c r="BF186" s="177">
        <f t="shared" si="61"/>
        <v>0</v>
      </c>
      <c r="BG186" s="177">
        <f t="shared" si="62"/>
        <v>0</v>
      </c>
      <c r="BH186" s="177">
        <f t="shared" si="63"/>
        <v>0</v>
      </c>
      <c r="BI186" s="177">
        <f t="shared" si="64"/>
        <v>0</v>
      </c>
      <c r="BJ186" s="14" t="s">
        <v>158</v>
      </c>
      <c r="BK186" s="178">
        <f t="shared" si="65"/>
        <v>0</v>
      </c>
      <c r="BL186" s="14" t="s">
        <v>183</v>
      </c>
      <c r="BM186" s="176" t="s">
        <v>338</v>
      </c>
    </row>
    <row r="187" spans="1:65" s="2" customFormat="1" ht="16.5" customHeight="1" x14ac:dyDescent="0.2">
      <c r="A187" s="28"/>
      <c r="B187" s="163"/>
      <c r="C187" s="179" t="s">
        <v>339</v>
      </c>
      <c r="D187" s="179" t="s">
        <v>192</v>
      </c>
      <c r="E187" s="180" t="s">
        <v>1462</v>
      </c>
      <c r="F187" s="181" t="s">
        <v>1463</v>
      </c>
      <c r="G187" s="182" t="s">
        <v>219</v>
      </c>
      <c r="H187" s="183">
        <v>1</v>
      </c>
      <c r="I187" s="184"/>
      <c r="J187" s="185"/>
      <c r="K187" s="183">
        <f t="shared" si="53"/>
        <v>0</v>
      </c>
      <c r="L187" s="185"/>
      <c r="M187" s="186"/>
      <c r="N187" s="187" t="s">
        <v>1</v>
      </c>
      <c r="O187" s="172" t="s">
        <v>38</v>
      </c>
      <c r="P187" s="173">
        <f t="shared" si="54"/>
        <v>0</v>
      </c>
      <c r="Q187" s="173">
        <f t="shared" si="55"/>
        <v>0</v>
      </c>
      <c r="R187" s="173">
        <f t="shared" si="56"/>
        <v>0</v>
      </c>
      <c r="S187" s="53"/>
      <c r="T187" s="174">
        <f t="shared" si="57"/>
        <v>0</v>
      </c>
      <c r="U187" s="174">
        <v>0</v>
      </c>
      <c r="V187" s="174">
        <f t="shared" si="58"/>
        <v>0</v>
      </c>
      <c r="W187" s="174">
        <v>0</v>
      </c>
      <c r="X187" s="175">
        <f t="shared" si="59"/>
        <v>0</v>
      </c>
      <c r="Y187" s="28"/>
      <c r="Z187" s="28"/>
      <c r="AA187" s="28"/>
      <c r="AB187" s="28"/>
      <c r="AC187" s="28"/>
      <c r="AD187" s="28"/>
      <c r="AE187" s="28"/>
      <c r="AR187" s="176" t="s">
        <v>215</v>
      </c>
      <c r="AT187" s="176" t="s">
        <v>192</v>
      </c>
      <c r="AU187" s="176" t="s">
        <v>158</v>
      </c>
      <c r="AY187" s="14" t="s">
        <v>151</v>
      </c>
      <c r="BE187" s="177">
        <f t="shared" si="60"/>
        <v>0</v>
      </c>
      <c r="BF187" s="177">
        <f t="shared" si="61"/>
        <v>0</v>
      </c>
      <c r="BG187" s="177">
        <f t="shared" si="62"/>
        <v>0</v>
      </c>
      <c r="BH187" s="177">
        <f t="shared" si="63"/>
        <v>0</v>
      </c>
      <c r="BI187" s="177">
        <f t="shared" si="64"/>
        <v>0</v>
      </c>
      <c r="BJ187" s="14" t="s">
        <v>158</v>
      </c>
      <c r="BK187" s="178">
        <f t="shared" si="65"/>
        <v>0</v>
      </c>
      <c r="BL187" s="14" t="s">
        <v>183</v>
      </c>
      <c r="BM187" s="176" t="s">
        <v>342</v>
      </c>
    </row>
    <row r="188" spans="1:65" s="2" customFormat="1" ht="16.5" customHeight="1" x14ac:dyDescent="0.2">
      <c r="A188" s="28"/>
      <c r="B188" s="163"/>
      <c r="C188" s="179" t="s">
        <v>251</v>
      </c>
      <c r="D188" s="179" t="s">
        <v>192</v>
      </c>
      <c r="E188" s="180" t="s">
        <v>1464</v>
      </c>
      <c r="F188" s="181" t="s">
        <v>1465</v>
      </c>
      <c r="G188" s="182" t="s">
        <v>219</v>
      </c>
      <c r="H188" s="183">
        <v>20</v>
      </c>
      <c r="I188" s="184"/>
      <c r="J188" s="185"/>
      <c r="K188" s="183">
        <f t="shared" si="53"/>
        <v>0</v>
      </c>
      <c r="L188" s="185"/>
      <c r="M188" s="186"/>
      <c r="N188" s="187" t="s">
        <v>1</v>
      </c>
      <c r="O188" s="172" t="s">
        <v>38</v>
      </c>
      <c r="P188" s="173">
        <f t="shared" si="54"/>
        <v>0</v>
      </c>
      <c r="Q188" s="173">
        <f t="shared" si="55"/>
        <v>0</v>
      </c>
      <c r="R188" s="173">
        <f t="shared" si="56"/>
        <v>0</v>
      </c>
      <c r="S188" s="53"/>
      <c r="T188" s="174">
        <f t="shared" si="57"/>
        <v>0</v>
      </c>
      <c r="U188" s="174">
        <v>0</v>
      </c>
      <c r="V188" s="174">
        <f t="shared" si="58"/>
        <v>0</v>
      </c>
      <c r="W188" s="174">
        <v>0</v>
      </c>
      <c r="X188" s="175">
        <f t="shared" si="59"/>
        <v>0</v>
      </c>
      <c r="Y188" s="28"/>
      <c r="Z188" s="28"/>
      <c r="AA188" s="28"/>
      <c r="AB188" s="28"/>
      <c r="AC188" s="28"/>
      <c r="AD188" s="28"/>
      <c r="AE188" s="28"/>
      <c r="AR188" s="176" t="s">
        <v>215</v>
      </c>
      <c r="AT188" s="176" t="s">
        <v>192</v>
      </c>
      <c r="AU188" s="176" t="s">
        <v>158</v>
      </c>
      <c r="AY188" s="14" t="s">
        <v>151</v>
      </c>
      <c r="BE188" s="177">
        <f t="shared" si="60"/>
        <v>0</v>
      </c>
      <c r="BF188" s="177">
        <f t="shared" si="61"/>
        <v>0</v>
      </c>
      <c r="BG188" s="177">
        <f t="shared" si="62"/>
        <v>0</v>
      </c>
      <c r="BH188" s="177">
        <f t="shared" si="63"/>
        <v>0</v>
      </c>
      <c r="BI188" s="177">
        <f t="shared" si="64"/>
        <v>0</v>
      </c>
      <c r="BJ188" s="14" t="s">
        <v>158</v>
      </c>
      <c r="BK188" s="178">
        <f t="shared" si="65"/>
        <v>0</v>
      </c>
      <c r="BL188" s="14" t="s">
        <v>183</v>
      </c>
      <c r="BM188" s="176" t="s">
        <v>345</v>
      </c>
    </row>
    <row r="189" spans="1:65" s="2" customFormat="1" ht="16.5" customHeight="1" x14ac:dyDescent="0.2">
      <c r="A189" s="28"/>
      <c r="B189" s="163"/>
      <c r="C189" s="179" t="s">
        <v>346</v>
      </c>
      <c r="D189" s="179" t="s">
        <v>192</v>
      </c>
      <c r="E189" s="180" t="s">
        <v>1466</v>
      </c>
      <c r="F189" s="181" t="s">
        <v>1467</v>
      </c>
      <c r="G189" s="182" t="s">
        <v>219</v>
      </c>
      <c r="H189" s="183">
        <v>47</v>
      </c>
      <c r="I189" s="184"/>
      <c r="J189" s="185"/>
      <c r="K189" s="183">
        <f t="shared" si="53"/>
        <v>0</v>
      </c>
      <c r="L189" s="185"/>
      <c r="M189" s="186"/>
      <c r="N189" s="187" t="s">
        <v>1</v>
      </c>
      <c r="O189" s="172" t="s">
        <v>38</v>
      </c>
      <c r="P189" s="173">
        <f t="shared" si="54"/>
        <v>0</v>
      </c>
      <c r="Q189" s="173">
        <f t="shared" si="55"/>
        <v>0</v>
      </c>
      <c r="R189" s="173">
        <f t="shared" si="56"/>
        <v>0</v>
      </c>
      <c r="S189" s="53"/>
      <c r="T189" s="174">
        <f t="shared" si="57"/>
        <v>0</v>
      </c>
      <c r="U189" s="174">
        <v>0</v>
      </c>
      <c r="V189" s="174">
        <f t="shared" si="58"/>
        <v>0</v>
      </c>
      <c r="W189" s="174">
        <v>0</v>
      </c>
      <c r="X189" s="175">
        <f t="shared" si="59"/>
        <v>0</v>
      </c>
      <c r="Y189" s="28"/>
      <c r="Z189" s="28"/>
      <c r="AA189" s="28"/>
      <c r="AB189" s="28"/>
      <c r="AC189" s="28"/>
      <c r="AD189" s="28"/>
      <c r="AE189" s="28"/>
      <c r="AR189" s="176" t="s">
        <v>215</v>
      </c>
      <c r="AT189" s="176" t="s">
        <v>192</v>
      </c>
      <c r="AU189" s="176" t="s">
        <v>158</v>
      </c>
      <c r="AY189" s="14" t="s">
        <v>151</v>
      </c>
      <c r="BE189" s="177">
        <f t="shared" si="60"/>
        <v>0</v>
      </c>
      <c r="BF189" s="177">
        <f t="shared" si="61"/>
        <v>0</v>
      </c>
      <c r="BG189" s="177">
        <f t="shared" si="62"/>
        <v>0</v>
      </c>
      <c r="BH189" s="177">
        <f t="shared" si="63"/>
        <v>0</v>
      </c>
      <c r="BI189" s="177">
        <f t="shared" si="64"/>
        <v>0</v>
      </c>
      <c r="BJ189" s="14" t="s">
        <v>158</v>
      </c>
      <c r="BK189" s="178">
        <f t="shared" si="65"/>
        <v>0</v>
      </c>
      <c r="BL189" s="14" t="s">
        <v>183</v>
      </c>
      <c r="BM189" s="176" t="s">
        <v>349</v>
      </c>
    </row>
    <row r="190" spans="1:65" s="2" customFormat="1" ht="16.5" customHeight="1" x14ac:dyDescent="0.2">
      <c r="A190" s="28"/>
      <c r="B190" s="163"/>
      <c r="C190" s="164" t="s">
        <v>256</v>
      </c>
      <c r="D190" s="164" t="s">
        <v>153</v>
      </c>
      <c r="E190" s="165" t="s">
        <v>1468</v>
      </c>
      <c r="F190" s="166" t="s">
        <v>1469</v>
      </c>
      <c r="G190" s="167" t="s">
        <v>219</v>
      </c>
      <c r="H190" s="168">
        <v>47</v>
      </c>
      <c r="I190" s="169"/>
      <c r="J190" s="169"/>
      <c r="K190" s="168">
        <f t="shared" si="53"/>
        <v>0</v>
      </c>
      <c r="L190" s="170"/>
      <c r="M190" s="29"/>
      <c r="N190" s="171" t="s">
        <v>1</v>
      </c>
      <c r="O190" s="172" t="s">
        <v>38</v>
      </c>
      <c r="P190" s="173">
        <f t="shared" si="54"/>
        <v>0</v>
      </c>
      <c r="Q190" s="173">
        <f t="shared" si="55"/>
        <v>0</v>
      </c>
      <c r="R190" s="173">
        <f t="shared" si="56"/>
        <v>0</v>
      </c>
      <c r="S190" s="53"/>
      <c r="T190" s="174">
        <f t="shared" si="57"/>
        <v>0</v>
      </c>
      <c r="U190" s="174">
        <v>0</v>
      </c>
      <c r="V190" s="174">
        <f t="shared" si="58"/>
        <v>0</v>
      </c>
      <c r="W190" s="174">
        <v>0</v>
      </c>
      <c r="X190" s="175">
        <f t="shared" si="59"/>
        <v>0</v>
      </c>
      <c r="Y190" s="28"/>
      <c r="Z190" s="28"/>
      <c r="AA190" s="28"/>
      <c r="AB190" s="28"/>
      <c r="AC190" s="28"/>
      <c r="AD190" s="28"/>
      <c r="AE190" s="28"/>
      <c r="AR190" s="176" t="s">
        <v>183</v>
      </c>
      <c r="AT190" s="176" t="s">
        <v>153</v>
      </c>
      <c r="AU190" s="176" t="s">
        <v>158</v>
      </c>
      <c r="AY190" s="14" t="s">
        <v>151</v>
      </c>
      <c r="BE190" s="177">
        <f t="shared" si="60"/>
        <v>0</v>
      </c>
      <c r="BF190" s="177">
        <f t="shared" si="61"/>
        <v>0</v>
      </c>
      <c r="BG190" s="177">
        <f t="shared" si="62"/>
        <v>0</v>
      </c>
      <c r="BH190" s="177">
        <f t="shared" si="63"/>
        <v>0</v>
      </c>
      <c r="BI190" s="177">
        <f t="shared" si="64"/>
        <v>0</v>
      </c>
      <c r="BJ190" s="14" t="s">
        <v>158</v>
      </c>
      <c r="BK190" s="178">
        <f t="shared" si="65"/>
        <v>0</v>
      </c>
      <c r="BL190" s="14" t="s">
        <v>183</v>
      </c>
      <c r="BM190" s="176" t="s">
        <v>352</v>
      </c>
    </row>
    <row r="191" spans="1:65" s="12" customFormat="1" ht="22.9" customHeight="1" x14ac:dyDescent="0.2">
      <c r="B191" s="149"/>
      <c r="D191" s="150" t="s">
        <v>73</v>
      </c>
      <c r="E191" s="161" t="s">
        <v>1470</v>
      </c>
      <c r="F191" s="161" t="s">
        <v>1471</v>
      </c>
      <c r="I191" s="152"/>
      <c r="J191" s="152"/>
      <c r="K191" s="162">
        <f>BK191</f>
        <v>0</v>
      </c>
      <c r="M191" s="149"/>
      <c r="N191" s="154"/>
      <c r="O191" s="155"/>
      <c r="P191" s="155"/>
      <c r="Q191" s="156">
        <f>SUM(Q192:Q200)</f>
        <v>0</v>
      </c>
      <c r="R191" s="156">
        <f>SUM(R192:R200)</f>
        <v>0</v>
      </c>
      <c r="S191" s="155"/>
      <c r="T191" s="157">
        <f>SUM(T192:T200)</f>
        <v>0</v>
      </c>
      <c r="U191" s="155"/>
      <c r="V191" s="157">
        <f>SUM(V192:V200)</f>
        <v>0</v>
      </c>
      <c r="W191" s="155"/>
      <c r="X191" s="158">
        <f>SUM(X192:X200)</f>
        <v>0</v>
      </c>
      <c r="AR191" s="150" t="s">
        <v>82</v>
      </c>
      <c r="AT191" s="159" t="s">
        <v>73</v>
      </c>
      <c r="AU191" s="159" t="s">
        <v>82</v>
      </c>
      <c r="AY191" s="150" t="s">
        <v>151</v>
      </c>
      <c r="BK191" s="160">
        <f>SUM(BK192:BK200)</f>
        <v>0</v>
      </c>
    </row>
    <row r="192" spans="1:65" s="2" customFormat="1" ht="16.5" customHeight="1" x14ac:dyDescent="0.2">
      <c r="A192" s="28"/>
      <c r="B192" s="163"/>
      <c r="C192" s="164" t="s">
        <v>353</v>
      </c>
      <c r="D192" s="164" t="s">
        <v>153</v>
      </c>
      <c r="E192" s="165" t="s">
        <v>1472</v>
      </c>
      <c r="F192" s="166" t="s">
        <v>1473</v>
      </c>
      <c r="G192" s="167" t="s">
        <v>219</v>
      </c>
      <c r="H192" s="168">
        <v>20</v>
      </c>
      <c r="I192" s="169"/>
      <c r="J192" s="169"/>
      <c r="K192" s="168">
        <f t="shared" ref="K192:K200" si="66">ROUND(P192*H192,3)</f>
        <v>0</v>
      </c>
      <c r="L192" s="170"/>
      <c r="M192" s="29"/>
      <c r="N192" s="171" t="s">
        <v>1</v>
      </c>
      <c r="O192" s="172" t="s">
        <v>38</v>
      </c>
      <c r="P192" s="173">
        <f t="shared" ref="P192:P200" si="67">I192+J192</f>
        <v>0</v>
      </c>
      <c r="Q192" s="173">
        <f t="shared" ref="Q192:Q200" si="68">ROUND(I192*H192,3)</f>
        <v>0</v>
      </c>
      <c r="R192" s="173">
        <f t="shared" ref="R192:R200" si="69">ROUND(J192*H192,3)</f>
        <v>0</v>
      </c>
      <c r="S192" s="53"/>
      <c r="T192" s="174">
        <f t="shared" ref="T192:T200" si="70">S192*H192</f>
        <v>0</v>
      </c>
      <c r="U192" s="174">
        <v>0</v>
      </c>
      <c r="V192" s="174">
        <f t="shared" ref="V192:V200" si="71">U192*H192</f>
        <v>0</v>
      </c>
      <c r="W192" s="174">
        <v>0</v>
      </c>
      <c r="X192" s="175">
        <f t="shared" ref="X192:X200" si="72">W192*H192</f>
        <v>0</v>
      </c>
      <c r="Y192" s="28"/>
      <c r="Z192" s="28"/>
      <c r="AA192" s="28"/>
      <c r="AB192" s="28"/>
      <c r="AC192" s="28"/>
      <c r="AD192" s="28"/>
      <c r="AE192" s="28"/>
      <c r="AR192" s="176" t="s">
        <v>157</v>
      </c>
      <c r="AT192" s="176" t="s">
        <v>153</v>
      </c>
      <c r="AU192" s="176" t="s">
        <v>158</v>
      </c>
      <c r="AY192" s="14" t="s">
        <v>151</v>
      </c>
      <c r="BE192" s="177">
        <f t="shared" ref="BE192:BE200" si="73">IF(O192="základná",K192,0)</f>
        <v>0</v>
      </c>
      <c r="BF192" s="177">
        <f t="shared" ref="BF192:BF200" si="74">IF(O192="znížená",K192,0)</f>
        <v>0</v>
      </c>
      <c r="BG192" s="177">
        <f t="shared" ref="BG192:BG200" si="75">IF(O192="zákl. prenesená",K192,0)</f>
        <v>0</v>
      </c>
      <c r="BH192" s="177">
        <f t="shared" ref="BH192:BH200" si="76">IF(O192="zníž. prenesená",K192,0)</f>
        <v>0</v>
      </c>
      <c r="BI192" s="177">
        <f t="shared" ref="BI192:BI200" si="77">IF(O192="nulová",K192,0)</f>
        <v>0</v>
      </c>
      <c r="BJ192" s="14" t="s">
        <v>158</v>
      </c>
      <c r="BK192" s="178">
        <f t="shared" ref="BK192:BK200" si="78">ROUND(P192*H192,3)</f>
        <v>0</v>
      </c>
      <c r="BL192" s="14" t="s">
        <v>157</v>
      </c>
      <c r="BM192" s="176" t="s">
        <v>356</v>
      </c>
    </row>
    <row r="193" spans="1:65" s="2" customFormat="1" ht="16.5" customHeight="1" x14ac:dyDescent="0.2">
      <c r="A193" s="28"/>
      <c r="B193" s="163"/>
      <c r="C193" s="164" t="s">
        <v>260</v>
      </c>
      <c r="D193" s="164" t="s">
        <v>153</v>
      </c>
      <c r="E193" s="165" t="s">
        <v>1474</v>
      </c>
      <c r="F193" s="166" t="s">
        <v>1475</v>
      </c>
      <c r="G193" s="167" t="s">
        <v>219</v>
      </c>
      <c r="H193" s="168">
        <v>1</v>
      </c>
      <c r="I193" s="169"/>
      <c r="J193" s="169"/>
      <c r="K193" s="168">
        <f t="shared" si="66"/>
        <v>0</v>
      </c>
      <c r="L193" s="170"/>
      <c r="M193" s="29"/>
      <c r="N193" s="171" t="s">
        <v>1</v>
      </c>
      <c r="O193" s="172" t="s">
        <v>38</v>
      </c>
      <c r="P193" s="173">
        <f t="shared" si="67"/>
        <v>0</v>
      </c>
      <c r="Q193" s="173">
        <f t="shared" si="68"/>
        <v>0</v>
      </c>
      <c r="R193" s="173">
        <f t="shared" si="69"/>
        <v>0</v>
      </c>
      <c r="S193" s="53"/>
      <c r="T193" s="174">
        <f t="shared" si="70"/>
        <v>0</v>
      </c>
      <c r="U193" s="174">
        <v>0</v>
      </c>
      <c r="V193" s="174">
        <f t="shared" si="71"/>
        <v>0</v>
      </c>
      <c r="W193" s="174">
        <v>0</v>
      </c>
      <c r="X193" s="175">
        <f t="shared" si="72"/>
        <v>0</v>
      </c>
      <c r="Y193" s="28"/>
      <c r="Z193" s="28"/>
      <c r="AA193" s="28"/>
      <c r="AB193" s="28"/>
      <c r="AC193" s="28"/>
      <c r="AD193" s="28"/>
      <c r="AE193" s="28"/>
      <c r="AR193" s="176" t="s">
        <v>157</v>
      </c>
      <c r="AT193" s="176" t="s">
        <v>153</v>
      </c>
      <c r="AU193" s="176" t="s">
        <v>158</v>
      </c>
      <c r="AY193" s="14" t="s">
        <v>151</v>
      </c>
      <c r="BE193" s="177">
        <f t="shared" si="73"/>
        <v>0</v>
      </c>
      <c r="BF193" s="177">
        <f t="shared" si="74"/>
        <v>0</v>
      </c>
      <c r="BG193" s="177">
        <f t="shared" si="75"/>
        <v>0</v>
      </c>
      <c r="BH193" s="177">
        <f t="shared" si="76"/>
        <v>0</v>
      </c>
      <c r="BI193" s="177">
        <f t="shared" si="77"/>
        <v>0</v>
      </c>
      <c r="BJ193" s="14" t="s">
        <v>158</v>
      </c>
      <c r="BK193" s="178">
        <f t="shared" si="78"/>
        <v>0</v>
      </c>
      <c r="BL193" s="14" t="s">
        <v>157</v>
      </c>
      <c r="BM193" s="176" t="s">
        <v>359</v>
      </c>
    </row>
    <row r="194" spans="1:65" s="2" customFormat="1" ht="16.5" customHeight="1" x14ac:dyDescent="0.2">
      <c r="A194" s="28"/>
      <c r="B194" s="163"/>
      <c r="C194" s="164" t="s">
        <v>360</v>
      </c>
      <c r="D194" s="164" t="s">
        <v>153</v>
      </c>
      <c r="E194" s="165" t="s">
        <v>1476</v>
      </c>
      <c r="F194" s="166" t="s">
        <v>1477</v>
      </c>
      <c r="G194" s="167" t="s">
        <v>219</v>
      </c>
      <c r="H194" s="168">
        <v>1</v>
      </c>
      <c r="I194" s="169"/>
      <c r="J194" s="169"/>
      <c r="K194" s="168">
        <f t="shared" si="66"/>
        <v>0</v>
      </c>
      <c r="L194" s="170"/>
      <c r="M194" s="29"/>
      <c r="N194" s="171" t="s">
        <v>1</v>
      </c>
      <c r="O194" s="172" t="s">
        <v>38</v>
      </c>
      <c r="P194" s="173">
        <f t="shared" si="67"/>
        <v>0</v>
      </c>
      <c r="Q194" s="173">
        <f t="shared" si="68"/>
        <v>0</v>
      </c>
      <c r="R194" s="173">
        <f t="shared" si="69"/>
        <v>0</v>
      </c>
      <c r="S194" s="53"/>
      <c r="T194" s="174">
        <f t="shared" si="70"/>
        <v>0</v>
      </c>
      <c r="U194" s="174">
        <v>0</v>
      </c>
      <c r="V194" s="174">
        <f t="shared" si="71"/>
        <v>0</v>
      </c>
      <c r="W194" s="174">
        <v>0</v>
      </c>
      <c r="X194" s="175">
        <f t="shared" si="72"/>
        <v>0</v>
      </c>
      <c r="Y194" s="28"/>
      <c r="Z194" s="28"/>
      <c r="AA194" s="28"/>
      <c r="AB194" s="28"/>
      <c r="AC194" s="28"/>
      <c r="AD194" s="28"/>
      <c r="AE194" s="28"/>
      <c r="AR194" s="176" t="s">
        <v>157</v>
      </c>
      <c r="AT194" s="176" t="s">
        <v>153</v>
      </c>
      <c r="AU194" s="176" t="s">
        <v>158</v>
      </c>
      <c r="AY194" s="14" t="s">
        <v>151</v>
      </c>
      <c r="BE194" s="177">
        <f t="shared" si="73"/>
        <v>0</v>
      </c>
      <c r="BF194" s="177">
        <f t="shared" si="74"/>
        <v>0</v>
      </c>
      <c r="BG194" s="177">
        <f t="shared" si="75"/>
        <v>0</v>
      </c>
      <c r="BH194" s="177">
        <f t="shared" si="76"/>
        <v>0</v>
      </c>
      <c r="BI194" s="177">
        <f t="shared" si="77"/>
        <v>0</v>
      </c>
      <c r="BJ194" s="14" t="s">
        <v>158</v>
      </c>
      <c r="BK194" s="178">
        <f t="shared" si="78"/>
        <v>0</v>
      </c>
      <c r="BL194" s="14" t="s">
        <v>157</v>
      </c>
      <c r="BM194" s="176" t="s">
        <v>363</v>
      </c>
    </row>
    <row r="195" spans="1:65" s="2" customFormat="1" ht="16.5" customHeight="1" x14ac:dyDescent="0.2">
      <c r="A195" s="28"/>
      <c r="B195" s="163"/>
      <c r="C195" s="164" t="s">
        <v>264</v>
      </c>
      <c r="D195" s="164" t="s">
        <v>153</v>
      </c>
      <c r="E195" s="165" t="s">
        <v>1478</v>
      </c>
      <c r="F195" s="166" t="s">
        <v>1479</v>
      </c>
      <c r="G195" s="167" t="s">
        <v>219</v>
      </c>
      <c r="H195" s="168">
        <v>20</v>
      </c>
      <c r="I195" s="169"/>
      <c r="J195" s="169"/>
      <c r="K195" s="168">
        <f t="shared" si="66"/>
        <v>0</v>
      </c>
      <c r="L195" s="170"/>
      <c r="M195" s="29"/>
      <c r="N195" s="171" t="s">
        <v>1</v>
      </c>
      <c r="O195" s="172" t="s">
        <v>38</v>
      </c>
      <c r="P195" s="173">
        <f t="shared" si="67"/>
        <v>0</v>
      </c>
      <c r="Q195" s="173">
        <f t="shared" si="68"/>
        <v>0</v>
      </c>
      <c r="R195" s="173">
        <f t="shared" si="69"/>
        <v>0</v>
      </c>
      <c r="S195" s="53"/>
      <c r="T195" s="174">
        <f t="shared" si="70"/>
        <v>0</v>
      </c>
      <c r="U195" s="174">
        <v>0</v>
      </c>
      <c r="V195" s="174">
        <f t="shared" si="71"/>
        <v>0</v>
      </c>
      <c r="W195" s="174">
        <v>0</v>
      </c>
      <c r="X195" s="175">
        <f t="shared" si="72"/>
        <v>0</v>
      </c>
      <c r="Y195" s="28"/>
      <c r="Z195" s="28"/>
      <c r="AA195" s="28"/>
      <c r="AB195" s="28"/>
      <c r="AC195" s="28"/>
      <c r="AD195" s="28"/>
      <c r="AE195" s="28"/>
      <c r="AR195" s="176" t="s">
        <v>157</v>
      </c>
      <c r="AT195" s="176" t="s">
        <v>153</v>
      </c>
      <c r="AU195" s="176" t="s">
        <v>158</v>
      </c>
      <c r="AY195" s="14" t="s">
        <v>151</v>
      </c>
      <c r="BE195" s="177">
        <f t="shared" si="73"/>
        <v>0</v>
      </c>
      <c r="BF195" s="177">
        <f t="shared" si="74"/>
        <v>0</v>
      </c>
      <c r="BG195" s="177">
        <f t="shared" si="75"/>
        <v>0</v>
      </c>
      <c r="BH195" s="177">
        <f t="shared" si="76"/>
        <v>0</v>
      </c>
      <c r="BI195" s="177">
        <f t="shared" si="77"/>
        <v>0</v>
      </c>
      <c r="BJ195" s="14" t="s">
        <v>158</v>
      </c>
      <c r="BK195" s="178">
        <f t="shared" si="78"/>
        <v>0</v>
      </c>
      <c r="BL195" s="14" t="s">
        <v>157</v>
      </c>
      <c r="BM195" s="176" t="s">
        <v>366</v>
      </c>
    </row>
    <row r="196" spans="1:65" s="2" customFormat="1" ht="16.5" customHeight="1" x14ac:dyDescent="0.2">
      <c r="A196" s="28"/>
      <c r="B196" s="163"/>
      <c r="C196" s="164" t="s">
        <v>367</v>
      </c>
      <c r="D196" s="164" t="s">
        <v>153</v>
      </c>
      <c r="E196" s="165" t="s">
        <v>1480</v>
      </c>
      <c r="F196" s="166" t="s">
        <v>1481</v>
      </c>
      <c r="G196" s="167" t="s">
        <v>156</v>
      </c>
      <c r="H196" s="168">
        <v>41</v>
      </c>
      <c r="I196" s="169"/>
      <c r="J196" s="169"/>
      <c r="K196" s="168">
        <f t="shared" si="66"/>
        <v>0</v>
      </c>
      <c r="L196" s="170"/>
      <c r="M196" s="29"/>
      <c r="N196" s="171" t="s">
        <v>1</v>
      </c>
      <c r="O196" s="172" t="s">
        <v>38</v>
      </c>
      <c r="P196" s="173">
        <f t="shared" si="67"/>
        <v>0</v>
      </c>
      <c r="Q196" s="173">
        <f t="shared" si="68"/>
        <v>0</v>
      </c>
      <c r="R196" s="173">
        <f t="shared" si="69"/>
        <v>0</v>
      </c>
      <c r="S196" s="53"/>
      <c r="T196" s="174">
        <f t="shared" si="70"/>
        <v>0</v>
      </c>
      <c r="U196" s="174">
        <v>0</v>
      </c>
      <c r="V196" s="174">
        <f t="shared" si="71"/>
        <v>0</v>
      </c>
      <c r="W196" s="174">
        <v>0</v>
      </c>
      <c r="X196" s="175">
        <f t="shared" si="72"/>
        <v>0</v>
      </c>
      <c r="Y196" s="28"/>
      <c r="Z196" s="28"/>
      <c r="AA196" s="28"/>
      <c r="AB196" s="28"/>
      <c r="AC196" s="28"/>
      <c r="AD196" s="28"/>
      <c r="AE196" s="28"/>
      <c r="AR196" s="176" t="s">
        <v>157</v>
      </c>
      <c r="AT196" s="176" t="s">
        <v>153</v>
      </c>
      <c r="AU196" s="176" t="s">
        <v>158</v>
      </c>
      <c r="AY196" s="14" t="s">
        <v>151</v>
      </c>
      <c r="BE196" s="177">
        <f t="shared" si="73"/>
        <v>0</v>
      </c>
      <c r="BF196" s="177">
        <f t="shared" si="74"/>
        <v>0</v>
      </c>
      <c r="BG196" s="177">
        <f t="shared" si="75"/>
        <v>0</v>
      </c>
      <c r="BH196" s="177">
        <f t="shared" si="76"/>
        <v>0</v>
      </c>
      <c r="BI196" s="177">
        <f t="shared" si="77"/>
        <v>0</v>
      </c>
      <c r="BJ196" s="14" t="s">
        <v>158</v>
      </c>
      <c r="BK196" s="178">
        <f t="shared" si="78"/>
        <v>0</v>
      </c>
      <c r="BL196" s="14" t="s">
        <v>157</v>
      </c>
      <c r="BM196" s="176" t="s">
        <v>370</v>
      </c>
    </row>
    <row r="197" spans="1:65" s="2" customFormat="1" ht="16.5" customHeight="1" x14ac:dyDescent="0.2">
      <c r="A197" s="28"/>
      <c r="B197" s="163"/>
      <c r="C197" s="164" t="s">
        <v>267</v>
      </c>
      <c r="D197" s="164" t="s">
        <v>153</v>
      </c>
      <c r="E197" s="165" t="s">
        <v>1482</v>
      </c>
      <c r="F197" s="166" t="s">
        <v>1483</v>
      </c>
      <c r="G197" s="167" t="s">
        <v>156</v>
      </c>
      <c r="H197" s="168">
        <v>55</v>
      </c>
      <c r="I197" s="169"/>
      <c r="J197" s="169"/>
      <c r="K197" s="168">
        <f t="shared" si="66"/>
        <v>0</v>
      </c>
      <c r="L197" s="170"/>
      <c r="M197" s="29"/>
      <c r="N197" s="171" t="s">
        <v>1</v>
      </c>
      <c r="O197" s="172" t="s">
        <v>38</v>
      </c>
      <c r="P197" s="173">
        <f t="shared" si="67"/>
        <v>0</v>
      </c>
      <c r="Q197" s="173">
        <f t="shared" si="68"/>
        <v>0</v>
      </c>
      <c r="R197" s="173">
        <f t="shared" si="69"/>
        <v>0</v>
      </c>
      <c r="S197" s="53"/>
      <c r="T197" s="174">
        <f t="shared" si="70"/>
        <v>0</v>
      </c>
      <c r="U197" s="174">
        <v>0</v>
      </c>
      <c r="V197" s="174">
        <f t="shared" si="71"/>
        <v>0</v>
      </c>
      <c r="W197" s="174">
        <v>0</v>
      </c>
      <c r="X197" s="175">
        <f t="shared" si="72"/>
        <v>0</v>
      </c>
      <c r="Y197" s="28"/>
      <c r="Z197" s="28"/>
      <c r="AA197" s="28"/>
      <c r="AB197" s="28"/>
      <c r="AC197" s="28"/>
      <c r="AD197" s="28"/>
      <c r="AE197" s="28"/>
      <c r="AR197" s="176" t="s">
        <v>157</v>
      </c>
      <c r="AT197" s="176" t="s">
        <v>153</v>
      </c>
      <c r="AU197" s="176" t="s">
        <v>158</v>
      </c>
      <c r="AY197" s="14" t="s">
        <v>151</v>
      </c>
      <c r="BE197" s="177">
        <f t="shared" si="73"/>
        <v>0</v>
      </c>
      <c r="BF197" s="177">
        <f t="shared" si="74"/>
        <v>0</v>
      </c>
      <c r="BG197" s="177">
        <f t="shared" si="75"/>
        <v>0</v>
      </c>
      <c r="BH197" s="177">
        <f t="shared" si="76"/>
        <v>0</v>
      </c>
      <c r="BI197" s="177">
        <f t="shared" si="77"/>
        <v>0</v>
      </c>
      <c r="BJ197" s="14" t="s">
        <v>158</v>
      </c>
      <c r="BK197" s="178">
        <f t="shared" si="78"/>
        <v>0</v>
      </c>
      <c r="BL197" s="14" t="s">
        <v>157</v>
      </c>
      <c r="BM197" s="176" t="s">
        <v>373</v>
      </c>
    </row>
    <row r="198" spans="1:65" s="2" customFormat="1" ht="16.5" customHeight="1" x14ac:dyDescent="0.2">
      <c r="A198" s="28"/>
      <c r="B198" s="163"/>
      <c r="C198" s="164" t="s">
        <v>374</v>
      </c>
      <c r="D198" s="164" t="s">
        <v>153</v>
      </c>
      <c r="E198" s="165" t="s">
        <v>1484</v>
      </c>
      <c r="F198" s="166" t="s">
        <v>1485</v>
      </c>
      <c r="G198" s="167" t="s">
        <v>219</v>
      </c>
      <c r="H198" s="168">
        <v>1</v>
      </c>
      <c r="I198" s="169"/>
      <c r="J198" s="169"/>
      <c r="K198" s="168">
        <f t="shared" si="66"/>
        <v>0</v>
      </c>
      <c r="L198" s="170"/>
      <c r="M198" s="29"/>
      <c r="N198" s="171" t="s">
        <v>1</v>
      </c>
      <c r="O198" s="172" t="s">
        <v>38</v>
      </c>
      <c r="P198" s="173">
        <f t="shared" si="67"/>
        <v>0</v>
      </c>
      <c r="Q198" s="173">
        <f t="shared" si="68"/>
        <v>0</v>
      </c>
      <c r="R198" s="173">
        <f t="shared" si="69"/>
        <v>0</v>
      </c>
      <c r="S198" s="53"/>
      <c r="T198" s="174">
        <f t="shared" si="70"/>
        <v>0</v>
      </c>
      <c r="U198" s="174">
        <v>0</v>
      </c>
      <c r="V198" s="174">
        <f t="shared" si="71"/>
        <v>0</v>
      </c>
      <c r="W198" s="174">
        <v>0</v>
      </c>
      <c r="X198" s="175">
        <f t="shared" si="72"/>
        <v>0</v>
      </c>
      <c r="Y198" s="28"/>
      <c r="Z198" s="28"/>
      <c r="AA198" s="28"/>
      <c r="AB198" s="28"/>
      <c r="AC198" s="28"/>
      <c r="AD198" s="28"/>
      <c r="AE198" s="28"/>
      <c r="AR198" s="176" t="s">
        <v>157</v>
      </c>
      <c r="AT198" s="176" t="s">
        <v>153</v>
      </c>
      <c r="AU198" s="176" t="s">
        <v>158</v>
      </c>
      <c r="AY198" s="14" t="s">
        <v>151</v>
      </c>
      <c r="BE198" s="177">
        <f t="shared" si="73"/>
        <v>0</v>
      </c>
      <c r="BF198" s="177">
        <f t="shared" si="74"/>
        <v>0</v>
      </c>
      <c r="BG198" s="177">
        <f t="shared" si="75"/>
        <v>0</v>
      </c>
      <c r="BH198" s="177">
        <f t="shared" si="76"/>
        <v>0</v>
      </c>
      <c r="BI198" s="177">
        <f t="shared" si="77"/>
        <v>0</v>
      </c>
      <c r="BJ198" s="14" t="s">
        <v>158</v>
      </c>
      <c r="BK198" s="178">
        <f t="shared" si="78"/>
        <v>0</v>
      </c>
      <c r="BL198" s="14" t="s">
        <v>157</v>
      </c>
      <c r="BM198" s="176" t="s">
        <v>377</v>
      </c>
    </row>
    <row r="199" spans="1:65" s="2" customFormat="1" ht="16.5" customHeight="1" x14ac:dyDescent="0.2">
      <c r="A199" s="28"/>
      <c r="B199" s="163"/>
      <c r="C199" s="164" t="s">
        <v>272</v>
      </c>
      <c r="D199" s="164" t="s">
        <v>153</v>
      </c>
      <c r="E199" s="165" t="s">
        <v>1486</v>
      </c>
      <c r="F199" s="166" t="s">
        <v>1487</v>
      </c>
      <c r="G199" s="167" t="s">
        <v>219</v>
      </c>
      <c r="H199" s="168">
        <v>1</v>
      </c>
      <c r="I199" s="169"/>
      <c r="J199" s="169"/>
      <c r="K199" s="168">
        <f t="shared" si="66"/>
        <v>0</v>
      </c>
      <c r="L199" s="170"/>
      <c r="M199" s="29"/>
      <c r="N199" s="171" t="s">
        <v>1</v>
      </c>
      <c r="O199" s="172" t="s">
        <v>38</v>
      </c>
      <c r="P199" s="173">
        <f t="shared" si="67"/>
        <v>0</v>
      </c>
      <c r="Q199" s="173">
        <f t="shared" si="68"/>
        <v>0</v>
      </c>
      <c r="R199" s="173">
        <f t="shared" si="69"/>
        <v>0</v>
      </c>
      <c r="S199" s="53"/>
      <c r="T199" s="174">
        <f t="shared" si="70"/>
        <v>0</v>
      </c>
      <c r="U199" s="174">
        <v>0</v>
      </c>
      <c r="V199" s="174">
        <f t="shared" si="71"/>
        <v>0</v>
      </c>
      <c r="W199" s="174">
        <v>0</v>
      </c>
      <c r="X199" s="175">
        <f t="shared" si="72"/>
        <v>0</v>
      </c>
      <c r="Y199" s="28"/>
      <c r="Z199" s="28"/>
      <c r="AA199" s="28"/>
      <c r="AB199" s="28"/>
      <c r="AC199" s="28"/>
      <c r="AD199" s="28"/>
      <c r="AE199" s="28"/>
      <c r="AR199" s="176" t="s">
        <v>157</v>
      </c>
      <c r="AT199" s="176" t="s">
        <v>153</v>
      </c>
      <c r="AU199" s="176" t="s">
        <v>158</v>
      </c>
      <c r="AY199" s="14" t="s">
        <v>151</v>
      </c>
      <c r="BE199" s="177">
        <f t="shared" si="73"/>
        <v>0</v>
      </c>
      <c r="BF199" s="177">
        <f t="shared" si="74"/>
        <v>0</v>
      </c>
      <c r="BG199" s="177">
        <f t="shared" si="75"/>
        <v>0</v>
      </c>
      <c r="BH199" s="177">
        <f t="shared" si="76"/>
        <v>0</v>
      </c>
      <c r="BI199" s="177">
        <f t="shared" si="77"/>
        <v>0</v>
      </c>
      <c r="BJ199" s="14" t="s">
        <v>158</v>
      </c>
      <c r="BK199" s="178">
        <f t="shared" si="78"/>
        <v>0</v>
      </c>
      <c r="BL199" s="14" t="s">
        <v>157</v>
      </c>
      <c r="BM199" s="176" t="s">
        <v>380</v>
      </c>
    </row>
    <row r="200" spans="1:65" s="2" customFormat="1" ht="16.5" customHeight="1" x14ac:dyDescent="0.2">
      <c r="A200" s="28"/>
      <c r="B200" s="163"/>
      <c r="C200" s="164" t="s">
        <v>381</v>
      </c>
      <c r="D200" s="164" t="s">
        <v>153</v>
      </c>
      <c r="E200" s="165" t="s">
        <v>1488</v>
      </c>
      <c r="F200" s="166" t="s">
        <v>1489</v>
      </c>
      <c r="G200" s="167" t="s">
        <v>1140</v>
      </c>
      <c r="H200" s="168">
        <v>1</v>
      </c>
      <c r="I200" s="169"/>
      <c r="J200" s="169"/>
      <c r="K200" s="168">
        <f t="shared" si="66"/>
        <v>0</v>
      </c>
      <c r="L200" s="170"/>
      <c r="M200" s="29"/>
      <c r="N200" s="171" t="s">
        <v>1</v>
      </c>
      <c r="O200" s="172" t="s">
        <v>38</v>
      </c>
      <c r="P200" s="173">
        <f t="shared" si="67"/>
        <v>0</v>
      </c>
      <c r="Q200" s="173">
        <f t="shared" si="68"/>
        <v>0</v>
      </c>
      <c r="R200" s="173">
        <f t="shared" si="69"/>
        <v>0</v>
      </c>
      <c r="S200" s="53"/>
      <c r="T200" s="174">
        <f t="shared" si="70"/>
        <v>0</v>
      </c>
      <c r="U200" s="174">
        <v>0</v>
      </c>
      <c r="V200" s="174">
        <f t="shared" si="71"/>
        <v>0</v>
      </c>
      <c r="W200" s="174">
        <v>0</v>
      </c>
      <c r="X200" s="175">
        <f t="shared" si="72"/>
        <v>0</v>
      </c>
      <c r="Y200" s="28"/>
      <c r="Z200" s="28"/>
      <c r="AA200" s="28"/>
      <c r="AB200" s="28"/>
      <c r="AC200" s="28"/>
      <c r="AD200" s="28"/>
      <c r="AE200" s="28"/>
      <c r="AR200" s="176" t="s">
        <v>157</v>
      </c>
      <c r="AT200" s="176" t="s">
        <v>153</v>
      </c>
      <c r="AU200" s="176" t="s">
        <v>158</v>
      </c>
      <c r="AY200" s="14" t="s">
        <v>151</v>
      </c>
      <c r="BE200" s="177">
        <f t="shared" si="73"/>
        <v>0</v>
      </c>
      <c r="BF200" s="177">
        <f t="shared" si="74"/>
        <v>0</v>
      </c>
      <c r="BG200" s="177">
        <f t="shared" si="75"/>
        <v>0</v>
      </c>
      <c r="BH200" s="177">
        <f t="shared" si="76"/>
        <v>0</v>
      </c>
      <c r="BI200" s="177">
        <f t="shared" si="77"/>
        <v>0</v>
      </c>
      <c r="BJ200" s="14" t="s">
        <v>158</v>
      </c>
      <c r="BK200" s="178">
        <f t="shared" si="78"/>
        <v>0</v>
      </c>
      <c r="BL200" s="14" t="s">
        <v>157</v>
      </c>
      <c r="BM200" s="176" t="s">
        <v>384</v>
      </c>
    </row>
    <row r="201" spans="1:65" s="12" customFormat="1" ht="22.9" customHeight="1" x14ac:dyDescent="0.2">
      <c r="B201" s="149"/>
      <c r="D201" s="150" t="s">
        <v>73</v>
      </c>
      <c r="E201" s="161" t="s">
        <v>1490</v>
      </c>
      <c r="F201" s="161" t="s">
        <v>1491</v>
      </c>
      <c r="I201" s="152"/>
      <c r="J201" s="152"/>
      <c r="K201" s="162">
        <f>BK201</f>
        <v>0</v>
      </c>
      <c r="M201" s="149"/>
      <c r="N201" s="154"/>
      <c r="O201" s="155"/>
      <c r="P201" s="155"/>
      <c r="Q201" s="156">
        <f>SUM(Q202:Q205)</f>
        <v>0</v>
      </c>
      <c r="R201" s="156">
        <f>SUM(R202:R205)</f>
        <v>0</v>
      </c>
      <c r="S201" s="155"/>
      <c r="T201" s="157">
        <f>SUM(T202:T205)</f>
        <v>0</v>
      </c>
      <c r="U201" s="155"/>
      <c r="V201" s="157">
        <f>SUM(V202:V205)</f>
        <v>0</v>
      </c>
      <c r="W201" s="155"/>
      <c r="X201" s="158">
        <f>SUM(X202:X205)</f>
        <v>0</v>
      </c>
      <c r="AR201" s="150" t="s">
        <v>157</v>
      </c>
      <c r="AT201" s="159" t="s">
        <v>73</v>
      </c>
      <c r="AU201" s="159" t="s">
        <v>82</v>
      </c>
      <c r="AY201" s="150" t="s">
        <v>151</v>
      </c>
      <c r="BK201" s="160">
        <f>SUM(BK202:BK205)</f>
        <v>0</v>
      </c>
    </row>
    <row r="202" spans="1:65" s="2" customFormat="1" ht="16.5" customHeight="1" x14ac:dyDescent="0.2">
      <c r="A202" s="28"/>
      <c r="B202" s="163"/>
      <c r="C202" s="164" t="s">
        <v>275</v>
      </c>
      <c r="D202" s="164" t="s">
        <v>153</v>
      </c>
      <c r="E202" s="165" t="s">
        <v>1492</v>
      </c>
      <c r="F202" s="166" t="s">
        <v>1493</v>
      </c>
      <c r="G202" s="167" t="s">
        <v>1332</v>
      </c>
      <c r="H202" s="168">
        <v>6</v>
      </c>
      <c r="I202" s="169"/>
      <c r="J202" s="169"/>
      <c r="K202" s="168">
        <f>ROUND(P202*H202,3)</f>
        <v>0</v>
      </c>
      <c r="L202" s="170"/>
      <c r="M202" s="29"/>
      <c r="N202" s="171" t="s">
        <v>1</v>
      </c>
      <c r="O202" s="172" t="s">
        <v>38</v>
      </c>
      <c r="P202" s="173">
        <f>I202+J202</f>
        <v>0</v>
      </c>
      <c r="Q202" s="173">
        <f>ROUND(I202*H202,3)</f>
        <v>0</v>
      </c>
      <c r="R202" s="173">
        <f>ROUND(J202*H202,3)</f>
        <v>0</v>
      </c>
      <c r="S202" s="53"/>
      <c r="T202" s="174">
        <f>S202*H202</f>
        <v>0</v>
      </c>
      <c r="U202" s="174">
        <v>0</v>
      </c>
      <c r="V202" s="174">
        <f>U202*H202</f>
        <v>0</v>
      </c>
      <c r="W202" s="174">
        <v>0</v>
      </c>
      <c r="X202" s="175">
        <f>W202*H202</f>
        <v>0</v>
      </c>
      <c r="Y202" s="28"/>
      <c r="Z202" s="28"/>
      <c r="AA202" s="28"/>
      <c r="AB202" s="28"/>
      <c r="AC202" s="28"/>
      <c r="AD202" s="28"/>
      <c r="AE202" s="28"/>
      <c r="AR202" s="176" t="s">
        <v>1494</v>
      </c>
      <c r="AT202" s="176" t="s">
        <v>153</v>
      </c>
      <c r="AU202" s="176" t="s">
        <v>158</v>
      </c>
      <c r="AY202" s="14" t="s">
        <v>151</v>
      </c>
      <c r="BE202" s="177">
        <f>IF(O202="základná",K202,0)</f>
        <v>0</v>
      </c>
      <c r="BF202" s="177">
        <f>IF(O202="znížená",K202,0)</f>
        <v>0</v>
      </c>
      <c r="BG202" s="177">
        <f>IF(O202="zákl. prenesená",K202,0)</f>
        <v>0</v>
      </c>
      <c r="BH202" s="177">
        <f>IF(O202="zníž. prenesená",K202,0)</f>
        <v>0</v>
      </c>
      <c r="BI202" s="177">
        <f>IF(O202="nulová",K202,0)</f>
        <v>0</v>
      </c>
      <c r="BJ202" s="14" t="s">
        <v>158</v>
      </c>
      <c r="BK202" s="178">
        <f>ROUND(P202*H202,3)</f>
        <v>0</v>
      </c>
      <c r="BL202" s="14" t="s">
        <v>1494</v>
      </c>
      <c r="BM202" s="176" t="s">
        <v>388</v>
      </c>
    </row>
    <row r="203" spans="1:65" s="2" customFormat="1" ht="16.5" customHeight="1" x14ac:dyDescent="0.2">
      <c r="A203" s="28"/>
      <c r="B203" s="163"/>
      <c r="C203" s="164" t="s">
        <v>389</v>
      </c>
      <c r="D203" s="164" t="s">
        <v>153</v>
      </c>
      <c r="E203" s="165" t="s">
        <v>1495</v>
      </c>
      <c r="F203" s="166" t="s">
        <v>1496</v>
      </c>
      <c r="G203" s="167" t="s">
        <v>1332</v>
      </c>
      <c r="H203" s="168">
        <v>48</v>
      </c>
      <c r="I203" s="169"/>
      <c r="J203" s="169"/>
      <c r="K203" s="168">
        <f>ROUND(P203*H203,3)</f>
        <v>0</v>
      </c>
      <c r="L203" s="170"/>
      <c r="M203" s="29"/>
      <c r="N203" s="171" t="s">
        <v>1</v>
      </c>
      <c r="O203" s="172" t="s">
        <v>38</v>
      </c>
      <c r="P203" s="173">
        <f>I203+J203</f>
        <v>0</v>
      </c>
      <c r="Q203" s="173">
        <f>ROUND(I203*H203,3)</f>
        <v>0</v>
      </c>
      <c r="R203" s="173">
        <f>ROUND(J203*H203,3)</f>
        <v>0</v>
      </c>
      <c r="S203" s="53"/>
      <c r="T203" s="174">
        <f>S203*H203</f>
        <v>0</v>
      </c>
      <c r="U203" s="174">
        <v>0</v>
      </c>
      <c r="V203" s="174">
        <f>U203*H203</f>
        <v>0</v>
      </c>
      <c r="W203" s="174">
        <v>0</v>
      </c>
      <c r="X203" s="175">
        <f>W203*H203</f>
        <v>0</v>
      </c>
      <c r="Y203" s="28"/>
      <c r="Z203" s="28"/>
      <c r="AA203" s="28"/>
      <c r="AB203" s="28"/>
      <c r="AC203" s="28"/>
      <c r="AD203" s="28"/>
      <c r="AE203" s="28"/>
      <c r="AR203" s="176" t="s">
        <v>1494</v>
      </c>
      <c r="AT203" s="176" t="s">
        <v>153</v>
      </c>
      <c r="AU203" s="176" t="s">
        <v>158</v>
      </c>
      <c r="AY203" s="14" t="s">
        <v>151</v>
      </c>
      <c r="BE203" s="177">
        <f>IF(O203="základná",K203,0)</f>
        <v>0</v>
      </c>
      <c r="BF203" s="177">
        <f>IF(O203="znížená",K203,0)</f>
        <v>0</v>
      </c>
      <c r="BG203" s="177">
        <f>IF(O203="zákl. prenesená",K203,0)</f>
        <v>0</v>
      </c>
      <c r="BH203" s="177">
        <f>IF(O203="zníž. prenesená",K203,0)</f>
        <v>0</v>
      </c>
      <c r="BI203" s="177">
        <f>IF(O203="nulová",K203,0)</f>
        <v>0</v>
      </c>
      <c r="BJ203" s="14" t="s">
        <v>158</v>
      </c>
      <c r="BK203" s="178">
        <f>ROUND(P203*H203,3)</f>
        <v>0</v>
      </c>
      <c r="BL203" s="14" t="s">
        <v>1494</v>
      </c>
      <c r="BM203" s="176" t="s">
        <v>392</v>
      </c>
    </row>
    <row r="204" spans="1:65" s="2" customFormat="1" ht="16.5" customHeight="1" x14ac:dyDescent="0.2">
      <c r="A204" s="28"/>
      <c r="B204" s="163"/>
      <c r="C204" s="164" t="s">
        <v>279</v>
      </c>
      <c r="D204" s="164" t="s">
        <v>153</v>
      </c>
      <c r="E204" s="165" t="s">
        <v>1497</v>
      </c>
      <c r="F204" s="166" t="s">
        <v>1498</v>
      </c>
      <c r="G204" s="167" t="s">
        <v>1332</v>
      </c>
      <c r="H204" s="168">
        <v>8</v>
      </c>
      <c r="I204" s="169"/>
      <c r="J204" s="169"/>
      <c r="K204" s="168">
        <f>ROUND(P204*H204,3)</f>
        <v>0</v>
      </c>
      <c r="L204" s="170"/>
      <c r="M204" s="29"/>
      <c r="N204" s="171" t="s">
        <v>1</v>
      </c>
      <c r="O204" s="172" t="s">
        <v>38</v>
      </c>
      <c r="P204" s="173">
        <f>I204+J204</f>
        <v>0</v>
      </c>
      <c r="Q204" s="173">
        <f>ROUND(I204*H204,3)</f>
        <v>0</v>
      </c>
      <c r="R204" s="173">
        <f>ROUND(J204*H204,3)</f>
        <v>0</v>
      </c>
      <c r="S204" s="53"/>
      <c r="T204" s="174">
        <f>S204*H204</f>
        <v>0</v>
      </c>
      <c r="U204" s="174">
        <v>0</v>
      </c>
      <c r="V204" s="174">
        <f>U204*H204</f>
        <v>0</v>
      </c>
      <c r="W204" s="174">
        <v>0</v>
      </c>
      <c r="X204" s="175">
        <f>W204*H204</f>
        <v>0</v>
      </c>
      <c r="Y204" s="28"/>
      <c r="Z204" s="28"/>
      <c r="AA204" s="28"/>
      <c r="AB204" s="28"/>
      <c r="AC204" s="28"/>
      <c r="AD204" s="28"/>
      <c r="AE204" s="28"/>
      <c r="AR204" s="176" t="s">
        <v>1494</v>
      </c>
      <c r="AT204" s="176" t="s">
        <v>153</v>
      </c>
      <c r="AU204" s="176" t="s">
        <v>158</v>
      </c>
      <c r="AY204" s="14" t="s">
        <v>151</v>
      </c>
      <c r="BE204" s="177">
        <f>IF(O204="základná",K204,0)</f>
        <v>0</v>
      </c>
      <c r="BF204" s="177">
        <f>IF(O204="znížená",K204,0)</f>
        <v>0</v>
      </c>
      <c r="BG204" s="177">
        <f>IF(O204="zákl. prenesená",K204,0)</f>
        <v>0</v>
      </c>
      <c r="BH204" s="177">
        <f>IF(O204="zníž. prenesená",K204,0)</f>
        <v>0</v>
      </c>
      <c r="BI204" s="177">
        <f>IF(O204="nulová",K204,0)</f>
        <v>0</v>
      </c>
      <c r="BJ204" s="14" t="s">
        <v>158</v>
      </c>
      <c r="BK204" s="178">
        <f>ROUND(P204*H204,3)</f>
        <v>0</v>
      </c>
      <c r="BL204" s="14" t="s">
        <v>1494</v>
      </c>
      <c r="BM204" s="176" t="s">
        <v>395</v>
      </c>
    </row>
    <row r="205" spans="1:65" s="2" customFormat="1" ht="16.5" customHeight="1" x14ac:dyDescent="0.2">
      <c r="A205" s="28"/>
      <c r="B205" s="163"/>
      <c r="C205" s="164" t="s">
        <v>396</v>
      </c>
      <c r="D205" s="164" t="s">
        <v>153</v>
      </c>
      <c r="E205" s="165" t="s">
        <v>1499</v>
      </c>
      <c r="F205" s="166" t="s">
        <v>1500</v>
      </c>
      <c r="G205" s="167" t="s">
        <v>1501</v>
      </c>
      <c r="H205" s="168">
        <v>9</v>
      </c>
      <c r="I205" s="169"/>
      <c r="J205" s="169"/>
      <c r="K205" s="168">
        <f>ROUND(P205*H205,3)</f>
        <v>0</v>
      </c>
      <c r="L205" s="170"/>
      <c r="M205" s="29"/>
      <c r="N205" s="190" t="s">
        <v>1</v>
      </c>
      <c r="O205" s="191" t="s">
        <v>38</v>
      </c>
      <c r="P205" s="192">
        <f>I205+J205</f>
        <v>0</v>
      </c>
      <c r="Q205" s="192">
        <f>ROUND(I205*H205,3)</f>
        <v>0</v>
      </c>
      <c r="R205" s="192">
        <f>ROUND(J205*H205,3)</f>
        <v>0</v>
      </c>
      <c r="S205" s="193"/>
      <c r="T205" s="194">
        <f>S205*H205</f>
        <v>0</v>
      </c>
      <c r="U205" s="194">
        <v>0</v>
      </c>
      <c r="V205" s="194">
        <f>U205*H205</f>
        <v>0</v>
      </c>
      <c r="W205" s="194">
        <v>0</v>
      </c>
      <c r="X205" s="195">
        <f>W205*H205</f>
        <v>0</v>
      </c>
      <c r="Y205" s="28"/>
      <c r="Z205" s="28"/>
      <c r="AA205" s="28"/>
      <c r="AB205" s="28"/>
      <c r="AC205" s="28"/>
      <c r="AD205" s="28"/>
      <c r="AE205" s="28"/>
      <c r="AR205" s="176" t="s">
        <v>1494</v>
      </c>
      <c r="AT205" s="176" t="s">
        <v>153</v>
      </c>
      <c r="AU205" s="176" t="s">
        <v>158</v>
      </c>
      <c r="AY205" s="14" t="s">
        <v>151</v>
      </c>
      <c r="BE205" s="177">
        <f>IF(O205="základná",K205,0)</f>
        <v>0</v>
      </c>
      <c r="BF205" s="177">
        <f>IF(O205="znížená",K205,0)</f>
        <v>0</v>
      </c>
      <c r="BG205" s="177">
        <f>IF(O205="zákl. prenesená",K205,0)</f>
        <v>0</v>
      </c>
      <c r="BH205" s="177">
        <f>IF(O205="zníž. prenesená",K205,0)</f>
        <v>0</v>
      </c>
      <c r="BI205" s="177">
        <f>IF(O205="nulová",K205,0)</f>
        <v>0</v>
      </c>
      <c r="BJ205" s="14" t="s">
        <v>158</v>
      </c>
      <c r="BK205" s="178">
        <f>ROUND(P205*H205,3)</f>
        <v>0</v>
      </c>
      <c r="BL205" s="14" t="s">
        <v>1494</v>
      </c>
      <c r="BM205" s="176" t="s">
        <v>399</v>
      </c>
    </row>
    <row r="206" spans="1:65" s="2" customFormat="1" ht="6.95" customHeight="1" x14ac:dyDescent="0.2">
      <c r="A206" s="28"/>
      <c r="B206" s="43"/>
      <c r="C206" s="44"/>
      <c r="D206" s="44"/>
      <c r="E206" s="44"/>
      <c r="F206" s="44"/>
      <c r="G206" s="44"/>
      <c r="H206" s="44"/>
      <c r="I206" s="118"/>
      <c r="J206" s="118"/>
      <c r="K206" s="44"/>
      <c r="L206" s="44"/>
      <c r="M206" s="29"/>
      <c r="N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</row>
  </sheetData>
  <autoFilter ref="C126:L205"/>
  <mergeCells count="9">
    <mergeCell ref="E87:H87"/>
    <mergeCell ref="E117:H117"/>
    <mergeCell ref="E119:H11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89" customWidth="1"/>
    <col min="11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89"/>
      <c r="J2" s="89"/>
      <c r="M2" s="234" t="s">
        <v>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T2" s="14" t="s">
        <v>92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0"/>
      <c r="J3" s="90"/>
      <c r="K3" s="16"/>
      <c r="L3" s="16"/>
      <c r="M3" s="17"/>
      <c r="AT3" s="14" t="s">
        <v>74</v>
      </c>
    </row>
    <row r="4" spans="1:46" s="1" customFormat="1" ht="24.95" customHeight="1" x14ac:dyDescent="0.2">
      <c r="B4" s="17"/>
      <c r="D4" s="18" t="s">
        <v>93</v>
      </c>
      <c r="I4" s="89"/>
      <c r="J4" s="89"/>
      <c r="M4" s="17"/>
      <c r="N4" s="91" t="s">
        <v>10</v>
      </c>
      <c r="AT4" s="14" t="s">
        <v>3</v>
      </c>
    </row>
    <row r="5" spans="1:46" s="1" customFormat="1" ht="6.95" customHeight="1" x14ac:dyDescent="0.2">
      <c r="B5" s="17"/>
      <c r="I5" s="89"/>
      <c r="J5" s="89"/>
      <c r="M5" s="17"/>
    </row>
    <row r="6" spans="1:46" s="1" customFormat="1" ht="12" customHeight="1" x14ac:dyDescent="0.2">
      <c r="B6" s="17"/>
      <c r="D6" s="24" t="s">
        <v>15</v>
      </c>
      <c r="I6" s="89"/>
      <c r="J6" s="89"/>
      <c r="M6" s="17"/>
    </row>
    <row r="7" spans="1:46" s="1" customFormat="1" ht="23.25" customHeight="1" x14ac:dyDescent="0.2">
      <c r="B7" s="17"/>
      <c r="E7" s="235" t="str">
        <f>'Rekapitulácia stavby'!K6</f>
        <v>Centrum odborného výcviku-materialno-technické vybavenie rekonštr.SOŠ strojnická Pov.Bystrica</v>
      </c>
      <c r="F7" s="236"/>
      <c r="G7" s="236"/>
      <c r="H7" s="236"/>
      <c r="I7" s="89"/>
      <c r="J7" s="89"/>
      <c r="M7" s="17"/>
    </row>
    <row r="8" spans="1:46" s="2" customFormat="1" ht="12" customHeight="1" x14ac:dyDescent="0.2">
      <c r="A8" s="28"/>
      <c r="B8" s="29"/>
      <c r="C8" s="28"/>
      <c r="D8" s="24" t="s">
        <v>94</v>
      </c>
      <c r="E8" s="28"/>
      <c r="F8" s="28"/>
      <c r="G8" s="28"/>
      <c r="H8" s="28"/>
      <c r="I8" s="92"/>
      <c r="J8" s="92"/>
      <c r="K8" s="28"/>
      <c r="L8" s="28"/>
      <c r="M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 x14ac:dyDescent="0.2">
      <c r="A9" s="28"/>
      <c r="B9" s="29"/>
      <c r="C9" s="28"/>
      <c r="D9" s="28"/>
      <c r="E9" s="196" t="s">
        <v>1502</v>
      </c>
      <c r="F9" s="237"/>
      <c r="G9" s="237"/>
      <c r="H9" s="237"/>
      <c r="I9" s="92"/>
      <c r="J9" s="92"/>
      <c r="K9" s="28"/>
      <c r="L9" s="28"/>
      <c r="M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1.25" x14ac:dyDescent="0.2">
      <c r="A10" s="28"/>
      <c r="B10" s="29"/>
      <c r="C10" s="28"/>
      <c r="D10" s="28"/>
      <c r="E10" s="28"/>
      <c r="F10" s="28"/>
      <c r="G10" s="28"/>
      <c r="H10" s="28"/>
      <c r="I10" s="92"/>
      <c r="J10" s="92"/>
      <c r="K10" s="28"/>
      <c r="L10" s="28"/>
      <c r="M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 x14ac:dyDescent="0.2">
      <c r="A11" s="28"/>
      <c r="B11" s="29"/>
      <c r="C11" s="28"/>
      <c r="D11" s="24" t="s">
        <v>17</v>
      </c>
      <c r="E11" s="28"/>
      <c r="F11" s="22" t="s">
        <v>1</v>
      </c>
      <c r="G11" s="28"/>
      <c r="H11" s="28"/>
      <c r="I11" s="93" t="s">
        <v>18</v>
      </c>
      <c r="J11" s="94" t="s">
        <v>1</v>
      </c>
      <c r="K11" s="28"/>
      <c r="L11" s="28"/>
      <c r="M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4" t="s">
        <v>19</v>
      </c>
      <c r="E12" s="28"/>
      <c r="F12" s="22" t="s">
        <v>20</v>
      </c>
      <c r="G12" s="28"/>
      <c r="H12" s="28"/>
      <c r="I12" s="93" t="s">
        <v>21</v>
      </c>
      <c r="J12" s="95" t="str">
        <f>'Rekapitulácia stavby'!AN8</f>
        <v>5.6.2020</v>
      </c>
      <c r="K12" s="28"/>
      <c r="L12" s="28"/>
      <c r="M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 x14ac:dyDescent="0.2">
      <c r="A13" s="28"/>
      <c r="B13" s="29"/>
      <c r="C13" s="28"/>
      <c r="D13" s="28"/>
      <c r="E13" s="28"/>
      <c r="F13" s="28"/>
      <c r="G13" s="28"/>
      <c r="H13" s="28"/>
      <c r="I13" s="92"/>
      <c r="J13" s="92"/>
      <c r="K13" s="28"/>
      <c r="L13" s="28"/>
      <c r="M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29"/>
      <c r="C14" s="28"/>
      <c r="D14" s="24" t="s">
        <v>23</v>
      </c>
      <c r="E14" s="28"/>
      <c r="F14" s="28"/>
      <c r="G14" s="28"/>
      <c r="H14" s="28"/>
      <c r="I14" s="93" t="s">
        <v>24</v>
      </c>
      <c r="J14" s="94" t="str">
        <f>IF('Rekapitulácia stavby'!AN10="","",'Rekapitulácia stavby'!AN10)</f>
        <v/>
      </c>
      <c r="K14" s="28"/>
      <c r="L14" s="28"/>
      <c r="M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 x14ac:dyDescent="0.2">
      <c r="A15" s="28"/>
      <c r="B15" s="29"/>
      <c r="C15" s="28"/>
      <c r="D15" s="28"/>
      <c r="E15" s="22" t="str">
        <f>IF('Rekapitulácia stavby'!E11="","",'Rekapitulácia stavby'!E11)</f>
        <v xml:space="preserve"> </v>
      </c>
      <c r="F15" s="28"/>
      <c r="G15" s="28"/>
      <c r="H15" s="28"/>
      <c r="I15" s="93" t="s">
        <v>25</v>
      </c>
      <c r="J15" s="94" t="str">
        <f>IF('Rekapitulácia stavby'!AN11="","",'Rekapitulácia stavby'!AN11)</f>
        <v/>
      </c>
      <c r="K15" s="28"/>
      <c r="L15" s="28"/>
      <c r="M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 x14ac:dyDescent="0.2">
      <c r="A16" s="28"/>
      <c r="B16" s="29"/>
      <c r="C16" s="28"/>
      <c r="D16" s="28"/>
      <c r="E16" s="28"/>
      <c r="F16" s="28"/>
      <c r="G16" s="28"/>
      <c r="H16" s="28"/>
      <c r="I16" s="92"/>
      <c r="J16" s="92"/>
      <c r="K16" s="28"/>
      <c r="L16" s="28"/>
      <c r="M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 x14ac:dyDescent="0.2">
      <c r="A17" s="28"/>
      <c r="B17" s="29"/>
      <c r="C17" s="28"/>
      <c r="D17" s="24" t="s">
        <v>26</v>
      </c>
      <c r="E17" s="28"/>
      <c r="F17" s="28"/>
      <c r="G17" s="28"/>
      <c r="H17" s="28"/>
      <c r="I17" s="93" t="s">
        <v>24</v>
      </c>
      <c r="J17" s="25" t="str">
        <f>'Rekapitulácia stavby'!AN13</f>
        <v>Vyplň údaj</v>
      </c>
      <c r="K17" s="28"/>
      <c r="L17" s="28"/>
      <c r="M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 x14ac:dyDescent="0.2">
      <c r="A18" s="28"/>
      <c r="B18" s="29"/>
      <c r="C18" s="28"/>
      <c r="D18" s="28"/>
      <c r="E18" s="238" t="str">
        <f>'Rekapitulácia stavby'!E14</f>
        <v>Vyplň údaj</v>
      </c>
      <c r="F18" s="218"/>
      <c r="G18" s="218"/>
      <c r="H18" s="218"/>
      <c r="I18" s="93" t="s">
        <v>25</v>
      </c>
      <c r="J18" s="25" t="str">
        <f>'Rekapitulácia stavby'!AN14</f>
        <v>Vyplň údaj</v>
      </c>
      <c r="K18" s="28"/>
      <c r="L18" s="28"/>
      <c r="M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 x14ac:dyDescent="0.2">
      <c r="A19" s="28"/>
      <c r="B19" s="29"/>
      <c r="C19" s="28"/>
      <c r="D19" s="28"/>
      <c r="E19" s="28"/>
      <c r="F19" s="28"/>
      <c r="G19" s="28"/>
      <c r="H19" s="28"/>
      <c r="I19" s="92"/>
      <c r="J19" s="92"/>
      <c r="K19" s="28"/>
      <c r="L19" s="28"/>
      <c r="M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 x14ac:dyDescent="0.2">
      <c r="A20" s="28"/>
      <c r="B20" s="29"/>
      <c r="C20" s="28"/>
      <c r="D20" s="24" t="s">
        <v>28</v>
      </c>
      <c r="E20" s="28"/>
      <c r="F20" s="28"/>
      <c r="G20" s="28"/>
      <c r="H20" s="28"/>
      <c r="I20" s="93" t="s">
        <v>24</v>
      </c>
      <c r="J20" s="94" t="str">
        <f>IF('Rekapitulácia stavby'!AN16="","",'Rekapitulácia stavby'!AN16)</f>
        <v/>
      </c>
      <c r="K20" s="28"/>
      <c r="L20" s="28"/>
      <c r="M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 x14ac:dyDescent="0.2">
      <c r="A21" s="28"/>
      <c r="B21" s="29"/>
      <c r="C21" s="28"/>
      <c r="D21" s="28"/>
      <c r="E21" s="22" t="str">
        <f>IF('Rekapitulácia stavby'!E17="","",'Rekapitulácia stavby'!E17)</f>
        <v xml:space="preserve"> </v>
      </c>
      <c r="F21" s="28"/>
      <c r="G21" s="28"/>
      <c r="H21" s="28"/>
      <c r="I21" s="93" t="s">
        <v>25</v>
      </c>
      <c r="J21" s="94" t="str">
        <f>IF('Rekapitulácia stavby'!AN17="","",'Rekapitulácia stavby'!AN17)</f>
        <v/>
      </c>
      <c r="K21" s="28"/>
      <c r="L21" s="28"/>
      <c r="M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 x14ac:dyDescent="0.2">
      <c r="A22" s="28"/>
      <c r="B22" s="29"/>
      <c r="C22" s="28"/>
      <c r="D22" s="28"/>
      <c r="E22" s="28"/>
      <c r="F22" s="28"/>
      <c r="G22" s="28"/>
      <c r="H22" s="28"/>
      <c r="I22" s="92"/>
      <c r="J22" s="92"/>
      <c r="K22" s="28"/>
      <c r="L22" s="28"/>
      <c r="M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 x14ac:dyDescent="0.2">
      <c r="A23" s="28"/>
      <c r="B23" s="29"/>
      <c r="C23" s="28"/>
      <c r="D23" s="24" t="s">
        <v>30</v>
      </c>
      <c r="E23" s="28"/>
      <c r="F23" s="28"/>
      <c r="G23" s="28"/>
      <c r="H23" s="28"/>
      <c r="I23" s="93" t="s">
        <v>24</v>
      </c>
      <c r="J23" s="94" t="str">
        <f>IF('Rekapitulácia stavby'!AN19="","",'Rekapitulácia stavby'!AN19)</f>
        <v/>
      </c>
      <c r="K23" s="28"/>
      <c r="L23" s="28"/>
      <c r="M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 x14ac:dyDescent="0.2">
      <c r="A24" s="28"/>
      <c r="B24" s="29"/>
      <c r="C24" s="28"/>
      <c r="D24" s="28"/>
      <c r="E24" s="22" t="str">
        <f>IF('Rekapitulácia stavby'!E20="","",'Rekapitulácia stavby'!E20)</f>
        <v xml:space="preserve"> </v>
      </c>
      <c r="F24" s="28"/>
      <c r="G24" s="28"/>
      <c r="H24" s="28"/>
      <c r="I24" s="93" t="s">
        <v>25</v>
      </c>
      <c r="J24" s="94" t="str">
        <f>IF('Rekapitulácia stavby'!AN20="","",'Rekapitulácia stavby'!AN20)</f>
        <v/>
      </c>
      <c r="K24" s="28"/>
      <c r="L24" s="28"/>
      <c r="M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 x14ac:dyDescent="0.2">
      <c r="A25" s="28"/>
      <c r="B25" s="29"/>
      <c r="C25" s="28"/>
      <c r="D25" s="28"/>
      <c r="E25" s="28"/>
      <c r="F25" s="28"/>
      <c r="G25" s="28"/>
      <c r="H25" s="28"/>
      <c r="I25" s="92"/>
      <c r="J25" s="92"/>
      <c r="K25" s="28"/>
      <c r="L25" s="28"/>
      <c r="M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 x14ac:dyDescent="0.2">
      <c r="A26" s="28"/>
      <c r="B26" s="29"/>
      <c r="C26" s="28"/>
      <c r="D26" s="24" t="s">
        <v>31</v>
      </c>
      <c r="E26" s="28"/>
      <c r="F26" s="28"/>
      <c r="G26" s="28"/>
      <c r="H26" s="28"/>
      <c r="I26" s="92"/>
      <c r="J26" s="92"/>
      <c r="K26" s="28"/>
      <c r="L26" s="28"/>
      <c r="M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 x14ac:dyDescent="0.2">
      <c r="A27" s="96"/>
      <c r="B27" s="97"/>
      <c r="C27" s="96"/>
      <c r="D27" s="96"/>
      <c r="E27" s="223" t="s">
        <v>1</v>
      </c>
      <c r="F27" s="223"/>
      <c r="G27" s="223"/>
      <c r="H27" s="223"/>
      <c r="I27" s="98"/>
      <c r="J27" s="98"/>
      <c r="K27" s="96"/>
      <c r="L27" s="96"/>
      <c r="M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 x14ac:dyDescent="0.2">
      <c r="A28" s="28"/>
      <c r="B28" s="29"/>
      <c r="C28" s="28"/>
      <c r="D28" s="28"/>
      <c r="E28" s="28"/>
      <c r="F28" s="28"/>
      <c r="G28" s="28"/>
      <c r="H28" s="28"/>
      <c r="I28" s="92"/>
      <c r="J28" s="92"/>
      <c r="K28" s="28"/>
      <c r="L28" s="28"/>
      <c r="M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29"/>
      <c r="C29" s="28"/>
      <c r="D29" s="61"/>
      <c r="E29" s="61"/>
      <c r="F29" s="61"/>
      <c r="G29" s="61"/>
      <c r="H29" s="61"/>
      <c r="I29" s="100"/>
      <c r="J29" s="100"/>
      <c r="K29" s="61"/>
      <c r="L29" s="61"/>
      <c r="M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.75" x14ac:dyDescent="0.2">
      <c r="A30" s="28"/>
      <c r="B30" s="29"/>
      <c r="C30" s="28"/>
      <c r="D30" s="28"/>
      <c r="E30" s="24" t="s">
        <v>96</v>
      </c>
      <c r="F30" s="28"/>
      <c r="G30" s="28"/>
      <c r="H30" s="28"/>
      <c r="I30" s="92"/>
      <c r="J30" s="92"/>
      <c r="K30" s="101">
        <f>I96</f>
        <v>0</v>
      </c>
      <c r="L30" s="28"/>
      <c r="M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2.75" x14ac:dyDescent="0.2">
      <c r="A31" s="28"/>
      <c r="B31" s="29"/>
      <c r="C31" s="28"/>
      <c r="D31" s="28"/>
      <c r="E31" s="24" t="s">
        <v>97</v>
      </c>
      <c r="F31" s="28"/>
      <c r="G31" s="28"/>
      <c r="H31" s="28"/>
      <c r="I31" s="92"/>
      <c r="J31" s="92"/>
      <c r="K31" s="101">
        <f>J96</f>
        <v>0</v>
      </c>
      <c r="L31" s="28"/>
      <c r="M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 x14ac:dyDescent="0.2">
      <c r="A32" s="28"/>
      <c r="B32" s="29"/>
      <c r="C32" s="28"/>
      <c r="D32" s="102" t="s">
        <v>32</v>
      </c>
      <c r="E32" s="28"/>
      <c r="F32" s="28"/>
      <c r="G32" s="28"/>
      <c r="H32" s="28"/>
      <c r="I32" s="92"/>
      <c r="J32" s="92"/>
      <c r="K32" s="66">
        <f>ROUND(K130, 2)</f>
        <v>0</v>
      </c>
      <c r="L32" s="28"/>
      <c r="M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 x14ac:dyDescent="0.2">
      <c r="A33" s="28"/>
      <c r="B33" s="29"/>
      <c r="C33" s="28"/>
      <c r="D33" s="61"/>
      <c r="E33" s="61"/>
      <c r="F33" s="61"/>
      <c r="G33" s="61"/>
      <c r="H33" s="61"/>
      <c r="I33" s="100"/>
      <c r="J33" s="100"/>
      <c r="K33" s="61"/>
      <c r="L33" s="61"/>
      <c r="M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 x14ac:dyDescent="0.2">
      <c r="A34" s="28"/>
      <c r="B34" s="29"/>
      <c r="C34" s="28"/>
      <c r="D34" s="28"/>
      <c r="E34" s="28"/>
      <c r="F34" s="32" t="s">
        <v>34</v>
      </c>
      <c r="G34" s="28"/>
      <c r="H34" s="28"/>
      <c r="I34" s="103" t="s">
        <v>33</v>
      </c>
      <c r="J34" s="92"/>
      <c r="K34" s="32" t="s">
        <v>35</v>
      </c>
      <c r="L34" s="28"/>
      <c r="M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 x14ac:dyDescent="0.2">
      <c r="A35" s="28"/>
      <c r="B35" s="29"/>
      <c r="C35" s="28"/>
      <c r="D35" s="104" t="s">
        <v>36</v>
      </c>
      <c r="E35" s="24" t="s">
        <v>37</v>
      </c>
      <c r="F35" s="101">
        <f>ROUND((SUM(BE130:BE280)),  2)</f>
        <v>0</v>
      </c>
      <c r="G35" s="28"/>
      <c r="H35" s="28"/>
      <c r="I35" s="105">
        <v>0.2</v>
      </c>
      <c r="J35" s="92"/>
      <c r="K35" s="101">
        <f>ROUND(((SUM(BE130:BE280))*I35),  2)</f>
        <v>0</v>
      </c>
      <c r="L35" s="28"/>
      <c r="M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 x14ac:dyDescent="0.2">
      <c r="A36" s="28"/>
      <c r="B36" s="29"/>
      <c r="C36" s="28"/>
      <c r="D36" s="28"/>
      <c r="E36" s="24" t="s">
        <v>38</v>
      </c>
      <c r="F36" s="101">
        <f>ROUND((SUM(BF130:BF280)),  2)</f>
        <v>0</v>
      </c>
      <c r="G36" s="28"/>
      <c r="H36" s="28"/>
      <c r="I36" s="105">
        <v>0.2</v>
      </c>
      <c r="J36" s="92"/>
      <c r="K36" s="101">
        <f>ROUND(((SUM(BF130:BF280))*I36),  2)</f>
        <v>0</v>
      </c>
      <c r="L36" s="28"/>
      <c r="M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 x14ac:dyDescent="0.2">
      <c r="A37" s="28"/>
      <c r="B37" s="29"/>
      <c r="C37" s="28"/>
      <c r="D37" s="28"/>
      <c r="E37" s="24" t="s">
        <v>39</v>
      </c>
      <c r="F37" s="101">
        <f>ROUND((SUM(BG130:BG280)),  2)</f>
        <v>0</v>
      </c>
      <c r="G37" s="28"/>
      <c r="H37" s="28"/>
      <c r="I37" s="105">
        <v>0.2</v>
      </c>
      <c r="J37" s="92"/>
      <c r="K37" s="101">
        <f>0</f>
        <v>0</v>
      </c>
      <c r="L37" s="28"/>
      <c r="M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 x14ac:dyDescent="0.2">
      <c r="A38" s="28"/>
      <c r="B38" s="29"/>
      <c r="C38" s="28"/>
      <c r="D38" s="28"/>
      <c r="E38" s="24" t="s">
        <v>40</v>
      </c>
      <c r="F38" s="101">
        <f>ROUND((SUM(BH130:BH280)),  2)</f>
        <v>0</v>
      </c>
      <c r="G38" s="28"/>
      <c r="H38" s="28"/>
      <c r="I38" s="105">
        <v>0.2</v>
      </c>
      <c r="J38" s="92"/>
      <c r="K38" s="101">
        <f>0</f>
        <v>0</v>
      </c>
      <c r="L38" s="28"/>
      <c r="M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 x14ac:dyDescent="0.2">
      <c r="A39" s="28"/>
      <c r="B39" s="29"/>
      <c r="C39" s="28"/>
      <c r="D39" s="28"/>
      <c r="E39" s="24" t="s">
        <v>41</v>
      </c>
      <c r="F39" s="101">
        <f>ROUND((SUM(BI130:BI280)),  2)</f>
        <v>0</v>
      </c>
      <c r="G39" s="28"/>
      <c r="H39" s="28"/>
      <c r="I39" s="105">
        <v>0</v>
      </c>
      <c r="J39" s="92"/>
      <c r="K39" s="101">
        <f>0</f>
        <v>0</v>
      </c>
      <c r="L39" s="28"/>
      <c r="M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 x14ac:dyDescent="0.2">
      <c r="A40" s="28"/>
      <c r="B40" s="29"/>
      <c r="C40" s="28"/>
      <c r="D40" s="28"/>
      <c r="E40" s="28"/>
      <c r="F40" s="28"/>
      <c r="G40" s="28"/>
      <c r="H40" s="28"/>
      <c r="I40" s="92"/>
      <c r="J40" s="92"/>
      <c r="K40" s="28"/>
      <c r="L40" s="28"/>
      <c r="M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 x14ac:dyDescent="0.2">
      <c r="A41" s="28"/>
      <c r="B41" s="29"/>
      <c r="C41" s="106"/>
      <c r="D41" s="107" t="s">
        <v>42</v>
      </c>
      <c r="E41" s="55"/>
      <c r="F41" s="55"/>
      <c r="G41" s="108" t="s">
        <v>43</v>
      </c>
      <c r="H41" s="109" t="s">
        <v>44</v>
      </c>
      <c r="I41" s="110"/>
      <c r="J41" s="110"/>
      <c r="K41" s="111">
        <f>SUM(K32:K39)</f>
        <v>0</v>
      </c>
      <c r="L41" s="112"/>
      <c r="M41" s="3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 x14ac:dyDescent="0.2">
      <c r="A42" s="28"/>
      <c r="B42" s="29"/>
      <c r="C42" s="28"/>
      <c r="D42" s="28"/>
      <c r="E42" s="28"/>
      <c r="F42" s="28"/>
      <c r="G42" s="28"/>
      <c r="H42" s="28"/>
      <c r="I42" s="92"/>
      <c r="J42" s="92"/>
      <c r="K42" s="28"/>
      <c r="L42" s="28"/>
      <c r="M42" s="3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 x14ac:dyDescent="0.2">
      <c r="B43" s="17"/>
      <c r="I43" s="89"/>
      <c r="J43" s="89"/>
      <c r="M43" s="17"/>
    </row>
    <row r="44" spans="1:31" s="1" customFormat="1" ht="14.45" customHeight="1" x14ac:dyDescent="0.2">
      <c r="B44" s="17"/>
      <c r="I44" s="89"/>
      <c r="J44" s="89"/>
      <c r="M44" s="17"/>
    </row>
    <row r="45" spans="1:31" s="1" customFormat="1" ht="14.45" customHeight="1" x14ac:dyDescent="0.2">
      <c r="B45" s="17"/>
      <c r="I45" s="89"/>
      <c r="J45" s="89"/>
      <c r="M45" s="17"/>
    </row>
    <row r="46" spans="1:31" s="1" customFormat="1" ht="14.45" customHeight="1" x14ac:dyDescent="0.2">
      <c r="B46" s="17"/>
      <c r="I46" s="89"/>
      <c r="J46" s="89"/>
      <c r="M46" s="17"/>
    </row>
    <row r="47" spans="1:31" s="1" customFormat="1" ht="14.45" customHeight="1" x14ac:dyDescent="0.2">
      <c r="B47" s="17"/>
      <c r="I47" s="89"/>
      <c r="J47" s="89"/>
      <c r="M47" s="17"/>
    </row>
    <row r="48" spans="1:31" s="1" customFormat="1" ht="14.45" customHeight="1" x14ac:dyDescent="0.2">
      <c r="B48" s="17"/>
      <c r="I48" s="89"/>
      <c r="J48" s="89"/>
      <c r="M48" s="17"/>
    </row>
    <row r="49" spans="1:31" s="1" customFormat="1" ht="14.45" customHeight="1" x14ac:dyDescent="0.2">
      <c r="B49" s="17"/>
      <c r="I49" s="89"/>
      <c r="J49" s="89"/>
      <c r="M49" s="17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113"/>
      <c r="J50" s="113"/>
      <c r="K50" s="40"/>
      <c r="L50" s="40"/>
      <c r="M50" s="38"/>
    </row>
    <row r="51" spans="1:31" ht="11.25" x14ac:dyDescent="0.2">
      <c r="B51" s="17"/>
      <c r="M51" s="17"/>
    </row>
    <row r="52" spans="1:31" ht="11.25" x14ac:dyDescent="0.2">
      <c r="B52" s="17"/>
      <c r="M52" s="17"/>
    </row>
    <row r="53" spans="1:31" ht="11.25" x14ac:dyDescent="0.2">
      <c r="B53" s="17"/>
      <c r="M53" s="17"/>
    </row>
    <row r="54" spans="1:31" ht="11.25" x14ac:dyDescent="0.2">
      <c r="B54" s="17"/>
      <c r="M54" s="17"/>
    </row>
    <row r="55" spans="1:31" ht="11.25" x14ac:dyDescent="0.2">
      <c r="B55" s="17"/>
      <c r="M55" s="17"/>
    </row>
    <row r="56" spans="1:31" ht="11.25" x14ac:dyDescent="0.2">
      <c r="B56" s="17"/>
      <c r="M56" s="17"/>
    </row>
    <row r="57" spans="1:31" ht="11.25" x14ac:dyDescent="0.2">
      <c r="B57" s="17"/>
      <c r="M57" s="17"/>
    </row>
    <row r="58" spans="1:31" ht="11.25" x14ac:dyDescent="0.2">
      <c r="B58" s="17"/>
      <c r="M58" s="17"/>
    </row>
    <row r="59" spans="1:31" ht="11.25" x14ac:dyDescent="0.2">
      <c r="B59" s="17"/>
      <c r="M59" s="17"/>
    </row>
    <row r="60" spans="1:31" ht="11.25" x14ac:dyDescent="0.2">
      <c r="B60" s="17"/>
      <c r="M60" s="17"/>
    </row>
    <row r="61" spans="1:31" s="2" customFormat="1" ht="12.75" x14ac:dyDescent="0.2">
      <c r="A61" s="28"/>
      <c r="B61" s="29"/>
      <c r="C61" s="28"/>
      <c r="D61" s="41" t="s">
        <v>47</v>
      </c>
      <c r="E61" s="31"/>
      <c r="F61" s="114" t="s">
        <v>48</v>
      </c>
      <c r="G61" s="41" t="s">
        <v>47</v>
      </c>
      <c r="H61" s="31"/>
      <c r="I61" s="115"/>
      <c r="J61" s="116" t="s">
        <v>48</v>
      </c>
      <c r="K61" s="31"/>
      <c r="L61" s="31"/>
      <c r="M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11.25" x14ac:dyDescent="0.2">
      <c r="B62" s="17"/>
      <c r="M62" s="17"/>
    </row>
    <row r="63" spans="1:31" ht="11.25" x14ac:dyDescent="0.2">
      <c r="B63" s="17"/>
      <c r="M63" s="17"/>
    </row>
    <row r="64" spans="1:31" ht="11.25" x14ac:dyDescent="0.2">
      <c r="B64" s="17"/>
      <c r="M64" s="17"/>
    </row>
    <row r="65" spans="1:31" s="2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117"/>
      <c r="J65" s="117"/>
      <c r="K65" s="42"/>
      <c r="L65" s="42"/>
      <c r="M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1.25" x14ac:dyDescent="0.2">
      <c r="B66" s="17"/>
      <c r="M66" s="17"/>
    </row>
    <row r="67" spans="1:31" ht="11.25" x14ac:dyDescent="0.2">
      <c r="B67" s="17"/>
      <c r="M67" s="17"/>
    </row>
    <row r="68" spans="1:31" ht="11.25" x14ac:dyDescent="0.2">
      <c r="B68" s="17"/>
      <c r="M68" s="17"/>
    </row>
    <row r="69" spans="1:31" ht="11.25" x14ac:dyDescent="0.2">
      <c r="B69" s="17"/>
      <c r="M69" s="17"/>
    </row>
    <row r="70" spans="1:31" ht="11.25" x14ac:dyDescent="0.2">
      <c r="B70" s="17"/>
      <c r="M70" s="17"/>
    </row>
    <row r="71" spans="1:31" ht="11.25" x14ac:dyDescent="0.2">
      <c r="B71" s="17"/>
      <c r="M71" s="17"/>
    </row>
    <row r="72" spans="1:31" ht="11.25" x14ac:dyDescent="0.2">
      <c r="B72" s="17"/>
      <c r="M72" s="17"/>
    </row>
    <row r="73" spans="1:31" ht="11.25" x14ac:dyDescent="0.2">
      <c r="B73" s="17"/>
      <c r="M73" s="17"/>
    </row>
    <row r="74" spans="1:31" ht="11.25" x14ac:dyDescent="0.2">
      <c r="B74" s="17"/>
      <c r="M74" s="17"/>
    </row>
    <row r="75" spans="1:31" ht="11.25" x14ac:dyDescent="0.2">
      <c r="B75" s="17"/>
      <c r="M75" s="17"/>
    </row>
    <row r="76" spans="1:31" s="2" customFormat="1" ht="12.75" x14ac:dyDescent="0.2">
      <c r="A76" s="28"/>
      <c r="B76" s="29"/>
      <c r="C76" s="28"/>
      <c r="D76" s="41" t="s">
        <v>47</v>
      </c>
      <c r="E76" s="31"/>
      <c r="F76" s="114" t="s">
        <v>48</v>
      </c>
      <c r="G76" s="41" t="s">
        <v>47</v>
      </c>
      <c r="H76" s="31"/>
      <c r="I76" s="115"/>
      <c r="J76" s="116" t="s">
        <v>48</v>
      </c>
      <c r="K76" s="31"/>
      <c r="L76" s="31"/>
      <c r="M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8"/>
      <c r="J77" s="118"/>
      <c r="K77" s="44"/>
      <c r="L77" s="44"/>
      <c r="M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9"/>
      <c r="J81" s="119"/>
      <c r="K81" s="46"/>
      <c r="L81" s="46"/>
      <c r="M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29"/>
      <c r="C82" s="18" t="s">
        <v>98</v>
      </c>
      <c r="D82" s="28"/>
      <c r="E82" s="28"/>
      <c r="F82" s="28"/>
      <c r="G82" s="28"/>
      <c r="H82" s="28"/>
      <c r="I82" s="92"/>
      <c r="J82" s="92"/>
      <c r="K82" s="28"/>
      <c r="L82" s="28"/>
      <c r="M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92"/>
      <c r="J83" s="92"/>
      <c r="K83" s="28"/>
      <c r="L83" s="28"/>
      <c r="M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4" t="s">
        <v>15</v>
      </c>
      <c r="D84" s="28"/>
      <c r="E84" s="28"/>
      <c r="F84" s="28"/>
      <c r="G84" s="28"/>
      <c r="H84" s="28"/>
      <c r="I84" s="92"/>
      <c r="J84" s="92"/>
      <c r="K84" s="28"/>
      <c r="L84" s="28"/>
      <c r="M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3.25" customHeight="1" x14ac:dyDescent="0.2">
      <c r="A85" s="28"/>
      <c r="B85" s="29"/>
      <c r="C85" s="28"/>
      <c r="D85" s="28"/>
      <c r="E85" s="235" t="str">
        <f>E7</f>
        <v>Centrum odborného výcviku-materialno-technické vybavenie rekonštr.SOŠ strojnická Pov.Bystrica</v>
      </c>
      <c r="F85" s="236"/>
      <c r="G85" s="236"/>
      <c r="H85" s="236"/>
      <c r="I85" s="92"/>
      <c r="J85" s="92"/>
      <c r="K85" s="28"/>
      <c r="L85" s="28"/>
      <c r="M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 x14ac:dyDescent="0.2">
      <c r="A86" s="28"/>
      <c r="B86" s="29"/>
      <c r="C86" s="24" t="s">
        <v>94</v>
      </c>
      <c r="D86" s="28"/>
      <c r="E86" s="28"/>
      <c r="F86" s="28"/>
      <c r="G86" s="28"/>
      <c r="H86" s="28"/>
      <c r="I86" s="92"/>
      <c r="J86" s="92"/>
      <c r="K86" s="28"/>
      <c r="L86" s="28"/>
      <c r="M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 x14ac:dyDescent="0.2">
      <c r="A87" s="28"/>
      <c r="B87" s="29"/>
      <c r="C87" s="28"/>
      <c r="D87" s="28"/>
      <c r="E87" s="196" t="str">
        <f>E9</f>
        <v>004 - Zdravotechnika</v>
      </c>
      <c r="F87" s="237"/>
      <c r="G87" s="237"/>
      <c r="H87" s="237"/>
      <c r="I87" s="92"/>
      <c r="J87" s="92"/>
      <c r="K87" s="28"/>
      <c r="L87" s="28"/>
      <c r="M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92"/>
      <c r="J88" s="92"/>
      <c r="K88" s="28"/>
      <c r="L88" s="28"/>
      <c r="M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 x14ac:dyDescent="0.2">
      <c r="A89" s="28"/>
      <c r="B89" s="29"/>
      <c r="C89" s="24" t="s">
        <v>19</v>
      </c>
      <c r="D89" s="28"/>
      <c r="E89" s="28"/>
      <c r="F89" s="22" t="str">
        <f>F12</f>
        <v xml:space="preserve"> </v>
      </c>
      <c r="G89" s="28"/>
      <c r="H89" s="28"/>
      <c r="I89" s="93" t="s">
        <v>21</v>
      </c>
      <c r="J89" s="95" t="str">
        <f>IF(J12="","",J12)</f>
        <v>5.6.2020</v>
      </c>
      <c r="K89" s="28"/>
      <c r="L89" s="28"/>
      <c r="M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 x14ac:dyDescent="0.2">
      <c r="A90" s="28"/>
      <c r="B90" s="29"/>
      <c r="C90" s="28"/>
      <c r="D90" s="28"/>
      <c r="E90" s="28"/>
      <c r="F90" s="28"/>
      <c r="G90" s="28"/>
      <c r="H90" s="28"/>
      <c r="I90" s="92"/>
      <c r="J90" s="92"/>
      <c r="K90" s="28"/>
      <c r="L90" s="28"/>
      <c r="M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 x14ac:dyDescent="0.2">
      <c r="A91" s="28"/>
      <c r="B91" s="29"/>
      <c r="C91" s="24" t="s">
        <v>23</v>
      </c>
      <c r="D91" s="28"/>
      <c r="E91" s="28"/>
      <c r="F91" s="22" t="str">
        <f>E15</f>
        <v xml:space="preserve"> </v>
      </c>
      <c r="G91" s="28"/>
      <c r="H91" s="28"/>
      <c r="I91" s="93" t="s">
        <v>28</v>
      </c>
      <c r="J91" s="120" t="str">
        <f>E21</f>
        <v xml:space="preserve"> </v>
      </c>
      <c r="K91" s="28"/>
      <c r="L91" s="28"/>
      <c r="M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 x14ac:dyDescent="0.2">
      <c r="A92" s="28"/>
      <c r="B92" s="29"/>
      <c r="C92" s="24" t="s">
        <v>26</v>
      </c>
      <c r="D92" s="28"/>
      <c r="E92" s="28"/>
      <c r="F92" s="22" t="str">
        <f>IF(E18="","",E18)</f>
        <v>Vyplň údaj</v>
      </c>
      <c r="G92" s="28"/>
      <c r="H92" s="28"/>
      <c r="I92" s="93" t="s">
        <v>30</v>
      </c>
      <c r="J92" s="120" t="str">
        <f>E24</f>
        <v xml:space="preserve"> </v>
      </c>
      <c r="K92" s="28"/>
      <c r="L92" s="28"/>
      <c r="M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92"/>
      <c r="J93" s="92"/>
      <c r="K93" s="28"/>
      <c r="L93" s="28"/>
      <c r="M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 x14ac:dyDescent="0.2">
      <c r="A94" s="28"/>
      <c r="B94" s="29"/>
      <c r="C94" s="121" t="s">
        <v>99</v>
      </c>
      <c r="D94" s="106"/>
      <c r="E94" s="106"/>
      <c r="F94" s="106"/>
      <c r="G94" s="106"/>
      <c r="H94" s="106"/>
      <c r="I94" s="122" t="s">
        <v>100</v>
      </c>
      <c r="J94" s="122" t="s">
        <v>101</v>
      </c>
      <c r="K94" s="123" t="s">
        <v>102</v>
      </c>
      <c r="L94" s="106"/>
      <c r="M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 x14ac:dyDescent="0.2">
      <c r="A95" s="28"/>
      <c r="B95" s="29"/>
      <c r="C95" s="28"/>
      <c r="D95" s="28"/>
      <c r="E95" s="28"/>
      <c r="F95" s="28"/>
      <c r="G95" s="28"/>
      <c r="H95" s="28"/>
      <c r="I95" s="92"/>
      <c r="J95" s="92"/>
      <c r="K95" s="28"/>
      <c r="L95" s="28"/>
      <c r="M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 x14ac:dyDescent="0.2">
      <c r="A96" s="28"/>
      <c r="B96" s="29"/>
      <c r="C96" s="124" t="s">
        <v>103</v>
      </c>
      <c r="D96" s="28"/>
      <c r="E96" s="28"/>
      <c r="F96" s="28"/>
      <c r="G96" s="28"/>
      <c r="H96" s="28"/>
      <c r="I96" s="125">
        <f t="shared" ref="I96:J98" si="0">Q130</f>
        <v>0</v>
      </c>
      <c r="J96" s="125">
        <f t="shared" si="0"/>
        <v>0</v>
      </c>
      <c r="K96" s="66">
        <f>K130</f>
        <v>0</v>
      </c>
      <c r="L96" s="28"/>
      <c r="M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104</v>
      </c>
    </row>
    <row r="97" spans="1:31" s="9" customFormat="1" ht="24.95" customHeight="1" x14ac:dyDescent="0.2">
      <c r="B97" s="126"/>
      <c r="D97" s="127" t="s">
        <v>1338</v>
      </c>
      <c r="E97" s="128"/>
      <c r="F97" s="128"/>
      <c r="G97" s="128"/>
      <c r="H97" s="128"/>
      <c r="I97" s="129">
        <f t="shared" si="0"/>
        <v>0</v>
      </c>
      <c r="J97" s="129">
        <f t="shared" si="0"/>
        <v>0</v>
      </c>
      <c r="K97" s="130">
        <f>K131</f>
        <v>0</v>
      </c>
      <c r="M97" s="126"/>
    </row>
    <row r="98" spans="1:31" s="10" customFormat="1" ht="19.899999999999999" customHeight="1" x14ac:dyDescent="0.2">
      <c r="B98" s="131"/>
      <c r="D98" s="132" t="s">
        <v>1503</v>
      </c>
      <c r="E98" s="133"/>
      <c r="F98" s="133"/>
      <c r="G98" s="133"/>
      <c r="H98" s="133"/>
      <c r="I98" s="134">
        <f t="shared" si="0"/>
        <v>0</v>
      </c>
      <c r="J98" s="134">
        <f t="shared" si="0"/>
        <v>0</v>
      </c>
      <c r="K98" s="135">
        <f>K132</f>
        <v>0</v>
      </c>
      <c r="M98" s="131"/>
    </row>
    <row r="99" spans="1:31" s="10" customFormat="1" ht="19.899999999999999" customHeight="1" x14ac:dyDescent="0.2">
      <c r="B99" s="131"/>
      <c r="D99" s="132" t="s">
        <v>1504</v>
      </c>
      <c r="E99" s="133"/>
      <c r="F99" s="133"/>
      <c r="G99" s="133"/>
      <c r="H99" s="133"/>
      <c r="I99" s="134">
        <f>Q142</f>
        <v>0</v>
      </c>
      <c r="J99" s="134">
        <f>R142</f>
        <v>0</v>
      </c>
      <c r="K99" s="135">
        <f>K142</f>
        <v>0</v>
      </c>
      <c r="M99" s="131"/>
    </row>
    <row r="100" spans="1:31" s="10" customFormat="1" ht="19.899999999999999" customHeight="1" x14ac:dyDescent="0.2">
      <c r="B100" s="131"/>
      <c r="D100" s="132" t="s">
        <v>1505</v>
      </c>
      <c r="E100" s="133"/>
      <c r="F100" s="133"/>
      <c r="G100" s="133"/>
      <c r="H100" s="133"/>
      <c r="I100" s="134">
        <f>Q144</f>
        <v>0</v>
      </c>
      <c r="J100" s="134">
        <f>R144</f>
        <v>0</v>
      </c>
      <c r="K100" s="135">
        <f>K144</f>
        <v>0</v>
      </c>
      <c r="M100" s="131"/>
    </row>
    <row r="101" spans="1:31" s="10" customFormat="1" ht="19.899999999999999" customHeight="1" x14ac:dyDescent="0.2">
      <c r="B101" s="131"/>
      <c r="D101" s="132" t="s">
        <v>1506</v>
      </c>
      <c r="E101" s="133"/>
      <c r="F101" s="133"/>
      <c r="G101" s="133"/>
      <c r="H101" s="133"/>
      <c r="I101" s="134">
        <f>Q148</f>
        <v>0</v>
      </c>
      <c r="J101" s="134">
        <f>R148</f>
        <v>0</v>
      </c>
      <c r="K101" s="135">
        <f>K148</f>
        <v>0</v>
      </c>
      <c r="M101" s="131"/>
    </row>
    <row r="102" spans="1:31" s="10" customFormat="1" ht="19.899999999999999" customHeight="1" x14ac:dyDescent="0.2">
      <c r="B102" s="131"/>
      <c r="D102" s="132" t="s">
        <v>1339</v>
      </c>
      <c r="E102" s="133"/>
      <c r="F102" s="133"/>
      <c r="G102" s="133"/>
      <c r="H102" s="133"/>
      <c r="I102" s="134">
        <f>Q169</f>
        <v>0</v>
      </c>
      <c r="J102" s="134">
        <f>R169</f>
        <v>0</v>
      </c>
      <c r="K102" s="135">
        <f>K169</f>
        <v>0</v>
      </c>
      <c r="M102" s="131"/>
    </row>
    <row r="103" spans="1:31" s="10" customFormat="1" ht="19.899999999999999" customHeight="1" x14ac:dyDescent="0.2">
      <c r="B103" s="131"/>
      <c r="D103" s="132" t="s">
        <v>1507</v>
      </c>
      <c r="E103" s="133"/>
      <c r="F103" s="133"/>
      <c r="G103" s="133"/>
      <c r="H103" s="133"/>
      <c r="I103" s="134">
        <f>Q180</f>
        <v>0</v>
      </c>
      <c r="J103" s="134">
        <f>R180</f>
        <v>0</v>
      </c>
      <c r="K103" s="135">
        <f>K180</f>
        <v>0</v>
      </c>
      <c r="M103" s="131"/>
    </row>
    <row r="104" spans="1:31" s="9" customFormat="1" ht="24.95" customHeight="1" x14ac:dyDescent="0.2">
      <c r="B104" s="126"/>
      <c r="D104" s="127" t="s">
        <v>1340</v>
      </c>
      <c r="E104" s="128"/>
      <c r="F104" s="128"/>
      <c r="G104" s="128"/>
      <c r="H104" s="128"/>
      <c r="I104" s="129">
        <f>Q182</f>
        <v>0</v>
      </c>
      <c r="J104" s="129">
        <f>R182</f>
        <v>0</v>
      </c>
      <c r="K104" s="130">
        <f>K182</f>
        <v>0</v>
      </c>
      <c r="M104" s="126"/>
    </row>
    <row r="105" spans="1:31" s="10" customFormat="1" ht="19.899999999999999" customHeight="1" x14ac:dyDescent="0.2">
      <c r="B105" s="131"/>
      <c r="D105" s="132" t="s">
        <v>1341</v>
      </c>
      <c r="E105" s="133"/>
      <c r="F105" s="133"/>
      <c r="G105" s="133"/>
      <c r="H105" s="133"/>
      <c r="I105" s="134">
        <f>Q183</f>
        <v>0</v>
      </c>
      <c r="J105" s="134">
        <f>R183</f>
        <v>0</v>
      </c>
      <c r="K105" s="135">
        <f>K183</f>
        <v>0</v>
      </c>
      <c r="M105" s="131"/>
    </row>
    <row r="106" spans="1:31" s="10" customFormat="1" ht="19.899999999999999" customHeight="1" x14ac:dyDescent="0.2">
      <c r="B106" s="131"/>
      <c r="D106" s="132" t="s">
        <v>1508</v>
      </c>
      <c r="E106" s="133"/>
      <c r="F106" s="133"/>
      <c r="G106" s="133"/>
      <c r="H106" s="133"/>
      <c r="I106" s="134">
        <f>Q196</f>
        <v>0</v>
      </c>
      <c r="J106" s="134">
        <f>R196</f>
        <v>0</v>
      </c>
      <c r="K106" s="135">
        <f>K196</f>
        <v>0</v>
      </c>
      <c r="M106" s="131"/>
    </row>
    <row r="107" spans="1:31" s="10" customFormat="1" ht="19.899999999999999" customHeight="1" x14ac:dyDescent="0.2">
      <c r="B107" s="131"/>
      <c r="D107" s="132" t="s">
        <v>1509</v>
      </c>
      <c r="E107" s="133"/>
      <c r="F107" s="133"/>
      <c r="G107" s="133"/>
      <c r="H107" s="133"/>
      <c r="I107" s="134">
        <f>Q217</f>
        <v>0</v>
      </c>
      <c r="J107" s="134">
        <f>R217</f>
        <v>0</v>
      </c>
      <c r="K107" s="135">
        <f>K217</f>
        <v>0</v>
      </c>
      <c r="M107" s="131"/>
    </row>
    <row r="108" spans="1:31" s="10" customFormat="1" ht="19.899999999999999" customHeight="1" x14ac:dyDescent="0.2">
      <c r="B108" s="131"/>
      <c r="D108" s="132" t="s">
        <v>1510</v>
      </c>
      <c r="E108" s="133"/>
      <c r="F108" s="133"/>
      <c r="G108" s="133"/>
      <c r="H108" s="133"/>
      <c r="I108" s="134">
        <f>Q241</f>
        <v>0</v>
      </c>
      <c r="J108" s="134">
        <f>R241</f>
        <v>0</v>
      </c>
      <c r="K108" s="135">
        <f>K241</f>
        <v>0</v>
      </c>
      <c r="M108" s="131"/>
    </row>
    <row r="109" spans="1:31" s="10" customFormat="1" ht="19.899999999999999" customHeight="1" x14ac:dyDescent="0.2">
      <c r="B109" s="131"/>
      <c r="D109" s="132" t="s">
        <v>1345</v>
      </c>
      <c r="E109" s="133"/>
      <c r="F109" s="133"/>
      <c r="G109" s="133"/>
      <c r="H109" s="133"/>
      <c r="I109" s="134">
        <f>Q274</f>
        <v>0</v>
      </c>
      <c r="J109" s="134">
        <f>R274</f>
        <v>0</v>
      </c>
      <c r="K109" s="135">
        <f>K274</f>
        <v>0</v>
      </c>
      <c r="M109" s="131"/>
    </row>
    <row r="110" spans="1:31" s="10" customFormat="1" ht="19.899999999999999" customHeight="1" x14ac:dyDescent="0.2">
      <c r="B110" s="131"/>
      <c r="D110" s="132" t="s">
        <v>1348</v>
      </c>
      <c r="E110" s="133"/>
      <c r="F110" s="133"/>
      <c r="G110" s="133"/>
      <c r="H110" s="133"/>
      <c r="I110" s="134">
        <f>Q278</f>
        <v>0</v>
      </c>
      <c r="J110" s="134">
        <f>R278</f>
        <v>0</v>
      </c>
      <c r="K110" s="135">
        <f>K278</f>
        <v>0</v>
      </c>
      <c r="M110" s="131"/>
    </row>
    <row r="111" spans="1:31" s="2" customFormat="1" ht="21.75" customHeight="1" x14ac:dyDescent="0.2">
      <c r="A111" s="28"/>
      <c r="B111" s="29"/>
      <c r="C111" s="28"/>
      <c r="D111" s="28"/>
      <c r="E111" s="28"/>
      <c r="F111" s="28"/>
      <c r="G111" s="28"/>
      <c r="H111" s="28"/>
      <c r="I111" s="92"/>
      <c r="J111" s="92"/>
      <c r="K111" s="28"/>
      <c r="L111" s="28"/>
      <c r="M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6.95" customHeight="1" x14ac:dyDescent="0.2">
      <c r="A112" s="28"/>
      <c r="B112" s="43"/>
      <c r="C112" s="44"/>
      <c r="D112" s="44"/>
      <c r="E112" s="44"/>
      <c r="F112" s="44"/>
      <c r="G112" s="44"/>
      <c r="H112" s="44"/>
      <c r="I112" s="118"/>
      <c r="J112" s="118"/>
      <c r="K112" s="44"/>
      <c r="L112" s="44"/>
      <c r="M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6" spans="1:31" s="2" customFormat="1" ht="6.95" customHeight="1" x14ac:dyDescent="0.2">
      <c r="A116" s="28"/>
      <c r="B116" s="45"/>
      <c r="C116" s="46"/>
      <c r="D116" s="46"/>
      <c r="E116" s="46"/>
      <c r="F116" s="46"/>
      <c r="G116" s="46"/>
      <c r="H116" s="46"/>
      <c r="I116" s="119"/>
      <c r="J116" s="119"/>
      <c r="K116" s="46"/>
      <c r="L116" s="46"/>
      <c r="M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31" s="2" customFormat="1" ht="24.95" customHeight="1" x14ac:dyDescent="0.2">
      <c r="A117" s="28"/>
      <c r="B117" s="29"/>
      <c r="C117" s="18" t="s">
        <v>133</v>
      </c>
      <c r="D117" s="28"/>
      <c r="E117" s="28"/>
      <c r="F117" s="28"/>
      <c r="G117" s="28"/>
      <c r="H117" s="28"/>
      <c r="I117" s="92"/>
      <c r="J117" s="92"/>
      <c r="K117" s="28"/>
      <c r="L117" s="28"/>
      <c r="M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2" customFormat="1" ht="6.95" customHeight="1" x14ac:dyDescent="0.2">
      <c r="A118" s="28"/>
      <c r="B118" s="29"/>
      <c r="C118" s="28"/>
      <c r="D118" s="28"/>
      <c r="E118" s="28"/>
      <c r="F118" s="28"/>
      <c r="G118" s="28"/>
      <c r="H118" s="28"/>
      <c r="I118" s="92"/>
      <c r="J118" s="92"/>
      <c r="K118" s="28"/>
      <c r="L118" s="28"/>
      <c r="M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31" s="2" customFormat="1" ht="12" customHeight="1" x14ac:dyDescent="0.2">
      <c r="A119" s="28"/>
      <c r="B119" s="29"/>
      <c r="C119" s="24" t="s">
        <v>15</v>
      </c>
      <c r="D119" s="28"/>
      <c r="E119" s="28"/>
      <c r="F119" s="28"/>
      <c r="G119" s="28"/>
      <c r="H119" s="28"/>
      <c r="I119" s="92"/>
      <c r="J119" s="92"/>
      <c r="K119" s="28"/>
      <c r="L119" s="28"/>
      <c r="M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23.25" customHeight="1" x14ac:dyDescent="0.2">
      <c r="A120" s="28"/>
      <c r="B120" s="29"/>
      <c r="C120" s="28"/>
      <c r="D120" s="28"/>
      <c r="E120" s="235" t="str">
        <f>E7</f>
        <v>Centrum odborného výcviku-materialno-technické vybavenie rekonštr.SOŠ strojnická Pov.Bystrica</v>
      </c>
      <c r="F120" s="236"/>
      <c r="G120" s="236"/>
      <c r="H120" s="236"/>
      <c r="I120" s="92"/>
      <c r="J120" s="92"/>
      <c r="K120" s="28"/>
      <c r="L120" s="28"/>
      <c r="M120" s="3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12" customHeight="1" x14ac:dyDescent="0.2">
      <c r="A121" s="28"/>
      <c r="B121" s="29"/>
      <c r="C121" s="24" t="s">
        <v>94</v>
      </c>
      <c r="D121" s="28"/>
      <c r="E121" s="28"/>
      <c r="F121" s="28"/>
      <c r="G121" s="28"/>
      <c r="H121" s="28"/>
      <c r="I121" s="92"/>
      <c r="J121" s="92"/>
      <c r="K121" s="28"/>
      <c r="L121" s="28"/>
      <c r="M121" s="3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2" customFormat="1" ht="16.5" customHeight="1" x14ac:dyDescent="0.2">
      <c r="A122" s="28"/>
      <c r="B122" s="29"/>
      <c r="C122" s="28"/>
      <c r="D122" s="28"/>
      <c r="E122" s="196" t="str">
        <f>E9</f>
        <v>004 - Zdravotechnika</v>
      </c>
      <c r="F122" s="237"/>
      <c r="G122" s="237"/>
      <c r="H122" s="237"/>
      <c r="I122" s="92"/>
      <c r="J122" s="92"/>
      <c r="K122" s="28"/>
      <c r="L122" s="28"/>
      <c r="M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6.95" customHeight="1" x14ac:dyDescent="0.2">
      <c r="A123" s="28"/>
      <c r="B123" s="29"/>
      <c r="C123" s="28"/>
      <c r="D123" s="28"/>
      <c r="E123" s="28"/>
      <c r="F123" s="28"/>
      <c r="G123" s="28"/>
      <c r="H123" s="28"/>
      <c r="I123" s="92"/>
      <c r="J123" s="92"/>
      <c r="K123" s="28"/>
      <c r="L123" s="28"/>
      <c r="M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12" customHeight="1" x14ac:dyDescent="0.2">
      <c r="A124" s="28"/>
      <c r="B124" s="29"/>
      <c r="C124" s="24" t="s">
        <v>19</v>
      </c>
      <c r="D124" s="28"/>
      <c r="E124" s="28"/>
      <c r="F124" s="22" t="str">
        <f>F12</f>
        <v xml:space="preserve"> </v>
      </c>
      <c r="G124" s="28"/>
      <c r="H124" s="28"/>
      <c r="I124" s="93" t="s">
        <v>21</v>
      </c>
      <c r="J124" s="95" t="str">
        <f>IF(J12="","",J12)</f>
        <v>5.6.2020</v>
      </c>
      <c r="K124" s="28"/>
      <c r="L124" s="28"/>
      <c r="M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6.95" customHeight="1" x14ac:dyDescent="0.2">
      <c r="A125" s="28"/>
      <c r="B125" s="29"/>
      <c r="C125" s="28"/>
      <c r="D125" s="28"/>
      <c r="E125" s="28"/>
      <c r="F125" s="28"/>
      <c r="G125" s="28"/>
      <c r="H125" s="28"/>
      <c r="I125" s="92"/>
      <c r="J125" s="92"/>
      <c r="K125" s="28"/>
      <c r="L125" s="28"/>
      <c r="M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15.2" customHeight="1" x14ac:dyDescent="0.2">
      <c r="A126" s="28"/>
      <c r="B126" s="29"/>
      <c r="C126" s="24" t="s">
        <v>23</v>
      </c>
      <c r="D126" s="28"/>
      <c r="E126" s="28"/>
      <c r="F126" s="22" t="str">
        <f>E15</f>
        <v xml:space="preserve"> </v>
      </c>
      <c r="G126" s="28"/>
      <c r="H126" s="28"/>
      <c r="I126" s="93" t="s">
        <v>28</v>
      </c>
      <c r="J126" s="120" t="str">
        <f>E21</f>
        <v xml:space="preserve"> </v>
      </c>
      <c r="K126" s="28"/>
      <c r="L126" s="28"/>
      <c r="M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5.2" customHeight="1" x14ac:dyDescent="0.2">
      <c r="A127" s="28"/>
      <c r="B127" s="29"/>
      <c r="C127" s="24" t="s">
        <v>26</v>
      </c>
      <c r="D127" s="28"/>
      <c r="E127" s="28"/>
      <c r="F127" s="22" t="str">
        <f>IF(E18="","",E18)</f>
        <v>Vyplň údaj</v>
      </c>
      <c r="G127" s="28"/>
      <c r="H127" s="28"/>
      <c r="I127" s="93" t="s">
        <v>30</v>
      </c>
      <c r="J127" s="120" t="str">
        <f>E24</f>
        <v xml:space="preserve"> </v>
      </c>
      <c r="K127" s="28"/>
      <c r="L127" s="28"/>
      <c r="M127" s="3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10.35" customHeight="1" x14ac:dyDescent="0.2">
      <c r="A128" s="28"/>
      <c r="B128" s="29"/>
      <c r="C128" s="28"/>
      <c r="D128" s="28"/>
      <c r="E128" s="28"/>
      <c r="F128" s="28"/>
      <c r="G128" s="28"/>
      <c r="H128" s="28"/>
      <c r="I128" s="92"/>
      <c r="J128" s="92"/>
      <c r="K128" s="28"/>
      <c r="L128" s="28"/>
      <c r="M128" s="3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11" customFormat="1" ht="29.25" customHeight="1" x14ac:dyDescent="0.2">
      <c r="A129" s="136"/>
      <c r="B129" s="137"/>
      <c r="C129" s="138" t="s">
        <v>134</v>
      </c>
      <c r="D129" s="139" t="s">
        <v>57</v>
      </c>
      <c r="E129" s="139" t="s">
        <v>53</v>
      </c>
      <c r="F129" s="139" t="s">
        <v>54</v>
      </c>
      <c r="G129" s="139" t="s">
        <v>135</v>
      </c>
      <c r="H129" s="139" t="s">
        <v>136</v>
      </c>
      <c r="I129" s="140" t="s">
        <v>137</v>
      </c>
      <c r="J129" s="140" t="s">
        <v>138</v>
      </c>
      <c r="K129" s="141" t="s">
        <v>102</v>
      </c>
      <c r="L129" s="142" t="s">
        <v>139</v>
      </c>
      <c r="M129" s="143"/>
      <c r="N129" s="57" t="s">
        <v>1</v>
      </c>
      <c r="O129" s="58" t="s">
        <v>36</v>
      </c>
      <c r="P129" s="58" t="s">
        <v>140</v>
      </c>
      <c r="Q129" s="58" t="s">
        <v>141</v>
      </c>
      <c r="R129" s="58" t="s">
        <v>142</v>
      </c>
      <c r="S129" s="58" t="s">
        <v>143</v>
      </c>
      <c r="T129" s="58" t="s">
        <v>144</v>
      </c>
      <c r="U129" s="58" t="s">
        <v>145</v>
      </c>
      <c r="V129" s="58" t="s">
        <v>146</v>
      </c>
      <c r="W129" s="58" t="s">
        <v>147</v>
      </c>
      <c r="X129" s="59" t="s">
        <v>148</v>
      </c>
      <c r="Y129" s="136"/>
      <c r="Z129" s="136"/>
      <c r="AA129" s="136"/>
      <c r="AB129" s="136"/>
      <c r="AC129" s="136"/>
      <c r="AD129" s="136"/>
      <c r="AE129" s="136"/>
    </row>
    <row r="130" spans="1:65" s="2" customFormat="1" ht="22.9" customHeight="1" x14ac:dyDescent="0.25">
      <c r="A130" s="28"/>
      <c r="B130" s="29"/>
      <c r="C130" s="64" t="s">
        <v>103</v>
      </c>
      <c r="D130" s="28"/>
      <c r="E130" s="28"/>
      <c r="F130" s="28"/>
      <c r="G130" s="28"/>
      <c r="H130" s="28"/>
      <c r="I130" s="92"/>
      <c r="J130" s="92"/>
      <c r="K130" s="144">
        <f>BK130</f>
        <v>0</v>
      </c>
      <c r="L130" s="28"/>
      <c r="M130" s="29"/>
      <c r="N130" s="60"/>
      <c r="O130" s="51"/>
      <c r="P130" s="61"/>
      <c r="Q130" s="145">
        <f>Q131+Q182</f>
        <v>0</v>
      </c>
      <c r="R130" s="145">
        <f>R131+R182</f>
        <v>0</v>
      </c>
      <c r="S130" s="61"/>
      <c r="T130" s="146">
        <f>T131+T182</f>
        <v>0</v>
      </c>
      <c r="U130" s="61"/>
      <c r="V130" s="146">
        <f>V131+V182</f>
        <v>0</v>
      </c>
      <c r="W130" s="61"/>
      <c r="X130" s="147">
        <f>X131+X182</f>
        <v>0</v>
      </c>
      <c r="Y130" s="28"/>
      <c r="Z130" s="28"/>
      <c r="AA130" s="28"/>
      <c r="AB130" s="28"/>
      <c r="AC130" s="28"/>
      <c r="AD130" s="28"/>
      <c r="AE130" s="28"/>
      <c r="AT130" s="14" t="s">
        <v>73</v>
      </c>
      <c r="AU130" s="14" t="s">
        <v>104</v>
      </c>
      <c r="BK130" s="148">
        <f>BK131+BK182</f>
        <v>0</v>
      </c>
    </row>
    <row r="131" spans="1:65" s="12" customFormat="1" ht="25.9" customHeight="1" x14ac:dyDescent="0.2">
      <c r="B131" s="149"/>
      <c r="D131" s="150" t="s">
        <v>73</v>
      </c>
      <c r="E131" s="151" t="s">
        <v>149</v>
      </c>
      <c r="F131" s="151" t="s">
        <v>1349</v>
      </c>
      <c r="I131" s="152"/>
      <c r="J131" s="152"/>
      <c r="K131" s="153">
        <f>BK131</f>
        <v>0</v>
      </c>
      <c r="M131" s="149"/>
      <c r="N131" s="154"/>
      <c r="O131" s="155"/>
      <c r="P131" s="155"/>
      <c r="Q131" s="156">
        <f>Q132+Q142+Q144+Q148+Q169+Q180</f>
        <v>0</v>
      </c>
      <c r="R131" s="156">
        <f>R132+R142+R144+R148+R169+R180</f>
        <v>0</v>
      </c>
      <c r="S131" s="155"/>
      <c r="T131" s="157">
        <f>T132+T142+T144+T148+T169+T180</f>
        <v>0</v>
      </c>
      <c r="U131" s="155"/>
      <c r="V131" s="157">
        <f>V132+V142+V144+V148+V169+V180</f>
        <v>0</v>
      </c>
      <c r="W131" s="155"/>
      <c r="X131" s="158">
        <f>X132+X142+X144+X148+X169+X180</f>
        <v>0</v>
      </c>
      <c r="AR131" s="150" t="s">
        <v>82</v>
      </c>
      <c r="AT131" s="159" t="s">
        <v>73</v>
      </c>
      <c r="AU131" s="159" t="s">
        <v>74</v>
      </c>
      <c r="AY131" s="150" t="s">
        <v>151</v>
      </c>
      <c r="BK131" s="160">
        <f>BK132+BK142+BK144+BK148+BK169+BK180</f>
        <v>0</v>
      </c>
    </row>
    <row r="132" spans="1:65" s="12" customFormat="1" ht="22.9" customHeight="1" x14ac:dyDescent="0.2">
      <c r="B132" s="149"/>
      <c r="D132" s="150" t="s">
        <v>73</v>
      </c>
      <c r="E132" s="161" t="s">
        <v>82</v>
      </c>
      <c r="F132" s="161" t="s">
        <v>1511</v>
      </c>
      <c r="I132" s="152"/>
      <c r="J132" s="152"/>
      <c r="K132" s="162">
        <f>BK132</f>
        <v>0</v>
      </c>
      <c r="M132" s="149"/>
      <c r="N132" s="154"/>
      <c r="O132" s="155"/>
      <c r="P132" s="155"/>
      <c r="Q132" s="156">
        <f>SUM(Q133:Q141)</f>
        <v>0</v>
      </c>
      <c r="R132" s="156">
        <f>SUM(R133:R141)</f>
        <v>0</v>
      </c>
      <c r="S132" s="155"/>
      <c r="T132" s="157">
        <f>SUM(T133:T141)</f>
        <v>0</v>
      </c>
      <c r="U132" s="155"/>
      <c r="V132" s="157">
        <f>SUM(V133:V141)</f>
        <v>0</v>
      </c>
      <c r="W132" s="155"/>
      <c r="X132" s="158">
        <f>SUM(X133:X141)</f>
        <v>0</v>
      </c>
      <c r="AR132" s="150" t="s">
        <v>82</v>
      </c>
      <c r="AT132" s="159" t="s">
        <v>73</v>
      </c>
      <c r="AU132" s="159" t="s">
        <v>82</v>
      </c>
      <c r="AY132" s="150" t="s">
        <v>151</v>
      </c>
      <c r="BK132" s="160">
        <f>SUM(BK133:BK141)</f>
        <v>0</v>
      </c>
    </row>
    <row r="133" spans="1:65" s="2" customFormat="1" ht="16.5" customHeight="1" x14ac:dyDescent="0.2">
      <c r="A133" s="28"/>
      <c r="B133" s="163"/>
      <c r="C133" s="164" t="s">
        <v>82</v>
      </c>
      <c r="D133" s="164" t="s">
        <v>153</v>
      </c>
      <c r="E133" s="165" t="s">
        <v>1512</v>
      </c>
      <c r="F133" s="166" t="s">
        <v>1513</v>
      </c>
      <c r="G133" s="167" t="s">
        <v>161</v>
      </c>
      <c r="H133" s="168">
        <v>43.96</v>
      </c>
      <c r="I133" s="169"/>
      <c r="J133" s="169"/>
      <c r="K133" s="168">
        <f t="shared" ref="K133:K141" si="1">ROUND(P133*H133,3)</f>
        <v>0</v>
      </c>
      <c r="L133" s="170"/>
      <c r="M133" s="29"/>
      <c r="N133" s="171" t="s">
        <v>1</v>
      </c>
      <c r="O133" s="172" t="s">
        <v>38</v>
      </c>
      <c r="P133" s="173">
        <f t="shared" ref="P133:P141" si="2">I133+J133</f>
        <v>0</v>
      </c>
      <c r="Q133" s="173">
        <f t="shared" ref="Q133:Q141" si="3">ROUND(I133*H133,3)</f>
        <v>0</v>
      </c>
      <c r="R133" s="173">
        <f t="shared" ref="R133:R141" si="4">ROUND(J133*H133,3)</f>
        <v>0</v>
      </c>
      <c r="S133" s="53"/>
      <c r="T133" s="174">
        <f t="shared" ref="T133:T141" si="5">S133*H133</f>
        <v>0</v>
      </c>
      <c r="U133" s="174">
        <v>0</v>
      </c>
      <c r="V133" s="174">
        <f t="shared" ref="V133:V141" si="6">U133*H133</f>
        <v>0</v>
      </c>
      <c r="W133" s="174">
        <v>0</v>
      </c>
      <c r="X133" s="175">
        <f t="shared" ref="X133:X141" si="7">W133*H133</f>
        <v>0</v>
      </c>
      <c r="Y133" s="28"/>
      <c r="Z133" s="28"/>
      <c r="AA133" s="28"/>
      <c r="AB133" s="28"/>
      <c r="AC133" s="28"/>
      <c r="AD133" s="28"/>
      <c r="AE133" s="28"/>
      <c r="AR133" s="176" t="s">
        <v>157</v>
      </c>
      <c r="AT133" s="176" t="s">
        <v>153</v>
      </c>
      <c r="AU133" s="176" t="s">
        <v>158</v>
      </c>
      <c r="AY133" s="14" t="s">
        <v>151</v>
      </c>
      <c r="BE133" s="177">
        <f t="shared" ref="BE133:BE141" si="8">IF(O133="základná",K133,0)</f>
        <v>0</v>
      </c>
      <c r="BF133" s="177">
        <f t="shared" ref="BF133:BF141" si="9">IF(O133="znížená",K133,0)</f>
        <v>0</v>
      </c>
      <c r="BG133" s="177">
        <f t="shared" ref="BG133:BG141" si="10">IF(O133="zákl. prenesená",K133,0)</f>
        <v>0</v>
      </c>
      <c r="BH133" s="177">
        <f t="shared" ref="BH133:BH141" si="11">IF(O133="zníž. prenesená",K133,0)</f>
        <v>0</v>
      </c>
      <c r="BI133" s="177">
        <f t="shared" ref="BI133:BI141" si="12">IF(O133="nulová",K133,0)</f>
        <v>0</v>
      </c>
      <c r="BJ133" s="14" t="s">
        <v>158</v>
      </c>
      <c r="BK133" s="178">
        <f t="shared" ref="BK133:BK141" si="13">ROUND(P133*H133,3)</f>
        <v>0</v>
      </c>
      <c r="BL133" s="14" t="s">
        <v>157</v>
      </c>
      <c r="BM133" s="176" t="s">
        <v>158</v>
      </c>
    </row>
    <row r="134" spans="1:65" s="2" customFormat="1" ht="33" customHeight="1" x14ac:dyDescent="0.2">
      <c r="A134" s="28"/>
      <c r="B134" s="163"/>
      <c r="C134" s="164" t="s">
        <v>158</v>
      </c>
      <c r="D134" s="164" t="s">
        <v>153</v>
      </c>
      <c r="E134" s="165" t="s">
        <v>1514</v>
      </c>
      <c r="F134" s="166" t="s">
        <v>1515</v>
      </c>
      <c r="G134" s="167" t="s">
        <v>161</v>
      </c>
      <c r="H134" s="168">
        <v>43.96</v>
      </c>
      <c r="I134" s="169"/>
      <c r="J134" s="169"/>
      <c r="K134" s="168">
        <f t="shared" si="1"/>
        <v>0</v>
      </c>
      <c r="L134" s="170"/>
      <c r="M134" s="29"/>
      <c r="N134" s="171" t="s">
        <v>1</v>
      </c>
      <c r="O134" s="172" t="s">
        <v>38</v>
      </c>
      <c r="P134" s="173">
        <f t="shared" si="2"/>
        <v>0</v>
      </c>
      <c r="Q134" s="173">
        <f t="shared" si="3"/>
        <v>0</v>
      </c>
      <c r="R134" s="173">
        <f t="shared" si="4"/>
        <v>0</v>
      </c>
      <c r="S134" s="53"/>
      <c r="T134" s="174">
        <f t="shared" si="5"/>
        <v>0</v>
      </c>
      <c r="U134" s="174">
        <v>0</v>
      </c>
      <c r="V134" s="174">
        <f t="shared" si="6"/>
        <v>0</v>
      </c>
      <c r="W134" s="174">
        <v>0</v>
      </c>
      <c r="X134" s="175">
        <f t="shared" si="7"/>
        <v>0</v>
      </c>
      <c r="Y134" s="28"/>
      <c r="Z134" s="28"/>
      <c r="AA134" s="28"/>
      <c r="AB134" s="28"/>
      <c r="AC134" s="28"/>
      <c r="AD134" s="28"/>
      <c r="AE134" s="28"/>
      <c r="AR134" s="176" t="s">
        <v>157</v>
      </c>
      <c r="AT134" s="176" t="s">
        <v>153</v>
      </c>
      <c r="AU134" s="176" t="s">
        <v>158</v>
      </c>
      <c r="AY134" s="14" t="s">
        <v>151</v>
      </c>
      <c r="BE134" s="177">
        <f t="shared" si="8"/>
        <v>0</v>
      </c>
      <c r="BF134" s="177">
        <f t="shared" si="9"/>
        <v>0</v>
      </c>
      <c r="BG134" s="177">
        <f t="shared" si="10"/>
        <v>0</v>
      </c>
      <c r="BH134" s="177">
        <f t="shared" si="11"/>
        <v>0</v>
      </c>
      <c r="BI134" s="177">
        <f t="shared" si="12"/>
        <v>0</v>
      </c>
      <c r="BJ134" s="14" t="s">
        <v>158</v>
      </c>
      <c r="BK134" s="178">
        <f t="shared" si="13"/>
        <v>0</v>
      </c>
      <c r="BL134" s="14" t="s">
        <v>157</v>
      </c>
      <c r="BM134" s="176" t="s">
        <v>157</v>
      </c>
    </row>
    <row r="135" spans="1:65" s="2" customFormat="1" ht="33" customHeight="1" x14ac:dyDescent="0.2">
      <c r="A135" s="28"/>
      <c r="B135" s="163"/>
      <c r="C135" s="164" t="s">
        <v>162</v>
      </c>
      <c r="D135" s="164" t="s">
        <v>153</v>
      </c>
      <c r="E135" s="165" t="s">
        <v>1516</v>
      </c>
      <c r="F135" s="166" t="s">
        <v>1517</v>
      </c>
      <c r="G135" s="167" t="s">
        <v>161</v>
      </c>
      <c r="H135" s="168">
        <v>23.8</v>
      </c>
      <c r="I135" s="169"/>
      <c r="J135" s="169"/>
      <c r="K135" s="168">
        <f t="shared" si="1"/>
        <v>0</v>
      </c>
      <c r="L135" s="170"/>
      <c r="M135" s="29"/>
      <c r="N135" s="171" t="s">
        <v>1</v>
      </c>
      <c r="O135" s="172" t="s">
        <v>38</v>
      </c>
      <c r="P135" s="173">
        <f t="shared" si="2"/>
        <v>0</v>
      </c>
      <c r="Q135" s="173">
        <f t="shared" si="3"/>
        <v>0</v>
      </c>
      <c r="R135" s="173">
        <f t="shared" si="4"/>
        <v>0</v>
      </c>
      <c r="S135" s="53"/>
      <c r="T135" s="174">
        <f t="shared" si="5"/>
        <v>0</v>
      </c>
      <c r="U135" s="174">
        <v>0</v>
      </c>
      <c r="V135" s="174">
        <f t="shared" si="6"/>
        <v>0</v>
      </c>
      <c r="W135" s="174">
        <v>0</v>
      </c>
      <c r="X135" s="175">
        <f t="shared" si="7"/>
        <v>0</v>
      </c>
      <c r="Y135" s="28"/>
      <c r="Z135" s="28"/>
      <c r="AA135" s="28"/>
      <c r="AB135" s="28"/>
      <c r="AC135" s="28"/>
      <c r="AD135" s="28"/>
      <c r="AE135" s="28"/>
      <c r="AR135" s="176" t="s">
        <v>157</v>
      </c>
      <c r="AT135" s="176" t="s">
        <v>153</v>
      </c>
      <c r="AU135" s="176" t="s">
        <v>158</v>
      </c>
      <c r="AY135" s="14" t="s">
        <v>151</v>
      </c>
      <c r="BE135" s="177">
        <f t="shared" si="8"/>
        <v>0</v>
      </c>
      <c r="BF135" s="177">
        <f t="shared" si="9"/>
        <v>0</v>
      </c>
      <c r="BG135" s="177">
        <f t="shared" si="10"/>
        <v>0</v>
      </c>
      <c r="BH135" s="177">
        <f t="shared" si="11"/>
        <v>0</v>
      </c>
      <c r="BI135" s="177">
        <f t="shared" si="12"/>
        <v>0</v>
      </c>
      <c r="BJ135" s="14" t="s">
        <v>158</v>
      </c>
      <c r="BK135" s="178">
        <f t="shared" si="13"/>
        <v>0</v>
      </c>
      <c r="BL135" s="14" t="s">
        <v>157</v>
      </c>
      <c r="BM135" s="176" t="s">
        <v>165</v>
      </c>
    </row>
    <row r="136" spans="1:65" s="2" customFormat="1" ht="33" customHeight="1" x14ac:dyDescent="0.2">
      <c r="A136" s="28"/>
      <c r="B136" s="163"/>
      <c r="C136" s="164" t="s">
        <v>157</v>
      </c>
      <c r="D136" s="164" t="s">
        <v>153</v>
      </c>
      <c r="E136" s="165" t="s">
        <v>178</v>
      </c>
      <c r="F136" s="166" t="s">
        <v>1518</v>
      </c>
      <c r="G136" s="167" t="s">
        <v>161</v>
      </c>
      <c r="H136" s="168">
        <v>214.2</v>
      </c>
      <c r="I136" s="169"/>
      <c r="J136" s="169"/>
      <c r="K136" s="168">
        <f t="shared" si="1"/>
        <v>0</v>
      </c>
      <c r="L136" s="170"/>
      <c r="M136" s="29"/>
      <c r="N136" s="171" t="s">
        <v>1</v>
      </c>
      <c r="O136" s="172" t="s">
        <v>38</v>
      </c>
      <c r="P136" s="173">
        <f t="shared" si="2"/>
        <v>0</v>
      </c>
      <c r="Q136" s="173">
        <f t="shared" si="3"/>
        <v>0</v>
      </c>
      <c r="R136" s="173">
        <f t="shared" si="4"/>
        <v>0</v>
      </c>
      <c r="S136" s="53"/>
      <c r="T136" s="174">
        <f t="shared" si="5"/>
        <v>0</v>
      </c>
      <c r="U136" s="174">
        <v>0</v>
      </c>
      <c r="V136" s="174">
        <f t="shared" si="6"/>
        <v>0</v>
      </c>
      <c r="W136" s="174">
        <v>0</v>
      </c>
      <c r="X136" s="175">
        <f t="shared" si="7"/>
        <v>0</v>
      </c>
      <c r="Y136" s="28"/>
      <c r="Z136" s="28"/>
      <c r="AA136" s="28"/>
      <c r="AB136" s="28"/>
      <c r="AC136" s="28"/>
      <c r="AD136" s="28"/>
      <c r="AE136" s="28"/>
      <c r="AR136" s="176" t="s">
        <v>157</v>
      </c>
      <c r="AT136" s="176" t="s">
        <v>153</v>
      </c>
      <c r="AU136" s="176" t="s">
        <v>158</v>
      </c>
      <c r="AY136" s="14" t="s">
        <v>151</v>
      </c>
      <c r="BE136" s="177">
        <f t="shared" si="8"/>
        <v>0</v>
      </c>
      <c r="BF136" s="177">
        <f t="shared" si="9"/>
        <v>0</v>
      </c>
      <c r="BG136" s="177">
        <f t="shared" si="10"/>
        <v>0</v>
      </c>
      <c r="BH136" s="177">
        <f t="shared" si="11"/>
        <v>0</v>
      </c>
      <c r="BI136" s="177">
        <f t="shared" si="12"/>
        <v>0</v>
      </c>
      <c r="BJ136" s="14" t="s">
        <v>158</v>
      </c>
      <c r="BK136" s="178">
        <f t="shared" si="13"/>
        <v>0</v>
      </c>
      <c r="BL136" s="14" t="s">
        <v>157</v>
      </c>
      <c r="BM136" s="176" t="s">
        <v>169</v>
      </c>
    </row>
    <row r="137" spans="1:65" s="2" customFormat="1" ht="16.5" customHeight="1" x14ac:dyDescent="0.2">
      <c r="A137" s="28"/>
      <c r="B137" s="163"/>
      <c r="C137" s="164" t="s">
        <v>170</v>
      </c>
      <c r="D137" s="164" t="s">
        <v>153</v>
      </c>
      <c r="E137" s="165" t="s">
        <v>181</v>
      </c>
      <c r="F137" s="166" t="s">
        <v>182</v>
      </c>
      <c r="G137" s="167" t="s">
        <v>161</v>
      </c>
      <c r="H137" s="168">
        <v>23.8</v>
      </c>
      <c r="I137" s="169"/>
      <c r="J137" s="169"/>
      <c r="K137" s="168">
        <f t="shared" si="1"/>
        <v>0</v>
      </c>
      <c r="L137" s="170"/>
      <c r="M137" s="29"/>
      <c r="N137" s="171" t="s">
        <v>1</v>
      </c>
      <c r="O137" s="172" t="s">
        <v>38</v>
      </c>
      <c r="P137" s="173">
        <f t="shared" si="2"/>
        <v>0</v>
      </c>
      <c r="Q137" s="173">
        <f t="shared" si="3"/>
        <v>0</v>
      </c>
      <c r="R137" s="173">
        <f t="shared" si="4"/>
        <v>0</v>
      </c>
      <c r="S137" s="53"/>
      <c r="T137" s="174">
        <f t="shared" si="5"/>
        <v>0</v>
      </c>
      <c r="U137" s="174">
        <v>0</v>
      </c>
      <c r="V137" s="174">
        <f t="shared" si="6"/>
        <v>0</v>
      </c>
      <c r="W137" s="174">
        <v>0</v>
      </c>
      <c r="X137" s="175">
        <f t="shared" si="7"/>
        <v>0</v>
      </c>
      <c r="Y137" s="28"/>
      <c r="Z137" s="28"/>
      <c r="AA137" s="28"/>
      <c r="AB137" s="28"/>
      <c r="AC137" s="28"/>
      <c r="AD137" s="28"/>
      <c r="AE137" s="28"/>
      <c r="AR137" s="176" t="s">
        <v>157</v>
      </c>
      <c r="AT137" s="176" t="s">
        <v>153</v>
      </c>
      <c r="AU137" s="176" t="s">
        <v>158</v>
      </c>
      <c r="AY137" s="14" t="s">
        <v>151</v>
      </c>
      <c r="BE137" s="177">
        <f t="shared" si="8"/>
        <v>0</v>
      </c>
      <c r="BF137" s="177">
        <f t="shared" si="9"/>
        <v>0</v>
      </c>
      <c r="BG137" s="177">
        <f t="shared" si="10"/>
        <v>0</v>
      </c>
      <c r="BH137" s="177">
        <f t="shared" si="11"/>
        <v>0</v>
      </c>
      <c r="BI137" s="177">
        <f t="shared" si="12"/>
        <v>0</v>
      </c>
      <c r="BJ137" s="14" t="s">
        <v>158</v>
      </c>
      <c r="BK137" s="178">
        <f t="shared" si="13"/>
        <v>0</v>
      </c>
      <c r="BL137" s="14" t="s">
        <v>157</v>
      </c>
      <c r="BM137" s="176" t="s">
        <v>173</v>
      </c>
    </row>
    <row r="138" spans="1:65" s="2" customFormat="1" ht="21.75" customHeight="1" x14ac:dyDescent="0.2">
      <c r="A138" s="28"/>
      <c r="B138" s="163"/>
      <c r="C138" s="164" t="s">
        <v>165</v>
      </c>
      <c r="D138" s="164" t="s">
        <v>153</v>
      </c>
      <c r="E138" s="165" t="s">
        <v>1519</v>
      </c>
      <c r="F138" s="166" t="s">
        <v>1520</v>
      </c>
      <c r="G138" s="167" t="s">
        <v>187</v>
      </c>
      <c r="H138" s="168">
        <v>33.32</v>
      </c>
      <c r="I138" s="169"/>
      <c r="J138" s="169"/>
      <c r="K138" s="168">
        <f t="shared" si="1"/>
        <v>0</v>
      </c>
      <c r="L138" s="170"/>
      <c r="M138" s="29"/>
      <c r="N138" s="171" t="s">
        <v>1</v>
      </c>
      <c r="O138" s="172" t="s">
        <v>38</v>
      </c>
      <c r="P138" s="173">
        <f t="shared" si="2"/>
        <v>0</v>
      </c>
      <c r="Q138" s="173">
        <f t="shared" si="3"/>
        <v>0</v>
      </c>
      <c r="R138" s="173">
        <f t="shared" si="4"/>
        <v>0</v>
      </c>
      <c r="S138" s="53"/>
      <c r="T138" s="174">
        <f t="shared" si="5"/>
        <v>0</v>
      </c>
      <c r="U138" s="174">
        <v>0</v>
      </c>
      <c r="V138" s="174">
        <f t="shared" si="6"/>
        <v>0</v>
      </c>
      <c r="W138" s="174">
        <v>0</v>
      </c>
      <c r="X138" s="175">
        <f t="shared" si="7"/>
        <v>0</v>
      </c>
      <c r="Y138" s="28"/>
      <c r="Z138" s="28"/>
      <c r="AA138" s="28"/>
      <c r="AB138" s="28"/>
      <c r="AC138" s="28"/>
      <c r="AD138" s="28"/>
      <c r="AE138" s="28"/>
      <c r="AR138" s="176" t="s">
        <v>157</v>
      </c>
      <c r="AT138" s="176" t="s">
        <v>153</v>
      </c>
      <c r="AU138" s="176" t="s">
        <v>158</v>
      </c>
      <c r="AY138" s="14" t="s">
        <v>151</v>
      </c>
      <c r="BE138" s="177">
        <f t="shared" si="8"/>
        <v>0</v>
      </c>
      <c r="BF138" s="177">
        <f t="shared" si="9"/>
        <v>0</v>
      </c>
      <c r="BG138" s="177">
        <f t="shared" si="10"/>
        <v>0</v>
      </c>
      <c r="BH138" s="177">
        <f t="shared" si="11"/>
        <v>0</v>
      </c>
      <c r="BI138" s="177">
        <f t="shared" si="12"/>
        <v>0</v>
      </c>
      <c r="BJ138" s="14" t="s">
        <v>158</v>
      </c>
      <c r="BK138" s="178">
        <f t="shared" si="13"/>
        <v>0</v>
      </c>
      <c r="BL138" s="14" t="s">
        <v>157</v>
      </c>
      <c r="BM138" s="176" t="s">
        <v>176</v>
      </c>
    </row>
    <row r="139" spans="1:65" s="2" customFormat="1" ht="21.75" customHeight="1" x14ac:dyDescent="0.2">
      <c r="A139" s="28"/>
      <c r="B139" s="163"/>
      <c r="C139" s="164" t="s">
        <v>177</v>
      </c>
      <c r="D139" s="164" t="s">
        <v>153</v>
      </c>
      <c r="E139" s="165" t="s">
        <v>189</v>
      </c>
      <c r="F139" s="166" t="s">
        <v>1521</v>
      </c>
      <c r="G139" s="167" t="s">
        <v>161</v>
      </c>
      <c r="H139" s="168">
        <v>20.16</v>
      </c>
      <c r="I139" s="169"/>
      <c r="J139" s="169"/>
      <c r="K139" s="168">
        <f t="shared" si="1"/>
        <v>0</v>
      </c>
      <c r="L139" s="170"/>
      <c r="M139" s="29"/>
      <c r="N139" s="171" t="s">
        <v>1</v>
      </c>
      <c r="O139" s="172" t="s">
        <v>38</v>
      </c>
      <c r="P139" s="173">
        <f t="shared" si="2"/>
        <v>0</v>
      </c>
      <c r="Q139" s="173">
        <f t="shared" si="3"/>
        <v>0</v>
      </c>
      <c r="R139" s="173">
        <f t="shared" si="4"/>
        <v>0</v>
      </c>
      <c r="S139" s="53"/>
      <c r="T139" s="174">
        <f t="shared" si="5"/>
        <v>0</v>
      </c>
      <c r="U139" s="174">
        <v>0</v>
      </c>
      <c r="V139" s="174">
        <f t="shared" si="6"/>
        <v>0</v>
      </c>
      <c r="W139" s="174">
        <v>0</v>
      </c>
      <c r="X139" s="175">
        <f t="shared" si="7"/>
        <v>0</v>
      </c>
      <c r="Y139" s="28"/>
      <c r="Z139" s="28"/>
      <c r="AA139" s="28"/>
      <c r="AB139" s="28"/>
      <c r="AC139" s="28"/>
      <c r="AD139" s="28"/>
      <c r="AE139" s="28"/>
      <c r="AR139" s="176" t="s">
        <v>157</v>
      </c>
      <c r="AT139" s="176" t="s">
        <v>153</v>
      </c>
      <c r="AU139" s="176" t="s">
        <v>158</v>
      </c>
      <c r="AY139" s="14" t="s">
        <v>151</v>
      </c>
      <c r="BE139" s="177">
        <f t="shared" si="8"/>
        <v>0</v>
      </c>
      <c r="BF139" s="177">
        <f t="shared" si="9"/>
        <v>0</v>
      </c>
      <c r="BG139" s="177">
        <f t="shared" si="10"/>
        <v>0</v>
      </c>
      <c r="BH139" s="177">
        <f t="shared" si="11"/>
        <v>0</v>
      </c>
      <c r="BI139" s="177">
        <f t="shared" si="12"/>
        <v>0</v>
      </c>
      <c r="BJ139" s="14" t="s">
        <v>158</v>
      </c>
      <c r="BK139" s="178">
        <f t="shared" si="13"/>
        <v>0</v>
      </c>
      <c r="BL139" s="14" t="s">
        <v>157</v>
      </c>
      <c r="BM139" s="176" t="s">
        <v>180</v>
      </c>
    </row>
    <row r="140" spans="1:65" s="2" customFormat="1" ht="21.75" customHeight="1" x14ac:dyDescent="0.2">
      <c r="A140" s="28"/>
      <c r="B140" s="163"/>
      <c r="C140" s="164" t="s">
        <v>169</v>
      </c>
      <c r="D140" s="164" t="s">
        <v>153</v>
      </c>
      <c r="E140" s="165" t="s">
        <v>1522</v>
      </c>
      <c r="F140" s="166" t="s">
        <v>1523</v>
      </c>
      <c r="G140" s="167" t="s">
        <v>161</v>
      </c>
      <c r="H140" s="168">
        <v>18.34</v>
      </c>
      <c r="I140" s="169"/>
      <c r="J140" s="169"/>
      <c r="K140" s="168">
        <f t="shared" si="1"/>
        <v>0</v>
      </c>
      <c r="L140" s="170"/>
      <c r="M140" s="29"/>
      <c r="N140" s="171" t="s">
        <v>1</v>
      </c>
      <c r="O140" s="172" t="s">
        <v>38</v>
      </c>
      <c r="P140" s="173">
        <f t="shared" si="2"/>
        <v>0</v>
      </c>
      <c r="Q140" s="173">
        <f t="shared" si="3"/>
        <v>0</v>
      </c>
      <c r="R140" s="173">
        <f t="shared" si="4"/>
        <v>0</v>
      </c>
      <c r="S140" s="53"/>
      <c r="T140" s="174">
        <f t="shared" si="5"/>
        <v>0</v>
      </c>
      <c r="U140" s="174">
        <v>0</v>
      </c>
      <c r="V140" s="174">
        <f t="shared" si="6"/>
        <v>0</v>
      </c>
      <c r="W140" s="174">
        <v>0</v>
      </c>
      <c r="X140" s="175">
        <f t="shared" si="7"/>
        <v>0</v>
      </c>
      <c r="Y140" s="28"/>
      <c r="Z140" s="28"/>
      <c r="AA140" s="28"/>
      <c r="AB140" s="28"/>
      <c r="AC140" s="28"/>
      <c r="AD140" s="28"/>
      <c r="AE140" s="28"/>
      <c r="AR140" s="176" t="s">
        <v>157</v>
      </c>
      <c r="AT140" s="176" t="s">
        <v>153</v>
      </c>
      <c r="AU140" s="176" t="s">
        <v>158</v>
      </c>
      <c r="AY140" s="14" t="s">
        <v>151</v>
      </c>
      <c r="BE140" s="177">
        <f t="shared" si="8"/>
        <v>0</v>
      </c>
      <c r="BF140" s="177">
        <f t="shared" si="9"/>
        <v>0</v>
      </c>
      <c r="BG140" s="177">
        <f t="shared" si="10"/>
        <v>0</v>
      </c>
      <c r="BH140" s="177">
        <f t="shared" si="11"/>
        <v>0</v>
      </c>
      <c r="BI140" s="177">
        <f t="shared" si="12"/>
        <v>0</v>
      </c>
      <c r="BJ140" s="14" t="s">
        <v>158</v>
      </c>
      <c r="BK140" s="178">
        <f t="shared" si="13"/>
        <v>0</v>
      </c>
      <c r="BL140" s="14" t="s">
        <v>157</v>
      </c>
      <c r="BM140" s="176" t="s">
        <v>183</v>
      </c>
    </row>
    <row r="141" spans="1:65" s="2" customFormat="1" ht="16.5" customHeight="1" x14ac:dyDescent="0.2">
      <c r="A141" s="28"/>
      <c r="B141" s="163"/>
      <c r="C141" s="179" t="s">
        <v>184</v>
      </c>
      <c r="D141" s="179" t="s">
        <v>192</v>
      </c>
      <c r="E141" s="180" t="s">
        <v>1524</v>
      </c>
      <c r="F141" s="181" t="s">
        <v>1525</v>
      </c>
      <c r="G141" s="182" t="s">
        <v>187</v>
      </c>
      <c r="H141" s="183">
        <v>34.72</v>
      </c>
      <c r="I141" s="184"/>
      <c r="J141" s="185"/>
      <c r="K141" s="183">
        <f t="shared" si="1"/>
        <v>0</v>
      </c>
      <c r="L141" s="185"/>
      <c r="M141" s="186"/>
      <c r="N141" s="187" t="s">
        <v>1</v>
      </c>
      <c r="O141" s="172" t="s">
        <v>38</v>
      </c>
      <c r="P141" s="173">
        <f t="shared" si="2"/>
        <v>0</v>
      </c>
      <c r="Q141" s="173">
        <f t="shared" si="3"/>
        <v>0</v>
      </c>
      <c r="R141" s="173">
        <f t="shared" si="4"/>
        <v>0</v>
      </c>
      <c r="S141" s="53"/>
      <c r="T141" s="174">
        <f t="shared" si="5"/>
        <v>0</v>
      </c>
      <c r="U141" s="174">
        <v>0</v>
      </c>
      <c r="V141" s="174">
        <f t="shared" si="6"/>
        <v>0</v>
      </c>
      <c r="W141" s="174">
        <v>0</v>
      </c>
      <c r="X141" s="175">
        <f t="shared" si="7"/>
        <v>0</v>
      </c>
      <c r="Y141" s="28"/>
      <c r="Z141" s="28"/>
      <c r="AA141" s="28"/>
      <c r="AB141" s="28"/>
      <c r="AC141" s="28"/>
      <c r="AD141" s="28"/>
      <c r="AE141" s="28"/>
      <c r="AR141" s="176" t="s">
        <v>169</v>
      </c>
      <c r="AT141" s="176" t="s">
        <v>192</v>
      </c>
      <c r="AU141" s="176" t="s">
        <v>158</v>
      </c>
      <c r="AY141" s="14" t="s">
        <v>151</v>
      </c>
      <c r="BE141" s="177">
        <f t="shared" si="8"/>
        <v>0</v>
      </c>
      <c r="BF141" s="177">
        <f t="shared" si="9"/>
        <v>0</v>
      </c>
      <c r="BG141" s="177">
        <f t="shared" si="10"/>
        <v>0</v>
      </c>
      <c r="BH141" s="177">
        <f t="shared" si="11"/>
        <v>0</v>
      </c>
      <c r="BI141" s="177">
        <f t="shared" si="12"/>
        <v>0</v>
      </c>
      <c r="BJ141" s="14" t="s">
        <v>158</v>
      </c>
      <c r="BK141" s="178">
        <f t="shared" si="13"/>
        <v>0</v>
      </c>
      <c r="BL141" s="14" t="s">
        <v>157</v>
      </c>
      <c r="BM141" s="176" t="s">
        <v>188</v>
      </c>
    </row>
    <row r="142" spans="1:65" s="12" customFormat="1" ht="22.9" customHeight="1" x14ac:dyDescent="0.2">
      <c r="B142" s="149"/>
      <c r="D142" s="150" t="s">
        <v>73</v>
      </c>
      <c r="E142" s="161" t="s">
        <v>157</v>
      </c>
      <c r="F142" s="161" t="s">
        <v>1526</v>
      </c>
      <c r="I142" s="152"/>
      <c r="J142" s="152"/>
      <c r="K142" s="162">
        <f>BK142</f>
        <v>0</v>
      </c>
      <c r="M142" s="149"/>
      <c r="N142" s="154"/>
      <c r="O142" s="155"/>
      <c r="P142" s="155"/>
      <c r="Q142" s="156">
        <f>Q143</f>
        <v>0</v>
      </c>
      <c r="R142" s="156">
        <f>R143</f>
        <v>0</v>
      </c>
      <c r="S142" s="155"/>
      <c r="T142" s="157">
        <f>T143</f>
        <v>0</v>
      </c>
      <c r="U142" s="155"/>
      <c r="V142" s="157">
        <f>V143</f>
        <v>0</v>
      </c>
      <c r="W142" s="155"/>
      <c r="X142" s="158">
        <f>X143</f>
        <v>0</v>
      </c>
      <c r="AR142" s="150" t="s">
        <v>82</v>
      </c>
      <c r="AT142" s="159" t="s">
        <v>73</v>
      </c>
      <c r="AU142" s="159" t="s">
        <v>82</v>
      </c>
      <c r="AY142" s="150" t="s">
        <v>151</v>
      </c>
      <c r="BK142" s="160">
        <f>BK143</f>
        <v>0</v>
      </c>
    </row>
    <row r="143" spans="1:65" s="2" customFormat="1" ht="33" customHeight="1" x14ac:dyDescent="0.2">
      <c r="A143" s="28"/>
      <c r="B143" s="163"/>
      <c r="C143" s="164" t="s">
        <v>173</v>
      </c>
      <c r="D143" s="164" t="s">
        <v>153</v>
      </c>
      <c r="E143" s="165" t="s">
        <v>1527</v>
      </c>
      <c r="F143" s="166" t="s">
        <v>1528</v>
      </c>
      <c r="G143" s="167" t="s">
        <v>161</v>
      </c>
      <c r="H143" s="168">
        <v>7.86</v>
      </c>
      <c r="I143" s="169"/>
      <c r="J143" s="169"/>
      <c r="K143" s="168">
        <f>ROUND(P143*H143,3)</f>
        <v>0</v>
      </c>
      <c r="L143" s="170"/>
      <c r="M143" s="29"/>
      <c r="N143" s="171" t="s">
        <v>1</v>
      </c>
      <c r="O143" s="172" t="s">
        <v>38</v>
      </c>
      <c r="P143" s="173">
        <f>I143+J143</f>
        <v>0</v>
      </c>
      <c r="Q143" s="173">
        <f>ROUND(I143*H143,3)</f>
        <v>0</v>
      </c>
      <c r="R143" s="173">
        <f>ROUND(J143*H143,3)</f>
        <v>0</v>
      </c>
      <c r="S143" s="53"/>
      <c r="T143" s="174">
        <f>S143*H143</f>
        <v>0</v>
      </c>
      <c r="U143" s="174">
        <v>0</v>
      </c>
      <c r="V143" s="174">
        <f>U143*H143</f>
        <v>0</v>
      </c>
      <c r="W143" s="174">
        <v>0</v>
      </c>
      <c r="X143" s="175">
        <f>W143*H143</f>
        <v>0</v>
      </c>
      <c r="Y143" s="28"/>
      <c r="Z143" s="28"/>
      <c r="AA143" s="28"/>
      <c r="AB143" s="28"/>
      <c r="AC143" s="28"/>
      <c r="AD143" s="28"/>
      <c r="AE143" s="28"/>
      <c r="AR143" s="176" t="s">
        <v>157</v>
      </c>
      <c r="AT143" s="176" t="s">
        <v>153</v>
      </c>
      <c r="AU143" s="176" t="s">
        <v>158</v>
      </c>
      <c r="AY143" s="14" t="s">
        <v>151</v>
      </c>
      <c r="BE143" s="177">
        <f>IF(O143="základná",K143,0)</f>
        <v>0</v>
      </c>
      <c r="BF143" s="177">
        <f>IF(O143="znížená",K143,0)</f>
        <v>0</v>
      </c>
      <c r="BG143" s="177">
        <f>IF(O143="zákl. prenesená",K143,0)</f>
        <v>0</v>
      </c>
      <c r="BH143" s="177">
        <f>IF(O143="zníž. prenesená",K143,0)</f>
        <v>0</v>
      </c>
      <c r="BI143" s="177">
        <f>IF(O143="nulová",K143,0)</f>
        <v>0</v>
      </c>
      <c r="BJ143" s="14" t="s">
        <v>158</v>
      </c>
      <c r="BK143" s="178">
        <f>ROUND(P143*H143,3)</f>
        <v>0</v>
      </c>
      <c r="BL143" s="14" t="s">
        <v>157</v>
      </c>
      <c r="BM143" s="176" t="s">
        <v>8</v>
      </c>
    </row>
    <row r="144" spans="1:65" s="12" customFormat="1" ht="22.9" customHeight="1" x14ac:dyDescent="0.2">
      <c r="B144" s="149"/>
      <c r="D144" s="150" t="s">
        <v>73</v>
      </c>
      <c r="E144" s="161" t="s">
        <v>165</v>
      </c>
      <c r="F144" s="161" t="s">
        <v>1529</v>
      </c>
      <c r="I144" s="152"/>
      <c r="J144" s="152"/>
      <c r="K144" s="162">
        <f>BK144</f>
        <v>0</v>
      </c>
      <c r="M144" s="149"/>
      <c r="N144" s="154"/>
      <c r="O144" s="155"/>
      <c r="P144" s="155"/>
      <c r="Q144" s="156">
        <f>SUM(Q145:Q147)</f>
        <v>0</v>
      </c>
      <c r="R144" s="156">
        <f>SUM(R145:R147)</f>
        <v>0</v>
      </c>
      <c r="S144" s="155"/>
      <c r="T144" s="157">
        <f>SUM(T145:T147)</f>
        <v>0</v>
      </c>
      <c r="U144" s="155"/>
      <c r="V144" s="157">
        <f>SUM(V145:V147)</f>
        <v>0</v>
      </c>
      <c r="W144" s="155"/>
      <c r="X144" s="158">
        <f>SUM(X145:X147)</f>
        <v>0</v>
      </c>
      <c r="AR144" s="150" t="s">
        <v>82</v>
      </c>
      <c r="AT144" s="159" t="s">
        <v>73</v>
      </c>
      <c r="AU144" s="159" t="s">
        <v>82</v>
      </c>
      <c r="AY144" s="150" t="s">
        <v>151</v>
      </c>
      <c r="BK144" s="160">
        <f>SUM(BK145:BK147)</f>
        <v>0</v>
      </c>
    </row>
    <row r="145" spans="1:65" s="2" customFormat="1" ht="21.75" customHeight="1" x14ac:dyDescent="0.2">
      <c r="A145" s="28"/>
      <c r="B145" s="163"/>
      <c r="C145" s="164" t="s">
        <v>191</v>
      </c>
      <c r="D145" s="164" t="s">
        <v>153</v>
      </c>
      <c r="E145" s="165" t="s">
        <v>1530</v>
      </c>
      <c r="F145" s="166" t="s">
        <v>1531</v>
      </c>
      <c r="G145" s="167" t="s">
        <v>168</v>
      </c>
      <c r="H145" s="168">
        <v>3</v>
      </c>
      <c r="I145" s="169"/>
      <c r="J145" s="169"/>
      <c r="K145" s="168">
        <f>ROUND(P145*H145,3)</f>
        <v>0</v>
      </c>
      <c r="L145" s="170"/>
      <c r="M145" s="29"/>
      <c r="N145" s="171" t="s">
        <v>1</v>
      </c>
      <c r="O145" s="172" t="s">
        <v>38</v>
      </c>
      <c r="P145" s="173">
        <f>I145+J145</f>
        <v>0</v>
      </c>
      <c r="Q145" s="173">
        <f>ROUND(I145*H145,3)</f>
        <v>0</v>
      </c>
      <c r="R145" s="173">
        <f>ROUND(J145*H145,3)</f>
        <v>0</v>
      </c>
      <c r="S145" s="53"/>
      <c r="T145" s="174">
        <f>S145*H145</f>
        <v>0</v>
      </c>
      <c r="U145" s="174">
        <v>0</v>
      </c>
      <c r="V145" s="174">
        <f>U145*H145</f>
        <v>0</v>
      </c>
      <c r="W145" s="174">
        <v>0</v>
      </c>
      <c r="X145" s="175">
        <f>W145*H145</f>
        <v>0</v>
      </c>
      <c r="Y145" s="28"/>
      <c r="Z145" s="28"/>
      <c r="AA145" s="28"/>
      <c r="AB145" s="28"/>
      <c r="AC145" s="28"/>
      <c r="AD145" s="28"/>
      <c r="AE145" s="28"/>
      <c r="AR145" s="176" t="s">
        <v>157</v>
      </c>
      <c r="AT145" s="176" t="s">
        <v>153</v>
      </c>
      <c r="AU145" s="176" t="s">
        <v>158</v>
      </c>
      <c r="AY145" s="14" t="s">
        <v>151</v>
      </c>
      <c r="BE145" s="177">
        <f>IF(O145="základná",K145,0)</f>
        <v>0</v>
      </c>
      <c r="BF145" s="177">
        <f>IF(O145="znížená",K145,0)</f>
        <v>0</v>
      </c>
      <c r="BG145" s="177">
        <f>IF(O145="zákl. prenesená",K145,0)</f>
        <v>0</v>
      </c>
      <c r="BH145" s="177">
        <f>IF(O145="zníž. prenesená",K145,0)</f>
        <v>0</v>
      </c>
      <c r="BI145" s="177">
        <f>IF(O145="nulová",K145,0)</f>
        <v>0</v>
      </c>
      <c r="BJ145" s="14" t="s">
        <v>158</v>
      </c>
      <c r="BK145" s="178">
        <f>ROUND(P145*H145,3)</f>
        <v>0</v>
      </c>
      <c r="BL145" s="14" t="s">
        <v>157</v>
      </c>
      <c r="BM145" s="176" t="s">
        <v>195</v>
      </c>
    </row>
    <row r="146" spans="1:65" s="2" customFormat="1" ht="21.75" customHeight="1" x14ac:dyDescent="0.2">
      <c r="A146" s="28"/>
      <c r="B146" s="163"/>
      <c r="C146" s="164" t="s">
        <v>176</v>
      </c>
      <c r="D146" s="164" t="s">
        <v>153</v>
      </c>
      <c r="E146" s="165" t="s">
        <v>1532</v>
      </c>
      <c r="F146" s="166" t="s">
        <v>1533</v>
      </c>
      <c r="G146" s="167" t="s">
        <v>161</v>
      </c>
      <c r="H146" s="168">
        <v>7.2</v>
      </c>
      <c r="I146" s="169"/>
      <c r="J146" s="169"/>
      <c r="K146" s="168">
        <f>ROUND(P146*H146,3)</f>
        <v>0</v>
      </c>
      <c r="L146" s="170"/>
      <c r="M146" s="29"/>
      <c r="N146" s="171" t="s">
        <v>1</v>
      </c>
      <c r="O146" s="172" t="s">
        <v>38</v>
      </c>
      <c r="P146" s="173">
        <f>I146+J146</f>
        <v>0</v>
      </c>
      <c r="Q146" s="173">
        <f>ROUND(I146*H146,3)</f>
        <v>0</v>
      </c>
      <c r="R146" s="173">
        <f>ROUND(J146*H146,3)</f>
        <v>0</v>
      </c>
      <c r="S146" s="53"/>
      <c r="T146" s="174">
        <f>S146*H146</f>
        <v>0</v>
      </c>
      <c r="U146" s="174">
        <v>0</v>
      </c>
      <c r="V146" s="174">
        <f>U146*H146</f>
        <v>0</v>
      </c>
      <c r="W146" s="174">
        <v>0</v>
      </c>
      <c r="X146" s="175">
        <f>W146*H146</f>
        <v>0</v>
      </c>
      <c r="Y146" s="28"/>
      <c r="Z146" s="28"/>
      <c r="AA146" s="28"/>
      <c r="AB146" s="28"/>
      <c r="AC146" s="28"/>
      <c r="AD146" s="28"/>
      <c r="AE146" s="28"/>
      <c r="AR146" s="176" t="s">
        <v>157</v>
      </c>
      <c r="AT146" s="176" t="s">
        <v>153</v>
      </c>
      <c r="AU146" s="176" t="s">
        <v>158</v>
      </c>
      <c r="AY146" s="14" t="s">
        <v>151</v>
      </c>
      <c r="BE146" s="177">
        <f>IF(O146="základná",K146,0)</f>
        <v>0</v>
      </c>
      <c r="BF146" s="177">
        <f>IF(O146="znížená",K146,0)</f>
        <v>0</v>
      </c>
      <c r="BG146" s="177">
        <f>IF(O146="zákl. prenesená",K146,0)</f>
        <v>0</v>
      </c>
      <c r="BH146" s="177">
        <f>IF(O146="zníž. prenesená",K146,0)</f>
        <v>0</v>
      </c>
      <c r="BI146" s="177">
        <f>IF(O146="nulová",K146,0)</f>
        <v>0</v>
      </c>
      <c r="BJ146" s="14" t="s">
        <v>158</v>
      </c>
      <c r="BK146" s="178">
        <f>ROUND(P146*H146,3)</f>
        <v>0</v>
      </c>
      <c r="BL146" s="14" t="s">
        <v>157</v>
      </c>
      <c r="BM146" s="176" t="s">
        <v>199</v>
      </c>
    </row>
    <row r="147" spans="1:65" s="2" customFormat="1" ht="33" customHeight="1" x14ac:dyDescent="0.2">
      <c r="A147" s="28"/>
      <c r="B147" s="163"/>
      <c r="C147" s="164" t="s">
        <v>201</v>
      </c>
      <c r="D147" s="164" t="s">
        <v>153</v>
      </c>
      <c r="E147" s="165" t="s">
        <v>1534</v>
      </c>
      <c r="F147" s="166" t="s">
        <v>1535</v>
      </c>
      <c r="G147" s="167" t="s">
        <v>168</v>
      </c>
      <c r="H147" s="168">
        <v>48</v>
      </c>
      <c r="I147" s="169"/>
      <c r="J147" s="169"/>
      <c r="K147" s="168">
        <f>ROUND(P147*H147,3)</f>
        <v>0</v>
      </c>
      <c r="L147" s="170"/>
      <c r="M147" s="29"/>
      <c r="N147" s="171" t="s">
        <v>1</v>
      </c>
      <c r="O147" s="172" t="s">
        <v>38</v>
      </c>
      <c r="P147" s="173">
        <f>I147+J147</f>
        <v>0</v>
      </c>
      <c r="Q147" s="173">
        <f>ROUND(I147*H147,3)</f>
        <v>0</v>
      </c>
      <c r="R147" s="173">
        <f>ROUND(J147*H147,3)</f>
        <v>0</v>
      </c>
      <c r="S147" s="53"/>
      <c r="T147" s="174">
        <f>S147*H147</f>
        <v>0</v>
      </c>
      <c r="U147" s="174">
        <v>0</v>
      </c>
      <c r="V147" s="174">
        <f>U147*H147</f>
        <v>0</v>
      </c>
      <c r="W147" s="174">
        <v>0</v>
      </c>
      <c r="X147" s="175">
        <f>W147*H147</f>
        <v>0</v>
      </c>
      <c r="Y147" s="28"/>
      <c r="Z147" s="28"/>
      <c r="AA147" s="28"/>
      <c r="AB147" s="28"/>
      <c r="AC147" s="28"/>
      <c r="AD147" s="28"/>
      <c r="AE147" s="28"/>
      <c r="AR147" s="176" t="s">
        <v>157</v>
      </c>
      <c r="AT147" s="176" t="s">
        <v>153</v>
      </c>
      <c r="AU147" s="176" t="s">
        <v>158</v>
      </c>
      <c r="AY147" s="14" t="s">
        <v>151</v>
      </c>
      <c r="BE147" s="177">
        <f>IF(O147="základná",K147,0)</f>
        <v>0</v>
      </c>
      <c r="BF147" s="177">
        <f>IF(O147="znížená",K147,0)</f>
        <v>0</v>
      </c>
      <c r="BG147" s="177">
        <f>IF(O147="zákl. prenesená",K147,0)</f>
        <v>0</v>
      </c>
      <c r="BH147" s="177">
        <f>IF(O147="zníž. prenesená",K147,0)</f>
        <v>0</v>
      </c>
      <c r="BI147" s="177">
        <f>IF(O147="nulová",K147,0)</f>
        <v>0</v>
      </c>
      <c r="BJ147" s="14" t="s">
        <v>158</v>
      </c>
      <c r="BK147" s="178">
        <f>ROUND(P147*H147,3)</f>
        <v>0</v>
      </c>
      <c r="BL147" s="14" t="s">
        <v>157</v>
      </c>
      <c r="BM147" s="176" t="s">
        <v>204</v>
      </c>
    </row>
    <row r="148" spans="1:65" s="12" customFormat="1" ht="22.9" customHeight="1" x14ac:dyDescent="0.2">
      <c r="B148" s="149"/>
      <c r="D148" s="150" t="s">
        <v>73</v>
      </c>
      <c r="E148" s="161" t="s">
        <v>169</v>
      </c>
      <c r="F148" s="161" t="s">
        <v>1536</v>
      </c>
      <c r="I148" s="152"/>
      <c r="J148" s="152"/>
      <c r="K148" s="162">
        <f>BK148</f>
        <v>0</v>
      </c>
      <c r="M148" s="149"/>
      <c r="N148" s="154"/>
      <c r="O148" s="155"/>
      <c r="P148" s="155"/>
      <c r="Q148" s="156">
        <f>SUM(Q149:Q168)</f>
        <v>0</v>
      </c>
      <c r="R148" s="156">
        <f>SUM(R149:R168)</f>
        <v>0</v>
      </c>
      <c r="S148" s="155"/>
      <c r="T148" s="157">
        <f>SUM(T149:T168)</f>
        <v>0</v>
      </c>
      <c r="U148" s="155"/>
      <c r="V148" s="157">
        <f>SUM(V149:V168)</f>
        <v>0</v>
      </c>
      <c r="W148" s="155"/>
      <c r="X148" s="158">
        <f>SUM(X149:X168)</f>
        <v>0</v>
      </c>
      <c r="AR148" s="150" t="s">
        <v>82</v>
      </c>
      <c r="AT148" s="159" t="s">
        <v>73</v>
      </c>
      <c r="AU148" s="159" t="s">
        <v>82</v>
      </c>
      <c r="AY148" s="150" t="s">
        <v>151</v>
      </c>
      <c r="BK148" s="160">
        <f>SUM(BK149:BK168)</f>
        <v>0</v>
      </c>
    </row>
    <row r="149" spans="1:65" s="2" customFormat="1" ht="21.75" customHeight="1" x14ac:dyDescent="0.2">
      <c r="A149" s="28"/>
      <c r="B149" s="163"/>
      <c r="C149" s="164" t="s">
        <v>180</v>
      </c>
      <c r="D149" s="164" t="s">
        <v>153</v>
      </c>
      <c r="E149" s="165" t="s">
        <v>1537</v>
      </c>
      <c r="F149" s="166" t="s">
        <v>1538</v>
      </c>
      <c r="G149" s="167" t="s">
        <v>156</v>
      </c>
      <c r="H149" s="168">
        <v>2.5</v>
      </c>
      <c r="I149" s="169"/>
      <c r="J149" s="169"/>
      <c r="K149" s="168">
        <f t="shared" ref="K149:K168" si="14">ROUND(P149*H149,3)</f>
        <v>0</v>
      </c>
      <c r="L149" s="170"/>
      <c r="M149" s="29"/>
      <c r="N149" s="171" t="s">
        <v>1</v>
      </c>
      <c r="O149" s="172" t="s">
        <v>38</v>
      </c>
      <c r="P149" s="173">
        <f t="shared" ref="P149:P168" si="15">I149+J149</f>
        <v>0</v>
      </c>
      <c r="Q149" s="173">
        <f t="shared" ref="Q149:Q168" si="16">ROUND(I149*H149,3)</f>
        <v>0</v>
      </c>
      <c r="R149" s="173">
        <f t="shared" ref="R149:R168" si="17">ROUND(J149*H149,3)</f>
        <v>0</v>
      </c>
      <c r="S149" s="53"/>
      <c r="T149" s="174">
        <f t="shared" ref="T149:T168" si="18">S149*H149</f>
        <v>0</v>
      </c>
      <c r="U149" s="174">
        <v>0</v>
      </c>
      <c r="V149" s="174">
        <f t="shared" ref="V149:V168" si="19">U149*H149</f>
        <v>0</v>
      </c>
      <c r="W149" s="174">
        <v>0</v>
      </c>
      <c r="X149" s="175">
        <f t="shared" ref="X149:X168" si="20">W149*H149</f>
        <v>0</v>
      </c>
      <c r="Y149" s="28"/>
      <c r="Z149" s="28"/>
      <c r="AA149" s="28"/>
      <c r="AB149" s="28"/>
      <c r="AC149" s="28"/>
      <c r="AD149" s="28"/>
      <c r="AE149" s="28"/>
      <c r="AR149" s="176" t="s">
        <v>157</v>
      </c>
      <c r="AT149" s="176" t="s">
        <v>153</v>
      </c>
      <c r="AU149" s="176" t="s">
        <v>158</v>
      </c>
      <c r="AY149" s="14" t="s">
        <v>151</v>
      </c>
      <c r="BE149" s="177">
        <f t="shared" ref="BE149:BE168" si="21">IF(O149="základná",K149,0)</f>
        <v>0</v>
      </c>
      <c r="BF149" s="177">
        <f t="shared" ref="BF149:BF168" si="22">IF(O149="znížená",K149,0)</f>
        <v>0</v>
      </c>
      <c r="BG149" s="177">
        <f t="shared" ref="BG149:BG168" si="23">IF(O149="zákl. prenesená",K149,0)</f>
        <v>0</v>
      </c>
      <c r="BH149" s="177">
        <f t="shared" ref="BH149:BH168" si="24">IF(O149="zníž. prenesená",K149,0)</f>
        <v>0</v>
      </c>
      <c r="BI149" s="177">
        <f t="shared" ref="BI149:BI168" si="25">IF(O149="nulová",K149,0)</f>
        <v>0</v>
      </c>
      <c r="BJ149" s="14" t="s">
        <v>158</v>
      </c>
      <c r="BK149" s="178">
        <f t="shared" ref="BK149:BK168" si="26">ROUND(P149*H149,3)</f>
        <v>0</v>
      </c>
      <c r="BL149" s="14" t="s">
        <v>157</v>
      </c>
      <c r="BM149" s="176" t="s">
        <v>207</v>
      </c>
    </row>
    <row r="150" spans="1:65" s="2" customFormat="1" ht="21.75" customHeight="1" x14ac:dyDescent="0.2">
      <c r="A150" s="28"/>
      <c r="B150" s="163"/>
      <c r="C150" s="179" t="s">
        <v>209</v>
      </c>
      <c r="D150" s="179" t="s">
        <v>192</v>
      </c>
      <c r="E150" s="180" t="s">
        <v>1539</v>
      </c>
      <c r="F150" s="181" t="s">
        <v>1540</v>
      </c>
      <c r="G150" s="182" t="s">
        <v>219</v>
      </c>
      <c r="H150" s="183">
        <v>2.19</v>
      </c>
      <c r="I150" s="184"/>
      <c r="J150" s="185"/>
      <c r="K150" s="183">
        <f t="shared" si="14"/>
        <v>0</v>
      </c>
      <c r="L150" s="185"/>
      <c r="M150" s="186"/>
      <c r="N150" s="187" t="s">
        <v>1</v>
      </c>
      <c r="O150" s="172" t="s">
        <v>38</v>
      </c>
      <c r="P150" s="173">
        <f t="shared" si="15"/>
        <v>0</v>
      </c>
      <c r="Q150" s="173">
        <f t="shared" si="16"/>
        <v>0</v>
      </c>
      <c r="R150" s="173">
        <f t="shared" si="17"/>
        <v>0</v>
      </c>
      <c r="S150" s="53"/>
      <c r="T150" s="174">
        <f t="shared" si="18"/>
        <v>0</v>
      </c>
      <c r="U150" s="174">
        <v>0</v>
      </c>
      <c r="V150" s="174">
        <f t="shared" si="19"/>
        <v>0</v>
      </c>
      <c r="W150" s="174">
        <v>0</v>
      </c>
      <c r="X150" s="175">
        <f t="shared" si="20"/>
        <v>0</v>
      </c>
      <c r="Y150" s="28"/>
      <c r="Z150" s="28"/>
      <c r="AA150" s="28"/>
      <c r="AB150" s="28"/>
      <c r="AC150" s="28"/>
      <c r="AD150" s="28"/>
      <c r="AE150" s="28"/>
      <c r="AR150" s="176" t="s">
        <v>169</v>
      </c>
      <c r="AT150" s="176" t="s">
        <v>192</v>
      </c>
      <c r="AU150" s="176" t="s">
        <v>158</v>
      </c>
      <c r="AY150" s="14" t="s">
        <v>151</v>
      </c>
      <c r="BE150" s="177">
        <f t="shared" si="21"/>
        <v>0</v>
      </c>
      <c r="BF150" s="177">
        <f t="shared" si="22"/>
        <v>0</v>
      </c>
      <c r="BG150" s="177">
        <f t="shared" si="23"/>
        <v>0</v>
      </c>
      <c r="BH150" s="177">
        <f t="shared" si="24"/>
        <v>0</v>
      </c>
      <c r="BI150" s="177">
        <f t="shared" si="25"/>
        <v>0</v>
      </c>
      <c r="BJ150" s="14" t="s">
        <v>158</v>
      </c>
      <c r="BK150" s="178">
        <f t="shared" si="26"/>
        <v>0</v>
      </c>
      <c r="BL150" s="14" t="s">
        <v>157</v>
      </c>
      <c r="BM150" s="176" t="s">
        <v>212</v>
      </c>
    </row>
    <row r="151" spans="1:65" s="2" customFormat="1" ht="21.75" customHeight="1" x14ac:dyDescent="0.2">
      <c r="A151" s="28"/>
      <c r="B151" s="163"/>
      <c r="C151" s="179" t="s">
        <v>183</v>
      </c>
      <c r="D151" s="179" t="s">
        <v>192</v>
      </c>
      <c r="E151" s="180" t="s">
        <v>1541</v>
      </c>
      <c r="F151" s="181" t="s">
        <v>1542</v>
      </c>
      <c r="G151" s="182" t="s">
        <v>219</v>
      </c>
      <c r="H151" s="183">
        <v>1.0900000000000001</v>
      </c>
      <c r="I151" s="184"/>
      <c r="J151" s="185"/>
      <c r="K151" s="183">
        <f t="shared" si="14"/>
        <v>0</v>
      </c>
      <c r="L151" s="185"/>
      <c r="M151" s="186"/>
      <c r="N151" s="187" t="s">
        <v>1</v>
      </c>
      <c r="O151" s="172" t="s">
        <v>38</v>
      </c>
      <c r="P151" s="173">
        <f t="shared" si="15"/>
        <v>0</v>
      </c>
      <c r="Q151" s="173">
        <f t="shared" si="16"/>
        <v>0</v>
      </c>
      <c r="R151" s="173">
        <f t="shared" si="17"/>
        <v>0</v>
      </c>
      <c r="S151" s="53"/>
      <c r="T151" s="174">
        <f t="shared" si="18"/>
        <v>0</v>
      </c>
      <c r="U151" s="174">
        <v>0</v>
      </c>
      <c r="V151" s="174">
        <f t="shared" si="19"/>
        <v>0</v>
      </c>
      <c r="W151" s="174">
        <v>0</v>
      </c>
      <c r="X151" s="175">
        <f t="shared" si="20"/>
        <v>0</v>
      </c>
      <c r="Y151" s="28"/>
      <c r="Z151" s="28"/>
      <c r="AA151" s="28"/>
      <c r="AB151" s="28"/>
      <c r="AC151" s="28"/>
      <c r="AD151" s="28"/>
      <c r="AE151" s="28"/>
      <c r="AR151" s="176" t="s">
        <v>169</v>
      </c>
      <c r="AT151" s="176" t="s">
        <v>192</v>
      </c>
      <c r="AU151" s="176" t="s">
        <v>158</v>
      </c>
      <c r="AY151" s="14" t="s">
        <v>151</v>
      </c>
      <c r="BE151" s="177">
        <f t="shared" si="21"/>
        <v>0</v>
      </c>
      <c r="BF151" s="177">
        <f t="shared" si="22"/>
        <v>0</v>
      </c>
      <c r="BG151" s="177">
        <f t="shared" si="23"/>
        <v>0</v>
      </c>
      <c r="BH151" s="177">
        <f t="shared" si="24"/>
        <v>0</v>
      </c>
      <c r="BI151" s="177">
        <f t="shared" si="25"/>
        <v>0</v>
      </c>
      <c r="BJ151" s="14" t="s">
        <v>158</v>
      </c>
      <c r="BK151" s="178">
        <f t="shared" si="26"/>
        <v>0</v>
      </c>
      <c r="BL151" s="14" t="s">
        <v>157</v>
      </c>
      <c r="BM151" s="176" t="s">
        <v>215</v>
      </c>
    </row>
    <row r="152" spans="1:65" s="2" customFormat="1" ht="21.75" customHeight="1" x14ac:dyDescent="0.2">
      <c r="A152" s="28"/>
      <c r="B152" s="163"/>
      <c r="C152" s="164" t="s">
        <v>216</v>
      </c>
      <c r="D152" s="164" t="s">
        <v>153</v>
      </c>
      <c r="E152" s="165" t="s">
        <v>1543</v>
      </c>
      <c r="F152" s="166" t="s">
        <v>1544</v>
      </c>
      <c r="G152" s="167" t="s">
        <v>156</v>
      </c>
      <c r="H152" s="168">
        <v>3</v>
      </c>
      <c r="I152" s="169"/>
      <c r="J152" s="169"/>
      <c r="K152" s="168">
        <f t="shared" si="14"/>
        <v>0</v>
      </c>
      <c r="L152" s="170"/>
      <c r="M152" s="29"/>
      <c r="N152" s="171" t="s">
        <v>1</v>
      </c>
      <c r="O152" s="172" t="s">
        <v>38</v>
      </c>
      <c r="P152" s="173">
        <f t="shared" si="15"/>
        <v>0</v>
      </c>
      <c r="Q152" s="173">
        <f t="shared" si="16"/>
        <v>0</v>
      </c>
      <c r="R152" s="173">
        <f t="shared" si="17"/>
        <v>0</v>
      </c>
      <c r="S152" s="53"/>
      <c r="T152" s="174">
        <f t="shared" si="18"/>
        <v>0</v>
      </c>
      <c r="U152" s="174">
        <v>0</v>
      </c>
      <c r="V152" s="174">
        <f t="shared" si="19"/>
        <v>0</v>
      </c>
      <c r="W152" s="174">
        <v>0</v>
      </c>
      <c r="X152" s="175">
        <f t="shared" si="20"/>
        <v>0</v>
      </c>
      <c r="Y152" s="28"/>
      <c r="Z152" s="28"/>
      <c r="AA152" s="28"/>
      <c r="AB152" s="28"/>
      <c r="AC152" s="28"/>
      <c r="AD152" s="28"/>
      <c r="AE152" s="28"/>
      <c r="AR152" s="176" t="s">
        <v>157</v>
      </c>
      <c r="AT152" s="176" t="s">
        <v>153</v>
      </c>
      <c r="AU152" s="176" t="s">
        <v>158</v>
      </c>
      <c r="AY152" s="14" t="s">
        <v>151</v>
      </c>
      <c r="BE152" s="177">
        <f t="shared" si="21"/>
        <v>0</v>
      </c>
      <c r="BF152" s="177">
        <f t="shared" si="22"/>
        <v>0</v>
      </c>
      <c r="BG152" s="177">
        <f t="shared" si="23"/>
        <v>0</v>
      </c>
      <c r="BH152" s="177">
        <f t="shared" si="24"/>
        <v>0</v>
      </c>
      <c r="BI152" s="177">
        <f t="shared" si="25"/>
        <v>0</v>
      </c>
      <c r="BJ152" s="14" t="s">
        <v>158</v>
      </c>
      <c r="BK152" s="178">
        <f t="shared" si="26"/>
        <v>0</v>
      </c>
      <c r="BL152" s="14" t="s">
        <v>157</v>
      </c>
      <c r="BM152" s="176" t="s">
        <v>220</v>
      </c>
    </row>
    <row r="153" spans="1:65" s="2" customFormat="1" ht="21.75" customHeight="1" x14ac:dyDescent="0.2">
      <c r="A153" s="28"/>
      <c r="B153" s="163"/>
      <c r="C153" s="179" t="s">
        <v>188</v>
      </c>
      <c r="D153" s="179" t="s">
        <v>192</v>
      </c>
      <c r="E153" s="180" t="s">
        <v>1545</v>
      </c>
      <c r="F153" s="181" t="s">
        <v>1546</v>
      </c>
      <c r="G153" s="182" t="s">
        <v>219</v>
      </c>
      <c r="H153" s="183">
        <v>1.0900000000000001</v>
      </c>
      <c r="I153" s="184"/>
      <c r="J153" s="185"/>
      <c r="K153" s="183">
        <f t="shared" si="14"/>
        <v>0</v>
      </c>
      <c r="L153" s="185"/>
      <c r="M153" s="186"/>
      <c r="N153" s="187" t="s">
        <v>1</v>
      </c>
      <c r="O153" s="172" t="s">
        <v>38</v>
      </c>
      <c r="P153" s="173">
        <f t="shared" si="15"/>
        <v>0</v>
      </c>
      <c r="Q153" s="173">
        <f t="shared" si="16"/>
        <v>0</v>
      </c>
      <c r="R153" s="173">
        <f t="shared" si="17"/>
        <v>0</v>
      </c>
      <c r="S153" s="53"/>
      <c r="T153" s="174">
        <f t="shared" si="18"/>
        <v>0</v>
      </c>
      <c r="U153" s="174">
        <v>0</v>
      </c>
      <c r="V153" s="174">
        <f t="shared" si="19"/>
        <v>0</v>
      </c>
      <c r="W153" s="174">
        <v>0</v>
      </c>
      <c r="X153" s="175">
        <f t="shared" si="20"/>
        <v>0</v>
      </c>
      <c r="Y153" s="28"/>
      <c r="Z153" s="28"/>
      <c r="AA153" s="28"/>
      <c r="AB153" s="28"/>
      <c r="AC153" s="28"/>
      <c r="AD153" s="28"/>
      <c r="AE153" s="28"/>
      <c r="AR153" s="176" t="s">
        <v>169</v>
      </c>
      <c r="AT153" s="176" t="s">
        <v>192</v>
      </c>
      <c r="AU153" s="176" t="s">
        <v>158</v>
      </c>
      <c r="AY153" s="14" t="s">
        <v>151</v>
      </c>
      <c r="BE153" s="177">
        <f t="shared" si="21"/>
        <v>0</v>
      </c>
      <c r="BF153" s="177">
        <f t="shared" si="22"/>
        <v>0</v>
      </c>
      <c r="BG153" s="177">
        <f t="shared" si="23"/>
        <v>0</v>
      </c>
      <c r="BH153" s="177">
        <f t="shared" si="24"/>
        <v>0</v>
      </c>
      <c r="BI153" s="177">
        <f t="shared" si="25"/>
        <v>0</v>
      </c>
      <c r="BJ153" s="14" t="s">
        <v>158</v>
      </c>
      <c r="BK153" s="178">
        <f t="shared" si="26"/>
        <v>0</v>
      </c>
      <c r="BL153" s="14" t="s">
        <v>157</v>
      </c>
      <c r="BM153" s="176" t="s">
        <v>223</v>
      </c>
    </row>
    <row r="154" spans="1:65" s="2" customFormat="1" ht="16.5" customHeight="1" x14ac:dyDescent="0.2">
      <c r="A154" s="28"/>
      <c r="B154" s="163"/>
      <c r="C154" s="164" t="s">
        <v>224</v>
      </c>
      <c r="D154" s="164" t="s">
        <v>153</v>
      </c>
      <c r="E154" s="165" t="s">
        <v>1547</v>
      </c>
      <c r="F154" s="166" t="s">
        <v>1548</v>
      </c>
      <c r="G154" s="167" t="s">
        <v>156</v>
      </c>
      <c r="H154" s="168">
        <v>5.5</v>
      </c>
      <c r="I154" s="169"/>
      <c r="J154" s="169"/>
      <c r="K154" s="168">
        <f t="shared" si="14"/>
        <v>0</v>
      </c>
      <c r="L154" s="170"/>
      <c r="M154" s="29"/>
      <c r="N154" s="171" t="s">
        <v>1</v>
      </c>
      <c r="O154" s="172" t="s">
        <v>38</v>
      </c>
      <c r="P154" s="173">
        <f t="shared" si="15"/>
        <v>0</v>
      </c>
      <c r="Q154" s="173">
        <f t="shared" si="16"/>
        <v>0</v>
      </c>
      <c r="R154" s="173">
        <f t="shared" si="17"/>
        <v>0</v>
      </c>
      <c r="S154" s="53"/>
      <c r="T154" s="174">
        <f t="shared" si="18"/>
        <v>0</v>
      </c>
      <c r="U154" s="174">
        <v>0</v>
      </c>
      <c r="V154" s="174">
        <f t="shared" si="19"/>
        <v>0</v>
      </c>
      <c r="W154" s="174">
        <v>0</v>
      </c>
      <c r="X154" s="175">
        <f t="shared" si="20"/>
        <v>0</v>
      </c>
      <c r="Y154" s="28"/>
      <c r="Z154" s="28"/>
      <c r="AA154" s="28"/>
      <c r="AB154" s="28"/>
      <c r="AC154" s="28"/>
      <c r="AD154" s="28"/>
      <c r="AE154" s="28"/>
      <c r="AR154" s="176" t="s">
        <v>157</v>
      </c>
      <c r="AT154" s="176" t="s">
        <v>153</v>
      </c>
      <c r="AU154" s="176" t="s">
        <v>158</v>
      </c>
      <c r="AY154" s="14" t="s">
        <v>151</v>
      </c>
      <c r="BE154" s="177">
        <f t="shared" si="21"/>
        <v>0</v>
      </c>
      <c r="BF154" s="177">
        <f t="shared" si="22"/>
        <v>0</v>
      </c>
      <c r="BG154" s="177">
        <f t="shared" si="23"/>
        <v>0</v>
      </c>
      <c r="BH154" s="177">
        <f t="shared" si="24"/>
        <v>0</v>
      </c>
      <c r="BI154" s="177">
        <f t="shared" si="25"/>
        <v>0</v>
      </c>
      <c r="BJ154" s="14" t="s">
        <v>158</v>
      </c>
      <c r="BK154" s="178">
        <f t="shared" si="26"/>
        <v>0</v>
      </c>
      <c r="BL154" s="14" t="s">
        <v>157</v>
      </c>
      <c r="BM154" s="176" t="s">
        <v>227</v>
      </c>
    </row>
    <row r="155" spans="1:65" s="2" customFormat="1" ht="21.75" customHeight="1" x14ac:dyDescent="0.2">
      <c r="A155" s="28"/>
      <c r="B155" s="163"/>
      <c r="C155" s="164" t="s">
        <v>8</v>
      </c>
      <c r="D155" s="164" t="s">
        <v>153</v>
      </c>
      <c r="E155" s="165" t="s">
        <v>1549</v>
      </c>
      <c r="F155" s="166" t="s">
        <v>1550</v>
      </c>
      <c r="G155" s="167" t="s">
        <v>219</v>
      </c>
      <c r="H155" s="168">
        <v>1</v>
      </c>
      <c r="I155" s="169"/>
      <c r="J155" s="169"/>
      <c r="K155" s="168">
        <f t="shared" si="14"/>
        <v>0</v>
      </c>
      <c r="L155" s="170"/>
      <c r="M155" s="29"/>
      <c r="N155" s="171" t="s">
        <v>1</v>
      </c>
      <c r="O155" s="172" t="s">
        <v>38</v>
      </c>
      <c r="P155" s="173">
        <f t="shared" si="15"/>
        <v>0</v>
      </c>
      <c r="Q155" s="173">
        <f t="shared" si="16"/>
        <v>0</v>
      </c>
      <c r="R155" s="173">
        <f t="shared" si="17"/>
        <v>0</v>
      </c>
      <c r="S155" s="53"/>
      <c r="T155" s="174">
        <f t="shared" si="18"/>
        <v>0</v>
      </c>
      <c r="U155" s="174">
        <v>0</v>
      </c>
      <c r="V155" s="174">
        <f t="shared" si="19"/>
        <v>0</v>
      </c>
      <c r="W155" s="174">
        <v>0</v>
      </c>
      <c r="X155" s="175">
        <f t="shared" si="20"/>
        <v>0</v>
      </c>
      <c r="Y155" s="28"/>
      <c r="Z155" s="28"/>
      <c r="AA155" s="28"/>
      <c r="AB155" s="28"/>
      <c r="AC155" s="28"/>
      <c r="AD155" s="28"/>
      <c r="AE155" s="28"/>
      <c r="AR155" s="176" t="s">
        <v>157</v>
      </c>
      <c r="AT155" s="176" t="s">
        <v>153</v>
      </c>
      <c r="AU155" s="176" t="s">
        <v>158</v>
      </c>
      <c r="AY155" s="14" t="s">
        <v>151</v>
      </c>
      <c r="BE155" s="177">
        <f t="shared" si="21"/>
        <v>0</v>
      </c>
      <c r="BF155" s="177">
        <f t="shared" si="22"/>
        <v>0</v>
      </c>
      <c r="BG155" s="177">
        <f t="shared" si="23"/>
        <v>0</v>
      </c>
      <c r="BH155" s="177">
        <f t="shared" si="24"/>
        <v>0</v>
      </c>
      <c r="BI155" s="177">
        <f t="shared" si="25"/>
        <v>0</v>
      </c>
      <c r="BJ155" s="14" t="s">
        <v>158</v>
      </c>
      <c r="BK155" s="178">
        <f t="shared" si="26"/>
        <v>0</v>
      </c>
      <c r="BL155" s="14" t="s">
        <v>157</v>
      </c>
      <c r="BM155" s="176" t="s">
        <v>230</v>
      </c>
    </row>
    <row r="156" spans="1:65" s="2" customFormat="1" ht="21.75" customHeight="1" x14ac:dyDescent="0.2">
      <c r="A156" s="28"/>
      <c r="B156" s="163"/>
      <c r="C156" s="164" t="s">
        <v>231</v>
      </c>
      <c r="D156" s="164" t="s">
        <v>153</v>
      </c>
      <c r="E156" s="165" t="s">
        <v>1551</v>
      </c>
      <c r="F156" s="166" t="s">
        <v>1552</v>
      </c>
      <c r="G156" s="167" t="s">
        <v>1140</v>
      </c>
      <c r="H156" s="168">
        <v>2</v>
      </c>
      <c r="I156" s="169"/>
      <c r="J156" s="169"/>
      <c r="K156" s="168">
        <f t="shared" si="14"/>
        <v>0</v>
      </c>
      <c r="L156" s="170"/>
      <c r="M156" s="29"/>
      <c r="N156" s="171" t="s">
        <v>1</v>
      </c>
      <c r="O156" s="172" t="s">
        <v>38</v>
      </c>
      <c r="P156" s="173">
        <f t="shared" si="15"/>
        <v>0</v>
      </c>
      <c r="Q156" s="173">
        <f t="shared" si="16"/>
        <v>0</v>
      </c>
      <c r="R156" s="173">
        <f t="shared" si="17"/>
        <v>0</v>
      </c>
      <c r="S156" s="53"/>
      <c r="T156" s="174">
        <f t="shared" si="18"/>
        <v>0</v>
      </c>
      <c r="U156" s="174">
        <v>0</v>
      </c>
      <c r="V156" s="174">
        <f t="shared" si="19"/>
        <v>0</v>
      </c>
      <c r="W156" s="174">
        <v>0</v>
      </c>
      <c r="X156" s="175">
        <f t="shared" si="20"/>
        <v>0</v>
      </c>
      <c r="Y156" s="28"/>
      <c r="Z156" s="28"/>
      <c r="AA156" s="28"/>
      <c r="AB156" s="28"/>
      <c r="AC156" s="28"/>
      <c r="AD156" s="28"/>
      <c r="AE156" s="28"/>
      <c r="AR156" s="176" t="s">
        <v>157</v>
      </c>
      <c r="AT156" s="176" t="s">
        <v>153</v>
      </c>
      <c r="AU156" s="176" t="s">
        <v>158</v>
      </c>
      <c r="AY156" s="14" t="s">
        <v>151</v>
      </c>
      <c r="BE156" s="177">
        <f t="shared" si="21"/>
        <v>0</v>
      </c>
      <c r="BF156" s="177">
        <f t="shared" si="22"/>
        <v>0</v>
      </c>
      <c r="BG156" s="177">
        <f t="shared" si="23"/>
        <v>0</v>
      </c>
      <c r="BH156" s="177">
        <f t="shared" si="24"/>
        <v>0</v>
      </c>
      <c r="BI156" s="177">
        <f t="shared" si="25"/>
        <v>0</v>
      </c>
      <c r="BJ156" s="14" t="s">
        <v>158</v>
      </c>
      <c r="BK156" s="178">
        <f t="shared" si="26"/>
        <v>0</v>
      </c>
      <c r="BL156" s="14" t="s">
        <v>157</v>
      </c>
      <c r="BM156" s="176" t="s">
        <v>234</v>
      </c>
    </row>
    <row r="157" spans="1:65" s="2" customFormat="1" ht="33" customHeight="1" x14ac:dyDescent="0.2">
      <c r="A157" s="28"/>
      <c r="B157" s="163"/>
      <c r="C157" s="164" t="s">
        <v>195</v>
      </c>
      <c r="D157" s="164" t="s">
        <v>153</v>
      </c>
      <c r="E157" s="165" t="s">
        <v>1553</v>
      </c>
      <c r="F157" s="166" t="s">
        <v>1554</v>
      </c>
      <c r="G157" s="167" t="s">
        <v>219</v>
      </c>
      <c r="H157" s="168">
        <v>1</v>
      </c>
      <c r="I157" s="169"/>
      <c r="J157" s="169"/>
      <c r="K157" s="168">
        <f t="shared" si="14"/>
        <v>0</v>
      </c>
      <c r="L157" s="170"/>
      <c r="M157" s="29"/>
      <c r="N157" s="171" t="s">
        <v>1</v>
      </c>
      <c r="O157" s="172" t="s">
        <v>38</v>
      </c>
      <c r="P157" s="173">
        <f t="shared" si="15"/>
        <v>0</v>
      </c>
      <c r="Q157" s="173">
        <f t="shared" si="16"/>
        <v>0</v>
      </c>
      <c r="R157" s="173">
        <f t="shared" si="17"/>
        <v>0</v>
      </c>
      <c r="S157" s="53"/>
      <c r="T157" s="174">
        <f t="shared" si="18"/>
        <v>0</v>
      </c>
      <c r="U157" s="174">
        <v>0</v>
      </c>
      <c r="V157" s="174">
        <f t="shared" si="19"/>
        <v>0</v>
      </c>
      <c r="W157" s="174">
        <v>0</v>
      </c>
      <c r="X157" s="175">
        <f t="shared" si="20"/>
        <v>0</v>
      </c>
      <c r="Y157" s="28"/>
      <c r="Z157" s="28"/>
      <c r="AA157" s="28"/>
      <c r="AB157" s="28"/>
      <c r="AC157" s="28"/>
      <c r="AD157" s="28"/>
      <c r="AE157" s="28"/>
      <c r="AR157" s="176" t="s">
        <v>157</v>
      </c>
      <c r="AT157" s="176" t="s">
        <v>153</v>
      </c>
      <c r="AU157" s="176" t="s">
        <v>158</v>
      </c>
      <c r="AY157" s="14" t="s">
        <v>151</v>
      </c>
      <c r="BE157" s="177">
        <f t="shared" si="21"/>
        <v>0</v>
      </c>
      <c r="BF157" s="177">
        <f t="shared" si="22"/>
        <v>0</v>
      </c>
      <c r="BG157" s="177">
        <f t="shared" si="23"/>
        <v>0</v>
      </c>
      <c r="BH157" s="177">
        <f t="shared" si="24"/>
        <v>0</v>
      </c>
      <c r="BI157" s="177">
        <f t="shared" si="25"/>
        <v>0</v>
      </c>
      <c r="BJ157" s="14" t="s">
        <v>158</v>
      </c>
      <c r="BK157" s="178">
        <f t="shared" si="26"/>
        <v>0</v>
      </c>
      <c r="BL157" s="14" t="s">
        <v>157</v>
      </c>
      <c r="BM157" s="176" t="s">
        <v>237</v>
      </c>
    </row>
    <row r="158" spans="1:65" s="2" customFormat="1" ht="16.5" customHeight="1" x14ac:dyDescent="0.2">
      <c r="A158" s="28"/>
      <c r="B158" s="163"/>
      <c r="C158" s="179" t="s">
        <v>238</v>
      </c>
      <c r="D158" s="179" t="s">
        <v>192</v>
      </c>
      <c r="E158" s="180" t="s">
        <v>1555</v>
      </c>
      <c r="F158" s="181" t="s">
        <v>1556</v>
      </c>
      <c r="G158" s="182" t="s">
        <v>219</v>
      </c>
      <c r="H158" s="183">
        <v>1</v>
      </c>
      <c r="I158" s="184"/>
      <c r="J158" s="185"/>
      <c r="K158" s="183">
        <f t="shared" si="14"/>
        <v>0</v>
      </c>
      <c r="L158" s="185"/>
      <c r="M158" s="186"/>
      <c r="N158" s="187" t="s">
        <v>1</v>
      </c>
      <c r="O158" s="172" t="s">
        <v>38</v>
      </c>
      <c r="P158" s="173">
        <f t="shared" si="15"/>
        <v>0</v>
      </c>
      <c r="Q158" s="173">
        <f t="shared" si="16"/>
        <v>0</v>
      </c>
      <c r="R158" s="173">
        <f t="shared" si="17"/>
        <v>0</v>
      </c>
      <c r="S158" s="53"/>
      <c r="T158" s="174">
        <f t="shared" si="18"/>
        <v>0</v>
      </c>
      <c r="U158" s="174">
        <v>0</v>
      </c>
      <c r="V158" s="174">
        <f t="shared" si="19"/>
        <v>0</v>
      </c>
      <c r="W158" s="174">
        <v>0</v>
      </c>
      <c r="X158" s="175">
        <f t="shared" si="20"/>
        <v>0</v>
      </c>
      <c r="Y158" s="28"/>
      <c r="Z158" s="28"/>
      <c r="AA158" s="28"/>
      <c r="AB158" s="28"/>
      <c r="AC158" s="28"/>
      <c r="AD158" s="28"/>
      <c r="AE158" s="28"/>
      <c r="AR158" s="176" t="s">
        <v>169</v>
      </c>
      <c r="AT158" s="176" t="s">
        <v>192</v>
      </c>
      <c r="AU158" s="176" t="s">
        <v>158</v>
      </c>
      <c r="AY158" s="14" t="s">
        <v>151</v>
      </c>
      <c r="BE158" s="177">
        <f t="shared" si="21"/>
        <v>0</v>
      </c>
      <c r="BF158" s="177">
        <f t="shared" si="22"/>
        <v>0</v>
      </c>
      <c r="BG158" s="177">
        <f t="shared" si="23"/>
        <v>0</v>
      </c>
      <c r="BH158" s="177">
        <f t="shared" si="24"/>
        <v>0</v>
      </c>
      <c r="BI158" s="177">
        <f t="shared" si="25"/>
        <v>0</v>
      </c>
      <c r="BJ158" s="14" t="s">
        <v>158</v>
      </c>
      <c r="BK158" s="178">
        <f t="shared" si="26"/>
        <v>0</v>
      </c>
      <c r="BL158" s="14" t="s">
        <v>157</v>
      </c>
      <c r="BM158" s="176" t="s">
        <v>241</v>
      </c>
    </row>
    <row r="159" spans="1:65" s="2" customFormat="1" ht="16.5" customHeight="1" x14ac:dyDescent="0.2">
      <c r="A159" s="28"/>
      <c r="B159" s="163"/>
      <c r="C159" s="179" t="s">
        <v>199</v>
      </c>
      <c r="D159" s="179" t="s">
        <v>192</v>
      </c>
      <c r="E159" s="180" t="s">
        <v>1557</v>
      </c>
      <c r="F159" s="181" t="s">
        <v>1558</v>
      </c>
      <c r="G159" s="182" t="s">
        <v>219</v>
      </c>
      <c r="H159" s="183">
        <v>2</v>
      </c>
      <c r="I159" s="184"/>
      <c r="J159" s="185"/>
      <c r="K159" s="183">
        <f t="shared" si="14"/>
        <v>0</v>
      </c>
      <c r="L159" s="185"/>
      <c r="M159" s="186"/>
      <c r="N159" s="187" t="s">
        <v>1</v>
      </c>
      <c r="O159" s="172" t="s">
        <v>38</v>
      </c>
      <c r="P159" s="173">
        <f t="shared" si="15"/>
        <v>0</v>
      </c>
      <c r="Q159" s="173">
        <f t="shared" si="16"/>
        <v>0</v>
      </c>
      <c r="R159" s="173">
        <f t="shared" si="17"/>
        <v>0</v>
      </c>
      <c r="S159" s="53"/>
      <c r="T159" s="174">
        <f t="shared" si="18"/>
        <v>0</v>
      </c>
      <c r="U159" s="174">
        <v>0</v>
      </c>
      <c r="V159" s="174">
        <f t="shared" si="19"/>
        <v>0</v>
      </c>
      <c r="W159" s="174">
        <v>0</v>
      </c>
      <c r="X159" s="175">
        <f t="shared" si="20"/>
        <v>0</v>
      </c>
      <c r="Y159" s="28"/>
      <c r="Z159" s="28"/>
      <c r="AA159" s="28"/>
      <c r="AB159" s="28"/>
      <c r="AC159" s="28"/>
      <c r="AD159" s="28"/>
      <c r="AE159" s="28"/>
      <c r="AR159" s="176" t="s">
        <v>169</v>
      </c>
      <c r="AT159" s="176" t="s">
        <v>192</v>
      </c>
      <c r="AU159" s="176" t="s">
        <v>158</v>
      </c>
      <c r="AY159" s="14" t="s">
        <v>151</v>
      </c>
      <c r="BE159" s="177">
        <f t="shared" si="21"/>
        <v>0</v>
      </c>
      <c r="BF159" s="177">
        <f t="shared" si="22"/>
        <v>0</v>
      </c>
      <c r="BG159" s="177">
        <f t="shared" si="23"/>
        <v>0</v>
      </c>
      <c r="BH159" s="177">
        <f t="shared" si="24"/>
        <v>0</v>
      </c>
      <c r="BI159" s="177">
        <f t="shared" si="25"/>
        <v>0</v>
      </c>
      <c r="BJ159" s="14" t="s">
        <v>158</v>
      </c>
      <c r="BK159" s="178">
        <f t="shared" si="26"/>
        <v>0</v>
      </c>
      <c r="BL159" s="14" t="s">
        <v>157</v>
      </c>
      <c r="BM159" s="176" t="s">
        <v>244</v>
      </c>
    </row>
    <row r="160" spans="1:65" s="2" customFormat="1" ht="21.75" customHeight="1" x14ac:dyDescent="0.2">
      <c r="A160" s="28"/>
      <c r="B160" s="163"/>
      <c r="C160" s="179" t="s">
        <v>245</v>
      </c>
      <c r="D160" s="179" t="s">
        <v>192</v>
      </c>
      <c r="E160" s="180" t="s">
        <v>1559</v>
      </c>
      <c r="F160" s="181" t="s">
        <v>1560</v>
      </c>
      <c r="G160" s="182" t="s">
        <v>219</v>
      </c>
      <c r="H160" s="183">
        <v>1</v>
      </c>
      <c r="I160" s="184"/>
      <c r="J160" s="185"/>
      <c r="K160" s="183">
        <f t="shared" si="14"/>
        <v>0</v>
      </c>
      <c r="L160" s="185"/>
      <c r="M160" s="186"/>
      <c r="N160" s="187" t="s">
        <v>1</v>
      </c>
      <c r="O160" s="172" t="s">
        <v>38</v>
      </c>
      <c r="P160" s="173">
        <f t="shared" si="15"/>
        <v>0</v>
      </c>
      <c r="Q160" s="173">
        <f t="shared" si="16"/>
        <v>0</v>
      </c>
      <c r="R160" s="173">
        <f t="shared" si="17"/>
        <v>0</v>
      </c>
      <c r="S160" s="53"/>
      <c r="T160" s="174">
        <f t="shared" si="18"/>
        <v>0</v>
      </c>
      <c r="U160" s="174">
        <v>0</v>
      </c>
      <c r="V160" s="174">
        <f t="shared" si="19"/>
        <v>0</v>
      </c>
      <c r="W160" s="174">
        <v>0</v>
      </c>
      <c r="X160" s="175">
        <f t="shared" si="20"/>
        <v>0</v>
      </c>
      <c r="Y160" s="28"/>
      <c r="Z160" s="28"/>
      <c r="AA160" s="28"/>
      <c r="AB160" s="28"/>
      <c r="AC160" s="28"/>
      <c r="AD160" s="28"/>
      <c r="AE160" s="28"/>
      <c r="AR160" s="176" t="s">
        <v>169</v>
      </c>
      <c r="AT160" s="176" t="s">
        <v>192</v>
      </c>
      <c r="AU160" s="176" t="s">
        <v>158</v>
      </c>
      <c r="AY160" s="14" t="s">
        <v>151</v>
      </c>
      <c r="BE160" s="177">
        <f t="shared" si="21"/>
        <v>0</v>
      </c>
      <c r="BF160" s="177">
        <f t="shared" si="22"/>
        <v>0</v>
      </c>
      <c r="BG160" s="177">
        <f t="shared" si="23"/>
        <v>0</v>
      </c>
      <c r="BH160" s="177">
        <f t="shared" si="24"/>
        <v>0</v>
      </c>
      <c r="BI160" s="177">
        <f t="shared" si="25"/>
        <v>0</v>
      </c>
      <c r="BJ160" s="14" t="s">
        <v>158</v>
      </c>
      <c r="BK160" s="178">
        <f t="shared" si="26"/>
        <v>0</v>
      </c>
      <c r="BL160" s="14" t="s">
        <v>157</v>
      </c>
      <c r="BM160" s="176" t="s">
        <v>248</v>
      </c>
    </row>
    <row r="161" spans="1:65" s="2" customFormat="1" ht="21.75" customHeight="1" x14ac:dyDescent="0.2">
      <c r="A161" s="28"/>
      <c r="B161" s="163"/>
      <c r="C161" s="179" t="s">
        <v>204</v>
      </c>
      <c r="D161" s="179" t="s">
        <v>192</v>
      </c>
      <c r="E161" s="180" t="s">
        <v>1561</v>
      </c>
      <c r="F161" s="181" t="s">
        <v>1562</v>
      </c>
      <c r="G161" s="182" t="s">
        <v>219</v>
      </c>
      <c r="H161" s="183">
        <v>1</v>
      </c>
      <c r="I161" s="184"/>
      <c r="J161" s="185"/>
      <c r="K161" s="183">
        <f t="shared" si="14"/>
        <v>0</v>
      </c>
      <c r="L161" s="185"/>
      <c r="M161" s="186"/>
      <c r="N161" s="187" t="s">
        <v>1</v>
      </c>
      <c r="O161" s="172" t="s">
        <v>38</v>
      </c>
      <c r="P161" s="173">
        <f t="shared" si="15"/>
        <v>0</v>
      </c>
      <c r="Q161" s="173">
        <f t="shared" si="16"/>
        <v>0</v>
      </c>
      <c r="R161" s="173">
        <f t="shared" si="17"/>
        <v>0</v>
      </c>
      <c r="S161" s="53"/>
      <c r="T161" s="174">
        <f t="shared" si="18"/>
        <v>0</v>
      </c>
      <c r="U161" s="174">
        <v>0</v>
      </c>
      <c r="V161" s="174">
        <f t="shared" si="19"/>
        <v>0</v>
      </c>
      <c r="W161" s="174">
        <v>0</v>
      </c>
      <c r="X161" s="175">
        <f t="shared" si="20"/>
        <v>0</v>
      </c>
      <c r="Y161" s="28"/>
      <c r="Z161" s="28"/>
      <c r="AA161" s="28"/>
      <c r="AB161" s="28"/>
      <c r="AC161" s="28"/>
      <c r="AD161" s="28"/>
      <c r="AE161" s="28"/>
      <c r="AR161" s="176" t="s">
        <v>169</v>
      </c>
      <c r="AT161" s="176" t="s">
        <v>192</v>
      </c>
      <c r="AU161" s="176" t="s">
        <v>158</v>
      </c>
      <c r="AY161" s="14" t="s">
        <v>151</v>
      </c>
      <c r="BE161" s="177">
        <f t="shared" si="21"/>
        <v>0</v>
      </c>
      <c r="BF161" s="177">
        <f t="shared" si="22"/>
        <v>0</v>
      </c>
      <c r="BG161" s="177">
        <f t="shared" si="23"/>
        <v>0</v>
      </c>
      <c r="BH161" s="177">
        <f t="shared" si="24"/>
        <v>0</v>
      </c>
      <c r="BI161" s="177">
        <f t="shared" si="25"/>
        <v>0</v>
      </c>
      <c r="BJ161" s="14" t="s">
        <v>158</v>
      </c>
      <c r="BK161" s="178">
        <f t="shared" si="26"/>
        <v>0</v>
      </c>
      <c r="BL161" s="14" t="s">
        <v>157</v>
      </c>
      <c r="BM161" s="176" t="s">
        <v>251</v>
      </c>
    </row>
    <row r="162" spans="1:65" s="2" customFormat="1" ht="16.5" customHeight="1" x14ac:dyDescent="0.2">
      <c r="A162" s="28"/>
      <c r="B162" s="163"/>
      <c r="C162" s="179" t="s">
        <v>253</v>
      </c>
      <c r="D162" s="179" t="s">
        <v>192</v>
      </c>
      <c r="E162" s="180" t="s">
        <v>1563</v>
      </c>
      <c r="F162" s="181" t="s">
        <v>1564</v>
      </c>
      <c r="G162" s="182" t="s">
        <v>219</v>
      </c>
      <c r="H162" s="183">
        <v>1</v>
      </c>
      <c r="I162" s="184"/>
      <c r="J162" s="185"/>
      <c r="K162" s="183">
        <f t="shared" si="14"/>
        <v>0</v>
      </c>
      <c r="L162" s="185"/>
      <c r="M162" s="186"/>
      <c r="N162" s="187" t="s">
        <v>1</v>
      </c>
      <c r="O162" s="172" t="s">
        <v>38</v>
      </c>
      <c r="P162" s="173">
        <f t="shared" si="15"/>
        <v>0</v>
      </c>
      <c r="Q162" s="173">
        <f t="shared" si="16"/>
        <v>0</v>
      </c>
      <c r="R162" s="173">
        <f t="shared" si="17"/>
        <v>0</v>
      </c>
      <c r="S162" s="53"/>
      <c r="T162" s="174">
        <f t="shared" si="18"/>
        <v>0</v>
      </c>
      <c r="U162" s="174">
        <v>0</v>
      </c>
      <c r="V162" s="174">
        <f t="shared" si="19"/>
        <v>0</v>
      </c>
      <c r="W162" s="174">
        <v>0</v>
      </c>
      <c r="X162" s="175">
        <f t="shared" si="20"/>
        <v>0</v>
      </c>
      <c r="Y162" s="28"/>
      <c r="Z162" s="28"/>
      <c r="AA162" s="28"/>
      <c r="AB162" s="28"/>
      <c r="AC162" s="28"/>
      <c r="AD162" s="28"/>
      <c r="AE162" s="28"/>
      <c r="AR162" s="176" t="s">
        <v>169</v>
      </c>
      <c r="AT162" s="176" t="s">
        <v>192</v>
      </c>
      <c r="AU162" s="176" t="s">
        <v>158</v>
      </c>
      <c r="AY162" s="14" t="s">
        <v>151</v>
      </c>
      <c r="BE162" s="177">
        <f t="shared" si="21"/>
        <v>0</v>
      </c>
      <c r="BF162" s="177">
        <f t="shared" si="22"/>
        <v>0</v>
      </c>
      <c r="BG162" s="177">
        <f t="shared" si="23"/>
        <v>0</v>
      </c>
      <c r="BH162" s="177">
        <f t="shared" si="24"/>
        <v>0</v>
      </c>
      <c r="BI162" s="177">
        <f t="shared" si="25"/>
        <v>0</v>
      </c>
      <c r="BJ162" s="14" t="s">
        <v>158</v>
      </c>
      <c r="BK162" s="178">
        <f t="shared" si="26"/>
        <v>0</v>
      </c>
      <c r="BL162" s="14" t="s">
        <v>157</v>
      </c>
      <c r="BM162" s="176" t="s">
        <v>256</v>
      </c>
    </row>
    <row r="163" spans="1:65" s="2" customFormat="1" ht="33" customHeight="1" x14ac:dyDescent="0.2">
      <c r="A163" s="28"/>
      <c r="B163" s="163"/>
      <c r="C163" s="164" t="s">
        <v>207</v>
      </c>
      <c r="D163" s="164" t="s">
        <v>153</v>
      </c>
      <c r="E163" s="165" t="s">
        <v>1565</v>
      </c>
      <c r="F163" s="166" t="s">
        <v>1566</v>
      </c>
      <c r="G163" s="167" t="s">
        <v>219</v>
      </c>
      <c r="H163" s="168">
        <v>1</v>
      </c>
      <c r="I163" s="169"/>
      <c r="J163" s="169"/>
      <c r="K163" s="168">
        <f t="shared" si="14"/>
        <v>0</v>
      </c>
      <c r="L163" s="170"/>
      <c r="M163" s="29"/>
      <c r="N163" s="171" t="s">
        <v>1</v>
      </c>
      <c r="O163" s="172" t="s">
        <v>38</v>
      </c>
      <c r="P163" s="173">
        <f t="shared" si="15"/>
        <v>0</v>
      </c>
      <c r="Q163" s="173">
        <f t="shared" si="16"/>
        <v>0</v>
      </c>
      <c r="R163" s="173">
        <f t="shared" si="17"/>
        <v>0</v>
      </c>
      <c r="S163" s="53"/>
      <c r="T163" s="174">
        <f t="shared" si="18"/>
        <v>0</v>
      </c>
      <c r="U163" s="174">
        <v>0</v>
      </c>
      <c r="V163" s="174">
        <f t="shared" si="19"/>
        <v>0</v>
      </c>
      <c r="W163" s="174">
        <v>0</v>
      </c>
      <c r="X163" s="175">
        <f t="shared" si="20"/>
        <v>0</v>
      </c>
      <c r="Y163" s="28"/>
      <c r="Z163" s="28"/>
      <c r="AA163" s="28"/>
      <c r="AB163" s="28"/>
      <c r="AC163" s="28"/>
      <c r="AD163" s="28"/>
      <c r="AE163" s="28"/>
      <c r="AR163" s="176" t="s">
        <v>157</v>
      </c>
      <c r="AT163" s="176" t="s">
        <v>153</v>
      </c>
      <c r="AU163" s="176" t="s">
        <v>158</v>
      </c>
      <c r="AY163" s="14" t="s">
        <v>151</v>
      </c>
      <c r="BE163" s="177">
        <f t="shared" si="21"/>
        <v>0</v>
      </c>
      <c r="BF163" s="177">
        <f t="shared" si="22"/>
        <v>0</v>
      </c>
      <c r="BG163" s="177">
        <f t="shared" si="23"/>
        <v>0</v>
      </c>
      <c r="BH163" s="177">
        <f t="shared" si="24"/>
        <v>0</v>
      </c>
      <c r="BI163" s="177">
        <f t="shared" si="25"/>
        <v>0</v>
      </c>
      <c r="BJ163" s="14" t="s">
        <v>158</v>
      </c>
      <c r="BK163" s="178">
        <f t="shared" si="26"/>
        <v>0</v>
      </c>
      <c r="BL163" s="14" t="s">
        <v>157</v>
      </c>
      <c r="BM163" s="176" t="s">
        <v>260</v>
      </c>
    </row>
    <row r="164" spans="1:65" s="2" customFormat="1" ht="16.5" customHeight="1" x14ac:dyDescent="0.2">
      <c r="A164" s="28"/>
      <c r="B164" s="163"/>
      <c r="C164" s="179" t="s">
        <v>261</v>
      </c>
      <c r="D164" s="179" t="s">
        <v>192</v>
      </c>
      <c r="E164" s="180" t="s">
        <v>1555</v>
      </c>
      <c r="F164" s="181" t="s">
        <v>1556</v>
      </c>
      <c r="G164" s="182" t="s">
        <v>219</v>
      </c>
      <c r="H164" s="183">
        <v>1</v>
      </c>
      <c r="I164" s="184"/>
      <c r="J164" s="185"/>
      <c r="K164" s="183">
        <f t="shared" si="14"/>
        <v>0</v>
      </c>
      <c r="L164" s="185"/>
      <c r="M164" s="186"/>
      <c r="N164" s="187" t="s">
        <v>1</v>
      </c>
      <c r="O164" s="172" t="s">
        <v>38</v>
      </c>
      <c r="P164" s="173">
        <f t="shared" si="15"/>
        <v>0</v>
      </c>
      <c r="Q164" s="173">
        <f t="shared" si="16"/>
        <v>0</v>
      </c>
      <c r="R164" s="173">
        <f t="shared" si="17"/>
        <v>0</v>
      </c>
      <c r="S164" s="53"/>
      <c r="T164" s="174">
        <f t="shared" si="18"/>
        <v>0</v>
      </c>
      <c r="U164" s="174">
        <v>0</v>
      </c>
      <c r="V164" s="174">
        <f t="shared" si="19"/>
        <v>0</v>
      </c>
      <c r="W164" s="174">
        <v>0</v>
      </c>
      <c r="X164" s="175">
        <f t="shared" si="20"/>
        <v>0</v>
      </c>
      <c r="Y164" s="28"/>
      <c r="Z164" s="28"/>
      <c r="AA164" s="28"/>
      <c r="AB164" s="28"/>
      <c r="AC164" s="28"/>
      <c r="AD164" s="28"/>
      <c r="AE164" s="28"/>
      <c r="AR164" s="176" t="s">
        <v>169</v>
      </c>
      <c r="AT164" s="176" t="s">
        <v>192</v>
      </c>
      <c r="AU164" s="176" t="s">
        <v>158</v>
      </c>
      <c r="AY164" s="14" t="s">
        <v>151</v>
      </c>
      <c r="BE164" s="177">
        <f t="shared" si="21"/>
        <v>0</v>
      </c>
      <c r="BF164" s="177">
        <f t="shared" si="22"/>
        <v>0</v>
      </c>
      <c r="BG164" s="177">
        <f t="shared" si="23"/>
        <v>0</v>
      </c>
      <c r="BH164" s="177">
        <f t="shared" si="24"/>
        <v>0</v>
      </c>
      <c r="BI164" s="177">
        <f t="shared" si="25"/>
        <v>0</v>
      </c>
      <c r="BJ164" s="14" t="s">
        <v>158</v>
      </c>
      <c r="BK164" s="178">
        <f t="shared" si="26"/>
        <v>0</v>
      </c>
      <c r="BL164" s="14" t="s">
        <v>157</v>
      </c>
      <c r="BM164" s="176" t="s">
        <v>264</v>
      </c>
    </row>
    <row r="165" spans="1:65" s="2" customFormat="1" ht="16.5" customHeight="1" x14ac:dyDescent="0.2">
      <c r="A165" s="28"/>
      <c r="B165" s="163"/>
      <c r="C165" s="179" t="s">
        <v>212</v>
      </c>
      <c r="D165" s="179" t="s">
        <v>192</v>
      </c>
      <c r="E165" s="180" t="s">
        <v>1557</v>
      </c>
      <c r="F165" s="181" t="s">
        <v>1558</v>
      </c>
      <c r="G165" s="182" t="s">
        <v>219</v>
      </c>
      <c r="H165" s="183">
        <v>2</v>
      </c>
      <c r="I165" s="184"/>
      <c r="J165" s="185"/>
      <c r="K165" s="183">
        <f t="shared" si="14"/>
        <v>0</v>
      </c>
      <c r="L165" s="185"/>
      <c r="M165" s="186"/>
      <c r="N165" s="187" t="s">
        <v>1</v>
      </c>
      <c r="O165" s="172" t="s">
        <v>38</v>
      </c>
      <c r="P165" s="173">
        <f t="shared" si="15"/>
        <v>0</v>
      </c>
      <c r="Q165" s="173">
        <f t="shared" si="16"/>
        <v>0</v>
      </c>
      <c r="R165" s="173">
        <f t="shared" si="17"/>
        <v>0</v>
      </c>
      <c r="S165" s="53"/>
      <c r="T165" s="174">
        <f t="shared" si="18"/>
        <v>0</v>
      </c>
      <c r="U165" s="174">
        <v>0</v>
      </c>
      <c r="V165" s="174">
        <f t="shared" si="19"/>
        <v>0</v>
      </c>
      <c r="W165" s="174">
        <v>0</v>
      </c>
      <c r="X165" s="175">
        <f t="shared" si="20"/>
        <v>0</v>
      </c>
      <c r="Y165" s="28"/>
      <c r="Z165" s="28"/>
      <c r="AA165" s="28"/>
      <c r="AB165" s="28"/>
      <c r="AC165" s="28"/>
      <c r="AD165" s="28"/>
      <c r="AE165" s="28"/>
      <c r="AR165" s="176" t="s">
        <v>169</v>
      </c>
      <c r="AT165" s="176" t="s">
        <v>192</v>
      </c>
      <c r="AU165" s="176" t="s">
        <v>158</v>
      </c>
      <c r="AY165" s="14" t="s">
        <v>151</v>
      </c>
      <c r="BE165" s="177">
        <f t="shared" si="21"/>
        <v>0</v>
      </c>
      <c r="BF165" s="177">
        <f t="shared" si="22"/>
        <v>0</v>
      </c>
      <c r="BG165" s="177">
        <f t="shared" si="23"/>
        <v>0</v>
      </c>
      <c r="BH165" s="177">
        <f t="shared" si="24"/>
        <v>0</v>
      </c>
      <c r="BI165" s="177">
        <f t="shared" si="25"/>
        <v>0</v>
      </c>
      <c r="BJ165" s="14" t="s">
        <v>158</v>
      </c>
      <c r="BK165" s="178">
        <f t="shared" si="26"/>
        <v>0</v>
      </c>
      <c r="BL165" s="14" t="s">
        <v>157</v>
      </c>
      <c r="BM165" s="176" t="s">
        <v>267</v>
      </c>
    </row>
    <row r="166" spans="1:65" s="2" customFormat="1" ht="21.75" customHeight="1" x14ac:dyDescent="0.2">
      <c r="A166" s="28"/>
      <c r="B166" s="163"/>
      <c r="C166" s="179" t="s">
        <v>269</v>
      </c>
      <c r="D166" s="179" t="s">
        <v>192</v>
      </c>
      <c r="E166" s="180" t="s">
        <v>1567</v>
      </c>
      <c r="F166" s="181" t="s">
        <v>1568</v>
      </c>
      <c r="G166" s="182" t="s">
        <v>219</v>
      </c>
      <c r="H166" s="183">
        <v>1</v>
      </c>
      <c r="I166" s="184"/>
      <c r="J166" s="185"/>
      <c r="K166" s="183">
        <f t="shared" si="14"/>
        <v>0</v>
      </c>
      <c r="L166" s="185"/>
      <c r="M166" s="186"/>
      <c r="N166" s="187" t="s">
        <v>1</v>
      </c>
      <c r="O166" s="172" t="s">
        <v>38</v>
      </c>
      <c r="P166" s="173">
        <f t="shared" si="15"/>
        <v>0</v>
      </c>
      <c r="Q166" s="173">
        <f t="shared" si="16"/>
        <v>0</v>
      </c>
      <c r="R166" s="173">
        <f t="shared" si="17"/>
        <v>0</v>
      </c>
      <c r="S166" s="53"/>
      <c r="T166" s="174">
        <f t="shared" si="18"/>
        <v>0</v>
      </c>
      <c r="U166" s="174">
        <v>0</v>
      </c>
      <c r="V166" s="174">
        <f t="shared" si="19"/>
        <v>0</v>
      </c>
      <c r="W166" s="174">
        <v>0</v>
      </c>
      <c r="X166" s="175">
        <f t="shared" si="20"/>
        <v>0</v>
      </c>
      <c r="Y166" s="28"/>
      <c r="Z166" s="28"/>
      <c r="AA166" s="28"/>
      <c r="AB166" s="28"/>
      <c r="AC166" s="28"/>
      <c r="AD166" s="28"/>
      <c r="AE166" s="28"/>
      <c r="AR166" s="176" t="s">
        <v>169</v>
      </c>
      <c r="AT166" s="176" t="s">
        <v>192</v>
      </c>
      <c r="AU166" s="176" t="s">
        <v>158</v>
      </c>
      <c r="AY166" s="14" t="s">
        <v>151</v>
      </c>
      <c r="BE166" s="177">
        <f t="shared" si="21"/>
        <v>0</v>
      </c>
      <c r="BF166" s="177">
        <f t="shared" si="22"/>
        <v>0</v>
      </c>
      <c r="BG166" s="177">
        <f t="shared" si="23"/>
        <v>0</v>
      </c>
      <c r="BH166" s="177">
        <f t="shared" si="24"/>
        <v>0</v>
      </c>
      <c r="BI166" s="177">
        <f t="shared" si="25"/>
        <v>0</v>
      </c>
      <c r="BJ166" s="14" t="s">
        <v>158</v>
      </c>
      <c r="BK166" s="178">
        <f t="shared" si="26"/>
        <v>0</v>
      </c>
      <c r="BL166" s="14" t="s">
        <v>157</v>
      </c>
      <c r="BM166" s="176" t="s">
        <v>272</v>
      </c>
    </row>
    <row r="167" spans="1:65" s="2" customFormat="1" ht="21.75" customHeight="1" x14ac:dyDescent="0.2">
      <c r="A167" s="28"/>
      <c r="B167" s="163"/>
      <c r="C167" s="179" t="s">
        <v>215</v>
      </c>
      <c r="D167" s="179" t="s">
        <v>192</v>
      </c>
      <c r="E167" s="180" t="s">
        <v>1561</v>
      </c>
      <c r="F167" s="181" t="s">
        <v>1562</v>
      </c>
      <c r="G167" s="182" t="s">
        <v>219</v>
      </c>
      <c r="H167" s="183">
        <v>1</v>
      </c>
      <c r="I167" s="184"/>
      <c r="J167" s="185"/>
      <c r="K167" s="183">
        <f t="shared" si="14"/>
        <v>0</v>
      </c>
      <c r="L167" s="185"/>
      <c r="M167" s="186"/>
      <c r="N167" s="187" t="s">
        <v>1</v>
      </c>
      <c r="O167" s="172" t="s">
        <v>38</v>
      </c>
      <c r="P167" s="173">
        <f t="shared" si="15"/>
        <v>0</v>
      </c>
      <c r="Q167" s="173">
        <f t="shared" si="16"/>
        <v>0</v>
      </c>
      <c r="R167" s="173">
        <f t="shared" si="17"/>
        <v>0</v>
      </c>
      <c r="S167" s="53"/>
      <c r="T167" s="174">
        <f t="shared" si="18"/>
        <v>0</v>
      </c>
      <c r="U167" s="174">
        <v>0</v>
      </c>
      <c r="V167" s="174">
        <f t="shared" si="19"/>
        <v>0</v>
      </c>
      <c r="W167" s="174">
        <v>0</v>
      </c>
      <c r="X167" s="175">
        <f t="shared" si="20"/>
        <v>0</v>
      </c>
      <c r="Y167" s="28"/>
      <c r="Z167" s="28"/>
      <c r="AA167" s="28"/>
      <c r="AB167" s="28"/>
      <c r="AC167" s="28"/>
      <c r="AD167" s="28"/>
      <c r="AE167" s="28"/>
      <c r="AR167" s="176" t="s">
        <v>169</v>
      </c>
      <c r="AT167" s="176" t="s">
        <v>192</v>
      </c>
      <c r="AU167" s="176" t="s">
        <v>158</v>
      </c>
      <c r="AY167" s="14" t="s">
        <v>151</v>
      </c>
      <c r="BE167" s="177">
        <f t="shared" si="21"/>
        <v>0</v>
      </c>
      <c r="BF167" s="177">
        <f t="shared" si="22"/>
        <v>0</v>
      </c>
      <c r="BG167" s="177">
        <f t="shared" si="23"/>
        <v>0</v>
      </c>
      <c r="BH167" s="177">
        <f t="shared" si="24"/>
        <v>0</v>
      </c>
      <c r="BI167" s="177">
        <f t="shared" si="25"/>
        <v>0</v>
      </c>
      <c r="BJ167" s="14" t="s">
        <v>158</v>
      </c>
      <c r="BK167" s="178">
        <f t="shared" si="26"/>
        <v>0</v>
      </c>
      <c r="BL167" s="14" t="s">
        <v>157</v>
      </c>
      <c r="BM167" s="176" t="s">
        <v>275</v>
      </c>
    </row>
    <row r="168" spans="1:65" s="2" customFormat="1" ht="16.5" customHeight="1" x14ac:dyDescent="0.2">
      <c r="A168" s="28"/>
      <c r="B168" s="163"/>
      <c r="C168" s="179" t="s">
        <v>276</v>
      </c>
      <c r="D168" s="179" t="s">
        <v>192</v>
      </c>
      <c r="E168" s="180" t="s">
        <v>1563</v>
      </c>
      <c r="F168" s="181" t="s">
        <v>1564</v>
      </c>
      <c r="G168" s="182" t="s">
        <v>219</v>
      </c>
      <c r="H168" s="183">
        <v>1</v>
      </c>
      <c r="I168" s="184"/>
      <c r="J168" s="185"/>
      <c r="K168" s="183">
        <f t="shared" si="14"/>
        <v>0</v>
      </c>
      <c r="L168" s="185"/>
      <c r="M168" s="186"/>
      <c r="N168" s="187" t="s">
        <v>1</v>
      </c>
      <c r="O168" s="172" t="s">
        <v>38</v>
      </c>
      <c r="P168" s="173">
        <f t="shared" si="15"/>
        <v>0</v>
      </c>
      <c r="Q168" s="173">
        <f t="shared" si="16"/>
        <v>0</v>
      </c>
      <c r="R168" s="173">
        <f t="shared" si="17"/>
        <v>0</v>
      </c>
      <c r="S168" s="53"/>
      <c r="T168" s="174">
        <f t="shared" si="18"/>
        <v>0</v>
      </c>
      <c r="U168" s="174">
        <v>0</v>
      </c>
      <c r="V168" s="174">
        <f t="shared" si="19"/>
        <v>0</v>
      </c>
      <c r="W168" s="174">
        <v>0</v>
      </c>
      <c r="X168" s="175">
        <f t="shared" si="20"/>
        <v>0</v>
      </c>
      <c r="Y168" s="28"/>
      <c r="Z168" s="28"/>
      <c r="AA168" s="28"/>
      <c r="AB168" s="28"/>
      <c r="AC168" s="28"/>
      <c r="AD168" s="28"/>
      <c r="AE168" s="28"/>
      <c r="AR168" s="176" t="s">
        <v>169</v>
      </c>
      <c r="AT168" s="176" t="s">
        <v>192</v>
      </c>
      <c r="AU168" s="176" t="s">
        <v>158</v>
      </c>
      <c r="AY168" s="14" t="s">
        <v>151</v>
      </c>
      <c r="BE168" s="177">
        <f t="shared" si="21"/>
        <v>0</v>
      </c>
      <c r="BF168" s="177">
        <f t="shared" si="22"/>
        <v>0</v>
      </c>
      <c r="BG168" s="177">
        <f t="shared" si="23"/>
        <v>0</v>
      </c>
      <c r="BH168" s="177">
        <f t="shared" si="24"/>
        <v>0</v>
      </c>
      <c r="BI168" s="177">
        <f t="shared" si="25"/>
        <v>0</v>
      </c>
      <c r="BJ168" s="14" t="s">
        <v>158</v>
      </c>
      <c r="BK168" s="178">
        <f t="shared" si="26"/>
        <v>0</v>
      </c>
      <c r="BL168" s="14" t="s">
        <v>157</v>
      </c>
      <c r="BM168" s="176" t="s">
        <v>279</v>
      </c>
    </row>
    <row r="169" spans="1:65" s="12" customFormat="1" ht="22.9" customHeight="1" x14ac:dyDescent="0.2">
      <c r="B169" s="149"/>
      <c r="D169" s="150" t="s">
        <v>73</v>
      </c>
      <c r="E169" s="161" t="s">
        <v>184</v>
      </c>
      <c r="F169" s="161" t="s">
        <v>1350</v>
      </c>
      <c r="I169" s="152"/>
      <c r="J169" s="152"/>
      <c r="K169" s="162">
        <f>BK169</f>
        <v>0</v>
      </c>
      <c r="M169" s="149"/>
      <c r="N169" s="154"/>
      <c r="O169" s="155"/>
      <c r="P169" s="155"/>
      <c r="Q169" s="156">
        <f>SUM(Q170:Q179)</f>
        <v>0</v>
      </c>
      <c r="R169" s="156">
        <f>SUM(R170:R179)</f>
        <v>0</v>
      </c>
      <c r="S169" s="155"/>
      <c r="T169" s="157">
        <f>SUM(T170:T179)</f>
        <v>0</v>
      </c>
      <c r="U169" s="155"/>
      <c r="V169" s="157">
        <f>SUM(V170:V179)</f>
        <v>0</v>
      </c>
      <c r="W169" s="155"/>
      <c r="X169" s="158">
        <f>SUM(X170:X179)</f>
        <v>0</v>
      </c>
      <c r="AR169" s="150" t="s">
        <v>82</v>
      </c>
      <c r="AT169" s="159" t="s">
        <v>73</v>
      </c>
      <c r="AU169" s="159" t="s">
        <v>82</v>
      </c>
      <c r="AY169" s="150" t="s">
        <v>151</v>
      </c>
      <c r="BK169" s="160">
        <f>SUM(BK170:BK179)</f>
        <v>0</v>
      </c>
    </row>
    <row r="170" spans="1:65" s="2" customFormat="1" ht="21.75" customHeight="1" x14ac:dyDescent="0.2">
      <c r="A170" s="28"/>
      <c r="B170" s="163"/>
      <c r="C170" s="164" t="s">
        <v>220</v>
      </c>
      <c r="D170" s="164" t="s">
        <v>153</v>
      </c>
      <c r="E170" s="165" t="s">
        <v>1569</v>
      </c>
      <c r="F170" s="166" t="s">
        <v>1570</v>
      </c>
      <c r="G170" s="167" t="s">
        <v>156</v>
      </c>
      <c r="H170" s="168">
        <v>120</v>
      </c>
      <c r="I170" s="169"/>
      <c r="J170" s="169"/>
      <c r="K170" s="168">
        <f t="shared" ref="K170:K179" si="27">ROUND(P170*H170,3)</f>
        <v>0</v>
      </c>
      <c r="L170" s="170"/>
      <c r="M170" s="29"/>
      <c r="N170" s="171" t="s">
        <v>1</v>
      </c>
      <c r="O170" s="172" t="s">
        <v>38</v>
      </c>
      <c r="P170" s="173">
        <f t="shared" ref="P170:P179" si="28">I170+J170</f>
        <v>0</v>
      </c>
      <c r="Q170" s="173">
        <f t="shared" ref="Q170:Q179" si="29">ROUND(I170*H170,3)</f>
        <v>0</v>
      </c>
      <c r="R170" s="173">
        <f t="shared" ref="R170:R179" si="30">ROUND(J170*H170,3)</f>
        <v>0</v>
      </c>
      <c r="S170" s="53"/>
      <c r="T170" s="174">
        <f t="shared" ref="T170:T179" si="31">S170*H170</f>
        <v>0</v>
      </c>
      <c r="U170" s="174">
        <v>0</v>
      </c>
      <c r="V170" s="174">
        <f t="shared" ref="V170:V179" si="32">U170*H170</f>
        <v>0</v>
      </c>
      <c r="W170" s="174">
        <v>0</v>
      </c>
      <c r="X170" s="175">
        <f t="shared" ref="X170:X179" si="33">W170*H170</f>
        <v>0</v>
      </c>
      <c r="Y170" s="28"/>
      <c r="Z170" s="28"/>
      <c r="AA170" s="28"/>
      <c r="AB170" s="28"/>
      <c r="AC170" s="28"/>
      <c r="AD170" s="28"/>
      <c r="AE170" s="28"/>
      <c r="AR170" s="176" t="s">
        <v>157</v>
      </c>
      <c r="AT170" s="176" t="s">
        <v>153</v>
      </c>
      <c r="AU170" s="176" t="s">
        <v>158</v>
      </c>
      <c r="AY170" s="14" t="s">
        <v>151</v>
      </c>
      <c r="BE170" s="177">
        <f t="shared" ref="BE170:BE179" si="34">IF(O170="základná",K170,0)</f>
        <v>0</v>
      </c>
      <c r="BF170" s="177">
        <f t="shared" ref="BF170:BF179" si="35">IF(O170="znížená",K170,0)</f>
        <v>0</v>
      </c>
      <c r="BG170" s="177">
        <f t="shared" ref="BG170:BG179" si="36">IF(O170="zákl. prenesená",K170,0)</f>
        <v>0</v>
      </c>
      <c r="BH170" s="177">
        <f t="shared" ref="BH170:BH179" si="37">IF(O170="zníž. prenesená",K170,0)</f>
        <v>0</v>
      </c>
      <c r="BI170" s="177">
        <f t="shared" ref="BI170:BI179" si="38">IF(O170="nulová",K170,0)</f>
        <v>0</v>
      </c>
      <c r="BJ170" s="14" t="s">
        <v>158</v>
      </c>
      <c r="BK170" s="178">
        <f t="shared" ref="BK170:BK179" si="39">ROUND(P170*H170,3)</f>
        <v>0</v>
      </c>
      <c r="BL170" s="14" t="s">
        <v>157</v>
      </c>
      <c r="BM170" s="176" t="s">
        <v>282</v>
      </c>
    </row>
    <row r="171" spans="1:65" s="2" customFormat="1" ht="33" customHeight="1" x14ac:dyDescent="0.2">
      <c r="A171" s="28"/>
      <c r="B171" s="163"/>
      <c r="C171" s="164" t="s">
        <v>283</v>
      </c>
      <c r="D171" s="164" t="s">
        <v>153</v>
      </c>
      <c r="E171" s="165" t="s">
        <v>1571</v>
      </c>
      <c r="F171" s="166" t="s">
        <v>1572</v>
      </c>
      <c r="G171" s="167" t="s">
        <v>161</v>
      </c>
      <c r="H171" s="168">
        <v>7.2</v>
      </c>
      <c r="I171" s="169"/>
      <c r="J171" s="169"/>
      <c r="K171" s="168">
        <f t="shared" si="27"/>
        <v>0</v>
      </c>
      <c r="L171" s="170"/>
      <c r="M171" s="29"/>
      <c r="N171" s="171" t="s">
        <v>1</v>
      </c>
      <c r="O171" s="172" t="s">
        <v>38</v>
      </c>
      <c r="P171" s="173">
        <f t="shared" si="28"/>
        <v>0</v>
      </c>
      <c r="Q171" s="173">
        <f t="shared" si="29"/>
        <v>0</v>
      </c>
      <c r="R171" s="173">
        <f t="shared" si="30"/>
        <v>0</v>
      </c>
      <c r="S171" s="53"/>
      <c r="T171" s="174">
        <f t="shared" si="31"/>
        <v>0</v>
      </c>
      <c r="U171" s="174">
        <v>0</v>
      </c>
      <c r="V171" s="174">
        <f t="shared" si="32"/>
        <v>0</v>
      </c>
      <c r="W171" s="174">
        <v>0</v>
      </c>
      <c r="X171" s="175">
        <f t="shared" si="33"/>
        <v>0</v>
      </c>
      <c r="Y171" s="28"/>
      <c r="Z171" s="28"/>
      <c r="AA171" s="28"/>
      <c r="AB171" s="28"/>
      <c r="AC171" s="28"/>
      <c r="AD171" s="28"/>
      <c r="AE171" s="28"/>
      <c r="AR171" s="176" t="s">
        <v>157</v>
      </c>
      <c r="AT171" s="176" t="s">
        <v>153</v>
      </c>
      <c r="AU171" s="176" t="s">
        <v>158</v>
      </c>
      <c r="AY171" s="14" t="s">
        <v>151</v>
      </c>
      <c r="BE171" s="177">
        <f t="shared" si="34"/>
        <v>0</v>
      </c>
      <c r="BF171" s="177">
        <f t="shared" si="35"/>
        <v>0</v>
      </c>
      <c r="BG171" s="177">
        <f t="shared" si="36"/>
        <v>0</v>
      </c>
      <c r="BH171" s="177">
        <f t="shared" si="37"/>
        <v>0</v>
      </c>
      <c r="BI171" s="177">
        <f t="shared" si="38"/>
        <v>0</v>
      </c>
      <c r="BJ171" s="14" t="s">
        <v>158</v>
      </c>
      <c r="BK171" s="178">
        <f t="shared" si="39"/>
        <v>0</v>
      </c>
      <c r="BL171" s="14" t="s">
        <v>157</v>
      </c>
      <c r="BM171" s="176" t="s">
        <v>286</v>
      </c>
    </row>
    <row r="172" spans="1:65" s="2" customFormat="1" ht="33" customHeight="1" x14ac:dyDescent="0.2">
      <c r="A172" s="28"/>
      <c r="B172" s="163"/>
      <c r="C172" s="164" t="s">
        <v>223</v>
      </c>
      <c r="D172" s="164" t="s">
        <v>153</v>
      </c>
      <c r="E172" s="165" t="s">
        <v>1573</v>
      </c>
      <c r="F172" s="166" t="s">
        <v>1574</v>
      </c>
      <c r="G172" s="167" t="s">
        <v>156</v>
      </c>
      <c r="H172" s="168">
        <v>10.1</v>
      </c>
      <c r="I172" s="169"/>
      <c r="J172" s="169"/>
      <c r="K172" s="168">
        <f t="shared" si="27"/>
        <v>0</v>
      </c>
      <c r="L172" s="170"/>
      <c r="M172" s="29"/>
      <c r="N172" s="171" t="s">
        <v>1</v>
      </c>
      <c r="O172" s="172" t="s">
        <v>38</v>
      </c>
      <c r="P172" s="173">
        <f t="shared" si="28"/>
        <v>0</v>
      </c>
      <c r="Q172" s="173">
        <f t="shared" si="29"/>
        <v>0</v>
      </c>
      <c r="R172" s="173">
        <f t="shared" si="30"/>
        <v>0</v>
      </c>
      <c r="S172" s="53"/>
      <c r="T172" s="174">
        <f t="shared" si="31"/>
        <v>0</v>
      </c>
      <c r="U172" s="174">
        <v>0</v>
      </c>
      <c r="V172" s="174">
        <f t="shared" si="32"/>
        <v>0</v>
      </c>
      <c r="W172" s="174">
        <v>0</v>
      </c>
      <c r="X172" s="175">
        <f t="shared" si="33"/>
        <v>0</v>
      </c>
      <c r="Y172" s="28"/>
      <c r="Z172" s="28"/>
      <c r="AA172" s="28"/>
      <c r="AB172" s="28"/>
      <c r="AC172" s="28"/>
      <c r="AD172" s="28"/>
      <c r="AE172" s="28"/>
      <c r="AR172" s="176" t="s">
        <v>157</v>
      </c>
      <c r="AT172" s="176" t="s">
        <v>153</v>
      </c>
      <c r="AU172" s="176" t="s">
        <v>158</v>
      </c>
      <c r="AY172" s="14" t="s">
        <v>151</v>
      </c>
      <c r="BE172" s="177">
        <f t="shared" si="34"/>
        <v>0</v>
      </c>
      <c r="BF172" s="177">
        <f t="shared" si="35"/>
        <v>0</v>
      </c>
      <c r="BG172" s="177">
        <f t="shared" si="36"/>
        <v>0</v>
      </c>
      <c r="BH172" s="177">
        <f t="shared" si="37"/>
        <v>0</v>
      </c>
      <c r="BI172" s="177">
        <f t="shared" si="38"/>
        <v>0</v>
      </c>
      <c r="BJ172" s="14" t="s">
        <v>158</v>
      </c>
      <c r="BK172" s="178">
        <f t="shared" si="39"/>
        <v>0</v>
      </c>
      <c r="BL172" s="14" t="s">
        <v>157</v>
      </c>
      <c r="BM172" s="176" t="s">
        <v>289</v>
      </c>
    </row>
    <row r="173" spans="1:65" s="2" customFormat="1" ht="33" customHeight="1" x14ac:dyDescent="0.2">
      <c r="A173" s="28"/>
      <c r="B173" s="163"/>
      <c r="C173" s="164" t="s">
        <v>290</v>
      </c>
      <c r="D173" s="164" t="s">
        <v>153</v>
      </c>
      <c r="E173" s="165" t="s">
        <v>1575</v>
      </c>
      <c r="F173" s="166" t="s">
        <v>1576</v>
      </c>
      <c r="G173" s="167" t="s">
        <v>156</v>
      </c>
      <c r="H173" s="168">
        <v>2.6</v>
      </c>
      <c r="I173" s="169"/>
      <c r="J173" s="169"/>
      <c r="K173" s="168">
        <f t="shared" si="27"/>
        <v>0</v>
      </c>
      <c r="L173" s="170"/>
      <c r="M173" s="29"/>
      <c r="N173" s="171" t="s">
        <v>1</v>
      </c>
      <c r="O173" s="172" t="s">
        <v>38</v>
      </c>
      <c r="P173" s="173">
        <f t="shared" si="28"/>
        <v>0</v>
      </c>
      <c r="Q173" s="173">
        <f t="shared" si="29"/>
        <v>0</v>
      </c>
      <c r="R173" s="173">
        <f t="shared" si="30"/>
        <v>0</v>
      </c>
      <c r="S173" s="53"/>
      <c r="T173" s="174">
        <f t="shared" si="31"/>
        <v>0</v>
      </c>
      <c r="U173" s="174">
        <v>0</v>
      </c>
      <c r="V173" s="174">
        <f t="shared" si="32"/>
        <v>0</v>
      </c>
      <c r="W173" s="174">
        <v>0</v>
      </c>
      <c r="X173" s="175">
        <f t="shared" si="33"/>
        <v>0</v>
      </c>
      <c r="Y173" s="28"/>
      <c r="Z173" s="28"/>
      <c r="AA173" s="28"/>
      <c r="AB173" s="28"/>
      <c r="AC173" s="28"/>
      <c r="AD173" s="28"/>
      <c r="AE173" s="28"/>
      <c r="AR173" s="176" t="s">
        <v>157</v>
      </c>
      <c r="AT173" s="176" t="s">
        <v>153</v>
      </c>
      <c r="AU173" s="176" t="s">
        <v>158</v>
      </c>
      <c r="AY173" s="14" t="s">
        <v>151</v>
      </c>
      <c r="BE173" s="177">
        <f t="shared" si="34"/>
        <v>0</v>
      </c>
      <c r="BF173" s="177">
        <f t="shared" si="35"/>
        <v>0</v>
      </c>
      <c r="BG173" s="177">
        <f t="shared" si="36"/>
        <v>0</v>
      </c>
      <c r="BH173" s="177">
        <f t="shared" si="37"/>
        <v>0</v>
      </c>
      <c r="BI173" s="177">
        <f t="shared" si="38"/>
        <v>0</v>
      </c>
      <c r="BJ173" s="14" t="s">
        <v>158</v>
      </c>
      <c r="BK173" s="178">
        <f t="shared" si="39"/>
        <v>0</v>
      </c>
      <c r="BL173" s="14" t="s">
        <v>157</v>
      </c>
      <c r="BM173" s="176" t="s">
        <v>293</v>
      </c>
    </row>
    <row r="174" spans="1:65" s="2" customFormat="1" ht="33" customHeight="1" x14ac:dyDescent="0.2">
      <c r="A174" s="28"/>
      <c r="B174" s="163"/>
      <c r="C174" s="164" t="s">
        <v>227</v>
      </c>
      <c r="D174" s="164" t="s">
        <v>153</v>
      </c>
      <c r="E174" s="165" t="s">
        <v>1577</v>
      </c>
      <c r="F174" s="166" t="s">
        <v>1578</v>
      </c>
      <c r="G174" s="167" t="s">
        <v>156</v>
      </c>
      <c r="H174" s="168">
        <v>11.5</v>
      </c>
      <c r="I174" s="169"/>
      <c r="J174" s="169"/>
      <c r="K174" s="168">
        <f t="shared" si="27"/>
        <v>0</v>
      </c>
      <c r="L174" s="170"/>
      <c r="M174" s="29"/>
      <c r="N174" s="171" t="s">
        <v>1</v>
      </c>
      <c r="O174" s="172" t="s">
        <v>38</v>
      </c>
      <c r="P174" s="173">
        <f t="shared" si="28"/>
        <v>0</v>
      </c>
      <c r="Q174" s="173">
        <f t="shared" si="29"/>
        <v>0</v>
      </c>
      <c r="R174" s="173">
        <f t="shared" si="30"/>
        <v>0</v>
      </c>
      <c r="S174" s="53"/>
      <c r="T174" s="174">
        <f t="shared" si="31"/>
        <v>0</v>
      </c>
      <c r="U174" s="174">
        <v>0</v>
      </c>
      <c r="V174" s="174">
        <f t="shared" si="32"/>
        <v>0</v>
      </c>
      <c r="W174" s="174">
        <v>0</v>
      </c>
      <c r="X174" s="175">
        <f t="shared" si="33"/>
        <v>0</v>
      </c>
      <c r="Y174" s="28"/>
      <c r="Z174" s="28"/>
      <c r="AA174" s="28"/>
      <c r="AB174" s="28"/>
      <c r="AC174" s="28"/>
      <c r="AD174" s="28"/>
      <c r="AE174" s="28"/>
      <c r="AR174" s="176" t="s">
        <v>157</v>
      </c>
      <c r="AT174" s="176" t="s">
        <v>153</v>
      </c>
      <c r="AU174" s="176" t="s">
        <v>158</v>
      </c>
      <c r="AY174" s="14" t="s">
        <v>151</v>
      </c>
      <c r="BE174" s="177">
        <f t="shared" si="34"/>
        <v>0</v>
      </c>
      <c r="BF174" s="177">
        <f t="shared" si="35"/>
        <v>0</v>
      </c>
      <c r="BG174" s="177">
        <f t="shared" si="36"/>
        <v>0</v>
      </c>
      <c r="BH174" s="177">
        <f t="shared" si="37"/>
        <v>0</v>
      </c>
      <c r="BI174" s="177">
        <f t="shared" si="38"/>
        <v>0</v>
      </c>
      <c r="BJ174" s="14" t="s">
        <v>158</v>
      </c>
      <c r="BK174" s="178">
        <f t="shared" si="39"/>
        <v>0</v>
      </c>
      <c r="BL174" s="14" t="s">
        <v>157</v>
      </c>
      <c r="BM174" s="176" t="s">
        <v>296</v>
      </c>
    </row>
    <row r="175" spans="1:65" s="2" customFormat="1" ht="16.5" customHeight="1" x14ac:dyDescent="0.2">
      <c r="A175" s="28"/>
      <c r="B175" s="163"/>
      <c r="C175" s="164" t="s">
        <v>297</v>
      </c>
      <c r="D175" s="164" t="s">
        <v>153</v>
      </c>
      <c r="E175" s="165" t="s">
        <v>579</v>
      </c>
      <c r="F175" s="166" t="s">
        <v>580</v>
      </c>
      <c r="G175" s="167" t="s">
        <v>187</v>
      </c>
      <c r="H175" s="168">
        <v>16.29</v>
      </c>
      <c r="I175" s="169"/>
      <c r="J175" s="169"/>
      <c r="K175" s="168">
        <f t="shared" si="27"/>
        <v>0</v>
      </c>
      <c r="L175" s="170"/>
      <c r="M175" s="29"/>
      <c r="N175" s="171" t="s">
        <v>1</v>
      </c>
      <c r="O175" s="172" t="s">
        <v>38</v>
      </c>
      <c r="P175" s="173">
        <f t="shared" si="28"/>
        <v>0</v>
      </c>
      <c r="Q175" s="173">
        <f t="shared" si="29"/>
        <v>0</v>
      </c>
      <c r="R175" s="173">
        <f t="shared" si="30"/>
        <v>0</v>
      </c>
      <c r="S175" s="53"/>
      <c r="T175" s="174">
        <f t="shared" si="31"/>
        <v>0</v>
      </c>
      <c r="U175" s="174">
        <v>0</v>
      </c>
      <c r="V175" s="174">
        <f t="shared" si="32"/>
        <v>0</v>
      </c>
      <c r="W175" s="174">
        <v>0</v>
      </c>
      <c r="X175" s="175">
        <f t="shared" si="33"/>
        <v>0</v>
      </c>
      <c r="Y175" s="28"/>
      <c r="Z175" s="28"/>
      <c r="AA175" s="28"/>
      <c r="AB175" s="28"/>
      <c r="AC175" s="28"/>
      <c r="AD175" s="28"/>
      <c r="AE175" s="28"/>
      <c r="AR175" s="176" t="s">
        <v>157</v>
      </c>
      <c r="AT175" s="176" t="s">
        <v>153</v>
      </c>
      <c r="AU175" s="176" t="s">
        <v>158</v>
      </c>
      <c r="AY175" s="14" t="s">
        <v>151</v>
      </c>
      <c r="BE175" s="177">
        <f t="shared" si="34"/>
        <v>0</v>
      </c>
      <c r="BF175" s="177">
        <f t="shared" si="35"/>
        <v>0</v>
      </c>
      <c r="BG175" s="177">
        <f t="shared" si="36"/>
        <v>0</v>
      </c>
      <c r="BH175" s="177">
        <f t="shared" si="37"/>
        <v>0</v>
      </c>
      <c r="BI175" s="177">
        <f t="shared" si="38"/>
        <v>0</v>
      </c>
      <c r="BJ175" s="14" t="s">
        <v>158</v>
      </c>
      <c r="BK175" s="178">
        <f t="shared" si="39"/>
        <v>0</v>
      </c>
      <c r="BL175" s="14" t="s">
        <v>157</v>
      </c>
      <c r="BM175" s="176" t="s">
        <v>300</v>
      </c>
    </row>
    <row r="176" spans="1:65" s="2" customFormat="1" ht="21.75" customHeight="1" x14ac:dyDescent="0.2">
      <c r="A176" s="28"/>
      <c r="B176" s="163"/>
      <c r="C176" s="164" t="s">
        <v>230</v>
      </c>
      <c r="D176" s="164" t="s">
        <v>153</v>
      </c>
      <c r="E176" s="165" t="s">
        <v>582</v>
      </c>
      <c r="F176" s="166" t="s">
        <v>583</v>
      </c>
      <c r="G176" s="167" t="s">
        <v>187</v>
      </c>
      <c r="H176" s="168">
        <v>6443.76</v>
      </c>
      <c r="I176" s="169"/>
      <c r="J176" s="169"/>
      <c r="K176" s="168">
        <f t="shared" si="27"/>
        <v>0</v>
      </c>
      <c r="L176" s="170"/>
      <c r="M176" s="29"/>
      <c r="N176" s="171" t="s">
        <v>1</v>
      </c>
      <c r="O176" s="172" t="s">
        <v>38</v>
      </c>
      <c r="P176" s="173">
        <f t="shared" si="28"/>
        <v>0</v>
      </c>
      <c r="Q176" s="173">
        <f t="shared" si="29"/>
        <v>0</v>
      </c>
      <c r="R176" s="173">
        <f t="shared" si="30"/>
        <v>0</v>
      </c>
      <c r="S176" s="53"/>
      <c r="T176" s="174">
        <f t="shared" si="31"/>
        <v>0</v>
      </c>
      <c r="U176" s="174">
        <v>0</v>
      </c>
      <c r="V176" s="174">
        <f t="shared" si="32"/>
        <v>0</v>
      </c>
      <c r="W176" s="174">
        <v>0</v>
      </c>
      <c r="X176" s="175">
        <f t="shared" si="33"/>
        <v>0</v>
      </c>
      <c r="Y176" s="28"/>
      <c r="Z176" s="28"/>
      <c r="AA176" s="28"/>
      <c r="AB176" s="28"/>
      <c r="AC176" s="28"/>
      <c r="AD176" s="28"/>
      <c r="AE176" s="28"/>
      <c r="AR176" s="176" t="s">
        <v>157</v>
      </c>
      <c r="AT176" s="176" t="s">
        <v>153</v>
      </c>
      <c r="AU176" s="176" t="s">
        <v>158</v>
      </c>
      <c r="AY176" s="14" t="s">
        <v>151</v>
      </c>
      <c r="BE176" s="177">
        <f t="shared" si="34"/>
        <v>0</v>
      </c>
      <c r="BF176" s="177">
        <f t="shared" si="35"/>
        <v>0</v>
      </c>
      <c r="BG176" s="177">
        <f t="shared" si="36"/>
        <v>0</v>
      </c>
      <c r="BH176" s="177">
        <f t="shared" si="37"/>
        <v>0</v>
      </c>
      <c r="BI176" s="177">
        <f t="shared" si="38"/>
        <v>0</v>
      </c>
      <c r="BJ176" s="14" t="s">
        <v>158</v>
      </c>
      <c r="BK176" s="178">
        <f t="shared" si="39"/>
        <v>0</v>
      </c>
      <c r="BL176" s="14" t="s">
        <v>157</v>
      </c>
      <c r="BM176" s="176" t="s">
        <v>303</v>
      </c>
    </row>
    <row r="177" spans="1:65" s="2" customFormat="1" ht="21.75" customHeight="1" x14ac:dyDescent="0.2">
      <c r="A177" s="28"/>
      <c r="B177" s="163"/>
      <c r="C177" s="164" t="s">
        <v>304</v>
      </c>
      <c r="D177" s="164" t="s">
        <v>153</v>
      </c>
      <c r="E177" s="165" t="s">
        <v>586</v>
      </c>
      <c r="F177" s="166" t="s">
        <v>587</v>
      </c>
      <c r="G177" s="167" t="s">
        <v>187</v>
      </c>
      <c r="H177" s="168">
        <v>16.29</v>
      </c>
      <c r="I177" s="169"/>
      <c r="J177" s="169"/>
      <c r="K177" s="168">
        <f t="shared" si="27"/>
        <v>0</v>
      </c>
      <c r="L177" s="170"/>
      <c r="M177" s="29"/>
      <c r="N177" s="171" t="s">
        <v>1</v>
      </c>
      <c r="O177" s="172" t="s">
        <v>38</v>
      </c>
      <c r="P177" s="173">
        <f t="shared" si="28"/>
        <v>0</v>
      </c>
      <c r="Q177" s="173">
        <f t="shared" si="29"/>
        <v>0</v>
      </c>
      <c r="R177" s="173">
        <f t="shared" si="30"/>
        <v>0</v>
      </c>
      <c r="S177" s="53"/>
      <c r="T177" s="174">
        <f t="shared" si="31"/>
        <v>0</v>
      </c>
      <c r="U177" s="174">
        <v>0</v>
      </c>
      <c r="V177" s="174">
        <f t="shared" si="32"/>
        <v>0</v>
      </c>
      <c r="W177" s="174">
        <v>0</v>
      </c>
      <c r="X177" s="175">
        <f t="shared" si="33"/>
        <v>0</v>
      </c>
      <c r="Y177" s="28"/>
      <c r="Z177" s="28"/>
      <c r="AA177" s="28"/>
      <c r="AB177" s="28"/>
      <c r="AC177" s="28"/>
      <c r="AD177" s="28"/>
      <c r="AE177" s="28"/>
      <c r="AR177" s="176" t="s">
        <v>157</v>
      </c>
      <c r="AT177" s="176" t="s">
        <v>153</v>
      </c>
      <c r="AU177" s="176" t="s">
        <v>158</v>
      </c>
      <c r="AY177" s="14" t="s">
        <v>151</v>
      </c>
      <c r="BE177" s="177">
        <f t="shared" si="34"/>
        <v>0</v>
      </c>
      <c r="BF177" s="177">
        <f t="shared" si="35"/>
        <v>0</v>
      </c>
      <c r="BG177" s="177">
        <f t="shared" si="36"/>
        <v>0</v>
      </c>
      <c r="BH177" s="177">
        <f t="shared" si="37"/>
        <v>0</v>
      </c>
      <c r="BI177" s="177">
        <f t="shared" si="38"/>
        <v>0</v>
      </c>
      <c r="BJ177" s="14" t="s">
        <v>158</v>
      </c>
      <c r="BK177" s="178">
        <f t="shared" si="39"/>
        <v>0</v>
      </c>
      <c r="BL177" s="14" t="s">
        <v>157</v>
      </c>
      <c r="BM177" s="176" t="s">
        <v>307</v>
      </c>
    </row>
    <row r="178" spans="1:65" s="2" customFormat="1" ht="21.75" customHeight="1" x14ac:dyDescent="0.2">
      <c r="A178" s="28"/>
      <c r="B178" s="163"/>
      <c r="C178" s="164" t="s">
        <v>234</v>
      </c>
      <c r="D178" s="164" t="s">
        <v>153</v>
      </c>
      <c r="E178" s="165" t="s">
        <v>589</v>
      </c>
      <c r="F178" s="166" t="s">
        <v>590</v>
      </c>
      <c r="G178" s="167" t="s">
        <v>187</v>
      </c>
      <c r="H178" s="168">
        <v>32.58</v>
      </c>
      <c r="I178" s="169"/>
      <c r="J178" s="169"/>
      <c r="K178" s="168">
        <f t="shared" si="27"/>
        <v>0</v>
      </c>
      <c r="L178" s="170"/>
      <c r="M178" s="29"/>
      <c r="N178" s="171" t="s">
        <v>1</v>
      </c>
      <c r="O178" s="172" t="s">
        <v>38</v>
      </c>
      <c r="P178" s="173">
        <f t="shared" si="28"/>
        <v>0</v>
      </c>
      <c r="Q178" s="173">
        <f t="shared" si="29"/>
        <v>0</v>
      </c>
      <c r="R178" s="173">
        <f t="shared" si="30"/>
        <v>0</v>
      </c>
      <c r="S178" s="53"/>
      <c r="T178" s="174">
        <f t="shared" si="31"/>
        <v>0</v>
      </c>
      <c r="U178" s="174">
        <v>0</v>
      </c>
      <c r="V178" s="174">
        <f t="shared" si="32"/>
        <v>0</v>
      </c>
      <c r="W178" s="174">
        <v>0</v>
      </c>
      <c r="X178" s="175">
        <f t="shared" si="33"/>
        <v>0</v>
      </c>
      <c r="Y178" s="28"/>
      <c r="Z178" s="28"/>
      <c r="AA178" s="28"/>
      <c r="AB178" s="28"/>
      <c r="AC178" s="28"/>
      <c r="AD178" s="28"/>
      <c r="AE178" s="28"/>
      <c r="AR178" s="176" t="s">
        <v>157</v>
      </c>
      <c r="AT178" s="176" t="s">
        <v>153</v>
      </c>
      <c r="AU178" s="176" t="s">
        <v>158</v>
      </c>
      <c r="AY178" s="14" t="s">
        <v>151</v>
      </c>
      <c r="BE178" s="177">
        <f t="shared" si="34"/>
        <v>0</v>
      </c>
      <c r="BF178" s="177">
        <f t="shared" si="35"/>
        <v>0</v>
      </c>
      <c r="BG178" s="177">
        <f t="shared" si="36"/>
        <v>0</v>
      </c>
      <c r="BH178" s="177">
        <f t="shared" si="37"/>
        <v>0</v>
      </c>
      <c r="BI178" s="177">
        <f t="shared" si="38"/>
        <v>0</v>
      </c>
      <c r="BJ178" s="14" t="s">
        <v>158</v>
      </c>
      <c r="BK178" s="178">
        <f t="shared" si="39"/>
        <v>0</v>
      </c>
      <c r="BL178" s="14" t="s">
        <v>157</v>
      </c>
      <c r="BM178" s="176" t="s">
        <v>310</v>
      </c>
    </row>
    <row r="179" spans="1:65" s="2" customFormat="1" ht="21.75" customHeight="1" x14ac:dyDescent="0.2">
      <c r="A179" s="28"/>
      <c r="B179" s="163"/>
      <c r="C179" s="164" t="s">
        <v>311</v>
      </c>
      <c r="D179" s="164" t="s">
        <v>153</v>
      </c>
      <c r="E179" s="165" t="s">
        <v>593</v>
      </c>
      <c r="F179" s="166" t="s">
        <v>594</v>
      </c>
      <c r="G179" s="167" t="s">
        <v>187</v>
      </c>
      <c r="H179" s="168">
        <v>16.29</v>
      </c>
      <c r="I179" s="169"/>
      <c r="J179" s="169"/>
      <c r="K179" s="168">
        <f t="shared" si="27"/>
        <v>0</v>
      </c>
      <c r="L179" s="170"/>
      <c r="M179" s="29"/>
      <c r="N179" s="171" t="s">
        <v>1</v>
      </c>
      <c r="O179" s="172" t="s">
        <v>38</v>
      </c>
      <c r="P179" s="173">
        <f t="shared" si="28"/>
        <v>0</v>
      </c>
      <c r="Q179" s="173">
        <f t="shared" si="29"/>
        <v>0</v>
      </c>
      <c r="R179" s="173">
        <f t="shared" si="30"/>
        <v>0</v>
      </c>
      <c r="S179" s="53"/>
      <c r="T179" s="174">
        <f t="shared" si="31"/>
        <v>0</v>
      </c>
      <c r="U179" s="174">
        <v>0</v>
      </c>
      <c r="V179" s="174">
        <f t="shared" si="32"/>
        <v>0</v>
      </c>
      <c r="W179" s="174">
        <v>0</v>
      </c>
      <c r="X179" s="175">
        <f t="shared" si="33"/>
        <v>0</v>
      </c>
      <c r="Y179" s="28"/>
      <c r="Z179" s="28"/>
      <c r="AA179" s="28"/>
      <c r="AB179" s="28"/>
      <c r="AC179" s="28"/>
      <c r="AD179" s="28"/>
      <c r="AE179" s="28"/>
      <c r="AR179" s="176" t="s">
        <v>157</v>
      </c>
      <c r="AT179" s="176" t="s">
        <v>153</v>
      </c>
      <c r="AU179" s="176" t="s">
        <v>158</v>
      </c>
      <c r="AY179" s="14" t="s">
        <v>151</v>
      </c>
      <c r="BE179" s="177">
        <f t="shared" si="34"/>
        <v>0</v>
      </c>
      <c r="BF179" s="177">
        <f t="shared" si="35"/>
        <v>0</v>
      </c>
      <c r="BG179" s="177">
        <f t="shared" si="36"/>
        <v>0</v>
      </c>
      <c r="BH179" s="177">
        <f t="shared" si="37"/>
        <v>0</v>
      </c>
      <c r="BI179" s="177">
        <f t="shared" si="38"/>
        <v>0</v>
      </c>
      <c r="BJ179" s="14" t="s">
        <v>158</v>
      </c>
      <c r="BK179" s="178">
        <f t="shared" si="39"/>
        <v>0</v>
      </c>
      <c r="BL179" s="14" t="s">
        <v>157</v>
      </c>
      <c r="BM179" s="176" t="s">
        <v>314</v>
      </c>
    </row>
    <row r="180" spans="1:65" s="12" customFormat="1" ht="22.9" customHeight="1" x14ac:dyDescent="0.2">
      <c r="B180" s="149"/>
      <c r="D180" s="150" t="s">
        <v>73</v>
      </c>
      <c r="E180" s="161" t="s">
        <v>508</v>
      </c>
      <c r="F180" s="161" t="s">
        <v>1579</v>
      </c>
      <c r="I180" s="152"/>
      <c r="J180" s="152"/>
      <c r="K180" s="162">
        <f>BK180</f>
        <v>0</v>
      </c>
      <c r="M180" s="149"/>
      <c r="N180" s="154"/>
      <c r="O180" s="155"/>
      <c r="P180" s="155"/>
      <c r="Q180" s="156">
        <f>Q181</f>
        <v>0</v>
      </c>
      <c r="R180" s="156">
        <f>R181</f>
        <v>0</v>
      </c>
      <c r="S180" s="155"/>
      <c r="T180" s="157">
        <f>T181</f>
        <v>0</v>
      </c>
      <c r="U180" s="155"/>
      <c r="V180" s="157">
        <f>V181</f>
        <v>0</v>
      </c>
      <c r="W180" s="155"/>
      <c r="X180" s="158">
        <f>X181</f>
        <v>0</v>
      </c>
      <c r="AR180" s="150" t="s">
        <v>82</v>
      </c>
      <c r="AT180" s="159" t="s">
        <v>73</v>
      </c>
      <c r="AU180" s="159" t="s">
        <v>82</v>
      </c>
      <c r="AY180" s="150" t="s">
        <v>151</v>
      </c>
      <c r="BK180" s="160">
        <f>BK181</f>
        <v>0</v>
      </c>
    </row>
    <row r="181" spans="1:65" s="2" customFormat="1" ht="21.75" customHeight="1" x14ac:dyDescent="0.2">
      <c r="A181" s="28"/>
      <c r="B181" s="163"/>
      <c r="C181" s="164" t="s">
        <v>237</v>
      </c>
      <c r="D181" s="164" t="s">
        <v>153</v>
      </c>
      <c r="E181" s="165" t="s">
        <v>1580</v>
      </c>
      <c r="F181" s="166" t="s">
        <v>1581</v>
      </c>
      <c r="G181" s="167" t="s">
        <v>187</v>
      </c>
      <c r="H181" s="168">
        <v>65.66</v>
      </c>
      <c r="I181" s="169"/>
      <c r="J181" s="169"/>
      <c r="K181" s="168">
        <f>ROUND(P181*H181,3)</f>
        <v>0</v>
      </c>
      <c r="L181" s="170"/>
      <c r="M181" s="29"/>
      <c r="N181" s="171" t="s">
        <v>1</v>
      </c>
      <c r="O181" s="172" t="s">
        <v>38</v>
      </c>
      <c r="P181" s="173">
        <f>I181+J181</f>
        <v>0</v>
      </c>
      <c r="Q181" s="173">
        <f>ROUND(I181*H181,3)</f>
        <v>0</v>
      </c>
      <c r="R181" s="173">
        <f>ROUND(J181*H181,3)</f>
        <v>0</v>
      </c>
      <c r="S181" s="53"/>
      <c r="T181" s="174">
        <f>S181*H181</f>
        <v>0</v>
      </c>
      <c r="U181" s="174">
        <v>0</v>
      </c>
      <c r="V181" s="174">
        <f>U181*H181</f>
        <v>0</v>
      </c>
      <c r="W181" s="174">
        <v>0</v>
      </c>
      <c r="X181" s="175">
        <f>W181*H181</f>
        <v>0</v>
      </c>
      <c r="Y181" s="28"/>
      <c r="Z181" s="28"/>
      <c r="AA181" s="28"/>
      <c r="AB181" s="28"/>
      <c r="AC181" s="28"/>
      <c r="AD181" s="28"/>
      <c r="AE181" s="28"/>
      <c r="AR181" s="176" t="s">
        <v>157</v>
      </c>
      <c r="AT181" s="176" t="s">
        <v>153</v>
      </c>
      <c r="AU181" s="176" t="s">
        <v>158</v>
      </c>
      <c r="AY181" s="14" t="s">
        <v>151</v>
      </c>
      <c r="BE181" s="177">
        <f>IF(O181="základná",K181,0)</f>
        <v>0</v>
      </c>
      <c r="BF181" s="177">
        <f>IF(O181="znížená",K181,0)</f>
        <v>0</v>
      </c>
      <c r="BG181" s="177">
        <f>IF(O181="zákl. prenesená",K181,0)</f>
        <v>0</v>
      </c>
      <c r="BH181" s="177">
        <f>IF(O181="zníž. prenesená",K181,0)</f>
        <v>0</v>
      </c>
      <c r="BI181" s="177">
        <f>IF(O181="nulová",K181,0)</f>
        <v>0</v>
      </c>
      <c r="BJ181" s="14" t="s">
        <v>158</v>
      </c>
      <c r="BK181" s="178">
        <f>ROUND(P181*H181,3)</f>
        <v>0</v>
      </c>
      <c r="BL181" s="14" t="s">
        <v>157</v>
      </c>
      <c r="BM181" s="176" t="s">
        <v>317</v>
      </c>
    </row>
    <row r="182" spans="1:65" s="12" customFormat="1" ht="25.9" customHeight="1" x14ac:dyDescent="0.2">
      <c r="B182" s="149"/>
      <c r="D182" s="150" t="s">
        <v>73</v>
      </c>
      <c r="E182" s="151" t="s">
        <v>607</v>
      </c>
      <c r="F182" s="151" t="s">
        <v>1353</v>
      </c>
      <c r="I182" s="152"/>
      <c r="J182" s="152"/>
      <c r="K182" s="153">
        <f>BK182</f>
        <v>0</v>
      </c>
      <c r="M182" s="149"/>
      <c r="N182" s="154"/>
      <c r="O182" s="155"/>
      <c r="P182" s="155"/>
      <c r="Q182" s="156">
        <f>Q183+Q196+Q217+Q241+Q274+Q278</f>
        <v>0</v>
      </c>
      <c r="R182" s="156">
        <f>R183+R196+R217+R241+R274+R278</f>
        <v>0</v>
      </c>
      <c r="S182" s="155"/>
      <c r="T182" s="157">
        <f>T183+T196+T217+T241+T274+T278</f>
        <v>0</v>
      </c>
      <c r="U182" s="155"/>
      <c r="V182" s="157">
        <f>V183+V196+V217+V241+V274+V278</f>
        <v>0</v>
      </c>
      <c r="W182" s="155"/>
      <c r="X182" s="158">
        <f>X183+X196+X217+X241+X274+X278</f>
        <v>0</v>
      </c>
      <c r="AR182" s="150" t="s">
        <v>158</v>
      </c>
      <c r="AT182" s="159" t="s">
        <v>73</v>
      </c>
      <c r="AU182" s="159" t="s">
        <v>74</v>
      </c>
      <c r="AY182" s="150" t="s">
        <v>151</v>
      </c>
      <c r="BK182" s="160">
        <f>BK183+BK196+BK217+BK241+BK274+BK278</f>
        <v>0</v>
      </c>
    </row>
    <row r="183" spans="1:65" s="12" customFormat="1" ht="22.9" customHeight="1" x14ac:dyDescent="0.2">
      <c r="B183" s="149"/>
      <c r="D183" s="150" t="s">
        <v>73</v>
      </c>
      <c r="E183" s="161" t="s">
        <v>686</v>
      </c>
      <c r="F183" s="161" t="s">
        <v>1354</v>
      </c>
      <c r="I183" s="152"/>
      <c r="J183" s="152"/>
      <c r="K183" s="162">
        <f>BK183</f>
        <v>0</v>
      </c>
      <c r="M183" s="149"/>
      <c r="N183" s="154"/>
      <c r="O183" s="155"/>
      <c r="P183" s="155"/>
      <c r="Q183" s="156">
        <f>SUM(Q184:Q195)</f>
        <v>0</v>
      </c>
      <c r="R183" s="156">
        <f>SUM(R184:R195)</f>
        <v>0</v>
      </c>
      <c r="S183" s="155"/>
      <c r="T183" s="157">
        <f>SUM(T184:T195)</f>
        <v>0</v>
      </c>
      <c r="U183" s="155"/>
      <c r="V183" s="157">
        <f>SUM(V184:V195)</f>
        <v>0</v>
      </c>
      <c r="W183" s="155"/>
      <c r="X183" s="158">
        <f>SUM(X184:X195)</f>
        <v>0</v>
      </c>
      <c r="AR183" s="150" t="s">
        <v>158</v>
      </c>
      <c r="AT183" s="159" t="s">
        <v>73</v>
      </c>
      <c r="AU183" s="159" t="s">
        <v>82</v>
      </c>
      <c r="AY183" s="150" t="s">
        <v>151</v>
      </c>
      <c r="BK183" s="160">
        <f>SUM(BK184:BK195)</f>
        <v>0</v>
      </c>
    </row>
    <row r="184" spans="1:65" s="2" customFormat="1" ht="16.5" customHeight="1" x14ac:dyDescent="0.2">
      <c r="A184" s="28"/>
      <c r="B184" s="163"/>
      <c r="C184" s="164" t="s">
        <v>318</v>
      </c>
      <c r="D184" s="164" t="s">
        <v>153</v>
      </c>
      <c r="E184" s="165" t="s">
        <v>1582</v>
      </c>
      <c r="F184" s="166" t="s">
        <v>1583</v>
      </c>
      <c r="G184" s="167" t="s">
        <v>156</v>
      </c>
      <c r="H184" s="168">
        <v>129</v>
      </c>
      <c r="I184" s="169"/>
      <c r="J184" s="169"/>
      <c r="K184" s="168">
        <f t="shared" ref="K184:K195" si="40">ROUND(P184*H184,3)</f>
        <v>0</v>
      </c>
      <c r="L184" s="170"/>
      <c r="M184" s="29"/>
      <c r="N184" s="171" t="s">
        <v>1</v>
      </c>
      <c r="O184" s="172" t="s">
        <v>38</v>
      </c>
      <c r="P184" s="173">
        <f t="shared" ref="P184:P195" si="41">I184+J184</f>
        <v>0</v>
      </c>
      <c r="Q184" s="173">
        <f t="shared" ref="Q184:Q195" si="42">ROUND(I184*H184,3)</f>
        <v>0</v>
      </c>
      <c r="R184" s="173">
        <f t="shared" ref="R184:R195" si="43">ROUND(J184*H184,3)</f>
        <v>0</v>
      </c>
      <c r="S184" s="53"/>
      <c r="T184" s="174">
        <f t="shared" ref="T184:T195" si="44">S184*H184</f>
        <v>0</v>
      </c>
      <c r="U184" s="174">
        <v>0</v>
      </c>
      <c r="V184" s="174">
        <f t="shared" ref="V184:V195" si="45">U184*H184</f>
        <v>0</v>
      </c>
      <c r="W184" s="174">
        <v>0</v>
      </c>
      <c r="X184" s="175">
        <f t="shared" ref="X184:X195" si="46">W184*H184</f>
        <v>0</v>
      </c>
      <c r="Y184" s="28"/>
      <c r="Z184" s="28"/>
      <c r="AA184" s="28"/>
      <c r="AB184" s="28"/>
      <c r="AC184" s="28"/>
      <c r="AD184" s="28"/>
      <c r="AE184" s="28"/>
      <c r="AR184" s="176" t="s">
        <v>183</v>
      </c>
      <c r="AT184" s="176" t="s">
        <v>153</v>
      </c>
      <c r="AU184" s="176" t="s">
        <v>158</v>
      </c>
      <c r="AY184" s="14" t="s">
        <v>151</v>
      </c>
      <c r="BE184" s="177">
        <f t="shared" ref="BE184:BE195" si="47">IF(O184="základná",K184,0)</f>
        <v>0</v>
      </c>
      <c r="BF184" s="177">
        <f t="shared" ref="BF184:BF195" si="48">IF(O184="znížená",K184,0)</f>
        <v>0</v>
      </c>
      <c r="BG184" s="177">
        <f t="shared" ref="BG184:BG195" si="49">IF(O184="zákl. prenesená",K184,0)</f>
        <v>0</v>
      </c>
      <c r="BH184" s="177">
        <f t="shared" ref="BH184:BH195" si="50">IF(O184="zníž. prenesená",K184,0)</f>
        <v>0</v>
      </c>
      <c r="BI184" s="177">
        <f t="shared" ref="BI184:BI195" si="51">IF(O184="nulová",K184,0)</f>
        <v>0</v>
      </c>
      <c r="BJ184" s="14" t="s">
        <v>158</v>
      </c>
      <c r="BK184" s="178">
        <f t="shared" ref="BK184:BK195" si="52">ROUND(P184*H184,3)</f>
        <v>0</v>
      </c>
      <c r="BL184" s="14" t="s">
        <v>183</v>
      </c>
      <c r="BM184" s="176" t="s">
        <v>321</v>
      </c>
    </row>
    <row r="185" spans="1:65" s="2" customFormat="1" ht="16.5" customHeight="1" x14ac:dyDescent="0.2">
      <c r="A185" s="28"/>
      <c r="B185" s="163"/>
      <c r="C185" s="179" t="s">
        <v>241</v>
      </c>
      <c r="D185" s="179" t="s">
        <v>192</v>
      </c>
      <c r="E185" s="180" t="s">
        <v>1584</v>
      </c>
      <c r="F185" s="181" t="s">
        <v>1585</v>
      </c>
      <c r="G185" s="182" t="s">
        <v>156</v>
      </c>
      <c r="H185" s="183">
        <v>18</v>
      </c>
      <c r="I185" s="184"/>
      <c r="J185" s="185"/>
      <c r="K185" s="183">
        <f t="shared" si="40"/>
        <v>0</v>
      </c>
      <c r="L185" s="185"/>
      <c r="M185" s="186"/>
      <c r="N185" s="187" t="s">
        <v>1</v>
      </c>
      <c r="O185" s="172" t="s">
        <v>38</v>
      </c>
      <c r="P185" s="173">
        <f t="shared" si="41"/>
        <v>0</v>
      </c>
      <c r="Q185" s="173">
        <f t="shared" si="42"/>
        <v>0</v>
      </c>
      <c r="R185" s="173">
        <f t="shared" si="43"/>
        <v>0</v>
      </c>
      <c r="S185" s="53"/>
      <c r="T185" s="174">
        <f t="shared" si="44"/>
        <v>0</v>
      </c>
      <c r="U185" s="174">
        <v>0</v>
      </c>
      <c r="V185" s="174">
        <f t="shared" si="45"/>
        <v>0</v>
      </c>
      <c r="W185" s="174">
        <v>0</v>
      </c>
      <c r="X185" s="175">
        <f t="shared" si="46"/>
        <v>0</v>
      </c>
      <c r="Y185" s="28"/>
      <c r="Z185" s="28"/>
      <c r="AA185" s="28"/>
      <c r="AB185" s="28"/>
      <c r="AC185" s="28"/>
      <c r="AD185" s="28"/>
      <c r="AE185" s="28"/>
      <c r="AR185" s="176" t="s">
        <v>215</v>
      </c>
      <c r="AT185" s="176" t="s">
        <v>192</v>
      </c>
      <c r="AU185" s="176" t="s">
        <v>158</v>
      </c>
      <c r="AY185" s="14" t="s">
        <v>151</v>
      </c>
      <c r="BE185" s="177">
        <f t="shared" si="47"/>
        <v>0</v>
      </c>
      <c r="BF185" s="177">
        <f t="shared" si="48"/>
        <v>0</v>
      </c>
      <c r="BG185" s="177">
        <f t="shared" si="49"/>
        <v>0</v>
      </c>
      <c r="BH185" s="177">
        <f t="shared" si="50"/>
        <v>0</v>
      </c>
      <c r="BI185" s="177">
        <f t="shared" si="51"/>
        <v>0</v>
      </c>
      <c r="BJ185" s="14" t="s">
        <v>158</v>
      </c>
      <c r="BK185" s="178">
        <f t="shared" si="52"/>
        <v>0</v>
      </c>
      <c r="BL185" s="14" t="s">
        <v>183</v>
      </c>
      <c r="BM185" s="176" t="s">
        <v>324</v>
      </c>
    </row>
    <row r="186" spans="1:65" s="2" customFormat="1" ht="16.5" customHeight="1" x14ac:dyDescent="0.2">
      <c r="A186" s="28"/>
      <c r="B186" s="163"/>
      <c r="C186" s="179" t="s">
        <v>325</v>
      </c>
      <c r="D186" s="179" t="s">
        <v>192</v>
      </c>
      <c r="E186" s="180" t="s">
        <v>1586</v>
      </c>
      <c r="F186" s="181" t="s">
        <v>1587</v>
      </c>
      <c r="G186" s="182" t="s">
        <v>156</v>
      </c>
      <c r="H186" s="183">
        <v>29</v>
      </c>
      <c r="I186" s="184"/>
      <c r="J186" s="185"/>
      <c r="K186" s="183">
        <f t="shared" si="40"/>
        <v>0</v>
      </c>
      <c r="L186" s="185"/>
      <c r="M186" s="186"/>
      <c r="N186" s="187" t="s">
        <v>1</v>
      </c>
      <c r="O186" s="172" t="s">
        <v>38</v>
      </c>
      <c r="P186" s="173">
        <f t="shared" si="41"/>
        <v>0</v>
      </c>
      <c r="Q186" s="173">
        <f t="shared" si="42"/>
        <v>0</v>
      </c>
      <c r="R186" s="173">
        <f t="shared" si="43"/>
        <v>0</v>
      </c>
      <c r="S186" s="53"/>
      <c r="T186" s="174">
        <f t="shared" si="44"/>
        <v>0</v>
      </c>
      <c r="U186" s="174">
        <v>0</v>
      </c>
      <c r="V186" s="174">
        <f t="shared" si="45"/>
        <v>0</v>
      </c>
      <c r="W186" s="174">
        <v>0</v>
      </c>
      <c r="X186" s="175">
        <f t="shared" si="46"/>
        <v>0</v>
      </c>
      <c r="Y186" s="28"/>
      <c r="Z186" s="28"/>
      <c r="AA186" s="28"/>
      <c r="AB186" s="28"/>
      <c r="AC186" s="28"/>
      <c r="AD186" s="28"/>
      <c r="AE186" s="28"/>
      <c r="AR186" s="176" t="s">
        <v>215</v>
      </c>
      <c r="AT186" s="176" t="s">
        <v>192</v>
      </c>
      <c r="AU186" s="176" t="s">
        <v>158</v>
      </c>
      <c r="AY186" s="14" t="s">
        <v>151</v>
      </c>
      <c r="BE186" s="177">
        <f t="shared" si="47"/>
        <v>0</v>
      </c>
      <c r="BF186" s="177">
        <f t="shared" si="48"/>
        <v>0</v>
      </c>
      <c r="BG186" s="177">
        <f t="shared" si="49"/>
        <v>0</v>
      </c>
      <c r="BH186" s="177">
        <f t="shared" si="50"/>
        <v>0</v>
      </c>
      <c r="BI186" s="177">
        <f t="shared" si="51"/>
        <v>0</v>
      </c>
      <c r="BJ186" s="14" t="s">
        <v>158</v>
      </c>
      <c r="BK186" s="178">
        <f t="shared" si="52"/>
        <v>0</v>
      </c>
      <c r="BL186" s="14" t="s">
        <v>183</v>
      </c>
      <c r="BM186" s="176" t="s">
        <v>328</v>
      </c>
    </row>
    <row r="187" spans="1:65" s="2" customFormat="1" ht="16.5" customHeight="1" x14ac:dyDescent="0.2">
      <c r="A187" s="28"/>
      <c r="B187" s="163"/>
      <c r="C187" s="179" t="s">
        <v>244</v>
      </c>
      <c r="D187" s="179" t="s">
        <v>192</v>
      </c>
      <c r="E187" s="180" t="s">
        <v>1588</v>
      </c>
      <c r="F187" s="181" t="s">
        <v>1589</v>
      </c>
      <c r="G187" s="182" t="s">
        <v>156</v>
      </c>
      <c r="H187" s="183">
        <v>50</v>
      </c>
      <c r="I187" s="184"/>
      <c r="J187" s="185"/>
      <c r="K187" s="183">
        <f t="shared" si="40"/>
        <v>0</v>
      </c>
      <c r="L187" s="185"/>
      <c r="M187" s="186"/>
      <c r="N187" s="187" t="s">
        <v>1</v>
      </c>
      <c r="O187" s="172" t="s">
        <v>38</v>
      </c>
      <c r="P187" s="173">
        <f t="shared" si="41"/>
        <v>0</v>
      </c>
      <c r="Q187" s="173">
        <f t="shared" si="42"/>
        <v>0</v>
      </c>
      <c r="R187" s="173">
        <f t="shared" si="43"/>
        <v>0</v>
      </c>
      <c r="S187" s="53"/>
      <c r="T187" s="174">
        <f t="shared" si="44"/>
        <v>0</v>
      </c>
      <c r="U187" s="174">
        <v>0</v>
      </c>
      <c r="V187" s="174">
        <f t="shared" si="45"/>
        <v>0</v>
      </c>
      <c r="W187" s="174">
        <v>0</v>
      </c>
      <c r="X187" s="175">
        <f t="shared" si="46"/>
        <v>0</v>
      </c>
      <c r="Y187" s="28"/>
      <c r="Z187" s="28"/>
      <c r="AA187" s="28"/>
      <c r="AB187" s="28"/>
      <c r="AC187" s="28"/>
      <c r="AD187" s="28"/>
      <c r="AE187" s="28"/>
      <c r="AR187" s="176" t="s">
        <v>215</v>
      </c>
      <c r="AT187" s="176" t="s">
        <v>192</v>
      </c>
      <c r="AU187" s="176" t="s">
        <v>158</v>
      </c>
      <c r="AY187" s="14" t="s">
        <v>151</v>
      </c>
      <c r="BE187" s="177">
        <f t="shared" si="47"/>
        <v>0</v>
      </c>
      <c r="BF187" s="177">
        <f t="shared" si="48"/>
        <v>0</v>
      </c>
      <c r="BG187" s="177">
        <f t="shared" si="49"/>
        <v>0</v>
      </c>
      <c r="BH187" s="177">
        <f t="shared" si="50"/>
        <v>0</v>
      </c>
      <c r="BI187" s="177">
        <f t="shared" si="51"/>
        <v>0</v>
      </c>
      <c r="BJ187" s="14" t="s">
        <v>158</v>
      </c>
      <c r="BK187" s="178">
        <f t="shared" si="52"/>
        <v>0</v>
      </c>
      <c r="BL187" s="14" t="s">
        <v>183</v>
      </c>
      <c r="BM187" s="176" t="s">
        <v>331</v>
      </c>
    </row>
    <row r="188" spans="1:65" s="2" customFormat="1" ht="16.5" customHeight="1" x14ac:dyDescent="0.2">
      <c r="A188" s="28"/>
      <c r="B188" s="163"/>
      <c r="C188" s="179" t="s">
        <v>332</v>
      </c>
      <c r="D188" s="179" t="s">
        <v>192</v>
      </c>
      <c r="E188" s="180" t="s">
        <v>1590</v>
      </c>
      <c r="F188" s="181" t="s">
        <v>1591</v>
      </c>
      <c r="G188" s="182" t="s">
        <v>156</v>
      </c>
      <c r="H188" s="183">
        <v>32</v>
      </c>
      <c r="I188" s="184"/>
      <c r="J188" s="185"/>
      <c r="K188" s="183">
        <f t="shared" si="40"/>
        <v>0</v>
      </c>
      <c r="L188" s="185"/>
      <c r="M188" s="186"/>
      <c r="N188" s="187" t="s">
        <v>1</v>
      </c>
      <c r="O188" s="172" t="s">
        <v>38</v>
      </c>
      <c r="P188" s="173">
        <f t="shared" si="41"/>
        <v>0</v>
      </c>
      <c r="Q188" s="173">
        <f t="shared" si="42"/>
        <v>0</v>
      </c>
      <c r="R188" s="173">
        <f t="shared" si="43"/>
        <v>0</v>
      </c>
      <c r="S188" s="53"/>
      <c r="T188" s="174">
        <f t="shared" si="44"/>
        <v>0</v>
      </c>
      <c r="U188" s="174">
        <v>0</v>
      </c>
      <c r="V188" s="174">
        <f t="shared" si="45"/>
        <v>0</v>
      </c>
      <c r="W188" s="174">
        <v>0</v>
      </c>
      <c r="X188" s="175">
        <f t="shared" si="46"/>
        <v>0</v>
      </c>
      <c r="Y188" s="28"/>
      <c r="Z188" s="28"/>
      <c r="AA188" s="28"/>
      <c r="AB188" s="28"/>
      <c r="AC188" s="28"/>
      <c r="AD188" s="28"/>
      <c r="AE188" s="28"/>
      <c r="AR188" s="176" t="s">
        <v>215</v>
      </c>
      <c r="AT188" s="176" t="s">
        <v>192</v>
      </c>
      <c r="AU188" s="176" t="s">
        <v>158</v>
      </c>
      <c r="AY188" s="14" t="s">
        <v>151</v>
      </c>
      <c r="BE188" s="177">
        <f t="shared" si="47"/>
        <v>0</v>
      </c>
      <c r="BF188" s="177">
        <f t="shared" si="48"/>
        <v>0</v>
      </c>
      <c r="BG188" s="177">
        <f t="shared" si="49"/>
        <v>0</v>
      </c>
      <c r="BH188" s="177">
        <f t="shared" si="50"/>
        <v>0</v>
      </c>
      <c r="BI188" s="177">
        <f t="shared" si="51"/>
        <v>0</v>
      </c>
      <c r="BJ188" s="14" t="s">
        <v>158</v>
      </c>
      <c r="BK188" s="178">
        <f t="shared" si="52"/>
        <v>0</v>
      </c>
      <c r="BL188" s="14" t="s">
        <v>183</v>
      </c>
      <c r="BM188" s="176" t="s">
        <v>335</v>
      </c>
    </row>
    <row r="189" spans="1:65" s="2" customFormat="1" ht="16.5" customHeight="1" x14ac:dyDescent="0.2">
      <c r="A189" s="28"/>
      <c r="B189" s="163"/>
      <c r="C189" s="164" t="s">
        <v>248</v>
      </c>
      <c r="D189" s="164" t="s">
        <v>153</v>
      </c>
      <c r="E189" s="165" t="s">
        <v>1592</v>
      </c>
      <c r="F189" s="166" t="s">
        <v>1593</v>
      </c>
      <c r="G189" s="167" t="s">
        <v>156</v>
      </c>
      <c r="H189" s="168">
        <v>118</v>
      </c>
      <c r="I189" s="169"/>
      <c r="J189" s="169"/>
      <c r="K189" s="168">
        <f t="shared" si="40"/>
        <v>0</v>
      </c>
      <c r="L189" s="170"/>
      <c r="M189" s="29"/>
      <c r="N189" s="171" t="s">
        <v>1</v>
      </c>
      <c r="O189" s="172" t="s">
        <v>38</v>
      </c>
      <c r="P189" s="173">
        <f t="shared" si="41"/>
        <v>0</v>
      </c>
      <c r="Q189" s="173">
        <f t="shared" si="42"/>
        <v>0</v>
      </c>
      <c r="R189" s="173">
        <f t="shared" si="43"/>
        <v>0</v>
      </c>
      <c r="S189" s="53"/>
      <c r="T189" s="174">
        <f t="shared" si="44"/>
        <v>0</v>
      </c>
      <c r="U189" s="174">
        <v>0</v>
      </c>
      <c r="V189" s="174">
        <f t="shared" si="45"/>
        <v>0</v>
      </c>
      <c r="W189" s="174">
        <v>0</v>
      </c>
      <c r="X189" s="175">
        <f t="shared" si="46"/>
        <v>0</v>
      </c>
      <c r="Y189" s="28"/>
      <c r="Z189" s="28"/>
      <c r="AA189" s="28"/>
      <c r="AB189" s="28"/>
      <c r="AC189" s="28"/>
      <c r="AD189" s="28"/>
      <c r="AE189" s="28"/>
      <c r="AR189" s="176" t="s">
        <v>183</v>
      </c>
      <c r="AT189" s="176" t="s">
        <v>153</v>
      </c>
      <c r="AU189" s="176" t="s">
        <v>158</v>
      </c>
      <c r="AY189" s="14" t="s">
        <v>151</v>
      </c>
      <c r="BE189" s="177">
        <f t="shared" si="47"/>
        <v>0</v>
      </c>
      <c r="BF189" s="177">
        <f t="shared" si="48"/>
        <v>0</v>
      </c>
      <c r="BG189" s="177">
        <f t="shared" si="49"/>
        <v>0</v>
      </c>
      <c r="BH189" s="177">
        <f t="shared" si="50"/>
        <v>0</v>
      </c>
      <c r="BI189" s="177">
        <f t="shared" si="51"/>
        <v>0</v>
      </c>
      <c r="BJ189" s="14" t="s">
        <v>158</v>
      </c>
      <c r="BK189" s="178">
        <f t="shared" si="52"/>
        <v>0</v>
      </c>
      <c r="BL189" s="14" t="s">
        <v>183</v>
      </c>
      <c r="BM189" s="176" t="s">
        <v>338</v>
      </c>
    </row>
    <row r="190" spans="1:65" s="2" customFormat="1" ht="16.5" customHeight="1" x14ac:dyDescent="0.2">
      <c r="A190" s="28"/>
      <c r="B190" s="163"/>
      <c r="C190" s="179" t="s">
        <v>339</v>
      </c>
      <c r="D190" s="179" t="s">
        <v>192</v>
      </c>
      <c r="E190" s="180" t="s">
        <v>1594</v>
      </c>
      <c r="F190" s="181" t="s">
        <v>1595</v>
      </c>
      <c r="G190" s="182" t="s">
        <v>156</v>
      </c>
      <c r="H190" s="183">
        <v>16</v>
      </c>
      <c r="I190" s="184"/>
      <c r="J190" s="185"/>
      <c r="K190" s="183">
        <f t="shared" si="40"/>
        <v>0</v>
      </c>
      <c r="L190" s="185"/>
      <c r="M190" s="186"/>
      <c r="N190" s="187" t="s">
        <v>1</v>
      </c>
      <c r="O190" s="172" t="s">
        <v>38</v>
      </c>
      <c r="P190" s="173">
        <f t="shared" si="41"/>
        <v>0</v>
      </c>
      <c r="Q190" s="173">
        <f t="shared" si="42"/>
        <v>0</v>
      </c>
      <c r="R190" s="173">
        <f t="shared" si="43"/>
        <v>0</v>
      </c>
      <c r="S190" s="53"/>
      <c r="T190" s="174">
        <f t="shared" si="44"/>
        <v>0</v>
      </c>
      <c r="U190" s="174">
        <v>0</v>
      </c>
      <c r="V190" s="174">
        <f t="shared" si="45"/>
        <v>0</v>
      </c>
      <c r="W190" s="174">
        <v>0</v>
      </c>
      <c r="X190" s="175">
        <f t="shared" si="46"/>
        <v>0</v>
      </c>
      <c r="Y190" s="28"/>
      <c r="Z190" s="28"/>
      <c r="AA190" s="28"/>
      <c r="AB190" s="28"/>
      <c r="AC190" s="28"/>
      <c r="AD190" s="28"/>
      <c r="AE190" s="28"/>
      <c r="AR190" s="176" t="s">
        <v>215</v>
      </c>
      <c r="AT190" s="176" t="s">
        <v>192</v>
      </c>
      <c r="AU190" s="176" t="s">
        <v>158</v>
      </c>
      <c r="AY190" s="14" t="s">
        <v>151</v>
      </c>
      <c r="BE190" s="177">
        <f t="shared" si="47"/>
        <v>0</v>
      </c>
      <c r="BF190" s="177">
        <f t="shared" si="48"/>
        <v>0</v>
      </c>
      <c r="BG190" s="177">
        <f t="shared" si="49"/>
        <v>0</v>
      </c>
      <c r="BH190" s="177">
        <f t="shared" si="50"/>
        <v>0</v>
      </c>
      <c r="BI190" s="177">
        <f t="shared" si="51"/>
        <v>0</v>
      </c>
      <c r="BJ190" s="14" t="s">
        <v>158</v>
      </c>
      <c r="BK190" s="178">
        <f t="shared" si="52"/>
        <v>0</v>
      </c>
      <c r="BL190" s="14" t="s">
        <v>183</v>
      </c>
      <c r="BM190" s="176" t="s">
        <v>342</v>
      </c>
    </row>
    <row r="191" spans="1:65" s="2" customFormat="1" ht="16.5" customHeight="1" x14ac:dyDescent="0.2">
      <c r="A191" s="28"/>
      <c r="B191" s="163"/>
      <c r="C191" s="179" t="s">
        <v>251</v>
      </c>
      <c r="D191" s="179" t="s">
        <v>192</v>
      </c>
      <c r="E191" s="180" t="s">
        <v>1596</v>
      </c>
      <c r="F191" s="181" t="s">
        <v>1597</v>
      </c>
      <c r="G191" s="182" t="s">
        <v>156</v>
      </c>
      <c r="H191" s="183">
        <v>58</v>
      </c>
      <c r="I191" s="184"/>
      <c r="J191" s="185"/>
      <c r="K191" s="183">
        <f t="shared" si="40"/>
        <v>0</v>
      </c>
      <c r="L191" s="185"/>
      <c r="M191" s="186"/>
      <c r="N191" s="187" t="s">
        <v>1</v>
      </c>
      <c r="O191" s="172" t="s">
        <v>38</v>
      </c>
      <c r="P191" s="173">
        <f t="shared" si="41"/>
        <v>0</v>
      </c>
      <c r="Q191" s="173">
        <f t="shared" si="42"/>
        <v>0</v>
      </c>
      <c r="R191" s="173">
        <f t="shared" si="43"/>
        <v>0</v>
      </c>
      <c r="S191" s="53"/>
      <c r="T191" s="174">
        <f t="shared" si="44"/>
        <v>0</v>
      </c>
      <c r="U191" s="174">
        <v>0</v>
      </c>
      <c r="V191" s="174">
        <f t="shared" si="45"/>
        <v>0</v>
      </c>
      <c r="W191" s="174">
        <v>0</v>
      </c>
      <c r="X191" s="175">
        <f t="shared" si="46"/>
        <v>0</v>
      </c>
      <c r="Y191" s="28"/>
      <c r="Z191" s="28"/>
      <c r="AA191" s="28"/>
      <c r="AB191" s="28"/>
      <c r="AC191" s="28"/>
      <c r="AD191" s="28"/>
      <c r="AE191" s="28"/>
      <c r="AR191" s="176" t="s">
        <v>215</v>
      </c>
      <c r="AT191" s="176" t="s">
        <v>192</v>
      </c>
      <c r="AU191" s="176" t="s">
        <v>158</v>
      </c>
      <c r="AY191" s="14" t="s">
        <v>151</v>
      </c>
      <c r="BE191" s="177">
        <f t="shared" si="47"/>
        <v>0</v>
      </c>
      <c r="BF191" s="177">
        <f t="shared" si="48"/>
        <v>0</v>
      </c>
      <c r="BG191" s="177">
        <f t="shared" si="49"/>
        <v>0</v>
      </c>
      <c r="BH191" s="177">
        <f t="shared" si="50"/>
        <v>0</v>
      </c>
      <c r="BI191" s="177">
        <f t="shared" si="51"/>
        <v>0</v>
      </c>
      <c r="BJ191" s="14" t="s">
        <v>158</v>
      </c>
      <c r="BK191" s="178">
        <f t="shared" si="52"/>
        <v>0</v>
      </c>
      <c r="BL191" s="14" t="s">
        <v>183</v>
      </c>
      <c r="BM191" s="176" t="s">
        <v>345</v>
      </c>
    </row>
    <row r="192" spans="1:65" s="2" customFormat="1" ht="16.5" customHeight="1" x14ac:dyDescent="0.2">
      <c r="A192" s="28"/>
      <c r="B192" s="163"/>
      <c r="C192" s="179" t="s">
        <v>346</v>
      </c>
      <c r="D192" s="179" t="s">
        <v>192</v>
      </c>
      <c r="E192" s="180" t="s">
        <v>1598</v>
      </c>
      <c r="F192" s="181" t="s">
        <v>1599</v>
      </c>
      <c r="G192" s="182" t="s">
        <v>156</v>
      </c>
      <c r="H192" s="183">
        <v>44</v>
      </c>
      <c r="I192" s="184"/>
      <c r="J192" s="185"/>
      <c r="K192" s="183">
        <f t="shared" si="40"/>
        <v>0</v>
      </c>
      <c r="L192" s="185"/>
      <c r="M192" s="186"/>
      <c r="N192" s="187" t="s">
        <v>1</v>
      </c>
      <c r="O192" s="172" t="s">
        <v>38</v>
      </c>
      <c r="P192" s="173">
        <f t="shared" si="41"/>
        <v>0</v>
      </c>
      <c r="Q192" s="173">
        <f t="shared" si="42"/>
        <v>0</v>
      </c>
      <c r="R192" s="173">
        <f t="shared" si="43"/>
        <v>0</v>
      </c>
      <c r="S192" s="53"/>
      <c r="T192" s="174">
        <f t="shared" si="44"/>
        <v>0</v>
      </c>
      <c r="U192" s="174">
        <v>0</v>
      </c>
      <c r="V192" s="174">
        <f t="shared" si="45"/>
        <v>0</v>
      </c>
      <c r="W192" s="174">
        <v>0</v>
      </c>
      <c r="X192" s="175">
        <f t="shared" si="46"/>
        <v>0</v>
      </c>
      <c r="Y192" s="28"/>
      <c r="Z192" s="28"/>
      <c r="AA192" s="28"/>
      <c r="AB192" s="28"/>
      <c r="AC192" s="28"/>
      <c r="AD192" s="28"/>
      <c r="AE192" s="28"/>
      <c r="AR192" s="176" t="s">
        <v>215</v>
      </c>
      <c r="AT192" s="176" t="s">
        <v>192</v>
      </c>
      <c r="AU192" s="176" t="s">
        <v>158</v>
      </c>
      <c r="AY192" s="14" t="s">
        <v>151</v>
      </c>
      <c r="BE192" s="177">
        <f t="shared" si="47"/>
        <v>0</v>
      </c>
      <c r="BF192" s="177">
        <f t="shared" si="48"/>
        <v>0</v>
      </c>
      <c r="BG192" s="177">
        <f t="shared" si="49"/>
        <v>0</v>
      </c>
      <c r="BH192" s="177">
        <f t="shared" si="50"/>
        <v>0</v>
      </c>
      <c r="BI192" s="177">
        <f t="shared" si="51"/>
        <v>0</v>
      </c>
      <c r="BJ192" s="14" t="s">
        <v>158</v>
      </c>
      <c r="BK192" s="178">
        <f t="shared" si="52"/>
        <v>0</v>
      </c>
      <c r="BL192" s="14" t="s">
        <v>183</v>
      </c>
      <c r="BM192" s="176" t="s">
        <v>349</v>
      </c>
    </row>
    <row r="193" spans="1:65" s="2" customFormat="1" ht="16.5" customHeight="1" x14ac:dyDescent="0.2">
      <c r="A193" s="28"/>
      <c r="B193" s="163"/>
      <c r="C193" s="164" t="s">
        <v>256</v>
      </c>
      <c r="D193" s="164" t="s">
        <v>153</v>
      </c>
      <c r="E193" s="165" t="s">
        <v>1600</v>
      </c>
      <c r="F193" s="166" t="s">
        <v>1601</v>
      </c>
      <c r="G193" s="167" t="s">
        <v>156</v>
      </c>
      <c r="H193" s="168">
        <v>220</v>
      </c>
      <c r="I193" s="169"/>
      <c r="J193" s="169"/>
      <c r="K193" s="168">
        <f t="shared" si="40"/>
        <v>0</v>
      </c>
      <c r="L193" s="170"/>
      <c r="M193" s="29"/>
      <c r="N193" s="171" t="s">
        <v>1</v>
      </c>
      <c r="O193" s="172" t="s">
        <v>38</v>
      </c>
      <c r="P193" s="173">
        <f t="shared" si="41"/>
        <v>0</v>
      </c>
      <c r="Q193" s="173">
        <f t="shared" si="42"/>
        <v>0</v>
      </c>
      <c r="R193" s="173">
        <f t="shared" si="43"/>
        <v>0</v>
      </c>
      <c r="S193" s="53"/>
      <c r="T193" s="174">
        <f t="shared" si="44"/>
        <v>0</v>
      </c>
      <c r="U193" s="174">
        <v>0</v>
      </c>
      <c r="V193" s="174">
        <f t="shared" si="45"/>
        <v>0</v>
      </c>
      <c r="W193" s="174">
        <v>0</v>
      </c>
      <c r="X193" s="175">
        <f t="shared" si="46"/>
        <v>0</v>
      </c>
      <c r="Y193" s="28"/>
      <c r="Z193" s="28"/>
      <c r="AA193" s="28"/>
      <c r="AB193" s="28"/>
      <c r="AC193" s="28"/>
      <c r="AD193" s="28"/>
      <c r="AE193" s="28"/>
      <c r="AR193" s="176" t="s">
        <v>183</v>
      </c>
      <c r="AT193" s="176" t="s">
        <v>153</v>
      </c>
      <c r="AU193" s="176" t="s">
        <v>158</v>
      </c>
      <c r="AY193" s="14" t="s">
        <v>151</v>
      </c>
      <c r="BE193" s="177">
        <f t="shared" si="47"/>
        <v>0</v>
      </c>
      <c r="BF193" s="177">
        <f t="shared" si="48"/>
        <v>0</v>
      </c>
      <c r="BG193" s="177">
        <f t="shared" si="49"/>
        <v>0</v>
      </c>
      <c r="BH193" s="177">
        <f t="shared" si="50"/>
        <v>0</v>
      </c>
      <c r="BI193" s="177">
        <f t="shared" si="51"/>
        <v>0</v>
      </c>
      <c r="BJ193" s="14" t="s">
        <v>158</v>
      </c>
      <c r="BK193" s="178">
        <f t="shared" si="52"/>
        <v>0</v>
      </c>
      <c r="BL193" s="14" t="s">
        <v>183</v>
      </c>
      <c r="BM193" s="176" t="s">
        <v>352</v>
      </c>
    </row>
    <row r="194" spans="1:65" s="2" customFormat="1" ht="16.5" customHeight="1" x14ac:dyDescent="0.2">
      <c r="A194" s="28"/>
      <c r="B194" s="163"/>
      <c r="C194" s="179" t="s">
        <v>353</v>
      </c>
      <c r="D194" s="179" t="s">
        <v>192</v>
      </c>
      <c r="E194" s="180" t="s">
        <v>1602</v>
      </c>
      <c r="F194" s="181" t="s">
        <v>1603</v>
      </c>
      <c r="G194" s="182" t="s">
        <v>156</v>
      </c>
      <c r="H194" s="183">
        <v>220</v>
      </c>
      <c r="I194" s="184"/>
      <c r="J194" s="185"/>
      <c r="K194" s="183">
        <f t="shared" si="40"/>
        <v>0</v>
      </c>
      <c r="L194" s="185"/>
      <c r="M194" s="186"/>
      <c r="N194" s="187" t="s">
        <v>1</v>
      </c>
      <c r="O194" s="172" t="s">
        <v>38</v>
      </c>
      <c r="P194" s="173">
        <f t="shared" si="41"/>
        <v>0</v>
      </c>
      <c r="Q194" s="173">
        <f t="shared" si="42"/>
        <v>0</v>
      </c>
      <c r="R194" s="173">
        <f t="shared" si="43"/>
        <v>0</v>
      </c>
      <c r="S194" s="53"/>
      <c r="T194" s="174">
        <f t="shared" si="44"/>
        <v>0</v>
      </c>
      <c r="U194" s="174">
        <v>0</v>
      </c>
      <c r="V194" s="174">
        <f t="shared" si="45"/>
        <v>0</v>
      </c>
      <c r="W194" s="174">
        <v>0</v>
      </c>
      <c r="X194" s="175">
        <f t="shared" si="46"/>
        <v>0</v>
      </c>
      <c r="Y194" s="28"/>
      <c r="Z194" s="28"/>
      <c r="AA194" s="28"/>
      <c r="AB194" s="28"/>
      <c r="AC194" s="28"/>
      <c r="AD194" s="28"/>
      <c r="AE194" s="28"/>
      <c r="AR194" s="176" t="s">
        <v>215</v>
      </c>
      <c r="AT194" s="176" t="s">
        <v>192</v>
      </c>
      <c r="AU194" s="176" t="s">
        <v>158</v>
      </c>
      <c r="AY194" s="14" t="s">
        <v>151</v>
      </c>
      <c r="BE194" s="177">
        <f t="shared" si="47"/>
        <v>0</v>
      </c>
      <c r="BF194" s="177">
        <f t="shared" si="48"/>
        <v>0</v>
      </c>
      <c r="BG194" s="177">
        <f t="shared" si="49"/>
        <v>0</v>
      </c>
      <c r="BH194" s="177">
        <f t="shared" si="50"/>
        <v>0</v>
      </c>
      <c r="BI194" s="177">
        <f t="shared" si="51"/>
        <v>0</v>
      </c>
      <c r="BJ194" s="14" t="s">
        <v>158</v>
      </c>
      <c r="BK194" s="178">
        <f t="shared" si="52"/>
        <v>0</v>
      </c>
      <c r="BL194" s="14" t="s">
        <v>183</v>
      </c>
      <c r="BM194" s="176" t="s">
        <v>356</v>
      </c>
    </row>
    <row r="195" spans="1:65" s="2" customFormat="1" ht="21.75" customHeight="1" x14ac:dyDescent="0.2">
      <c r="A195" s="28"/>
      <c r="B195" s="163"/>
      <c r="C195" s="164" t="s">
        <v>260</v>
      </c>
      <c r="D195" s="164" t="s">
        <v>153</v>
      </c>
      <c r="E195" s="165" t="s">
        <v>706</v>
      </c>
      <c r="F195" s="166" t="s">
        <v>707</v>
      </c>
      <c r="G195" s="167" t="s">
        <v>649</v>
      </c>
      <c r="H195" s="169"/>
      <c r="I195" s="169"/>
      <c r="J195" s="169"/>
      <c r="K195" s="168">
        <f t="shared" si="40"/>
        <v>0</v>
      </c>
      <c r="L195" s="170"/>
      <c r="M195" s="29"/>
      <c r="N195" s="171" t="s">
        <v>1</v>
      </c>
      <c r="O195" s="172" t="s">
        <v>38</v>
      </c>
      <c r="P195" s="173">
        <f t="shared" si="41"/>
        <v>0</v>
      </c>
      <c r="Q195" s="173">
        <f t="shared" si="42"/>
        <v>0</v>
      </c>
      <c r="R195" s="173">
        <f t="shared" si="43"/>
        <v>0</v>
      </c>
      <c r="S195" s="53"/>
      <c r="T195" s="174">
        <f t="shared" si="44"/>
        <v>0</v>
      </c>
      <c r="U195" s="174">
        <v>0</v>
      </c>
      <c r="V195" s="174">
        <f t="shared" si="45"/>
        <v>0</v>
      </c>
      <c r="W195" s="174">
        <v>0</v>
      </c>
      <c r="X195" s="175">
        <f t="shared" si="46"/>
        <v>0</v>
      </c>
      <c r="Y195" s="28"/>
      <c r="Z195" s="28"/>
      <c r="AA195" s="28"/>
      <c r="AB195" s="28"/>
      <c r="AC195" s="28"/>
      <c r="AD195" s="28"/>
      <c r="AE195" s="28"/>
      <c r="AR195" s="176" t="s">
        <v>183</v>
      </c>
      <c r="AT195" s="176" t="s">
        <v>153</v>
      </c>
      <c r="AU195" s="176" t="s">
        <v>158</v>
      </c>
      <c r="AY195" s="14" t="s">
        <v>151</v>
      </c>
      <c r="BE195" s="177">
        <f t="shared" si="47"/>
        <v>0</v>
      </c>
      <c r="BF195" s="177">
        <f t="shared" si="48"/>
        <v>0</v>
      </c>
      <c r="BG195" s="177">
        <f t="shared" si="49"/>
        <v>0</v>
      </c>
      <c r="BH195" s="177">
        <f t="shared" si="50"/>
        <v>0</v>
      </c>
      <c r="BI195" s="177">
        <f t="shared" si="51"/>
        <v>0</v>
      </c>
      <c r="BJ195" s="14" t="s">
        <v>158</v>
      </c>
      <c r="BK195" s="178">
        <f t="shared" si="52"/>
        <v>0</v>
      </c>
      <c r="BL195" s="14" t="s">
        <v>183</v>
      </c>
      <c r="BM195" s="176" t="s">
        <v>359</v>
      </c>
    </row>
    <row r="196" spans="1:65" s="12" customFormat="1" ht="22.9" customHeight="1" x14ac:dyDescent="0.2">
      <c r="B196" s="149"/>
      <c r="D196" s="150" t="s">
        <v>73</v>
      </c>
      <c r="E196" s="161" t="s">
        <v>1604</v>
      </c>
      <c r="F196" s="161" t="s">
        <v>1605</v>
      </c>
      <c r="I196" s="152"/>
      <c r="J196" s="152"/>
      <c r="K196" s="162">
        <f>BK196</f>
        <v>0</v>
      </c>
      <c r="M196" s="149"/>
      <c r="N196" s="154"/>
      <c r="O196" s="155"/>
      <c r="P196" s="155"/>
      <c r="Q196" s="156">
        <f>SUM(Q197:Q216)</f>
        <v>0</v>
      </c>
      <c r="R196" s="156">
        <f>SUM(R197:R216)</f>
        <v>0</v>
      </c>
      <c r="S196" s="155"/>
      <c r="T196" s="157">
        <f>SUM(T197:T216)</f>
        <v>0</v>
      </c>
      <c r="U196" s="155"/>
      <c r="V196" s="157">
        <f>SUM(V197:V216)</f>
        <v>0</v>
      </c>
      <c r="W196" s="155"/>
      <c r="X196" s="158">
        <f>SUM(X197:X216)</f>
        <v>0</v>
      </c>
      <c r="AR196" s="150" t="s">
        <v>158</v>
      </c>
      <c r="AT196" s="159" t="s">
        <v>73</v>
      </c>
      <c r="AU196" s="159" t="s">
        <v>82</v>
      </c>
      <c r="AY196" s="150" t="s">
        <v>151</v>
      </c>
      <c r="BK196" s="160">
        <f>SUM(BK197:BK216)</f>
        <v>0</v>
      </c>
    </row>
    <row r="197" spans="1:65" s="2" customFormat="1" ht="21.75" customHeight="1" x14ac:dyDescent="0.2">
      <c r="A197" s="28"/>
      <c r="B197" s="163"/>
      <c r="C197" s="164" t="s">
        <v>402</v>
      </c>
      <c r="D197" s="164" t="s">
        <v>153</v>
      </c>
      <c r="E197" s="165" t="s">
        <v>1606</v>
      </c>
      <c r="F197" s="166" t="s">
        <v>1607</v>
      </c>
      <c r="G197" s="167" t="s">
        <v>219</v>
      </c>
      <c r="H197" s="168">
        <v>3</v>
      </c>
      <c r="I197" s="169"/>
      <c r="J197" s="169"/>
      <c r="K197" s="168">
        <f t="shared" ref="K197:K216" si="53">ROUND(P197*H197,3)</f>
        <v>0</v>
      </c>
      <c r="L197" s="170"/>
      <c r="M197" s="29"/>
      <c r="N197" s="171" t="s">
        <v>1</v>
      </c>
      <c r="O197" s="172" t="s">
        <v>38</v>
      </c>
      <c r="P197" s="173">
        <f t="shared" ref="P197:P216" si="54">I197+J197</f>
        <v>0</v>
      </c>
      <c r="Q197" s="173">
        <f t="shared" ref="Q197:Q216" si="55">ROUND(I197*H197,3)</f>
        <v>0</v>
      </c>
      <c r="R197" s="173">
        <f t="shared" ref="R197:R216" si="56">ROUND(J197*H197,3)</f>
        <v>0</v>
      </c>
      <c r="S197" s="53"/>
      <c r="T197" s="174">
        <f t="shared" ref="T197:T216" si="57">S197*H197</f>
        <v>0</v>
      </c>
      <c r="U197" s="174">
        <v>0</v>
      </c>
      <c r="V197" s="174">
        <f t="shared" ref="V197:V216" si="58">U197*H197</f>
        <v>0</v>
      </c>
      <c r="W197" s="174">
        <v>0</v>
      </c>
      <c r="X197" s="175">
        <f t="shared" ref="X197:X216" si="59">W197*H197</f>
        <v>0</v>
      </c>
      <c r="Y197" s="28"/>
      <c r="Z197" s="28"/>
      <c r="AA197" s="28"/>
      <c r="AB197" s="28"/>
      <c r="AC197" s="28"/>
      <c r="AD197" s="28"/>
      <c r="AE197" s="28"/>
      <c r="AR197" s="176" t="s">
        <v>183</v>
      </c>
      <c r="AT197" s="176" t="s">
        <v>153</v>
      </c>
      <c r="AU197" s="176" t="s">
        <v>158</v>
      </c>
      <c r="AY197" s="14" t="s">
        <v>151</v>
      </c>
      <c r="BE197" s="177">
        <f t="shared" ref="BE197:BE216" si="60">IF(O197="základná",K197,0)</f>
        <v>0</v>
      </c>
      <c r="BF197" s="177">
        <f t="shared" ref="BF197:BF216" si="61">IF(O197="znížená",K197,0)</f>
        <v>0</v>
      </c>
      <c r="BG197" s="177">
        <f t="shared" ref="BG197:BG216" si="62">IF(O197="zákl. prenesená",K197,0)</f>
        <v>0</v>
      </c>
      <c r="BH197" s="177">
        <f t="shared" ref="BH197:BH216" si="63">IF(O197="zníž. prenesená",K197,0)</f>
        <v>0</v>
      </c>
      <c r="BI197" s="177">
        <f t="shared" ref="BI197:BI216" si="64">IF(O197="nulová",K197,0)</f>
        <v>0</v>
      </c>
      <c r="BJ197" s="14" t="s">
        <v>158</v>
      </c>
      <c r="BK197" s="178">
        <f t="shared" ref="BK197:BK216" si="65">ROUND(P197*H197,3)</f>
        <v>0</v>
      </c>
      <c r="BL197" s="14" t="s">
        <v>183</v>
      </c>
      <c r="BM197" s="176" t="s">
        <v>363</v>
      </c>
    </row>
    <row r="198" spans="1:65" s="2" customFormat="1" ht="16.5" customHeight="1" x14ac:dyDescent="0.2">
      <c r="A198" s="28"/>
      <c r="B198" s="163"/>
      <c r="C198" s="164" t="s">
        <v>360</v>
      </c>
      <c r="D198" s="164" t="s">
        <v>153</v>
      </c>
      <c r="E198" s="165" t="s">
        <v>1608</v>
      </c>
      <c r="F198" s="166" t="s">
        <v>1609</v>
      </c>
      <c r="G198" s="167" t="s">
        <v>156</v>
      </c>
      <c r="H198" s="168">
        <v>13</v>
      </c>
      <c r="I198" s="169"/>
      <c r="J198" s="169"/>
      <c r="K198" s="168">
        <f t="shared" si="53"/>
        <v>0</v>
      </c>
      <c r="L198" s="170"/>
      <c r="M198" s="29"/>
      <c r="N198" s="171" t="s">
        <v>1</v>
      </c>
      <c r="O198" s="172" t="s">
        <v>38</v>
      </c>
      <c r="P198" s="173">
        <f t="shared" si="54"/>
        <v>0</v>
      </c>
      <c r="Q198" s="173">
        <f t="shared" si="55"/>
        <v>0</v>
      </c>
      <c r="R198" s="173">
        <f t="shared" si="56"/>
        <v>0</v>
      </c>
      <c r="S198" s="53"/>
      <c r="T198" s="174">
        <f t="shared" si="57"/>
        <v>0</v>
      </c>
      <c r="U198" s="174">
        <v>0</v>
      </c>
      <c r="V198" s="174">
        <f t="shared" si="58"/>
        <v>0</v>
      </c>
      <c r="W198" s="174">
        <v>0</v>
      </c>
      <c r="X198" s="175">
        <f t="shared" si="59"/>
        <v>0</v>
      </c>
      <c r="Y198" s="28"/>
      <c r="Z198" s="28"/>
      <c r="AA198" s="28"/>
      <c r="AB198" s="28"/>
      <c r="AC198" s="28"/>
      <c r="AD198" s="28"/>
      <c r="AE198" s="28"/>
      <c r="AR198" s="176" t="s">
        <v>183</v>
      </c>
      <c r="AT198" s="176" t="s">
        <v>153</v>
      </c>
      <c r="AU198" s="176" t="s">
        <v>158</v>
      </c>
      <c r="AY198" s="14" t="s">
        <v>151</v>
      </c>
      <c r="BE198" s="177">
        <f t="shared" si="60"/>
        <v>0</v>
      </c>
      <c r="BF198" s="177">
        <f t="shared" si="61"/>
        <v>0</v>
      </c>
      <c r="BG198" s="177">
        <f t="shared" si="62"/>
        <v>0</v>
      </c>
      <c r="BH198" s="177">
        <f t="shared" si="63"/>
        <v>0</v>
      </c>
      <c r="BI198" s="177">
        <f t="shared" si="64"/>
        <v>0</v>
      </c>
      <c r="BJ198" s="14" t="s">
        <v>158</v>
      </c>
      <c r="BK198" s="178">
        <f t="shared" si="65"/>
        <v>0</v>
      </c>
      <c r="BL198" s="14" t="s">
        <v>183</v>
      </c>
      <c r="BM198" s="176" t="s">
        <v>366</v>
      </c>
    </row>
    <row r="199" spans="1:65" s="2" customFormat="1" ht="16.5" customHeight="1" x14ac:dyDescent="0.2">
      <c r="A199" s="28"/>
      <c r="B199" s="163"/>
      <c r="C199" s="164" t="s">
        <v>264</v>
      </c>
      <c r="D199" s="164" t="s">
        <v>153</v>
      </c>
      <c r="E199" s="165" t="s">
        <v>1610</v>
      </c>
      <c r="F199" s="166" t="s">
        <v>1611</v>
      </c>
      <c r="G199" s="167" t="s">
        <v>156</v>
      </c>
      <c r="H199" s="168">
        <v>7</v>
      </c>
      <c r="I199" s="169"/>
      <c r="J199" s="169"/>
      <c r="K199" s="168">
        <f t="shared" si="53"/>
        <v>0</v>
      </c>
      <c r="L199" s="170"/>
      <c r="M199" s="29"/>
      <c r="N199" s="171" t="s">
        <v>1</v>
      </c>
      <c r="O199" s="172" t="s">
        <v>38</v>
      </c>
      <c r="P199" s="173">
        <f t="shared" si="54"/>
        <v>0</v>
      </c>
      <c r="Q199" s="173">
        <f t="shared" si="55"/>
        <v>0</v>
      </c>
      <c r="R199" s="173">
        <f t="shared" si="56"/>
        <v>0</v>
      </c>
      <c r="S199" s="53"/>
      <c r="T199" s="174">
        <f t="shared" si="57"/>
        <v>0</v>
      </c>
      <c r="U199" s="174">
        <v>0</v>
      </c>
      <c r="V199" s="174">
        <f t="shared" si="58"/>
        <v>0</v>
      </c>
      <c r="W199" s="174">
        <v>0</v>
      </c>
      <c r="X199" s="175">
        <f t="shared" si="59"/>
        <v>0</v>
      </c>
      <c r="Y199" s="28"/>
      <c r="Z199" s="28"/>
      <c r="AA199" s="28"/>
      <c r="AB199" s="28"/>
      <c r="AC199" s="28"/>
      <c r="AD199" s="28"/>
      <c r="AE199" s="28"/>
      <c r="AR199" s="176" t="s">
        <v>183</v>
      </c>
      <c r="AT199" s="176" t="s">
        <v>153</v>
      </c>
      <c r="AU199" s="176" t="s">
        <v>158</v>
      </c>
      <c r="AY199" s="14" t="s">
        <v>151</v>
      </c>
      <c r="BE199" s="177">
        <f t="shared" si="60"/>
        <v>0</v>
      </c>
      <c r="BF199" s="177">
        <f t="shared" si="61"/>
        <v>0</v>
      </c>
      <c r="BG199" s="177">
        <f t="shared" si="62"/>
        <v>0</v>
      </c>
      <c r="BH199" s="177">
        <f t="shared" si="63"/>
        <v>0</v>
      </c>
      <c r="BI199" s="177">
        <f t="shared" si="64"/>
        <v>0</v>
      </c>
      <c r="BJ199" s="14" t="s">
        <v>158</v>
      </c>
      <c r="BK199" s="178">
        <f t="shared" si="65"/>
        <v>0</v>
      </c>
      <c r="BL199" s="14" t="s">
        <v>183</v>
      </c>
      <c r="BM199" s="176" t="s">
        <v>370</v>
      </c>
    </row>
    <row r="200" spans="1:65" s="2" customFormat="1" ht="16.5" customHeight="1" x14ac:dyDescent="0.2">
      <c r="A200" s="28"/>
      <c r="B200" s="163"/>
      <c r="C200" s="164" t="s">
        <v>367</v>
      </c>
      <c r="D200" s="164" t="s">
        <v>153</v>
      </c>
      <c r="E200" s="165" t="s">
        <v>1612</v>
      </c>
      <c r="F200" s="166" t="s">
        <v>1613</v>
      </c>
      <c r="G200" s="167" t="s">
        <v>156</v>
      </c>
      <c r="H200" s="168">
        <v>6</v>
      </c>
      <c r="I200" s="169"/>
      <c r="J200" s="169"/>
      <c r="K200" s="168">
        <f t="shared" si="53"/>
        <v>0</v>
      </c>
      <c r="L200" s="170"/>
      <c r="M200" s="29"/>
      <c r="N200" s="171" t="s">
        <v>1</v>
      </c>
      <c r="O200" s="172" t="s">
        <v>38</v>
      </c>
      <c r="P200" s="173">
        <f t="shared" si="54"/>
        <v>0</v>
      </c>
      <c r="Q200" s="173">
        <f t="shared" si="55"/>
        <v>0</v>
      </c>
      <c r="R200" s="173">
        <f t="shared" si="56"/>
        <v>0</v>
      </c>
      <c r="S200" s="53"/>
      <c r="T200" s="174">
        <f t="shared" si="57"/>
        <v>0</v>
      </c>
      <c r="U200" s="174">
        <v>0</v>
      </c>
      <c r="V200" s="174">
        <f t="shared" si="58"/>
        <v>0</v>
      </c>
      <c r="W200" s="174">
        <v>0</v>
      </c>
      <c r="X200" s="175">
        <f t="shared" si="59"/>
        <v>0</v>
      </c>
      <c r="Y200" s="28"/>
      <c r="Z200" s="28"/>
      <c r="AA200" s="28"/>
      <c r="AB200" s="28"/>
      <c r="AC200" s="28"/>
      <c r="AD200" s="28"/>
      <c r="AE200" s="28"/>
      <c r="AR200" s="176" t="s">
        <v>183</v>
      </c>
      <c r="AT200" s="176" t="s">
        <v>153</v>
      </c>
      <c r="AU200" s="176" t="s">
        <v>158</v>
      </c>
      <c r="AY200" s="14" t="s">
        <v>151</v>
      </c>
      <c r="BE200" s="177">
        <f t="shared" si="60"/>
        <v>0</v>
      </c>
      <c r="BF200" s="177">
        <f t="shared" si="61"/>
        <v>0</v>
      </c>
      <c r="BG200" s="177">
        <f t="shared" si="62"/>
        <v>0</v>
      </c>
      <c r="BH200" s="177">
        <f t="shared" si="63"/>
        <v>0</v>
      </c>
      <c r="BI200" s="177">
        <f t="shared" si="64"/>
        <v>0</v>
      </c>
      <c r="BJ200" s="14" t="s">
        <v>158</v>
      </c>
      <c r="BK200" s="178">
        <f t="shared" si="65"/>
        <v>0</v>
      </c>
      <c r="BL200" s="14" t="s">
        <v>183</v>
      </c>
      <c r="BM200" s="176" t="s">
        <v>373</v>
      </c>
    </row>
    <row r="201" spans="1:65" s="2" customFormat="1" ht="16.5" customHeight="1" x14ac:dyDescent="0.2">
      <c r="A201" s="28"/>
      <c r="B201" s="163"/>
      <c r="C201" s="164" t="s">
        <v>267</v>
      </c>
      <c r="D201" s="164" t="s">
        <v>153</v>
      </c>
      <c r="E201" s="165" t="s">
        <v>1614</v>
      </c>
      <c r="F201" s="166" t="s">
        <v>1615</v>
      </c>
      <c r="G201" s="167" t="s">
        <v>156</v>
      </c>
      <c r="H201" s="168">
        <v>21</v>
      </c>
      <c r="I201" s="169"/>
      <c r="J201" s="169"/>
      <c r="K201" s="168">
        <f t="shared" si="53"/>
        <v>0</v>
      </c>
      <c r="L201" s="170"/>
      <c r="M201" s="29"/>
      <c r="N201" s="171" t="s">
        <v>1</v>
      </c>
      <c r="O201" s="172" t="s">
        <v>38</v>
      </c>
      <c r="P201" s="173">
        <f t="shared" si="54"/>
        <v>0</v>
      </c>
      <c r="Q201" s="173">
        <f t="shared" si="55"/>
        <v>0</v>
      </c>
      <c r="R201" s="173">
        <f t="shared" si="56"/>
        <v>0</v>
      </c>
      <c r="S201" s="53"/>
      <c r="T201" s="174">
        <f t="shared" si="57"/>
        <v>0</v>
      </c>
      <c r="U201" s="174">
        <v>0</v>
      </c>
      <c r="V201" s="174">
        <f t="shared" si="58"/>
        <v>0</v>
      </c>
      <c r="W201" s="174">
        <v>0</v>
      </c>
      <c r="X201" s="175">
        <f t="shared" si="59"/>
        <v>0</v>
      </c>
      <c r="Y201" s="28"/>
      <c r="Z201" s="28"/>
      <c r="AA201" s="28"/>
      <c r="AB201" s="28"/>
      <c r="AC201" s="28"/>
      <c r="AD201" s="28"/>
      <c r="AE201" s="28"/>
      <c r="AR201" s="176" t="s">
        <v>183</v>
      </c>
      <c r="AT201" s="176" t="s">
        <v>153</v>
      </c>
      <c r="AU201" s="176" t="s">
        <v>158</v>
      </c>
      <c r="AY201" s="14" t="s">
        <v>151</v>
      </c>
      <c r="BE201" s="177">
        <f t="shared" si="60"/>
        <v>0</v>
      </c>
      <c r="BF201" s="177">
        <f t="shared" si="61"/>
        <v>0</v>
      </c>
      <c r="BG201" s="177">
        <f t="shared" si="62"/>
        <v>0</v>
      </c>
      <c r="BH201" s="177">
        <f t="shared" si="63"/>
        <v>0</v>
      </c>
      <c r="BI201" s="177">
        <f t="shared" si="64"/>
        <v>0</v>
      </c>
      <c r="BJ201" s="14" t="s">
        <v>158</v>
      </c>
      <c r="BK201" s="178">
        <f t="shared" si="65"/>
        <v>0</v>
      </c>
      <c r="BL201" s="14" t="s">
        <v>183</v>
      </c>
      <c r="BM201" s="176" t="s">
        <v>377</v>
      </c>
    </row>
    <row r="202" spans="1:65" s="2" customFormat="1" ht="16.5" customHeight="1" x14ac:dyDescent="0.2">
      <c r="A202" s="28"/>
      <c r="B202" s="163"/>
      <c r="C202" s="164" t="s">
        <v>374</v>
      </c>
      <c r="D202" s="164" t="s">
        <v>153</v>
      </c>
      <c r="E202" s="165" t="s">
        <v>1616</v>
      </c>
      <c r="F202" s="166" t="s">
        <v>1617</v>
      </c>
      <c r="G202" s="167" t="s">
        <v>156</v>
      </c>
      <c r="H202" s="168">
        <v>9</v>
      </c>
      <c r="I202" s="169"/>
      <c r="J202" s="169"/>
      <c r="K202" s="168">
        <f t="shared" si="53"/>
        <v>0</v>
      </c>
      <c r="L202" s="170"/>
      <c r="M202" s="29"/>
      <c r="N202" s="171" t="s">
        <v>1</v>
      </c>
      <c r="O202" s="172" t="s">
        <v>38</v>
      </c>
      <c r="P202" s="173">
        <f t="shared" si="54"/>
        <v>0</v>
      </c>
      <c r="Q202" s="173">
        <f t="shared" si="55"/>
        <v>0</v>
      </c>
      <c r="R202" s="173">
        <f t="shared" si="56"/>
        <v>0</v>
      </c>
      <c r="S202" s="53"/>
      <c r="T202" s="174">
        <f t="shared" si="57"/>
        <v>0</v>
      </c>
      <c r="U202" s="174">
        <v>0</v>
      </c>
      <c r="V202" s="174">
        <f t="shared" si="58"/>
        <v>0</v>
      </c>
      <c r="W202" s="174">
        <v>0</v>
      </c>
      <c r="X202" s="175">
        <f t="shared" si="59"/>
        <v>0</v>
      </c>
      <c r="Y202" s="28"/>
      <c r="Z202" s="28"/>
      <c r="AA202" s="28"/>
      <c r="AB202" s="28"/>
      <c r="AC202" s="28"/>
      <c r="AD202" s="28"/>
      <c r="AE202" s="28"/>
      <c r="AR202" s="176" t="s">
        <v>183</v>
      </c>
      <c r="AT202" s="176" t="s">
        <v>153</v>
      </c>
      <c r="AU202" s="176" t="s">
        <v>158</v>
      </c>
      <c r="AY202" s="14" t="s">
        <v>151</v>
      </c>
      <c r="BE202" s="177">
        <f t="shared" si="60"/>
        <v>0</v>
      </c>
      <c r="BF202" s="177">
        <f t="shared" si="61"/>
        <v>0</v>
      </c>
      <c r="BG202" s="177">
        <f t="shared" si="62"/>
        <v>0</v>
      </c>
      <c r="BH202" s="177">
        <f t="shared" si="63"/>
        <v>0</v>
      </c>
      <c r="BI202" s="177">
        <f t="shared" si="64"/>
        <v>0</v>
      </c>
      <c r="BJ202" s="14" t="s">
        <v>158</v>
      </c>
      <c r="BK202" s="178">
        <f t="shared" si="65"/>
        <v>0</v>
      </c>
      <c r="BL202" s="14" t="s">
        <v>183</v>
      </c>
      <c r="BM202" s="176" t="s">
        <v>380</v>
      </c>
    </row>
    <row r="203" spans="1:65" s="2" customFormat="1" ht="16.5" customHeight="1" x14ac:dyDescent="0.2">
      <c r="A203" s="28"/>
      <c r="B203" s="163"/>
      <c r="C203" s="164" t="s">
        <v>272</v>
      </c>
      <c r="D203" s="164" t="s">
        <v>153</v>
      </c>
      <c r="E203" s="165" t="s">
        <v>1618</v>
      </c>
      <c r="F203" s="166" t="s">
        <v>1619</v>
      </c>
      <c r="G203" s="167" t="s">
        <v>156</v>
      </c>
      <c r="H203" s="168">
        <v>11</v>
      </c>
      <c r="I203" s="169"/>
      <c r="J203" s="169"/>
      <c r="K203" s="168">
        <f t="shared" si="53"/>
        <v>0</v>
      </c>
      <c r="L203" s="170"/>
      <c r="M203" s="29"/>
      <c r="N203" s="171" t="s">
        <v>1</v>
      </c>
      <c r="O203" s="172" t="s">
        <v>38</v>
      </c>
      <c r="P203" s="173">
        <f t="shared" si="54"/>
        <v>0</v>
      </c>
      <c r="Q203" s="173">
        <f t="shared" si="55"/>
        <v>0</v>
      </c>
      <c r="R203" s="173">
        <f t="shared" si="56"/>
        <v>0</v>
      </c>
      <c r="S203" s="53"/>
      <c r="T203" s="174">
        <f t="shared" si="57"/>
        <v>0</v>
      </c>
      <c r="U203" s="174">
        <v>0</v>
      </c>
      <c r="V203" s="174">
        <f t="shared" si="58"/>
        <v>0</v>
      </c>
      <c r="W203" s="174">
        <v>0</v>
      </c>
      <c r="X203" s="175">
        <f t="shared" si="59"/>
        <v>0</v>
      </c>
      <c r="Y203" s="28"/>
      <c r="Z203" s="28"/>
      <c r="AA203" s="28"/>
      <c r="AB203" s="28"/>
      <c r="AC203" s="28"/>
      <c r="AD203" s="28"/>
      <c r="AE203" s="28"/>
      <c r="AR203" s="176" t="s">
        <v>183</v>
      </c>
      <c r="AT203" s="176" t="s">
        <v>153</v>
      </c>
      <c r="AU203" s="176" t="s">
        <v>158</v>
      </c>
      <c r="AY203" s="14" t="s">
        <v>151</v>
      </c>
      <c r="BE203" s="177">
        <f t="shared" si="60"/>
        <v>0</v>
      </c>
      <c r="BF203" s="177">
        <f t="shared" si="61"/>
        <v>0</v>
      </c>
      <c r="BG203" s="177">
        <f t="shared" si="62"/>
        <v>0</v>
      </c>
      <c r="BH203" s="177">
        <f t="shared" si="63"/>
        <v>0</v>
      </c>
      <c r="BI203" s="177">
        <f t="shared" si="64"/>
        <v>0</v>
      </c>
      <c r="BJ203" s="14" t="s">
        <v>158</v>
      </c>
      <c r="BK203" s="178">
        <f t="shared" si="65"/>
        <v>0</v>
      </c>
      <c r="BL203" s="14" t="s">
        <v>183</v>
      </c>
      <c r="BM203" s="176" t="s">
        <v>384</v>
      </c>
    </row>
    <row r="204" spans="1:65" s="2" customFormat="1" ht="16.5" customHeight="1" x14ac:dyDescent="0.2">
      <c r="A204" s="28"/>
      <c r="B204" s="163"/>
      <c r="C204" s="164" t="s">
        <v>381</v>
      </c>
      <c r="D204" s="164" t="s">
        <v>153</v>
      </c>
      <c r="E204" s="165" t="s">
        <v>1620</v>
      </c>
      <c r="F204" s="166" t="s">
        <v>1621</v>
      </c>
      <c r="G204" s="167" t="s">
        <v>156</v>
      </c>
      <c r="H204" s="168">
        <v>26</v>
      </c>
      <c r="I204" s="169"/>
      <c r="J204" s="169"/>
      <c r="K204" s="168">
        <f t="shared" si="53"/>
        <v>0</v>
      </c>
      <c r="L204" s="170"/>
      <c r="M204" s="29"/>
      <c r="N204" s="171" t="s">
        <v>1</v>
      </c>
      <c r="O204" s="172" t="s">
        <v>38</v>
      </c>
      <c r="P204" s="173">
        <f t="shared" si="54"/>
        <v>0</v>
      </c>
      <c r="Q204" s="173">
        <f t="shared" si="55"/>
        <v>0</v>
      </c>
      <c r="R204" s="173">
        <f t="shared" si="56"/>
        <v>0</v>
      </c>
      <c r="S204" s="53"/>
      <c r="T204" s="174">
        <f t="shared" si="57"/>
        <v>0</v>
      </c>
      <c r="U204" s="174">
        <v>0</v>
      </c>
      <c r="V204" s="174">
        <f t="shared" si="58"/>
        <v>0</v>
      </c>
      <c r="W204" s="174">
        <v>0</v>
      </c>
      <c r="X204" s="175">
        <f t="shared" si="59"/>
        <v>0</v>
      </c>
      <c r="Y204" s="28"/>
      <c r="Z204" s="28"/>
      <c r="AA204" s="28"/>
      <c r="AB204" s="28"/>
      <c r="AC204" s="28"/>
      <c r="AD204" s="28"/>
      <c r="AE204" s="28"/>
      <c r="AR204" s="176" t="s">
        <v>183</v>
      </c>
      <c r="AT204" s="176" t="s">
        <v>153</v>
      </c>
      <c r="AU204" s="176" t="s">
        <v>158</v>
      </c>
      <c r="AY204" s="14" t="s">
        <v>151</v>
      </c>
      <c r="BE204" s="177">
        <f t="shared" si="60"/>
        <v>0</v>
      </c>
      <c r="BF204" s="177">
        <f t="shared" si="61"/>
        <v>0</v>
      </c>
      <c r="BG204" s="177">
        <f t="shared" si="62"/>
        <v>0</v>
      </c>
      <c r="BH204" s="177">
        <f t="shared" si="63"/>
        <v>0</v>
      </c>
      <c r="BI204" s="177">
        <f t="shared" si="64"/>
        <v>0</v>
      </c>
      <c r="BJ204" s="14" t="s">
        <v>158</v>
      </c>
      <c r="BK204" s="178">
        <f t="shared" si="65"/>
        <v>0</v>
      </c>
      <c r="BL204" s="14" t="s">
        <v>183</v>
      </c>
      <c r="BM204" s="176" t="s">
        <v>388</v>
      </c>
    </row>
    <row r="205" spans="1:65" s="2" customFormat="1" ht="16.5" customHeight="1" x14ac:dyDescent="0.2">
      <c r="A205" s="28"/>
      <c r="B205" s="163"/>
      <c r="C205" s="164" t="s">
        <v>275</v>
      </c>
      <c r="D205" s="164" t="s">
        <v>153</v>
      </c>
      <c r="E205" s="165" t="s">
        <v>1622</v>
      </c>
      <c r="F205" s="166" t="s">
        <v>1623</v>
      </c>
      <c r="G205" s="167" t="s">
        <v>156</v>
      </c>
      <c r="H205" s="168">
        <v>16</v>
      </c>
      <c r="I205" s="169"/>
      <c r="J205" s="169"/>
      <c r="K205" s="168">
        <f t="shared" si="53"/>
        <v>0</v>
      </c>
      <c r="L205" s="170"/>
      <c r="M205" s="29"/>
      <c r="N205" s="171" t="s">
        <v>1</v>
      </c>
      <c r="O205" s="172" t="s">
        <v>38</v>
      </c>
      <c r="P205" s="173">
        <f t="shared" si="54"/>
        <v>0</v>
      </c>
      <c r="Q205" s="173">
        <f t="shared" si="55"/>
        <v>0</v>
      </c>
      <c r="R205" s="173">
        <f t="shared" si="56"/>
        <v>0</v>
      </c>
      <c r="S205" s="53"/>
      <c r="T205" s="174">
        <f t="shared" si="57"/>
        <v>0</v>
      </c>
      <c r="U205" s="174">
        <v>0</v>
      </c>
      <c r="V205" s="174">
        <f t="shared" si="58"/>
        <v>0</v>
      </c>
      <c r="W205" s="174">
        <v>0</v>
      </c>
      <c r="X205" s="175">
        <f t="shared" si="59"/>
        <v>0</v>
      </c>
      <c r="Y205" s="28"/>
      <c r="Z205" s="28"/>
      <c r="AA205" s="28"/>
      <c r="AB205" s="28"/>
      <c r="AC205" s="28"/>
      <c r="AD205" s="28"/>
      <c r="AE205" s="28"/>
      <c r="AR205" s="176" t="s">
        <v>183</v>
      </c>
      <c r="AT205" s="176" t="s">
        <v>153</v>
      </c>
      <c r="AU205" s="176" t="s">
        <v>158</v>
      </c>
      <c r="AY205" s="14" t="s">
        <v>151</v>
      </c>
      <c r="BE205" s="177">
        <f t="shared" si="60"/>
        <v>0</v>
      </c>
      <c r="BF205" s="177">
        <f t="shared" si="61"/>
        <v>0</v>
      </c>
      <c r="BG205" s="177">
        <f t="shared" si="62"/>
        <v>0</v>
      </c>
      <c r="BH205" s="177">
        <f t="shared" si="63"/>
        <v>0</v>
      </c>
      <c r="BI205" s="177">
        <f t="shared" si="64"/>
        <v>0</v>
      </c>
      <c r="BJ205" s="14" t="s">
        <v>158</v>
      </c>
      <c r="BK205" s="178">
        <f t="shared" si="65"/>
        <v>0</v>
      </c>
      <c r="BL205" s="14" t="s">
        <v>183</v>
      </c>
      <c r="BM205" s="176" t="s">
        <v>392</v>
      </c>
    </row>
    <row r="206" spans="1:65" s="2" customFormat="1" ht="21.75" customHeight="1" x14ac:dyDescent="0.2">
      <c r="A206" s="28"/>
      <c r="B206" s="163"/>
      <c r="C206" s="164" t="s">
        <v>389</v>
      </c>
      <c r="D206" s="164" t="s">
        <v>153</v>
      </c>
      <c r="E206" s="165" t="s">
        <v>1624</v>
      </c>
      <c r="F206" s="166" t="s">
        <v>1625</v>
      </c>
      <c r="G206" s="167" t="s">
        <v>219</v>
      </c>
      <c r="H206" s="168">
        <v>14</v>
      </c>
      <c r="I206" s="169"/>
      <c r="J206" s="169"/>
      <c r="K206" s="168">
        <f t="shared" si="53"/>
        <v>0</v>
      </c>
      <c r="L206" s="170"/>
      <c r="M206" s="29"/>
      <c r="N206" s="171" t="s">
        <v>1</v>
      </c>
      <c r="O206" s="172" t="s">
        <v>38</v>
      </c>
      <c r="P206" s="173">
        <f t="shared" si="54"/>
        <v>0</v>
      </c>
      <c r="Q206" s="173">
        <f t="shared" si="55"/>
        <v>0</v>
      </c>
      <c r="R206" s="173">
        <f t="shared" si="56"/>
        <v>0</v>
      </c>
      <c r="S206" s="53"/>
      <c r="T206" s="174">
        <f t="shared" si="57"/>
        <v>0</v>
      </c>
      <c r="U206" s="174">
        <v>0</v>
      </c>
      <c r="V206" s="174">
        <f t="shared" si="58"/>
        <v>0</v>
      </c>
      <c r="W206" s="174">
        <v>0</v>
      </c>
      <c r="X206" s="175">
        <f t="shared" si="59"/>
        <v>0</v>
      </c>
      <c r="Y206" s="28"/>
      <c r="Z206" s="28"/>
      <c r="AA206" s="28"/>
      <c r="AB206" s="28"/>
      <c r="AC206" s="28"/>
      <c r="AD206" s="28"/>
      <c r="AE206" s="28"/>
      <c r="AR206" s="176" t="s">
        <v>183</v>
      </c>
      <c r="AT206" s="176" t="s">
        <v>153</v>
      </c>
      <c r="AU206" s="176" t="s">
        <v>158</v>
      </c>
      <c r="AY206" s="14" t="s">
        <v>151</v>
      </c>
      <c r="BE206" s="177">
        <f t="shared" si="60"/>
        <v>0</v>
      </c>
      <c r="BF206" s="177">
        <f t="shared" si="61"/>
        <v>0</v>
      </c>
      <c r="BG206" s="177">
        <f t="shared" si="62"/>
        <v>0</v>
      </c>
      <c r="BH206" s="177">
        <f t="shared" si="63"/>
        <v>0</v>
      </c>
      <c r="BI206" s="177">
        <f t="shared" si="64"/>
        <v>0</v>
      </c>
      <c r="BJ206" s="14" t="s">
        <v>158</v>
      </c>
      <c r="BK206" s="178">
        <f t="shared" si="65"/>
        <v>0</v>
      </c>
      <c r="BL206" s="14" t="s">
        <v>183</v>
      </c>
      <c r="BM206" s="176" t="s">
        <v>395</v>
      </c>
    </row>
    <row r="207" spans="1:65" s="2" customFormat="1" ht="21.75" customHeight="1" x14ac:dyDescent="0.2">
      <c r="A207" s="28"/>
      <c r="B207" s="163"/>
      <c r="C207" s="164" t="s">
        <v>279</v>
      </c>
      <c r="D207" s="164" t="s">
        <v>153</v>
      </c>
      <c r="E207" s="165" t="s">
        <v>1626</v>
      </c>
      <c r="F207" s="166" t="s">
        <v>1627</v>
      </c>
      <c r="G207" s="167" t="s">
        <v>219</v>
      </c>
      <c r="H207" s="168">
        <v>8</v>
      </c>
      <c r="I207" s="169"/>
      <c r="J207" s="169"/>
      <c r="K207" s="168">
        <f t="shared" si="53"/>
        <v>0</v>
      </c>
      <c r="L207" s="170"/>
      <c r="M207" s="29"/>
      <c r="N207" s="171" t="s">
        <v>1</v>
      </c>
      <c r="O207" s="172" t="s">
        <v>38</v>
      </c>
      <c r="P207" s="173">
        <f t="shared" si="54"/>
        <v>0</v>
      </c>
      <c r="Q207" s="173">
        <f t="shared" si="55"/>
        <v>0</v>
      </c>
      <c r="R207" s="173">
        <f t="shared" si="56"/>
        <v>0</v>
      </c>
      <c r="S207" s="53"/>
      <c r="T207" s="174">
        <f t="shared" si="57"/>
        <v>0</v>
      </c>
      <c r="U207" s="174">
        <v>0</v>
      </c>
      <c r="V207" s="174">
        <f t="shared" si="58"/>
        <v>0</v>
      </c>
      <c r="W207" s="174">
        <v>0</v>
      </c>
      <c r="X207" s="175">
        <f t="shared" si="59"/>
        <v>0</v>
      </c>
      <c r="Y207" s="28"/>
      <c r="Z207" s="28"/>
      <c r="AA207" s="28"/>
      <c r="AB207" s="28"/>
      <c r="AC207" s="28"/>
      <c r="AD207" s="28"/>
      <c r="AE207" s="28"/>
      <c r="AR207" s="176" t="s">
        <v>183</v>
      </c>
      <c r="AT207" s="176" t="s">
        <v>153</v>
      </c>
      <c r="AU207" s="176" t="s">
        <v>158</v>
      </c>
      <c r="AY207" s="14" t="s">
        <v>151</v>
      </c>
      <c r="BE207" s="177">
        <f t="shared" si="60"/>
        <v>0</v>
      </c>
      <c r="BF207" s="177">
        <f t="shared" si="61"/>
        <v>0</v>
      </c>
      <c r="BG207" s="177">
        <f t="shared" si="62"/>
        <v>0</v>
      </c>
      <c r="BH207" s="177">
        <f t="shared" si="63"/>
        <v>0</v>
      </c>
      <c r="BI207" s="177">
        <f t="shared" si="64"/>
        <v>0</v>
      </c>
      <c r="BJ207" s="14" t="s">
        <v>158</v>
      </c>
      <c r="BK207" s="178">
        <f t="shared" si="65"/>
        <v>0</v>
      </c>
      <c r="BL207" s="14" t="s">
        <v>183</v>
      </c>
      <c r="BM207" s="176" t="s">
        <v>399</v>
      </c>
    </row>
    <row r="208" spans="1:65" s="2" customFormat="1" ht="21.75" customHeight="1" x14ac:dyDescent="0.2">
      <c r="A208" s="28"/>
      <c r="B208" s="163"/>
      <c r="C208" s="164" t="s">
        <v>396</v>
      </c>
      <c r="D208" s="164" t="s">
        <v>153</v>
      </c>
      <c r="E208" s="165" t="s">
        <v>1628</v>
      </c>
      <c r="F208" s="166" t="s">
        <v>1629</v>
      </c>
      <c r="G208" s="167" t="s">
        <v>219</v>
      </c>
      <c r="H208" s="168">
        <v>3</v>
      </c>
      <c r="I208" s="169"/>
      <c r="J208" s="169"/>
      <c r="K208" s="168">
        <f t="shared" si="53"/>
        <v>0</v>
      </c>
      <c r="L208" s="170"/>
      <c r="M208" s="29"/>
      <c r="N208" s="171" t="s">
        <v>1</v>
      </c>
      <c r="O208" s="172" t="s">
        <v>38</v>
      </c>
      <c r="P208" s="173">
        <f t="shared" si="54"/>
        <v>0</v>
      </c>
      <c r="Q208" s="173">
        <f t="shared" si="55"/>
        <v>0</v>
      </c>
      <c r="R208" s="173">
        <f t="shared" si="56"/>
        <v>0</v>
      </c>
      <c r="S208" s="53"/>
      <c r="T208" s="174">
        <f t="shared" si="57"/>
        <v>0</v>
      </c>
      <c r="U208" s="174">
        <v>0</v>
      </c>
      <c r="V208" s="174">
        <f t="shared" si="58"/>
        <v>0</v>
      </c>
      <c r="W208" s="174">
        <v>0</v>
      </c>
      <c r="X208" s="175">
        <f t="shared" si="59"/>
        <v>0</v>
      </c>
      <c r="Y208" s="28"/>
      <c r="Z208" s="28"/>
      <c r="AA208" s="28"/>
      <c r="AB208" s="28"/>
      <c r="AC208" s="28"/>
      <c r="AD208" s="28"/>
      <c r="AE208" s="28"/>
      <c r="AR208" s="176" t="s">
        <v>183</v>
      </c>
      <c r="AT208" s="176" t="s">
        <v>153</v>
      </c>
      <c r="AU208" s="176" t="s">
        <v>158</v>
      </c>
      <c r="AY208" s="14" t="s">
        <v>151</v>
      </c>
      <c r="BE208" s="177">
        <f t="shared" si="60"/>
        <v>0</v>
      </c>
      <c r="BF208" s="177">
        <f t="shared" si="61"/>
        <v>0</v>
      </c>
      <c r="BG208" s="177">
        <f t="shared" si="62"/>
        <v>0</v>
      </c>
      <c r="BH208" s="177">
        <f t="shared" si="63"/>
        <v>0</v>
      </c>
      <c r="BI208" s="177">
        <f t="shared" si="64"/>
        <v>0</v>
      </c>
      <c r="BJ208" s="14" t="s">
        <v>158</v>
      </c>
      <c r="BK208" s="178">
        <f t="shared" si="65"/>
        <v>0</v>
      </c>
      <c r="BL208" s="14" t="s">
        <v>183</v>
      </c>
      <c r="BM208" s="176" t="s">
        <v>402</v>
      </c>
    </row>
    <row r="209" spans="1:65" s="2" customFormat="1" ht="21.75" customHeight="1" x14ac:dyDescent="0.2">
      <c r="A209" s="28"/>
      <c r="B209" s="163"/>
      <c r="C209" s="164" t="s">
        <v>282</v>
      </c>
      <c r="D209" s="164" t="s">
        <v>153</v>
      </c>
      <c r="E209" s="165" t="s">
        <v>1630</v>
      </c>
      <c r="F209" s="166" t="s">
        <v>1631</v>
      </c>
      <c r="G209" s="167" t="s">
        <v>219</v>
      </c>
      <c r="H209" s="168">
        <v>1</v>
      </c>
      <c r="I209" s="169"/>
      <c r="J209" s="169"/>
      <c r="K209" s="168">
        <f t="shared" si="53"/>
        <v>0</v>
      </c>
      <c r="L209" s="170"/>
      <c r="M209" s="29"/>
      <c r="N209" s="171" t="s">
        <v>1</v>
      </c>
      <c r="O209" s="172" t="s">
        <v>38</v>
      </c>
      <c r="P209" s="173">
        <f t="shared" si="54"/>
        <v>0</v>
      </c>
      <c r="Q209" s="173">
        <f t="shared" si="55"/>
        <v>0</v>
      </c>
      <c r="R209" s="173">
        <f t="shared" si="56"/>
        <v>0</v>
      </c>
      <c r="S209" s="53"/>
      <c r="T209" s="174">
        <f t="shared" si="57"/>
        <v>0</v>
      </c>
      <c r="U209" s="174">
        <v>0</v>
      </c>
      <c r="V209" s="174">
        <f t="shared" si="58"/>
        <v>0</v>
      </c>
      <c r="W209" s="174">
        <v>0</v>
      </c>
      <c r="X209" s="175">
        <f t="shared" si="59"/>
        <v>0</v>
      </c>
      <c r="Y209" s="28"/>
      <c r="Z209" s="28"/>
      <c r="AA209" s="28"/>
      <c r="AB209" s="28"/>
      <c r="AC209" s="28"/>
      <c r="AD209" s="28"/>
      <c r="AE209" s="28"/>
      <c r="AR209" s="176" t="s">
        <v>183</v>
      </c>
      <c r="AT209" s="176" t="s">
        <v>153</v>
      </c>
      <c r="AU209" s="176" t="s">
        <v>158</v>
      </c>
      <c r="AY209" s="14" t="s">
        <v>151</v>
      </c>
      <c r="BE209" s="177">
        <f t="shared" si="60"/>
        <v>0</v>
      </c>
      <c r="BF209" s="177">
        <f t="shared" si="61"/>
        <v>0</v>
      </c>
      <c r="BG209" s="177">
        <f t="shared" si="62"/>
        <v>0</v>
      </c>
      <c r="BH209" s="177">
        <f t="shared" si="63"/>
        <v>0</v>
      </c>
      <c r="BI209" s="177">
        <f t="shared" si="64"/>
        <v>0</v>
      </c>
      <c r="BJ209" s="14" t="s">
        <v>158</v>
      </c>
      <c r="BK209" s="178">
        <f t="shared" si="65"/>
        <v>0</v>
      </c>
      <c r="BL209" s="14" t="s">
        <v>183</v>
      </c>
      <c r="BM209" s="176" t="s">
        <v>406</v>
      </c>
    </row>
    <row r="210" spans="1:65" s="2" customFormat="1" ht="21.75" customHeight="1" x14ac:dyDescent="0.2">
      <c r="A210" s="28"/>
      <c r="B210" s="163"/>
      <c r="C210" s="179" t="s">
        <v>403</v>
      </c>
      <c r="D210" s="179" t="s">
        <v>192</v>
      </c>
      <c r="E210" s="180" t="s">
        <v>1632</v>
      </c>
      <c r="F210" s="181" t="s">
        <v>1633</v>
      </c>
      <c r="G210" s="182" t="s">
        <v>219</v>
      </c>
      <c r="H210" s="183">
        <v>6</v>
      </c>
      <c r="I210" s="184"/>
      <c r="J210" s="185"/>
      <c r="K210" s="183">
        <f t="shared" si="53"/>
        <v>0</v>
      </c>
      <c r="L210" s="185"/>
      <c r="M210" s="186"/>
      <c r="N210" s="187" t="s">
        <v>1</v>
      </c>
      <c r="O210" s="172" t="s">
        <v>38</v>
      </c>
      <c r="P210" s="173">
        <f t="shared" si="54"/>
        <v>0</v>
      </c>
      <c r="Q210" s="173">
        <f t="shared" si="55"/>
        <v>0</v>
      </c>
      <c r="R210" s="173">
        <f t="shared" si="56"/>
        <v>0</v>
      </c>
      <c r="S210" s="53"/>
      <c r="T210" s="174">
        <f t="shared" si="57"/>
        <v>0</v>
      </c>
      <c r="U210" s="174">
        <v>0</v>
      </c>
      <c r="V210" s="174">
        <f t="shared" si="58"/>
        <v>0</v>
      </c>
      <c r="W210" s="174">
        <v>0</v>
      </c>
      <c r="X210" s="175">
        <f t="shared" si="59"/>
        <v>0</v>
      </c>
      <c r="Y210" s="28"/>
      <c r="Z210" s="28"/>
      <c r="AA210" s="28"/>
      <c r="AB210" s="28"/>
      <c r="AC210" s="28"/>
      <c r="AD210" s="28"/>
      <c r="AE210" s="28"/>
      <c r="AR210" s="176" t="s">
        <v>215</v>
      </c>
      <c r="AT210" s="176" t="s">
        <v>192</v>
      </c>
      <c r="AU210" s="176" t="s">
        <v>158</v>
      </c>
      <c r="AY210" s="14" t="s">
        <v>151</v>
      </c>
      <c r="BE210" s="177">
        <f t="shared" si="60"/>
        <v>0</v>
      </c>
      <c r="BF210" s="177">
        <f t="shared" si="61"/>
        <v>0</v>
      </c>
      <c r="BG210" s="177">
        <f t="shared" si="62"/>
        <v>0</v>
      </c>
      <c r="BH210" s="177">
        <f t="shared" si="63"/>
        <v>0</v>
      </c>
      <c r="BI210" s="177">
        <f t="shared" si="64"/>
        <v>0</v>
      </c>
      <c r="BJ210" s="14" t="s">
        <v>158</v>
      </c>
      <c r="BK210" s="178">
        <f t="shared" si="65"/>
        <v>0</v>
      </c>
      <c r="BL210" s="14" t="s">
        <v>183</v>
      </c>
      <c r="BM210" s="176" t="s">
        <v>409</v>
      </c>
    </row>
    <row r="211" spans="1:65" s="2" customFormat="1" ht="16.5" customHeight="1" x14ac:dyDescent="0.2">
      <c r="A211" s="28"/>
      <c r="B211" s="163"/>
      <c r="C211" s="164" t="s">
        <v>286</v>
      </c>
      <c r="D211" s="164" t="s">
        <v>153</v>
      </c>
      <c r="E211" s="165" t="s">
        <v>1634</v>
      </c>
      <c r="F211" s="166" t="s">
        <v>1635</v>
      </c>
      <c r="G211" s="167" t="s">
        <v>219</v>
      </c>
      <c r="H211" s="168">
        <v>4</v>
      </c>
      <c r="I211" s="169"/>
      <c r="J211" s="169"/>
      <c r="K211" s="168">
        <f t="shared" si="53"/>
        <v>0</v>
      </c>
      <c r="L211" s="170"/>
      <c r="M211" s="29"/>
      <c r="N211" s="171" t="s">
        <v>1</v>
      </c>
      <c r="O211" s="172" t="s">
        <v>38</v>
      </c>
      <c r="P211" s="173">
        <f t="shared" si="54"/>
        <v>0</v>
      </c>
      <c r="Q211" s="173">
        <f t="shared" si="55"/>
        <v>0</v>
      </c>
      <c r="R211" s="173">
        <f t="shared" si="56"/>
        <v>0</v>
      </c>
      <c r="S211" s="53"/>
      <c r="T211" s="174">
        <f t="shared" si="57"/>
        <v>0</v>
      </c>
      <c r="U211" s="174">
        <v>0</v>
      </c>
      <c r="V211" s="174">
        <f t="shared" si="58"/>
        <v>0</v>
      </c>
      <c r="W211" s="174">
        <v>0</v>
      </c>
      <c r="X211" s="175">
        <f t="shared" si="59"/>
        <v>0</v>
      </c>
      <c r="Y211" s="28"/>
      <c r="Z211" s="28"/>
      <c r="AA211" s="28"/>
      <c r="AB211" s="28"/>
      <c r="AC211" s="28"/>
      <c r="AD211" s="28"/>
      <c r="AE211" s="28"/>
      <c r="AR211" s="176" t="s">
        <v>183</v>
      </c>
      <c r="AT211" s="176" t="s">
        <v>153</v>
      </c>
      <c r="AU211" s="176" t="s">
        <v>158</v>
      </c>
      <c r="AY211" s="14" t="s">
        <v>151</v>
      </c>
      <c r="BE211" s="177">
        <f t="shared" si="60"/>
        <v>0</v>
      </c>
      <c r="BF211" s="177">
        <f t="shared" si="61"/>
        <v>0</v>
      </c>
      <c r="BG211" s="177">
        <f t="shared" si="62"/>
        <v>0</v>
      </c>
      <c r="BH211" s="177">
        <f t="shared" si="63"/>
        <v>0</v>
      </c>
      <c r="BI211" s="177">
        <f t="shared" si="64"/>
        <v>0</v>
      </c>
      <c r="BJ211" s="14" t="s">
        <v>158</v>
      </c>
      <c r="BK211" s="178">
        <f t="shared" si="65"/>
        <v>0</v>
      </c>
      <c r="BL211" s="14" t="s">
        <v>183</v>
      </c>
      <c r="BM211" s="176" t="s">
        <v>413</v>
      </c>
    </row>
    <row r="212" spans="1:65" s="2" customFormat="1" ht="16.5" customHeight="1" x14ac:dyDescent="0.2">
      <c r="A212" s="28"/>
      <c r="B212" s="163"/>
      <c r="C212" s="164" t="s">
        <v>410</v>
      </c>
      <c r="D212" s="164" t="s">
        <v>153</v>
      </c>
      <c r="E212" s="165" t="s">
        <v>1636</v>
      </c>
      <c r="F212" s="166" t="s">
        <v>1637</v>
      </c>
      <c r="G212" s="167" t="s">
        <v>219</v>
      </c>
      <c r="H212" s="168">
        <v>1</v>
      </c>
      <c r="I212" s="169"/>
      <c r="J212" s="169"/>
      <c r="K212" s="168">
        <f t="shared" si="53"/>
        <v>0</v>
      </c>
      <c r="L212" s="170"/>
      <c r="M212" s="29"/>
      <c r="N212" s="171" t="s">
        <v>1</v>
      </c>
      <c r="O212" s="172" t="s">
        <v>38</v>
      </c>
      <c r="P212" s="173">
        <f t="shared" si="54"/>
        <v>0</v>
      </c>
      <c r="Q212" s="173">
        <f t="shared" si="55"/>
        <v>0</v>
      </c>
      <c r="R212" s="173">
        <f t="shared" si="56"/>
        <v>0</v>
      </c>
      <c r="S212" s="53"/>
      <c r="T212" s="174">
        <f t="shared" si="57"/>
        <v>0</v>
      </c>
      <c r="U212" s="174">
        <v>0</v>
      </c>
      <c r="V212" s="174">
        <f t="shared" si="58"/>
        <v>0</v>
      </c>
      <c r="W212" s="174">
        <v>0</v>
      </c>
      <c r="X212" s="175">
        <f t="shared" si="59"/>
        <v>0</v>
      </c>
      <c r="Y212" s="28"/>
      <c r="Z212" s="28"/>
      <c r="AA212" s="28"/>
      <c r="AB212" s="28"/>
      <c r="AC212" s="28"/>
      <c r="AD212" s="28"/>
      <c r="AE212" s="28"/>
      <c r="AR212" s="176" t="s">
        <v>183</v>
      </c>
      <c r="AT212" s="176" t="s">
        <v>153</v>
      </c>
      <c r="AU212" s="176" t="s">
        <v>158</v>
      </c>
      <c r="AY212" s="14" t="s">
        <v>151</v>
      </c>
      <c r="BE212" s="177">
        <f t="shared" si="60"/>
        <v>0</v>
      </c>
      <c r="BF212" s="177">
        <f t="shared" si="61"/>
        <v>0</v>
      </c>
      <c r="BG212" s="177">
        <f t="shared" si="62"/>
        <v>0</v>
      </c>
      <c r="BH212" s="177">
        <f t="shared" si="63"/>
        <v>0</v>
      </c>
      <c r="BI212" s="177">
        <f t="shared" si="64"/>
        <v>0</v>
      </c>
      <c r="BJ212" s="14" t="s">
        <v>158</v>
      </c>
      <c r="BK212" s="178">
        <f t="shared" si="65"/>
        <v>0</v>
      </c>
      <c r="BL212" s="14" t="s">
        <v>183</v>
      </c>
      <c r="BM212" s="176" t="s">
        <v>416</v>
      </c>
    </row>
    <row r="213" spans="1:65" s="2" customFormat="1" ht="21.75" customHeight="1" x14ac:dyDescent="0.2">
      <c r="A213" s="28"/>
      <c r="B213" s="163"/>
      <c r="C213" s="164" t="s">
        <v>289</v>
      </c>
      <c r="D213" s="164" t="s">
        <v>153</v>
      </c>
      <c r="E213" s="165" t="s">
        <v>1638</v>
      </c>
      <c r="F213" s="166" t="s">
        <v>1639</v>
      </c>
      <c r="G213" s="167" t="s">
        <v>156</v>
      </c>
      <c r="H213" s="168">
        <v>68</v>
      </c>
      <c r="I213" s="169"/>
      <c r="J213" s="169"/>
      <c r="K213" s="168">
        <f t="shared" si="53"/>
        <v>0</v>
      </c>
      <c r="L213" s="170"/>
      <c r="M213" s="29"/>
      <c r="N213" s="171" t="s">
        <v>1</v>
      </c>
      <c r="O213" s="172" t="s">
        <v>38</v>
      </c>
      <c r="P213" s="173">
        <f t="shared" si="54"/>
        <v>0</v>
      </c>
      <c r="Q213" s="173">
        <f t="shared" si="55"/>
        <v>0</v>
      </c>
      <c r="R213" s="173">
        <f t="shared" si="56"/>
        <v>0</v>
      </c>
      <c r="S213" s="53"/>
      <c r="T213" s="174">
        <f t="shared" si="57"/>
        <v>0</v>
      </c>
      <c r="U213" s="174">
        <v>0</v>
      </c>
      <c r="V213" s="174">
        <f t="shared" si="58"/>
        <v>0</v>
      </c>
      <c r="W213" s="174">
        <v>0</v>
      </c>
      <c r="X213" s="175">
        <f t="shared" si="59"/>
        <v>0</v>
      </c>
      <c r="Y213" s="28"/>
      <c r="Z213" s="28"/>
      <c r="AA213" s="28"/>
      <c r="AB213" s="28"/>
      <c r="AC213" s="28"/>
      <c r="AD213" s="28"/>
      <c r="AE213" s="28"/>
      <c r="AR213" s="176" t="s">
        <v>183</v>
      </c>
      <c r="AT213" s="176" t="s">
        <v>153</v>
      </c>
      <c r="AU213" s="176" t="s">
        <v>158</v>
      </c>
      <c r="AY213" s="14" t="s">
        <v>151</v>
      </c>
      <c r="BE213" s="177">
        <f t="shared" si="60"/>
        <v>0</v>
      </c>
      <c r="BF213" s="177">
        <f t="shared" si="61"/>
        <v>0</v>
      </c>
      <c r="BG213" s="177">
        <f t="shared" si="62"/>
        <v>0</v>
      </c>
      <c r="BH213" s="177">
        <f t="shared" si="63"/>
        <v>0</v>
      </c>
      <c r="BI213" s="177">
        <f t="shared" si="64"/>
        <v>0</v>
      </c>
      <c r="BJ213" s="14" t="s">
        <v>158</v>
      </c>
      <c r="BK213" s="178">
        <f t="shared" si="65"/>
        <v>0</v>
      </c>
      <c r="BL213" s="14" t="s">
        <v>183</v>
      </c>
      <c r="BM213" s="176" t="s">
        <v>420</v>
      </c>
    </row>
    <row r="214" spans="1:65" s="2" customFormat="1" ht="21.75" customHeight="1" x14ac:dyDescent="0.2">
      <c r="A214" s="28"/>
      <c r="B214" s="163"/>
      <c r="C214" s="164" t="s">
        <v>417</v>
      </c>
      <c r="D214" s="164" t="s">
        <v>153</v>
      </c>
      <c r="E214" s="165" t="s">
        <v>1640</v>
      </c>
      <c r="F214" s="166" t="s">
        <v>1641</v>
      </c>
      <c r="G214" s="167" t="s">
        <v>156</v>
      </c>
      <c r="H214" s="168">
        <v>30</v>
      </c>
      <c r="I214" s="169"/>
      <c r="J214" s="169"/>
      <c r="K214" s="168">
        <f t="shared" si="53"/>
        <v>0</v>
      </c>
      <c r="L214" s="170"/>
      <c r="M214" s="29"/>
      <c r="N214" s="171" t="s">
        <v>1</v>
      </c>
      <c r="O214" s="172" t="s">
        <v>38</v>
      </c>
      <c r="P214" s="173">
        <f t="shared" si="54"/>
        <v>0</v>
      </c>
      <c r="Q214" s="173">
        <f t="shared" si="55"/>
        <v>0</v>
      </c>
      <c r="R214" s="173">
        <f t="shared" si="56"/>
        <v>0</v>
      </c>
      <c r="S214" s="53"/>
      <c r="T214" s="174">
        <f t="shared" si="57"/>
        <v>0</v>
      </c>
      <c r="U214" s="174">
        <v>0</v>
      </c>
      <c r="V214" s="174">
        <f t="shared" si="58"/>
        <v>0</v>
      </c>
      <c r="W214" s="174">
        <v>0</v>
      </c>
      <c r="X214" s="175">
        <f t="shared" si="59"/>
        <v>0</v>
      </c>
      <c r="Y214" s="28"/>
      <c r="Z214" s="28"/>
      <c r="AA214" s="28"/>
      <c r="AB214" s="28"/>
      <c r="AC214" s="28"/>
      <c r="AD214" s="28"/>
      <c r="AE214" s="28"/>
      <c r="AR214" s="176" t="s">
        <v>183</v>
      </c>
      <c r="AT214" s="176" t="s">
        <v>153</v>
      </c>
      <c r="AU214" s="176" t="s">
        <v>158</v>
      </c>
      <c r="AY214" s="14" t="s">
        <v>151</v>
      </c>
      <c r="BE214" s="177">
        <f t="shared" si="60"/>
        <v>0</v>
      </c>
      <c r="BF214" s="177">
        <f t="shared" si="61"/>
        <v>0</v>
      </c>
      <c r="BG214" s="177">
        <f t="shared" si="62"/>
        <v>0</v>
      </c>
      <c r="BH214" s="177">
        <f t="shared" si="63"/>
        <v>0</v>
      </c>
      <c r="BI214" s="177">
        <f t="shared" si="64"/>
        <v>0</v>
      </c>
      <c r="BJ214" s="14" t="s">
        <v>158</v>
      </c>
      <c r="BK214" s="178">
        <f t="shared" si="65"/>
        <v>0</v>
      </c>
      <c r="BL214" s="14" t="s">
        <v>183</v>
      </c>
      <c r="BM214" s="176" t="s">
        <v>423</v>
      </c>
    </row>
    <row r="215" spans="1:65" s="2" customFormat="1" ht="21.75" customHeight="1" x14ac:dyDescent="0.2">
      <c r="A215" s="28"/>
      <c r="B215" s="163"/>
      <c r="C215" s="164" t="s">
        <v>293</v>
      </c>
      <c r="D215" s="164" t="s">
        <v>153</v>
      </c>
      <c r="E215" s="165" t="s">
        <v>1642</v>
      </c>
      <c r="F215" s="166" t="s">
        <v>1643</v>
      </c>
      <c r="G215" s="167" t="s">
        <v>156</v>
      </c>
      <c r="H215" s="168">
        <v>11</v>
      </c>
      <c r="I215" s="169"/>
      <c r="J215" s="169"/>
      <c r="K215" s="168">
        <f t="shared" si="53"/>
        <v>0</v>
      </c>
      <c r="L215" s="170"/>
      <c r="M215" s="29"/>
      <c r="N215" s="171" t="s">
        <v>1</v>
      </c>
      <c r="O215" s="172" t="s">
        <v>38</v>
      </c>
      <c r="P215" s="173">
        <f t="shared" si="54"/>
        <v>0</v>
      </c>
      <c r="Q215" s="173">
        <f t="shared" si="55"/>
        <v>0</v>
      </c>
      <c r="R215" s="173">
        <f t="shared" si="56"/>
        <v>0</v>
      </c>
      <c r="S215" s="53"/>
      <c r="T215" s="174">
        <f t="shared" si="57"/>
        <v>0</v>
      </c>
      <c r="U215" s="174">
        <v>0</v>
      </c>
      <c r="V215" s="174">
        <f t="shared" si="58"/>
        <v>0</v>
      </c>
      <c r="W215" s="174">
        <v>0</v>
      </c>
      <c r="X215" s="175">
        <f t="shared" si="59"/>
        <v>0</v>
      </c>
      <c r="Y215" s="28"/>
      <c r="Z215" s="28"/>
      <c r="AA215" s="28"/>
      <c r="AB215" s="28"/>
      <c r="AC215" s="28"/>
      <c r="AD215" s="28"/>
      <c r="AE215" s="28"/>
      <c r="AR215" s="176" t="s">
        <v>183</v>
      </c>
      <c r="AT215" s="176" t="s">
        <v>153</v>
      </c>
      <c r="AU215" s="176" t="s">
        <v>158</v>
      </c>
      <c r="AY215" s="14" t="s">
        <v>151</v>
      </c>
      <c r="BE215" s="177">
        <f t="shared" si="60"/>
        <v>0</v>
      </c>
      <c r="BF215" s="177">
        <f t="shared" si="61"/>
        <v>0</v>
      </c>
      <c r="BG215" s="177">
        <f t="shared" si="62"/>
        <v>0</v>
      </c>
      <c r="BH215" s="177">
        <f t="shared" si="63"/>
        <v>0</v>
      </c>
      <c r="BI215" s="177">
        <f t="shared" si="64"/>
        <v>0</v>
      </c>
      <c r="BJ215" s="14" t="s">
        <v>158</v>
      </c>
      <c r="BK215" s="178">
        <f t="shared" si="65"/>
        <v>0</v>
      </c>
      <c r="BL215" s="14" t="s">
        <v>183</v>
      </c>
      <c r="BM215" s="176" t="s">
        <v>427</v>
      </c>
    </row>
    <row r="216" spans="1:65" s="2" customFormat="1" ht="21.75" customHeight="1" x14ac:dyDescent="0.2">
      <c r="A216" s="28"/>
      <c r="B216" s="163"/>
      <c r="C216" s="164" t="s">
        <v>424</v>
      </c>
      <c r="D216" s="164" t="s">
        <v>153</v>
      </c>
      <c r="E216" s="165" t="s">
        <v>1644</v>
      </c>
      <c r="F216" s="166" t="s">
        <v>1645</v>
      </c>
      <c r="G216" s="167" t="s">
        <v>649</v>
      </c>
      <c r="H216" s="169"/>
      <c r="I216" s="169"/>
      <c r="J216" s="169"/>
      <c r="K216" s="168">
        <f t="shared" si="53"/>
        <v>0</v>
      </c>
      <c r="L216" s="170"/>
      <c r="M216" s="29"/>
      <c r="N216" s="171" t="s">
        <v>1</v>
      </c>
      <c r="O216" s="172" t="s">
        <v>38</v>
      </c>
      <c r="P216" s="173">
        <f t="shared" si="54"/>
        <v>0</v>
      </c>
      <c r="Q216" s="173">
        <f t="shared" si="55"/>
        <v>0</v>
      </c>
      <c r="R216" s="173">
        <f t="shared" si="56"/>
        <v>0</v>
      </c>
      <c r="S216" s="53"/>
      <c r="T216" s="174">
        <f t="shared" si="57"/>
        <v>0</v>
      </c>
      <c r="U216" s="174">
        <v>0</v>
      </c>
      <c r="V216" s="174">
        <f t="shared" si="58"/>
        <v>0</v>
      </c>
      <c r="W216" s="174">
        <v>0</v>
      </c>
      <c r="X216" s="175">
        <f t="shared" si="59"/>
        <v>0</v>
      </c>
      <c r="Y216" s="28"/>
      <c r="Z216" s="28"/>
      <c r="AA216" s="28"/>
      <c r="AB216" s="28"/>
      <c r="AC216" s="28"/>
      <c r="AD216" s="28"/>
      <c r="AE216" s="28"/>
      <c r="AR216" s="176" t="s">
        <v>183</v>
      </c>
      <c r="AT216" s="176" t="s">
        <v>153</v>
      </c>
      <c r="AU216" s="176" t="s">
        <v>158</v>
      </c>
      <c r="AY216" s="14" t="s">
        <v>151</v>
      </c>
      <c r="BE216" s="177">
        <f t="shared" si="60"/>
        <v>0</v>
      </c>
      <c r="BF216" s="177">
        <f t="shared" si="61"/>
        <v>0</v>
      </c>
      <c r="BG216" s="177">
        <f t="shared" si="62"/>
        <v>0</v>
      </c>
      <c r="BH216" s="177">
        <f t="shared" si="63"/>
        <v>0</v>
      </c>
      <c r="BI216" s="177">
        <f t="shared" si="64"/>
        <v>0</v>
      </c>
      <c r="BJ216" s="14" t="s">
        <v>158</v>
      </c>
      <c r="BK216" s="178">
        <f t="shared" si="65"/>
        <v>0</v>
      </c>
      <c r="BL216" s="14" t="s">
        <v>183</v>
      </c>
      <c r="BM216" s="176" t="s">
        <v>430</v>
      </c>
    </row>
    <row r="217" spans="1:65" s="12" customFormat="1" ht="22.9" customHeight="1" x14ac:dyDescent="0.2">
      <c r="B217" s="149"/>
      <c r="D217" s="150" t="s">
        <v>73</v>
      </c>
      <c r="E217" s="161" t="s">
        <v>1646</v>
      </c>
      <c r="F217" s="161" t="s">
        <v>1647</v>
      </c>
      <c r="I217" s="152"/>
      <c r="J217" s="152"/>
      <c r="K217" s="162">
        <f>BK217</f>
        <v>0</v>
      </c>
      <c r="M217" s="149"/>
      <c r="N217" s="154"/>
      <c r="O217" s="155"/>
      <c r="P217" s="155"/>
      <c r="Q217" s="156">
        <f>SUM(Q218:Q240)</f>
        <v>0</v>
      </c>
      <c r="R217" s="156">
        <f>SUM(R218:R240)</f>
        <v>0</v>
      </c>
      <c r="S217" s="155"/>
      <c r="T217" s="157">
        <f>SUM(T218:T240)</f>
        <v>0</v>
      </c>
      <c r="U217" s="155"/>
      <c r="V217" s="157">
        <f>SUM(V218:V240)</f>
        <v>0</v>
      </c>
      <c r="W217" s="155"/>
      <c r="X217" s="158">
        <f>SUM(X218:X240)</f>
        <v>0</v>
      </c>
      <c r="AR217" s="150" t="s">
        <v>158</v>
      </c>
      <c r="AT217" s="159" t="s">
        <v>73</v>
      </c>
      <c r="AU217" s="159" t="s">
        <v>82</v>
      </c>
      <c r="AY217" s="150" t="s">
        <v>151</v>
      </c>
      <c r="BK217" s="160">
        <f>SUM(BK218:BK240)</f>
        <v>0</v>
      </c>
    </row>
    <row r="218" spans="1:65" s="2" customFormat="1" ht="21.75" customHeight="1" x14ac:dyDescent="0.2">
      <c r="A218" s="28"/>
      <c r="B218" s="163"/>
      <c r="C218" s="164" t="s">
        <v>296</v>
      </c>
      <c r="D218" s="164" t="s">
        <v>153</v>
      </c>
      <c r="E218" s="165" t="s">
        <v>1648</v>
      </c>
      <c r="F218" s="166" t="s">
        <v>1649</v>
      </c>
      <c r="G218" s="167" t="s">
        <v>156</v>
      </c>
      <c r="H218" s="168">
        <v>58</v>
      </c>
      <c r="I218" s="169"/>
      <c r="J218" s="169"/>
      <c r="K218" s="168">
        <f t="shared" ref="K218:K240" si="66">ROUND(P218*H218,3)</f>
        <v>0</v>
      </c>
      <c r="L218" s="170"/>
      <c r="M218" s="29"/>
      <c r="N218" s="171" t="s">
        <v>1</v>
      </c>
      <c r="O218" s="172" t="s">
        <v>38</v>
      </c>
      <c r="P218" s="173">
        <f t="shared" ref="P218:P240" si="67">I218+J218</f>
        <v>0</v>
      </c>
      <c r="Q218" s="173">
        <f t="shared" ref="Q218:Q240" si="68">ROUND(I218*H218,3)</f>
        <v>0</v>
      </c>
      <c r="R218" s="173">
        <f t="shared" ref="R218:R240" si="69">ROUND(J218*H218,3)</f>
        <v>0</v>
      </c>
      <c r="S218" s="53"/>
      <c r="T218" s="174">
        <f t="shared" ref="T218:T240" si="70">S218*H218</f>
        <v>0</v>
      </c>
      <c r="U218" s="174">
        <v>0</v>
      </c>
      <c r="V218" s="174">
        <f t="shared" ref="V218:V240" si="71">U218*H218</f>
        <v>0</v>
      </c>
      <c r="W218" s="174">
        <v>0</v>
      </c>
      <c r="X218" s="175">
        <f t="shared" ref="X218:X240" si="72">W218*H218</f>
        <v>0</v>
      </c>
      <c r="Y218" s="28"/>
      <c r="Z218" s="28"/>
      <c r="AA218" s="28"/>
      <c r="AB218" s="28"/>
      <c r="AC218" s="28"/>
      <c r="AD218" s="28"/>
      <c r="AE218" s="28"/>
      <c r="AR218" s="176" t="s">
        <v>183</v>
      </c>
      <c r="AT218" s="176" t="s">
        <v>153</v>
      </c>
      <c r="AU218" s="176" t="s">
        <v>158</v>
      </c>
      <c r="AY218" s="14" t="s">
        <v>151</v>
      </c>
      <c r="BE218" s="177">
        <f t="shared" ref="BE218:BE240" si="73">IF(O218="základná",K218,0)</f>
        <v>0</v>
      </c>
      <c r="BF218" s="177">
        <f t="shared" ref="BF218:BF240" si="74">IF(O218="znížená",K218,0)</f>
        <v>0</v>
      </c>
      <c r="BG218" s="177">
        <f t="shared" ref="BG218:BG240" si="75">IF(O218="zákl. prenesená",K218,0)</f>
        <v>0</v>
      </c>
      <c r="BH218" s="177">
        <f t="shared" ref="BH218:BH240" si="76">IF(O218="zníž. prenesená",K218,0)</f>
        <v>0</v>
      </c>
      <c r="BI218" s="177">
        <f t="shared" ref="BI218:BI240" si="77">IF(O218="nulová",K218,0)</f>
        <v>0</v>
      </c>
      <c r="BJ218" s="14" t="s">
        <v>158</v>
      </c>
      <c r="BK218" s="178">
        <f t="shared" ref="BK218:BK240" si="78">ROUND(P218*H218,3)</f>
        <v>0</v>
      </c>
      <c r="BL218" s="14" t="s">
        <v>183</v>
      </c>
      <c r="BM218" s="176" t="s">
        <v>434</v>
      </c>
    </row>
    <row r="219" spans="1:65" s="2" customFormat="1" ht="21.75" customHeight="1" x14ac:dyDescent="0.2">
      <c r="A219" s="28"/>
      <c r="B219" s="163"/>
      <c r="C219" s="164" t="s">
        <v>431</v>
      </c>
      <c r="D219" s="164" t="s">
        <v>153</v>
      </c>
      <c r="E219" s="165" t="s">
        <v>1650</v>
      </c>
      <c r="F219" s="166" t="s">
        <v>1651</v>
      </c>
      <c r="G219" s="167" t="s">
        <v>156</v>
      </c>
      <c r="H219" s="168">
        <v>220</v>
      </c>
      <c r="I219" s="169"/>
      <c r="J219" s="169"/>
      <c r="K219" s="168">
        <f t="shared" si="66"/>
        <v>0</v>
      </c>
      <c r="L219" s="170"/>
      <c r="M219" s="29"/>
      <c r="N219" s="171" t="s">
        <v>1</v>
      </c>
      <c r="O219" s="172" t="s">
        <v>38</v>
      </c>
      <c r="P219" s="173">
        <f t="shared" si="67"/>
        <v>0</v>
      </c>
      <c r="Q219" s="173">
        <f t="shared" si="68"/>
        <v>0</v>
      </c>
      <c r="R219" s="173">
        <f t="shared" si="69"/>
        <v>0</v>
      </c>
      <c r="S219" s="53"/>
      <c r="T219" s="174">
        <f t="shared" si="70"/>
        <v>0</v>
      </c>
      <c r="U219" s="174">
        <v>0</v>
      </c>
      <c r="V219" s="174">
        <f t="shared" si="71"/>
        <v>0</v>
      </c>
      <c r="W219" s="174">
        <v>0</v>
      </c>
      <c r="X219" s="175">
        <f t="shared" si="72"/>
        <v>0</v>
      </c>
      <c r="Y219" s="28"/>
      <c r="Z219" s="28"/>
      <c r="AA219" s="28"/>
      <c r="AB219" s="28"/>
      <c r="AC219" s="28"/>
      <c r="AD219" s="28"/>
      <c r="AE219" s="28"/>
      <c r="AR219" s="176" t="s">
        <v>183</v>
      </c>
      <c r="AT219" s="176" t="s">
        <v>153</v>
      </c>
      <c r="AU219" s="176" t="s">
        <v>158</v>
      </c>
      <c r="AY219" s="14" t="s">
        <v>151</v>
      </c>
      <c r="BE219" s="177">
        <f t="shared" si="73"/>
        <v>0</v>
      </c>
      <c r="BF219" s="177">
        <f t="shared" si="74"/>
        <v>0</v>
      </c>
      <c r="BG219" s="177">
        <f t="shared" si="75"/>
        <v>0</v>
      </c>
      <c r="BH219" s="177">
        <f t="shared" si="76"/>
        <v>0</v>
      </c>
      <c r="BI219" s="177">
        <f t="shared" si="77"/>
        <v>0</v>
      </c>
      <c r="BJ219" s="14" t="s">
        <v>158</v>
      </c>
      <c r="BK219" s="178">
        <f t="shared" si="78"/>
        <v>0</v>
      </c>
      <c r="BL219" s="14" t="s">
        <v>183</v>
      </c>
      <c r="BM219" s="176" t="s">
        <v>437</v>
      </c>
    </row>
    <row r="220" spans="1:65" s="2" customFormat="1" ht="21.75" customHeight="1" x14ac:dyDescent="0.2">
      <c r="A220" s="28"/>
      <c r="B220" s="163"/>
      <c r="C220" s="164" t="s">
        <v>300</v>
      </c>
      <c r="D220" s="164" t="s">
        <v>153</v>
      </c>
      <c r="E220" s="165" t="s">
        <v>1652</v>
      </c>
      <c r="F220" s="166" t="s">
        <v>1653</v>
      </c>
      <c r="G220" s="167" t="s">
        <v>714</v>
      </c>
      <c r="H220" s="168">
        <v>2</v>
      </c>
      <c r="I220" s="169"/>
      <c r="J220" s="169"/>
      <c r="K220" s="168">
        <f t="shared" si="66"/>
        <v>0</v>
      </c>
      <c r="L220" s="170"/>
      <c r="M220" s="29"/>
      <c r="N220" s="171" t="s">
        <v>1</v>
      </c>
      <c r="O220" s="172" t="s">
        <v>38</v>
      </c>
      <c r="P220" s="173">
        <f t="shared" si="67"/>
        <v>0</v>
      </c>
      <c r="Q220" s="173">
        <f t="shared" si="68"/>
        <v>0</v>
      </c>
      <c r="R220" s="173">
        <f t="shared" si="69"/>
        <v>0</v>
      </c>
      <c r="S220" s="53"/>
      <c r="T220" s="174">
        <f t="shared" si="70"/>
        <v>0</v>
      </c>
      <c r="U220" s="174">
        <v>0</v>
      </c>
      <c r="V220" s="174">
        <f t="shared" si="71"/>
        <v>0</v>
      </c>
      <c r="W220" s="174">
        <v>0</v>
      </c>
      <c r="X220" s="175">
        <f t="shared" si="72"/>
        <v>0</v>
      </c>
      <c r="Y220" s="28"/>
      <c r="Z220" s="28"/>
      <c r="AA220" s="28"/>
      <c r="AB220" s="28"/>
      <c r="AC220" s="28"/>
      <c r="AD220" s="28"/>
      <c r="AE220" s="28"/>
      <c r="AR220" s="176" t="s">
        <v>183</v>
      </c>
      <c r="AT220" s="176" t="s">
        <v>153</v>
      </c>
      <c r="AU220" s="176" t="s">
        <v>158</v>
      </c>
      <c r="AY220" s="14" t="s">
        <v>151</v>
      </c>
      <c r="BE220" s="177">
        <f t="shared" si="73"/>
        <v>0</v>
      </c>
      <c r="BF220" s="177">
        <f t="shared" si="74"/>
        <v>0</v>
      </c>
      <c r="BG220" s="177">
        <f t="shared" si="75"/>
        <v>0</v>
      </c>
      <c r="BH220" s="177">
        <f t="shared" si="76"/>
        <v>0</v>
      </c>
      <c r="BI220" s="177">
        <f t="shared" si="77"/>
        <v>0</v>
      </c>
      <c r="BJ220" s="14" t="s">
        <v>158</v>
      </c>
      <c r="BK220" s="178">
        <f t="shared" si="78"/>
        <v>0</v>
      </c>
      <c r="BL220" s="14" t="s">
        <v>183</v>
      </c>
      <c r="BM220" s="176" t="s">
        <v>441</v>
      </c>
    </row>
    <row r="221" spans="1:65" s="2" customFormat="1" ht="21.75" customHeight="1" x14ac:dyDescent="0.2">
      <c r="A221" s="28"/>
      <c r="B221" s="163"/>
      <c r="C221" s="164" t="s">
        <v>438</v>
      </c>
      <c r="D221" s="164" t="s">
        <v>153</v>
      </c>
      <c r="E221" s="165" t="s">
        <v>1654</v>
      </c>
      <c r="F221" s="166" t="s">
        <v>1655</v>
      </c>
      <c r="G221" s="167" t="s">
        <v>714</v>
      </c>
      <c r="H221" s="168">
        <v>3</v>
      </c>
      <c r="I221" s="169"/>
      <c r="J221" s="169"/>
      <c r="K221" s="168">
        <f t="shared" si="66"/>
        <v>0</v>
      </c>
      <c r="L221" s="170"/>
      <c r="M221" s="29"/>
      <c r="N221" s="171" t="s">
        <v>1</v>
      </c>
      <c r="O221" s="172" t="s">
        <v>38</v>
      </c>
      <c r="P221" s="173">
        <f t="shared" si="67"/>
        <v>0</v>
      </c>
      <c r="Q221" s="173">
        <f t="shared" si="68"/>
        <v>0</v>
      </c>
      <c r="R221" s="173">
        <f t="shared" si="69"/>
        <v>0</v>
      </c>
      <c r="S221" s="53"/>
      <c r="T221" s="174">
        <f t="shared" si="70"/>
        <v>0</v>
      </c>
      <c r="U221" s="174">
        <v>0</v>
      </c>
      <c r="V221" s="174">
        <f t="shared" si="71"/>
        <v>0</v>
      </c>
      <c r="W221" s="174">
        <v>0</v>
      </c>
      <c r="X221" s="175">
        <f t="shared" si="72"/>
        <v>0</v>
      </c>
      <c r="Y221" s="28"/>
      <c r="Z221" s="28"/>
      <c r="AA221" s="28"/>
      <c r="AB221" s="28"/>
      <c r="AC221" s="28"/>
      <c r="AD221" s="28"/>
      <c r="AE221" s="28"/>
      <c r="AR221" s="176" t="s">
        <v>183</v>
      </c>
      <c r="AT221" s="176" t="s">
        <v>153</v>
      </c>
      <c r="AU221" s="176" t="s">
        <v>158</v>
      </c>
      <c r="AY221" s="14" t="s">
        <v>151</v>
      </c>
      <c r="BE221" s="177">
        <f t="shared" si="73"/>
        <v>0</v>
      </c>
      <c r="BF221" s="177">
        <f t="shared" si="74"/>
        <v>0</v>
      </c>
      <c r="BG221" s="177">
        <f t="shared" si="75"/>
        <v>0</v>
      </c>
      <c r="BH221" s="177">
        <f t="shared" si="76"/>
        <v>0</v>
      </c>
      <c r="BI221" s="177">
        <f t="shared" si="77"/>
        <v>0</v>
      </c>
      <c r="BJ221" s="14" t="s">
        <v>158</v>
      </c>
      <c r="BK221" s="178">
        <f t="shared" si="78"/>
        <v>0</v>
      </c>
      <c r="BL221" s="14" t="s">
        <v>183</v>
      </c>
      <c r="BM221" s="176" t="s">
        <v>444</v>
      </c>
    </row>
    <row r="222" spans="1:65" s="2" customFormat="1" ht="21.75" customHeight="1" x14ac:dyDescent="0.2">
      <c r="A222" s="28"/>
      <c r="B222" s="163"/>
      <c r="C222" s="164" t="s">
        <v>303</v>
      </c>
      <c r="D222" s="164" t="s">
        <v>153</v>
      </c>
      <c r="E222" s="165" t="s">
        <v>1656</v>
      </c>
      <c r="F222" s="166" t="s">
        <v>1657</v>
      </c>
      <c r="G222" s="167" t="s">
        <v>714</v>
      </c>
      <c r="H222" s="168">
        <v>2</v>
      </c>
      <c r="I222" s="169"/>
      <c r="J222" s="169"/>
      <c r="K222" s="168">
        <f t="shared" si="66"/>
        <v>0</v>
      </c>
      <c r="L222" s="170"/>
      <c r="M222" s="29"/>
      <c r="N222" s="171" t="s">
        <v>1</v>
      </c>
      <c r="O222" s="172" t="s">
        <v>38</v>
      </c>
      <c r="P222" s="173">
        <f t="shared" si="67"/>
        <v>0</v>
      </c>
      <c r="Q222" s="173">
        <f t="shared" si="68"/>
        <v>0</v>
      </c>
      <c r="R222" s="173">
        <f t="shared" si="69"/>
        <v>0</v>
      </c>
      <c r="S222" s="53"/>
      <c r="T222" s="174">
        <f t="shared" si="70"/>
        <v>0</v>
      </c>
      <c r="U222" s="174">
        <v>0</v>
      </c>
      <c r="V222" s="174">
        <f t="shared" si="71"/>
        <v>0</v>
      </c>
      <c r="W222" s="174">
        <v>0</v>
      </c>
      <c r="X222" s="175">
        <f t="shared" si="72"/>
        <v>0</v>
      </c>
      <c r="Y222" s="28"/>
      <c r="Z222" s="28"/>
      <c r="AA222" s="28"/>
      <c r="AB222" s="28"/>
      <c r="AC222" s="28"/>
      <c r="AD222" s="28"/>
      <c r="AE222" s="28"/>
      <c r="AR222" s="176" t="s">
        <v>183</v>
      </c>
      <c r="AT222" s="176" t="s">
        <v>153</v>
      </c>
      <c r="AU222" s="176" t="s">
        <v>158</v>
      </c>
      <c r="AY222" s="14" t="s">
        <v>151</v>
      </c>
      <c r="BE222" s="177">
        <f t="shared" si="73"/>
        <v>0</v>
      </c>
      <c r="BF222" s="177">
        <f t="shared" si="74"/>
        <v>0</v>
      </c>
      <c r="BG222" s="177">
        <f t="shared" si="75"/>
        <v>0</v>
      </c>
      <c r="BH222" s="177">
        <f t="shared" si="76"/>
        <v>0</v>
      </c>
      <c r="BI222" s="177">
        <f t="shared" si="77"/>
        <v>0</v>
      </c>
      <c r="BJ222" s="14" t="s">
        <v>158</v>
      </c>
      <c r="BK222" s="178">
        <f t="shared" si="78"/>
        <v>0</v>
      </c>
      <c r="BL222" s="14" t="s">
        <v>183</v>
      </c>
      <c r="BM222" s="176" t="s">
        <v>448</v>
      </c>
    </row>
    <row r="223" spans="1:65" s="2" customFormat="1" ht="21.75" customHeight="1" x14ac:dyDescent="0.2">
      <c r="A223" s="28"/>
      <c r="B223" s="163"/>
      <c r="C223" s="164" t="s">
        <v>445</v>
      </c>
      <c r="D223" s="164" t="s">
        <v>153</v>
      </c>
      <c r="E223" s="165" t="s">
        <v>1658</v>
      </c>
      <c r="F223" s="166" t="s">
        <v>1659</v>
      </c>
      <c r="G223" s="167" t="s">
        <v>156</v>
      </c>
      <c r="H223" s="168">
        <v>18</v>
      </c>
      <c r="I223" s="169"/>
      <c r="J223" s="169"/>
      <c r="K223" s="168">
        <f t="shared" si="66"/>
        <v>0</v>
      </c>
      <c r="L223" s="170"/>
      <c r="M223" s="29"/>
      <c r="N223" s="171" t="s">
        <v>1</v>
      </c>
      <c r="O223" s="172" t="s">
        <v>38</v>
      </c>
      <c r="P223" s="173">
        <f t="shared" si="67"/>
        <v>0</v>
      </c>
      <c r="Q223" s="173">
        <f t="shared" si="68"/>
        <v>0</v>
      </c>
      <c r="R223" s="173">
        <f t="shared" si="69"/>
        <v>0</v>
      </c>
      <c r="S223" s="53"/>
      <c r="T223" s="174">
        <f t="shared" si="70"/>
        <v>0</v>
      </c>
      <c r="U223" s="174">
        <v>0</v>
      </c>
      <c r="V223" s="174">
        <f t="shared" si="71"/>
        <v>0</v>
      </c>
      <c r="W223" s="174">
        <v>0</v>
      </c>
      <c r="X223" s="175">
        <f t="shared" si="72"/>
        <v>0</v>
      </c>
      <c r="Y223" s="28"/>
      <c r="Z223" s="28"/>
      <c r="AA223" s="28"/>
      <c r="AB223" s="28"/>
      <c r="AC223" s="28"/>
      <c r="AD223" s="28"/>
      <c r="AE223" s="28"/>
      <c r="AR223" s="176" t="s">
        <v>183</v>
      </c>
      <c r="AT223" s="176" t="s">
        <v>153</v>
      </c>
      <c r="AU223" s="176" t="s">
        <v>158</v>
      </c>
      <c r="AY223" s="14" t="s">
        <v>151</v>
      </c>
      <c r="BE223" s="177">
        <f t="shared" si="73"/>
        <v>0</v>
      </c>
      <c r="BF223" s="177">
        <f t="shared" si="74"/>
        <v>0</v>
      </c>
      <c r="BG223" s="177">
        <f t="shared" si="75"/>
        <v>0</v>
      </c>
      <c r="BH223" s="177">
        <f t="shared" si="76"/>
        <v>0</v>
      </c>
      <c r="BI223" s="177">
        <f t="shared" si="77"/>
        <v>0</v>
      </c>
      <c r="BJ223" s="14" t="s">
        <v>158</v>
      </c>
      <c r="BK223" s="178">
        <f t="shared" si="78"/>
        <v>0</v>
      </c>
      <c r="BL223" s="14" t="s">
        <v>183</v>
      </c>
      <c r="BM223" s="176" t="s">
        <v>451</v>
      </c>
    </row>
    <row r="224" spans="1:65" s="2" customFormat="1" ht="21.75" customHeight="1" x14ac:dyDescent="0.2">
      <c r="A224" s="28"/>
      <c r="B224" s="163"/>
      <c r="C224" s="164" t="s">
        <v>307</v>
      </c>
      <c r="D224" s="164" t="s">
        <v>153</v>
      </c>
      <c r="E224" s="165" t="s">
        <v>1660</v>
      </c>
      <c r="F224" s="166" t="s">
        <v>1661</v>
      </c>
      <c r="G224" s="167" t="s">
        <v>156</v>
      </c>
      <c r="H224" s="168">
        <v>29</v>
      </c>
      <c r="I224" s="169"/>
      <c r="J224" s="169"/>
      <c r="K224" s="168">
        <f t="shared" si="66"/>
        <v>0</v>
      </c>
      <c r="L224" s="170"/>
      <c r="M224" s="29"/>
      <c r="N224" s="171" t="s">
        <v>1</v>
      </c>
      <c r="O224" s="172" t="s">
        <v>38</v>
      </c>
      <c r="P224" s="173">
        <f t="shared" si="67"/>
        <v>0</v>
      </c>
      <c r="Q224" s="173">
        <f t="shared" si="68"/>
        <v>0</v>
      </c>
      <c r="R224" s="173">
        <f t="shared" si="69"/>
        <v>0</v>
      </c>
      <c r="S224" s="53"/>
      <c r="T224" s="174">
        <f t="shared" si="70"/>
        <v>0</v>
      </c>
      <c r="U224" s="174">
        <v>0</v>
      </c>
      <c r="V224" s="174">
        <f t="shared" si="71"/>
        <v>0</v>
      </c>
      <c r="W224" s="174">
        <v>0</v>
      </c>
      <c r="X224" s="175">
        <f t="shared" si="72"/>
        <v>0</v>
      </c>
      <c r="Y224" s="28"/>
      <c r="Z224" s="28"/>
      <c r="AA224" s="28"/>
      <c r="AB224" s="28"/>
      <c r="AC224" s="28"/>
      <c r="AD224" s="28"/>
      <c r="AE224" s="28"/>
      <c r="AR224" s="176" t="s">
        <v>183</v>
      </c>
      <c r="AT224" s="176" t="s">
        <v>153</v>
      </c>
      <c r="AU224" s="176" t="s">
        <v>158</v>
      </c>
      <c r="AY224" s="14" t="s">
        <v>151</v>
      </c>
      <c r="BE224" s="177">
        <f t="shared" si="73"/>
        <v>0</v>
      </c>
      <c r="BF224" s="177">
        <f t="shared" si="74"/>
        <v>0</v>
      </c>
      <c r="BG224" s="177">
        <f t="shared" si="75"/>
        <v>0</v>
      </c>
      <c r="BH224" s="177">
        <f t="shared" si="76"/>
        <v>0</v>
      </c>
      <c r="BI224" s="177">
        <f t="shared" si="77"/>
        <v>0</v>
      </c>
      <c r="BJ224" s="14" t="s">
        <v>158</v>
      </c>
      <c r="BK224" s="178">
        <f t="shared" si="78"/>
        <v>0</v>
      </c>
      <c r="BL224" s="14" t="s">
        <v>183</v>
      </c>
      <c r="BM224" s="176" t="s">
        <v>455</v>
      </c>
    </row>
    <row r="225" spans="1:65" s="2" customFormat="1" ht="21.75" customHeight="1" x14ac:dyDescent="0.2">
      <c r="A225" s="28"/>
      <c r="B225" s="163"/>
      <c r="C225" s="164" t="s">
        <v>452</v>
      </c>
      <c r="D225" s="164" t="s">
        <v>153</v>
      </c>
      <c r="E225" s="165" t="s">
        <v>1662</v>
      </c>
      <c r="F225" s="166" t="s">
        <v>1663</v>
      </c>
      <c r="G225" s="167" t="s">
        <v>156</v>
      </c>
      <c r="H225" s="168">
        <v>50</v>
      </c>
      <c r="I225" s="169"/>
      <c r="J225" s="169"/>
      <c r="K225" s="168">
        <f t="shared" si="66"/>
        <v>0</v>
      </c>
      <c r="L225" s="170"/>
      <c r="M225" s="29"/>
      <c r="N225" s="171" t="s">
        <v>1</v>
      </c>
      <c r="O225" s="172" t="s">
        <v>38</v>
      </c>
      <c r="P225" s="173">
        <f t="shared" si="67"/>
        <v>0</v>
      </c>
      <c r="Q225" s="173">
        <f t="shared" si="68"/>
        <v>0</v>
      </c>
      <c r="R225" s="173">
        <f t="shared" si="69"/>
        <v>0</v>
      </c>
      <c r="S225" s="53"/>
      <c r="T225" s="174">
        <f t="shared" si="70"/>
        <v>0</v>
      </c>
      <c r="U225" s="174">
        <v>0</v>
      </c>
      <c r="V225" s="174">
        <f t="shared" si="71"/>
        <v>0</v>
      </c>
      <c r="W225" s="174">
        <v>0</v>
      </c>
      <c r="X225" s="175">
        <f t="shared" si="72"/>
        <v>0</v>
      </c>
      <c r="Y225" s="28"/>
      <c r="Z225" s="28"/>
      <c r="AA225" s="28"/>
      <c r="AB225" s="28"/>
      <c r="AC225" s="28"/>
      <c r="AD225" s="28"/>
      <c r="AE225" s="28"/>
      <c r="AR225" s="176" t="s">
        <v>183</v>
      </c>
      <c r="AT225" s="176" t="s">
        <v>153</v>
      </c>
      <c r="AU225" s="176" t="s">
        <v>158</v>
      </c>
      <c r="AY225" s="14" t="s">
        <v>151</v>
      </c>
      <c r="BE225" s="177">
        <f t="shared" si="73"/>
        <v>0</v>
      </c>
      <c r="BF225" s="177">
        <f t="shared" si="74"/>
        <v>0</v>
      </c>
      <c r="BG225" s="177">
        <f t="shared" si="75"/>
        <v>0</v>
      </c>
      <c r="BH225" s="177">
        <f t="shared" si="76"/>
        <v>0</v>
      </c>
      <c r="BI225" s="177">
        <f t="shared" si="77"/>
        <v>0</v>
      </c>
      <c r="BJ225" s="14" t="s">
        <v>158</v>
      </c>
      <c r="BK225" s="178">
        <f t="shared" si="78"/>
        <v>0</v>
      </c>
      <c r="BL225" s="14" t="s">
        <v>183</v>
      </c>
      <c r="BM225" s="176" t="s">
        <v>458</v>
      </c>
    </row>
    <row r="226" spans="1:65" s="2" customFormat="1" ht="21.75" customHeight="1" x14ac:dyDescent="0.2">
      <c r="A226" s="28"/>
      <c r="B226" s="163"/>
      <c r="C226" s="164" t="s">
        <v>310</v>
      </c>
      <c r="D226" s="164" t="s">
        <v>153</v>
      </c>
      <c r="E226" s="165" t="s">
        <v>1664</v>
      </c>
      <c r="F226" s="166" t="s">
        <v>1665</v>
      </c>
      <c r="G226" s="167" t="s">
        <v>156</v>
      </c>
      <c r="H226" s="168">
        <v>32</v>
      </c>
      <c r="I226" s="169"/>
      <c r="J226" s="169"/>
      <c r="K226" s="168">
        <f t="shared" si="66"/>
        <v>0</v>
      </c>
      <c r="L226" s="170"/>
      <c r="M226" s="29"/>
      <c r="N226" s="171" t="s">
        <v>1</v>
      </c>
      <c r="O226" s="172" t="s">
        <v>38</v>
      </c>
      <c r="P226" s="173">
        <f t="shared" si="67"/>
        <v>0</v>
      </c>
      <c r="Q226" s="173">
        <f t="shared" si="68"/>
        <v>0</v>
      </c>
      <c r="R226" s="173">
        <f t="shared" si="69"/>
        <v>0</v>
      </c>
      <c r="S226" s="53"/>
      <c r="T226" s="174">
        <f t="shared" si="70"/>
        <v>0</v>
      </c>
      <c r="U226" s="174">
        <v>0</v>
      </c>
      <c r="V226" s="174">
        <f t="shared" si="71"/>
        <v>0</v>
      </c>
      <c r="W226" s="174">
        <v>0</v>
      </c>
      <c r="X226" s="175">
        <f t="shared" si="72"/>
        <v>0</v>
      </c>
      <c r="Y226" s="28"/>
      <c r="Z226" s="28"/>
      <c r="AA226" s="28"/>
      <c r="AB226" s="28"/>
      <c r="AC226" s="28"/>
      <c r="AD226" s="28"/>
      <c r="AE226" s="28"/>
      <c r="AR226" s="176" t="s">
        <v>183</v>
      </c>
      <c r="AT226" s="176" t="s">
        <v>153</v>
      </c>
      <c r="AU226" s="176" t="s">
        <v>158</v>
      </c>
      <c r="AY226" s="14" t="s">
        <v>151</v>
      </c>
      <c r="BE226" s="177">
        <f t="shared" si="73"/>
        <v>0</v>
      </c>
      <c r="BF226" s="177">
        <f t="shared" si="74"/>
        <v>0</v>
      </c>
      <c r="BG226" s="177">
        <f t="shared" si="75"/>
        <v>0</v>
      </c>
      <c r="BH226" s="177">
        <f t="shared" si="76"/>
        <v>0</v>
      </c>
      <c r="BI226" s="177">
        <f t="shared" si="77"/>
        <v>0</v>
      </c>
      <c r="BJ226" s="14" t="s">
        <v>158</v>
      </c>
      <c r="BK226" s="178">
        <f t="shared" si="78"/>
        <v>0</v>
      </c>
      <c r="BL226" s="14" t="s">
        <v>183</v>
      </c>
      <c r="BM226" s="176" t="s">
        <v>462</v>
      </c>
    </row>
    <row r="227" spans="1:65" s="2" customFormat="1" ht="21.75" customHeight="1" x14ac:dyDescent="0.2">
      <c r="A227" s="28"/>
      <c r="B227" s="163"/>
      <c r="C227" s="164" t="s">
        <v>459</v>
      </c>
      <c r="D227" s="164" t="s">
        <v>153</v>
      </c>
      <c r="E227" s="165" t="s">
        <v>1666</v>
      </c>
      <c r="F227" s="166" t="s">
        <v>1667</v>
      </c>
      <c r="G227" s="167" t="s">
        <v>156</v>
      </c>
      <c r="H227" s="168">
        <v>16</v>
      </c>
      <c r="I227" s="169"/>
      <c r="J227" s="169"/>
      <c r="K227" s="168">
        <f t="shared" si="66"/>
        <v>0</v>
      </c>
      <c r="L227" s="170"/>
      <c r="M227" s="29"/>
      <c r="N227" s="171" t="s">
        <v>1</v>
      </c>
      <c r="O227" s="172" t="s">
        <v>38</v>
      </c>
      <c r="P227" s="173">
        <f t="shared" si="67"/>
        <v>0</v>
      </c>
      <c r="Q227" s="173">
        <f t="shared" si="68"/>
        <v>0</v>
      </c>
      <c r="R227" s="173">
        <f t="shared" si="69"/>
        <v>0</v>
      </c>
      <c r="S227" s="53"/>
      <c r="T227" s="174">
        <f t="shared" si="70"/>
        <v>0</v>
      </c>
      <c r="U227" s="174">
        <v>0</v>
      </c>
      <c r="V227" s="174">
        <f t="shared" si="71"/>
        <v>0</v>
      </c>
      <c r="W227" s="174">
        <v>0</v>
      </c>
      <c r="X227" s="175">
        <f t="shared" si="72"/>
        <v>0</v>
      </c>
      <c r="Y227" s="28"/>
      <c r="Z227" s="28"/>
      <c r="AA227" s="28"/>
      <c r="AB227" s="28"/>
      <c r="AC227" s="28"/>
      <c r="AD227" s="28"/>
      <c r="AE227" s="28"/>
      <c r="AR227" s="176" t="s">
        <v>183</v>
      </c>
      <c r="AT227" s="176" t="s">
        <v>153</v>
      </c>
      <c r="AU227" s="176" t="s">
        <v>158</v>
      </c>
      <c r="AY227" s="14" t="s">
        <v>151</v>
      </c>
      <c r="BE227" s="177">
        <f t="shared" si="73"/>
        <v>0</v>
      </c>
      <c r="BF227" s="177">
        <f t="shared" si="74"/>
        <v>0</v>
      </c>
      <c r="BG227" s="177">
        <f t="shared" si="75"/>
        <v>0</v>
      </c>
      <c r="BH227" s="177">
        <f t="shared" si="76"/>
        <v>0</v>
      </c>
      <c r="BI227" s="177">
        <f t="shared" si="77"/>
        <v>0</v>
      </c>
      <c r="BJ227" s="14" t="s">
        <v>158</v>
      </c>
      <c r="BK227" s="178">
        <f t="shared" si="78"/>
        <v>0</v>
      </c>
      <c r="BL227" s="14" t="s">
        <v>183</v>
      </c>
      <c r="BM227" s="176" t="s">
        <v>465</v>
      </c>
    </row>
    <row r="228" spans="1:65" s="2" customFormat="1" ht="21.75" customHeight="1" x14ac:dyDescent="0.2">
      <c r="A228" s="28"/>
      <c r="B228" s="163"/>
      <c r="C228" s="164" t="s">
        <v>314</v>
      </c>
      <c r="D228" s="164" t="s">
        <v>153</v>
      </c>
      <c r="E228" s="165" t="s">
        <v>1668</v>
      </c>
      <c r="F228" s="166" t="s">
        <v>1669</v>
      </c>
      <c r="G228" s="167" t="s">
        <v>156</v>
      </c>
      <c r="H228" s="168">
        <v>44</v>
      </c>
      <c r="I228" s="169"/>
      <c r="J228" s="169"/>
      <c r="K228" s="168">
        <f t="shared" si="66"/>
        <v>0</v>
      </c>
      <c r="L228" s="170"/>
      <c r="M228" s="29"/>
      <c r="N228" s="171" t="s">
        <v>1</v>
      </c>
      <c r="O228" s="172" t="s">
        <v>38</v>
      </c>
      <c r="P228" s="173">
        <f t="shared" si="67"/>
        <v>0</v>
      </c>
      <c r="Q228" s="173">
        <f t="shared" si="68"/>
        <v>0</v>
      </c>
      <c r="R228" s="173">
        <f t="shared" si="69"/>
        <v>0</v>
      </c>
      <c r="S228" s="53"/>
      <c r="T228" s="174">
        <f t="shared" si="70"/>
        <v>0</v>
      </c>
      <c r="U228" s="174">
        <v>0</v>
      </c>
      <c r="V228" s="174">
        <f t="shared" si="71"/>
        <v>0</v>
      </c>
      <c r="W228" s="174">
        <v>0</v>
      </c>
      <c r="X228" s="175">
        <f t="shared" si="72"/>
        <v>0</v>
      </c>
      <c r="Y228" s="28"/>
      <c r="Z228" s="28"/>
      <c r="AA228" s="28"/>
      <c r="AB228" s="28"/>
      <c r="AC228" s="28"/>
      <c r="AD228" s="28"/>
      <c r="AE228" s="28"/>
      <c r="AR228" s="176" t="s">
        <v>183</v>
      </c>
      <c r="AT228" s="176" t="s">
        <v>153</v>
      </c>
      <c r="AU228" s="176" t="s">
        <v>158</v>
      </c>
      <c r="AY228" s="14" t="s">
        <v>151</v>
      </c>
      <c r="BE228" s="177">
        <f t="shared" si="73"/>
        <v>0</v>
      </c>
      <c r="BF228" s="177">
        <f t="shared" si="74"/>
        <v>0</v>
      </c>
      <c r="BG228" s="177">
        <f t="shared" si="75"/>
        <v>0</v>
      </c>
      <c r="BH228" s="177">
        <f t="shared" si="76"/>
        <v>0</v>
      </c>
      <c r="BI228" s="177">
        <f t="shared" si="77"/>
        <v>0</v>
      </c>
      <c r="BJ228" s="14" t="s">
        <v>158</v>
      </c>
      <c r="BK228" s="178">
        <f t="shared" si="78"/>
        <v>0</v>
      </c>
      <c r="BL228" s="14" t="s">
        <v>183</v>
      </c>
      <c r="BM228" s="176" t="s">
        <v>469</v>
      </c>
    </row>
    <row r="229" spans="1:65" s="2" customFormat="1" ht="16.5" customHeight="1" x14ac:dyDescent="0.2">
      <c r="A229" s="28"/>
      <c r="B229" s="163"/>
      <c r="C229" s="164" t="s">
        <v>466</v>
      </c>
      <c r="D229" s="164" t="s">
        <v>153</v>
      </c>
      <c r="E229" s="165" t="s">
        <v>1670</v>
      </c>
      <c r="F229" s="166" t="s">
        <v>1671</v>
      </c>
      <c r="G229" s="167" t="s">
        <v>219</v>
      </c>
      <c r="H229" s="168">
        <v>20</v>
      </c>
      <c r="I229" s="169"/>
      <c r="J229" s="169"/>
      <c r="K229" s="168">
        <f t="shared" si="66"/>
        <v>0</v>
      </c>
      <c r="L229" s="170"/>
      <c r="M229" s="29"/>
      <c r="N229" s="171" t="s">
        <v>1</v>
      </c>
      <c r="O229" s="172" t="s">
        <v>38</v>
      </c>
      <c r="P229" s="173">
        <f t="shared" si="67"/>
        <v>0</v>
      </c>
      <c r="Q229" s="173">
        <f t="shared" si="68"/>
        <v>0</v>
      </c>
      <c r="R229" s="173">
        <f t="shared" si="69"/>
        <v>0</v>
      </c>
      <c r="S229" s="53"/>
      <c r="T229" s="174">
        <f t="shared" si="70"/>
        <v>0</v>
      </c>
      <c r="U229" s="174">
        <v>0</v>
      </c>
      <c r="V229" s="174">
        <f t="shared" si="71"/>
        <v>0</v>
      </c>
      <c r="W229" s="174">
        <v>0</v>
      </c>
      <c r="X229" s="175">
        <f t="shared" si="72"/>
        <v>0</v>
      </c>
      <c r="Y229" s="28"/>
      <c r="Z229" s="28"/>
      <c r="AA229" s="28"/>
      <c r="AB229" s="28"/>
      <c r="AC229" s="28"/>
      <c r="AD229" s="28"/>
      <c r="AE229" s="28"/>
      <c r="AR229" s="176" t="s">
        <v>183</v>
      </c>
      <c r="AT229" s="176" t="s">
        <v>153</v>
      </c>
      <c r="AU229" s="176" t="s">
        <v>158</v>
      </c>
      <c r="AY229" s="14" t="s">
        <v>151</v>
      </c>
      <c r="BE229" s="177">
        <f t="shared" si="73"/>
        <v>0</v>
      </c>
      <c r="BF229" s="177">
        <f t="shared" si="74"/>
        <v>0</v>
      </c>
      <c r="BG229" s="177">
        <f t="shared" si="75"/>
        <v>0</v>
      </c>
      <c r="BH229" s="177">
        <f t="shared" si="76"/>
        <v>0</v>
      </c>
      <c r="BI229" s="177">
        <f t="shared" si="77"/>
        <v>0</v>
      </c>
      <c r="BJ229" s="14" t="s">
        <v>158</v>
      </c>
      <c r="BK229" s="178">
        <f t="shared" si="78"/>
        <v>0</v>
      </c>
      <c r="BL229" s="14" t="s">
        <v>183</v>
      </c>
      <c r="BM229" s="176" t="s">
        <v>472</v>
      </c>
    </row>
    <row r="230" spans="1:65" s="2" customFormat="1" ht="21.75" customHeight="1" x14ac:dyDescent="0.2">
      <c r="A230" s="28"/>
      <c r="B230" s="163"/>
      <c r="C230" s="164" t="s">
        <v>317</v>
      </c>
      <c r="D230" s="164" t="s">
        <v>153</v>
      </c>
      <c r="E230" s="165" t="s">
        <v>1672</v>
      </c>
      <c r="F230" s="166" t="s">
        <v>1673</v>
      </c>
      <c r="G230" s="167" t="s">
        <v>219</v>
      </c>
      <c r="H230" s="168">
        <v>13</v>
      </c>
      <c r="I230" s="169"/>
      <c r="J230" s="169"/>
      <c r="K230" s="168">
        <f t="shared" si="66"/>
        <v>0</v>
      </c>
      <c r="L230" s="170"/>
      <c r="M230" s="29"/>
      <c r="N230" s="171" t="s">
        <v>1</v>
      </c>
      <c r="O230" s="172" t="s">
        <v>38</v>
      </c>
      <c r="P230" s="173">
        <f t="shared" si="67"/>
        <v>0</v>
      </c>
      <c r="Q230" s="173">
        <f t="shared" si="68"/>
        <v>0</v>
      </c>
      <c r="R230" s="173">
        <f t="shared" si="69"/>
        <v>0</v>
      </c>
      <c r="S230" s="53"/>
      <c r="T230" s="174">
        <f t="shared" si="70"/>
        <v>0</v>
      </c>
      <c r="U230" s="174">
        <v>0</v>
      </c>
      <c r="V230" s="174">
        <f t="shared" si="71"/>
        <v>0</v>
      </c>
      <c r="W230" s="174">
        <v>0</v>
      </c>
      <c r="X230" s="175">
        <f t="shared" si="72"/>
        <v>0</v>
      </c>
      <c r="Y230" s="28"/>
      <c r="Z230" s="28"/>
      <c r="AA230" s="28"/>
      <c r="AB230" s="28"/>
      <c r="AC230" s="28"/>
      <c r="AD230" s="28"/>
      <c r="AE230" s="28"/>
      <c r="AR230" s="176" t="s">
        <v>183</v>
      </c>
      <c r="AT230" s="176" t="s">
        <v>153</v>
      </c>
      <c r="AU230" s="176" t="s">
        <v>158</v>
      </c>
      <c r="AY230" s="14" t="s">
        <v>151</v>
      </c>
      <c r="BE230" s="177">
        <f t="shared" si="73"/>
        <v>0</v>
      </c>
      <c r="BF230" s="177">
        <f t="shared" si="74"/>
        <v>0</v>
      </c>
      <c r="BG230" s="177">
        <f t="shared" si="75"/>
        <v>0</v>
      </c>
      <c r="BH230" s="177">
        <f t="shared" si="76"/>
        <v>0</v>
      </c>
      <c r="BI230" s="177">
        <f t="shared" si="77"/>
        <v>0</v>
      </c>
      <c r="BJ230" s="14" t="s">
        <v>158</v>
      </c>
      <c r="BK230" s="178">
        <f t="shared" si="78"/>
        <v>0</v>
      </c>
      <c r="BL230" s="14" t="s">
        <v>183</v>
      </c>
      <c r="BM230" s="176" t="s">
        <v>476</v>
      </c>
    </row>
    <row r="231" spans="1:65" s="2" customFormat="1" ht="21.75" customHeight="1" x14ac:dyDescent="0.2">
      <c r="A231" s="28"/>
      <c r="B231" s="163"/>
      <c r="C231" s="164" t="s">
        <v>473</v>
      </c>
      <c r="D231" s="164" t="s">
        <v>153</v>
      </c>
      <c r="E231" s="165" t="s">
        <v>1674</v>
      </c>
      <c r="F231" s="166" t="s">
        <v>1675</v>
      </c>
      <c r="G231" s="167" t="s">
        <v>1676</v>
      </c>
      <c r="H231" s="168">
        <v>7</v>
      </c>
      <c r="I231" s="169"/>
      <c r="J231" s="169"/>
      <c r="K231" s="168">
        <f t="shared" si="66"/>
        <v>0</v>
      </c>
      <c r="L231" s="170"/>
      <c r="M231" s="29"/>
      <c r="N231" s="171" t="s">
        <v>1</v>
      </c>
      <c r="O231" s="172" t="s">
        <v>38</v>
      </c>
      <c r="P231" s="173">
        <f t="shared" si="67"/>
        <v>0</v>
      </c>
      <c r="Q231" s="173">
        <f t="shared" si="68"/>
        <v>0</v>
      </c>
      <c r="R231" s="173">
        <f t="shared" si="69"/>
        <v>0</v>
      </c>
      <c r="S231" s="53"/>
      <c r="T231" s="174">
        <f t="shared" si="70"/>
        <v>0</v>
      </c>
      <c r="U231" s="174">
        <v>0</v>
      </c>
      <c r="V231" s="174">
        <f t="shared" si="71"/>
        <v>0</v>
      </c>
      <c r="W231" s="174">
        <v>0</v>
      </c>
      <c r="X231" s="175">
        <f t="shared" si="72"/>
        <v>0</v>
      </c>
      <c r="Y231" s="28"/>
      <c r="Z231" s="28"/>
      <c r="AA231" s="28"/>
      <c r="AB231" s="28"/>
      <c r="AC231" s="28"/>
      <c r="AD231" s="28"/>
      <c r="AE231" s="28"/>
      <c r="AR231" s="176" t="s">
        <v>183</v>
      </c>
      <c r="AT231" s="176" t="s">
        <v>153</v>
      </c>
      <c r="AU231" s="176" t="s">
        <v>158</v>
      </c>
      <c r="AY231" s="14" t="s">
        <v>151</v>
      </c>
      <c r="BE231" s="177">
        <f t="shared" si="73"/>
        <v>0</v>
      </c>
      <c r="BF231" s="177">
        <f t="shared" si="74"/>
        <v>0</v>
      </c>
      <c r="BG231" s="177">
        <f t="shared" si="75"/>
        <v>0</v>
      </c>
      <c r="BH231" s="177">
        <f t="shared" si="76"/>
        <v>0</v>
      </c>
      <c r="BI231" s="177">
        <f t="shared" si="77"/>
        <v>0</v>
      </c>
      <c r="BJ231" s="14" t="s">
        <v>158</v>
      </c>
      <c r="BK231" s="178">
        <f t="shared" si="78"/>
        <v>0</v>
      </c>
      <c r="BL231" s="14" t="s">
        <v>183</v>
      </c>
      <c r="BM231" s="176" t="s">
        <v>479</v>
      </c>
    </row>
    <row r="232" spans="1:65" s="2" customFormat="1" ht="33" customHeight="1" x14ac:dyDescent="0.2">
      <c r="A232" s="28"/>
      <c r="B232" s="163"/>
      <c r="C232" s="164" t="s">
        <v>321</v>
      </c>
      <c r="D232" s="164" t="s">
        <v>153</v>
      </c>
      <c r="E232" s="165" t="s">
        <v>1677</v>
      </c>
      <c r="F232" s="166" t="s">
        <v>1678</v>
      </c>
      <c r="G232" s="167" t="s">
        <v>219</v>
      </c>
      <c r="H232" s="168">
        <v>2</v>
      </c>
      <c r="I232" s="169"/>
      <c r="J232" s="169"/>
      <c r="K232" s="168">
        <f t="shared" si="66"/>
        <v>0</v>
      </c>
      <c r="L232" s="170"/>
      <c r="M232" s="29"/>
      <c r="N232" s="171" t="s">
        <v>1</v>
      </c>
      <c r="O232" s="172" t="s">
        <v>38</v>
      </c>
      <c r="P232" s="173">
        <f t="shared" si="67"/>
        <v>0</v>
      </c>
      <c r="Q232" s="173">
        <f t="shared" si="68"/>
        <v>0</v>
      </c>
      <c r="R232" s="173">
        <f t="shared" si="69"/>
        <v>0</v>
      </c>
      <c r="S232" s="53"/>
      <c r="T232" s="174">
        <f t="shared" si="70"/>
        <v>0</v>
      </c>
      <c r="U232" s="174">
        <v>0</v>
      </c>
      <c r="V232" s="174">
        <f t="shared" si="71"/>
        <v>0</v>
      </c>
      <c r="W232" s="174">
        <v>0</v>
      </c>
      <c r="X232" s="175">
        <f t="shared" si="72"/>
        <v>0</v>
      </c>
      <c r="Y232" s="28"/>
      <c r="Z232" s="28"/>
      <c r="AA232" s="28"/>
      <c r="AB232" s="28"/>
      <c r="AC232" s="28"/>
      <c r="AD232" s="28"/>
      <c r="AE232" s="28"/>
      <c r="AR232" s="176" t="s">
        <v>183</v>
      </c>
      <c r="AT232" s="176" t="s">
        <v>153</v>
      </c>
      <c r="AU232" s="176" t="s">
        <v>158</v>
      </c>
      <c r="AY232" s="14" t="s">
        <v>151</v>
      </c>
      <c r="BE232" s="177">
        <f t="shared" si="73"/>
        <v>0</v>
      </c>
      <c r="BF232" s="177">
        <f t="shared" si="74"/>
        <v>0</v>
      </c>
      <c r="BG232" s="177">
        <f t="shared" si="75"/>
        <v>0</v>
      </c>
      <c r="BH232" s="177">
        <f t="shared" si="76"/>
        <v>0</v>
      </c>
      <c r="BI232" s="177">
        <f t="shared" si="77"/>
        <v>0</v>
      </c>
      <c r="BJ232" s="14" t="s">
        <v>158</v>
      </c>
      <c r="BK232" s="178">
        <f t="shared" si="78"/>
        <v>0</v>
      </c>
      <c r="BL232" s="14" t="s">
        <v>183</v>
      </c>
      <c r="BM232" s="176" t="s">
        <v>483</v>
      </c>
    </row>
    <row r="233" spans="1:65" s="2" customFormat="1" ht="16.5" customHeight="1" x14ac:dyDescent="0.2">
      <c r="A233" s="28"/>
      <c r="B233" s="163"/>
      <c r="C233" s="179" t="s">
        <v>480</v>
      </c>
      <c r="D233" s="179" t="s">
        <v>192</v>
      </c>
      <c r="E233" s="180" t="s">
        <v>1679</v>
      </c>
      <c r="F233" s="181" t="s">
        <v>1680</v>
      </c>
      <c r="G233" s="182" t="s">
        <v>219</v>
      </c>
      <c r="H233" s="183">
        <v>2</v>
      </c>
      <c r="I233" s="184"/>
      <c r="J233" s="185"/>
      <c r="K233" s="183">
        <f t="shared" si="66"/>
        <v>0</v>
      </c>
      <c r="L233" s="185"/>
      <c r="M233" s="186"/>
      <c r="N233" s="187" t="s">
        <v>1</v>
      </c>
      <c r="O233" s="172" t="s">
        <v>38</v>
      </c>
      <c r="P233" s="173">
        <f t="shared" si="67"/>
        <v>0</v>
      </c>
      <c r="Q233" s="173">
        <f t="shared" si="68"/>
        <v>0</v>
      </c>
      <c r="R233" s="173">
        <f t="shared" si="69"/>
        <v>0</v>
      </c>
      <c r="S233" s="53"/>
      <c r="T233" s="174">
        <f t="shared" si="70"/>
        <v>0</v>
      </c>
      <c r="U233" s="174">
        <v>0</v>
      </c>
      <c r="V233" s="174">
        <f t="shared" si="71"/>
        <v>0</v>
      </c>
      <c r="W233" s="174">
        <v>0</v>
      </c>
      <c r="X233" s="175">
        <f t="shared" si="72"/>
        <v>0</v>
      </c>
      <c r="Y233" s="28"/>
      <c r="Z233" s="28"/>
      <c r="AA233" s="28"/>
      <c r="AB233" s="28"/>
      <c r="AC233" s="28"/>
      <c r="AD233" s="28"/>
      <c r="AE233" s="28"/>
      <c r="AR233" s="176" t="s">
        <v>215</v>
      </c>
      <c r="AT233" s="176" t="s">
        <v>192</v>
      </c>
      <c r="AU233" s="176" t="s">
        <v>158</v>
      </c>
      <c r="AY233" s="14" t="s">
        <v>151</v>
      </c>
      <c r="BE233" s="177">
        <f t="shared" si="73"/>
        <v>0</v>
      </c>
      <c r="BF233" s="177">
        <f t="shared" si="74"/>
        <v>0</v>
      </c>
      <c r="BG233" s="177">
        <f t="shared" si="75"/>
        <v>0</v>
      </c>
      <c r="BH233" s="177">
        <f t="shared" si="76"/>
        <v>0</v>
      </c>
      <c r="BI233" s="177">
        <f t="shared" si="77"/>
        <v>0</v>
      </c>
      <c r="BJ233" s="14" t="s">
        <v>158</v>
      </c>
      <c r="BK233" s="178">
        <f t="shared" si="78"/>
        <v>0</v>
      </c>
      <c r="BL233" s="14" t="s">
        <v>183</v>
      </c>
      <c r="BM233" s="176" t="s">
        <v>486</v>
      </c>
    </row>
    <row r="234" spans="1:65" s="2" customFormat="1" ht="21.75" customHeight="1" x14ac:dyDescent="0.2">
      <c r="A234" s="28"/>
      <c r="B234" s="163"/>
      <c r="C234" s="164" t="s">
        <v>324</v>
      </c>
      <c r="D234" s="164" t="s">
        <v>153</v>
      </c>
      <c r="E234" s="165" t="s">
        <v>1681</v>
      </c>
      <c r="F234" s="166" t="s">
        <v>1682</v>
      </c>
      <c r="G234" s="167" t="s">
        <v>219</v>
      </c>
      <c r="H234" s="168">
        <v>4</v>
      </c>
      <c r="I234" s="169"/>
      <c r="J234" s="169"/>
      <c r="K234" s="168">
        <f t="shared" si="66"/>
        <v>0</v>
      </c>
      <c r="L234" s="170"/>
      <c r="M234" s="29"/>
      <c r="N234" s="171" t="s">
        <v>1</v>
      </c>
      <c r="O234" s="172" t="s">
        <v>38</v>
      </c>
      <c r="P234" s="173">
        <f t="shared" si="67"/>
        <v>0</v>
      </c>
      <c r="Q234" s="173">
        <f t="shared" si="68"/>
        <v>0</v>
      </c>
      <c r="R234" s="173">
        <f t="shared" si="69"/>
        <v>0</v>
      </c>
      <c r="S234" s="53"/>
      <c r="T234" s="174">
        <f t="shared" si="70"/>
        <v>0</v>
      </c>
      <c r="U234" s="174">
        <v>0</v>
      </c>
      <c r="V234" s="174">
        <f t="shared" si="71"/>
        <v>0</v>
      </c>
      <c r="W234" s="174">
        <v>0</v>
      </c>
      <c r="X234" s="175">
        <f t="shared" si="72"/>
        <v>0</v>
      </c>
      <c r="Y234" s="28"/>
      <c r="Z234" s="28"/>
      <c r="AA234" s="28"/>
      <c r="AB234" s="28"/>
      <c r="AC234" s="28"/>
      <c r="AD234" s="28"/>
      <c r="AE234" s="28"/>
      <c r="AR234" s="176" t="s">
        <v>183</v>
      </c>
      <c r="AT234" s="176" t="s">
        <v>153</v>
      </c>
      <c r="AU234" s="176" t="s">
        <v>158</v>
      </c>
      <c r="AY234" s="14" t="s">
        <v>151</v>
      </c>
      <c r="BE234" s="177">
        <f t="shared" si="73"/>
        <v>0</v>
      </c>
      <c r="BF234" s="177">
        <f t="shared" si="74"/>
        <v>0</v>
      </c>
      <c r="BG234" s="177">
        <f t="shared" si="75"/>
        <v>0</v>
      </c>
      <c r="BH234" s="177">
        <f t="shared" si="76"/>
        <v>0</v>
      </c>
      <c r="BI234" s="177">
        <f t="shared" si="77"/>
        <v>0</v>
      </c>
      <c r="BJ234" s="14" t="s">
        <v>158</v>
      </c>
      <c r="BK234" s="178">
        <f t="shared" si="78"/>
        <v>0</v>
      </c>
      <c r="BL234" s="14" t="s">
        <v>183</v>
      </c>
      <c r="BM234" s="176" t="s">
        <v>490</v>
      </c>
    </row>
    <row r="235" spans="1:65" s="2" customFormat="1" ht="16.5" customHeight="1" x14ac:dyDescent="0.2">
      <c r="A235" s="28"/>
      <c r="B235" s="163"/>
      <c r="C235" s="179" t="s">
        <v>487</v>
      </c>
      <c r="D235" s="179" t="s">
        <v>192</v>
      </c>
      <c r="E235" s="180" t="s">
        <v>1683</v>
      </c>
      <c r="F235" s="181" t="s">
        <v>1684</v>
      </c>
      <c r="G235" s="182" t="s">
        <v>219</v>
      </c>
      <c r="H235" s="183">
        <v>2</v>
      </c>
      <c r="I235" s="184"/>
      <c r="J235" s="185"/>
      <c r="K235" s="183">
        <f t="shared" si="66"/>
        <v>0</v>
      </c>
      <c r="L235" s="185"/>
      <c r="M235" s="186"/>
      <c r="N235" s="187" t="s">
        <v>1</v>
      </c>
      <c r="O235" s="172" t="s">
        <v>38</v>
      </c>
      <c r="P235" s="173">
        <f t="shared" si="67"/>
        <v>0</v>
      </c>
      <c r="Q235" s="173">
        <f t="shared" si="68"/>
        <v>0</v>
      </c>
      <c r="R235" s="173">
        <f t="shared" si="69"/>
        <v>0</v>
      </c>
      <c r="S235" s="53"/>
      <c r="T235" s="174">
        <f t="shared" si="70"/>
        <v>0</v>
      </c>
      <c r="U235" s="174">
        <v>0</v>
      </c>
      <c r="V235" s="174">
        <f t="shared" si="71"/>
        <v>0</v>
      </c>
      <c r="W235" s="174">
        <v>0</v>
      </c>
      <c r="X235" s="175">
        <f t="shared" si="72"/>
        <v>0</v>
      </c>
      <c r="Y235" s="28"/>
      <c r="Z235" s="28"/>
      <c r="AA235" s="28"/>
      <c r="AB235" s="28"/>
      <c r="AC235" s="28"/>
      <c r="AD235" s="28"/>
      <c r="AE235" s="28"/>
      <c r="AR235" s="176" t="s">
        <v>215</v>
      </c>
      <c r="AT235" s="176" t="s">
        <v>192</v>
      </c>
      <c r="AU235" s="176" t="s">
        <v>158</v>
      </c>
      <c r="AY235" s="14" t="s">
        <v>151</v>
      </c>
      <c r="BE235" s="177">
        <f t="shared" si="73"/>
        <v>0</v>
      </c>
      <c r="BF235" s="177">
        <f t="shared" si="74"/>
        <v>0</v>
      </c>
      <c r="BG235" s="177">
        <f t="shared" si="75"/>
        <v>0</v>
      </c>
      <c r="BH235" s="177">
        <f t="shared" si="76"/>
        <v>0</v>
      </c>
      <c r="BI235" s="177">
        <f t="shared" si="77"/>
        <v>0</v>
      </c>
      <c r="BJ235" s="14" t="s">
        <v>158</v>
      </c>
      <c r="BK235" s="178">
        <f t="shared" si="78"/>
        <v>0</v>
      </c>
      <c r="BL235" s="14" t="s">
        <v>183</v>
      </c>
      <c r="BM235" s="176" t="s">
        <v>493</v>
      </c>
    </row>
    <row r="236" spans="1:65" s="2" customFormat="1" ht="16.5" customHeight="1" x14ac:dyDescent="0.2">
      <c r="A236" s="28"/>
      <c r="B236" s="163"/>
      <c r="C236" s="179" t="s">
        <v>328</v>
      </c>
      <c r="D236" s="179" t="s">
        <v>192</v>
      </c>
      <c r="E236" s="180" t="s">
        <v>1685</v>
      </c>
      <c r="F236" s="181" t="s">
        <v>1686</v>
      </c>
      <c r="G236" s="182" t="s">
        <v>219</v>
      </c>
      <c r="H236" s="183">
        <v>2</v>
      </c>
      <c r="I236" s="184"/>
      <c r="J236" s="185"/>
      <c r="K236" s="183">
        <f t="shared" si="66"/>
        <v>0</v>
      </c>
      <c r="L236" s="185"/>
      <c r="M236" s="186"/>
      <c r="N236" s="187" t="s">
        <v>1</v>
      </c>
      <c r="O236" s="172" t="s">
        <v>38</v>
      </c>
      <c r="P236" s="173">
        <f t="shared" si="67"/>
        <v>0</v>
      </c>
      <c r="Q236" s="173">
        <f t="shared" si="68"/>
        <v>0</v>
      </c>
      <c r="R236" s="173">
        <f t="shared" si="69"/>
        <v>0</v>
      </c>
      <c r="S236" s="53"/>
      <c r="T236" s="174">
        <f t="shared" si="70"/>
        <v>0</v>
      </c>
      <c r="U236" s="174">
        <v>0</v>
      </c>
      <c r="V236" s="174">
        <f t="shared" si="71"/>
        <v>0</v>
      </c>
      <c r="W236" s="174">
        <v>0</v>
      </c>
      <c r="X236" s="175">
        <f t="shared" si="72"/>
        <v>0</v>
      </c>
      <c r="Y236" s="28"/>
      <c r="Z236" s="28"/>
      <c r="AA236" s="28"/>
      <c r="AB236" s="28"/>
      <c r="AC236" s="28"/>
      <c r="AD236" s="28"/>
      <c r="AE236" s="28"/>
      <c r="AR236" s="176" t="s">
        <v>215</v>
      </c>
      <c r="AT236" s="176" t="s">
        <v>192</v>
      </c>
      <c r="AU236" s="176" t="s">
        <v>158</v>
      </c>
      <c r="AY236" s="14" t="s">
        <v>151</v>
      </c>
      <c r="BE236" s="177">
        <f t="shared" si="73"/>
        <v>0</v>
      </c>
      <c r="BF236" s="177">
        <f t="shared" si="74"/>
        <v>0</v>
      </c>
      <c r="BG236" s="177">
        <f t="shared" si="75"/>
        <v>0</v>
      </c>
      <c r="BH236" s="177">
        <f t="shared" si="76"/>
        <v>0</v>
      </c>
      <c r="BI236" s="177">
        <f t="shared" si="77"/>
        <v>0</v>
      </c>
      <c r="BJ236" s="14" t="s">
        <v>158</v>
      </c>
      <c r="BK236" s="178">
        <f t="shared" si="78"/>
        <v>0</v>
      </c>
      <c r="BL236" s="14" t="s">
        <v>183</v>
      </c>
      <c r="BM236" s="176" t="s">
        <v>497</v>
      </c>
    </row>
    <row r="237" spans="1:65" s="2" customFormat="1" ht="16.5" customHeight="1" x14ac:dyDescent="0.2">
      <c r="A237" s="28"/>
      <c r="B237" s="163"/>
      <c r="C237" s="164" t="s">
        <v>494</v>
      </c>
      <c r="D237" s="164" t="s">
        <v>153</v>
      </c>
      <c r="E237" s="165" t="s">
        <v>1687</v>
      </c>
      <c r="F237" s="166" t="s">
        <v>1688</v>
      </c>
      <c r="G237" s="167" t="s">
        <v>714</v>
      </c>
      <c r="H237" s="168">
        <v>7</v>
      </c>
      <c r="I237" s="169"/>
      <c r="J237" s="169"/>
      <c r="K237" s="168">
        <f t="shared" si="66"/>
        <v>0</v>
      </c>
      <c r="L237" s="170"/>
      <c r="M237" s="29"/>
      <c r="N237" s="171" t="s">
        <v>1</v>
      </c>
      <c r="O237" s="172" t="s">
        <v>38</v>
      </c>
      <c r="P237" s="173">
        <f t="shared" si="67"/>
        <v>0</v>
      </c>
      <c r="Q237" s="173">
        <f t="shared" si="68"/>
        <v>0</v>
      </c>
      <c r="R237" s="173">
        <f t="shared" si="69"/>
        <v>0</v>
      </c>
      <c r="S237" s="53"/>
      <c r="T237" s="174">
        <f t="shared" si="70"/>
        <v>0</v>
      </c>
      <c r="U237" s="174">
        <v>0</v>
      </c>
      <c r="V237" s="174">
        <f t="shared" si="71"/>
        <v>0</v>
      </c>
      <c r="W237" s="174">
        <v>0</v>
      </c>
      <c r="X237" s="175">
        <f t="shared" si="72"/>
        <v>0</v>
      </c>
      <c r="Y237" s="28"/>
      <c r="Z237" s="28"/>
      <c r="AA237" s="28"/>
      <c r="AB237" s="28"/>
      <c r="AC237" s="28"/>
      <c r="AD237" s="28"/>
      <c r="AE237" s="28"/>
      <c r="AR237" s="176" t="s">
        <v>183</v>
      </c>
      <c r="AT237" s="176" t="s">
        <v>153</v>
      </c>
      <c r="AU237" s="176" t="s">
        <v>158</v>
      </c>
      <c r="AY237" s="14" t="s">
        <v>151</v>
      </c>
      <c r="BE237" s="177">
        <f t="shared" si="73"/>
        <v>0</v>
      </c>
      <c r="BF237" s="177">
        <f t="shared" si="74"/>
        <v>0</v>
      </c>
      <c r="BG237" s="177">
        <f t="shared" si="75"/>
        <v>0</v>
      </c>
      <c r="BH237" s="177">
        <f t="shared" si="76"/>
        <v>0</v>
      </c>
      <c r="BI237" s="177">
        <f t="shared" si="77"/>
        <v>0</v>
      </c>
      <c r="BJ237" s="14" t="s">
        <v>158</v>
      </c>
      <c r="BK237" s="178">
        <f t="shared" si="78"/>
        <v>0</v>
      </c>
      <c r="BL237" s="14" t="s">
        <v>183</v>
      </c>
      <c r="BM237" s="176" t="s">
        <v>500</v>
      </c>
    </row>
    <row r="238" spans="1:65" s="2" customFormat="1" ht="21.75" customHeight="1" x14ac:dyDescent="0.2">
      <c r="A238" s="28"/>
      <c r="B238" s="163"/>
      <c r="C238" s="164" t="s">
        <v>331</v>
      </c>
      <c r="D238" s="164" t="s">
        <v>153</v>
      </c>
      <c r="E238" s="165" t="s">
        <v>1689</v>
      </c>
      <c r="F238" s="166" t="s">
        <v>1690</v>
      </c>
      <c r="G238" s="167" t="s">
        <v>156</v>
      </c>
      <c r="H238" s="168">
        <v>467</v>
      </c>
      <c r="I238" s="169"/>
      <c r="J238" s="169"/>
      <c r="K238" s="168">
        <f t="shared" si="66"/>
        <v>0</v>
      </c>
      <c r="L238" s="170"/>
      <c r="M238" s="29"/>
      <c r="N238" s="171" t="s">
        <v>1</v>
      </c>
      <c r="O238" s="172" t="s">
        <v>38</v>
      </c>
      <c r="P238" s="173">
        <f t="shared" si="67"/>
        <v>0</v>
      </c>
      <c r="Q238" s="173">
        <f t="shared" si="68"/>
        <v>0</v>
      </c>
      <c r="R238" s="173">
        <f t="shared" si="69"/>
        <v>0</v>
      </c>
      <c r="S238" s="53"/>
      <c r="T238" s="174">
        <f t="shared" si="70"/>
        <v>0</v>
      </c>
      <c r="U238" s="174">
        <v>0</v>
      </c>
      <c r="V238" s="174">
        <f t="shared" si="71"/>
        <v>0</v>
      </c>
      <c r="W238" s="174">
        <v>0</v>
      </c>
      <c r="X238" s="175">
        <f t="shared" si="72"/>
        <v>0</v>
      </c>
      <c r="Y238" s="28"/>
      <c r="Z238" s="28"/>
      <c r="AA238" s="28"/>
      <c r="AB238" s="28"/>
      <c r="AC238" s="28"/>
      <c r="AD238" s="28"/>
      <c r="AE238" s="28"/>
      <c r="AR238" s="176" t="s">
        <v>183</v>
      </c>
      <c r="AT238" s="176" t="s">
        <v>153</v>
      </c>
      <c r="AU238" s="176" t="s">
        <v>158</v>
      </c>
      <c r="AY238" s="14" t="s">
        <v>151</v>
      </c>
      <c r="BE238" s="177">
        <f t="shared" si="73"/>
        <v>0</v>
      </c>
      <c r="BF238" s="177">
        <f t="shared" si="74"/>
        <v>0</v>
      </c>
      <c r="BG238" s="177">
        <f t="shared" si="75"/>
        <v>0</v>
      </c>
      <c r="BH238" s="177">
        <f t="shared" si="76"/>
        <v>0</v>
      </c>
      <c r="BI238" s="177">
        <f t="shared" si="77"/>
        <v>0</v>
      </c>
      <c r="BJ238" s="14" t="s">
        <v>158</v>
      </c>
      <c r="BK238" s="178">
        <f t="shared" si="78"/>
        <v>0</v>
      </c>
      <c r="BL238" s="14" t="s">
        <v>183</v>
      </c>
      <c r="BM238" s="176" t="s">
        <v>504</v>
      </c>
    </row>
    <row r="239" spans="1:65" s="2" customFormat="1" ht="21.75" customHeight="1" x14ac:dyDescent="0.2">
      <c r="A239" s="28"/>
      <c r="B239" s="163"/>
      <c r="C239" s="164" t="s">
        <v>501</v>
      </c>
      <c r="D239" s="164" t="s">
        <v>153</v>
      </c>
      <c r="E239" s="165" t="s">
        <v>1691</v>
      </c>
      <c r="F239" s="166" t="s">
        <v>1692</v>
      </c>
      <c r="G239" s="167" t="s">
        <v>156</v>
      </c>
      <c r="H239" s="168">
        <v>467</v>
      </c>
      <c r="I239" s="169"/>
      <c r="J239" s="169"/>
      <c r="K239" s="168">
        <f t="shared" si="66"/>
        <v>0</v>
      </c>
      <c r="L239" s="170"/>
      <c r="M239" s="29"/>
      <c r="N239" s="171" t="s">
        <v>1</v>
      </c>
      <c r="O239" s="172" t="s">
        <v>38</v>
      </c>
      <c r="P239" s="173">
        <f t="shared" si="67"/>
        <v>0</v>
      </c>
      <c r="Q239" s="173">
        <f t="shared" si="68"/>
        <v>0</v>
      </c>
      <c r="R239" s="173">
        <f t="shared" si="69"/>
        <v>0</v>
      </c>
      <c r="S239" s="53"/>
      <c r="T239" s="174">
        <f t="shared" si="70"/>
        <v>0</v>
      </c>
      <c r="U239" s="174">
        <v>0</v>
      </c>
      <c r="V239" s="174">
        <f t="shared" si="71"/>
        <v>0</v>
      </c>
      <c r="W239" s="174">
        <v>0</v>
      </c>
      <c r="X239" s="175">
        <f t="shared" si="72"/>
        <v>0</v>
      </c>
      <c r="Y239" s="28"/>
      <c r="Z239" s="28"/>
      <c r="AA239" s="28"/>
      <c r="AB239" s="28"/>
      <c r="AC239" s="28"/>
      <c r="AD239" s="28"/>
      <c r="AE239" s="28"/>
      <c r="AR239" s="176" t="s">
        <v>183</v>
      </c>
      <c r="AT239" s="176" t="s">
        <v>153</v>
      </c>
      <c r="AU239" s="176" t="s">
        <v>158</v>
      </c>
      <c r="AY239" s="14" t="s">
        <v>151</v>
      </c>
      <c r="BE239" s="177">
        <f t="shared" si="73"/>
        <v>0</v>
      </c>
      <c r="BF239" s="177">
        <f t="shared" si="74"/>
        <v>0</v>
      </c>
      <c r="BG239" s="177">
        <f t="shared" si="75"/>
        <v>0</v>
      </c>
      <c r="BH239" s="177">
        <f t="shared" si="76"/>
        <v>0</v>
      </c>
      <c r="BI239" s="177">
        <f t="shared" si="77"/>
        <v>0</v>
      </c>
      <c r="BJ239" s="14" t="s">
        <v>158</v>
      </c>
      <c r="BK239" s="178">
        <f t="shared" si="78"/>
        <v>0</v>
      </c>
      <c r="BL239" s="14" t="s">
        <v>183</v>
      </c>
      <c r="BM239" s="176" t="s">
        <v>507</v>
      </c>
    </row>
    <row r="240" spans="1:65" s="2" customFormat="1" ht="21.75" customHeight="1" x14ac:dyDescent="0.2">
      <c r="A240" s="28"/>
      <c r="B240" s="163"/>
      <c r="C240" s="164" t="s">
        <v>335</v>
      </c>
      <c r="D240" s="164" t="s">
        <v>153</v>
      </c>
      <c r="E240" s="165" t="s">
        <v>1693</v>
      </c>
      <c r="F240" s="166" t="s">
        <v>1694</v>
      </c>
      <c r="G240" s="167" t="s">
        <v>649</v>
      </c>
      <c r="H240" s="169"/>
      <c r="I240" s="169"/>
      <c r="J240" s="169"/>
      <c r="K240" s="168">
        <f t="shared" si="66"/>
        <v>0</v>
      </c>
      <c r="L240" s="170"/>
      <c r="M240" s="29"/>
      <c r="N240" s="171" t="s">
        <v>1</v>
      </c>
      <c r="O240" s="172" t="s">
        <v>38</v>
      </c>
      <c r="P240" s="173">
        <f t="shared" si="67"/>
        <v>0</v>
      </c>
      <c r="Q240" s="173">
        <f t="shared" si="68"/>
        <v>0</v>
      </c>
      <c r="R240" s="173">
        <f t="shared" si="69"/>
        <v>0</v>
      </c>
      <c r="S240" s="53"/>
      <c r="T240" s="174">
        <f t="shared" si="70"/>
        <v>0</v>
      </c>
      <c r="U240" s="174">
        <v>0</v>
      </c>
      <c r="V240" s="174">
        <f t="shared" si="71"/>
        <v>0</v>
      </c>
      <c r="W240" s="174">
        <v>0</v>
      </c>
      <c r="X240" s="175">
        <f t="shared" si="72"/>
        <v>0</v>
      </c>
      <c r="Y240" s="28"/>
      <c r="Z240" s="28"/>
      <c r="AA240" s="28"/>
      <c r="AB240" s="28"/>
      <c r="AC240" s="28"/>
      <c r="AD240" s="28"/>
      <c r="AE240" s="28"/>
      <c r="AR240" s="176" t="s">
        <v>183</v>
      </c>
      <c r="AT240" s="176" t="s">
        <v>153</v>
      </c>
      <c r="AU240" s="176" t="s">
        <v>158</v>
      </c>
      <c r="AY240" s="14" t="s">
        <v>151</v>
      </c>
      <c r="BE240" s="177">
        <f t="shared" si="73"/>
        <v>0</v>
      </c>
      <c r="BF240" s="177">
        <f t="shared" si="74"/>
        <v>0</v>
      </c>
      <c r="BG240" s="177">
        <f t="shared" si="75"/>
        <v>0</v>
      </c>
      <c r="BH240" s="177">
        <f t="shared" si="76"/>
        <v>0</v>
      </c>
      <c r="BI240" s="177">
        <f t="shared" si="77"/>
        <v>0</v>
      </c>
      <c r="BJ240" s="14" t="s">
        <v>158</v>
      </c>
      <c r="BK240" s="178">
        <f t="shared" si="78"/>
        <v>0</v>
      </c>
      <c r="BL240" s="14" t="s">
        <v>183</v>
      </c>
      <c r="BM240" s="176" t="s">
        <v>511</v>
      </c>
    </row>
    <row r="241" spans="1:65" s="12" customFormat="1" ht="22.9" customHeight="1" x14ac:dyDescent="0.2">
      <c r="B241" s="149"/>
      <c r="D241" s="150" t="s">
        <v>73</v>
      </c>
      <c r="E241" s="161" t="s">
        <v>709</v>
      </c>
      <c r="F241" s="161" t="s">
        <v>1647</v>
      </c>
      <c r="I241" s="152"/>
      <c r="J241" s="152"/>
      <c r="K241" s="162">
        <f>BK241</f>
        <v>0</v>
      </c>
      <c r="M241" s="149"/>
      <c r="N241" s="154"/>
      <c r="O241" s="155"/>
      <c r="P241" s="155"/>
      <c r="Q241" s="156">
        <f>SUM(Q242:Q273)</f>
        <v>0</v>
      </c>
      <c r="R241" s="156">
        <f>SUM(R242:R273)</f>
        <v>0</v>
      </c>
      <c r="S241" s="155"/>
      <c r="T241" s="157">
        <f>SUM(T242:T273)</f>
        <v>0</v>
      </c>
      <c r="U241" s="155"/>
      <c r="V241" s="157">
        <f>SUM(V242:V273)</f>
        <v>0</v>
      </c>
      <c r="W241" s="155"/>
      <c r="X241" s="158">
        <f>SUM(X242:X273)</f>
        <v>0</v>
      </c>
      <c r="AR241" s="150" t="s">
        <v>158</v>
      </c>
      <c r="AT241" s="159" t="s">
        <v>73</v>
      </c>
      <c r="AU241" s="159" t="s">
        <v>82</v>
      </c>
      <c r="AY241" s="150" t="s">
        <v>151</v>
      </c>
      <c r="BK241" s="160">
        <f>SUM(BK242:BK273)</f>
        <v>0</v>
      </c>
    </row>
    <row r="242" spans="1:65" s="2" customFormat="1" ht="21.75" customHeight="1" x14ac:dyDescent="0.2">
      <c r="A242" s="28"/>
      <c r="B242" s="163"/>
      <c r="C242" s="164" t="s">
        <v>380</v>
      </c>
      <c r="D242" s="164" t="s">
        <v>153</v>
      </c>
      <c r="E242" s="165" t="s">
        <v>1695</v>
      </c>
      <c r="F242" s="166" t="s">
        <v>1696</v>
      </c>
      <c r="G242" s="167" t="s">
        <v>714</v>
      </c>
      <c r="H242" s="168">
        <v>2</v>
      </c>
      <c r="I242" s="169"/>
      <c r="J242" s="169"/>
      <c r="K242" s="168">
        <f t="shared" ref="K242:K273" si="79">ROUND(P242*H242,3)</f>
        <v>0</v>
      </c>
      <c r="L242" s="170"/>
      <c r="M242" s="29"/>
      <c r="N242" s="171" t="s">
        <v>1</v>
      </c>
      <c r="O242" s="172" t="s">
        <v>38</v>
      </c>
      <c r="P242" s="173">
        <f t="shared" ref="P242:P273" si="80">I242+J242</f>
        <v>0</v>
      </c>
      <c r="Q242" s="173">
        <f t="shared" ref="Q242:Q273" si="81">ROUND(I242*H242,3)</f>
        <v>0</v>
      </c>
      <c r="R242" s="173">
        <f t="shared" ref="R242:R273" si="82">ROUND(J242*H242,3)</f>
        <v>0</v>
      </c>
      <c r="S242" s="53"/>
      <c r="T242" s="174">
        <f t="shared" ref="T242:T273" si="83">S242*H242</f>
        <v>0</v>
      </c>
      <c r="U242" s="174">
        <v>0</v>
      </c>
      <c r="V242" s="174">
        <f t="shared" ref="V242:V273" si="84">U242*H242</f>
        <v>0</v>
      </c>
      <c r="W242" s="174">
        <v>0</v>
      </c>
      <c r="X242" s="175">
        <f t="shared" ref="X242:X273" si="85">W242*H242</f>
        <v>0</v>
      </c>
      <c r="Y242" s="28"/>
      <c r="Z242" s="28"/>
      <c r="AA242" s="28"/>
      <c r="AB242" s="28"/>
      <c r="AC242" s="28"/>
      <c r="AD242" s="28"/>
      <c r="AE242" s="28"/>
      <c r="AR242" s="176" t="s">
        <v>183</v>
      </c>
      <c r="AT242" s="176" t="s">
        <v>153</v>
      </c>
      <c r="AU242" s="176" t="s">
        <v>158</v>
      </c>
      <c r="AY242" s="14" t="s">
        <v>151</v>
      </c>
      <c r="BE242" s="177">
        <f t="shared" ref="BE242:BE273" si="86">IF(O242="základná",K242,0)</f>
        <v>0</v>
      </c>
      <c r="BF242" s="177">
        <f t="shared" ref="BF242:BF273" si="87">IF(O242="znížená",K242,0)</f>
        <v>0</v>
      </c>
      <c r="BG242" s="177">
        <f t="shared" ref="BG242:BG273" si="88">IF(O242="zákl. prenesená",K242,0)</f>
        <v>0</v>
      </c>
      <c r="BH242" s="177">
        <f t="shared" ref="BH242:BH273" si="89">IF(O242="zníž. prenesená",K242,0)</f>
        <v>0</v>
      </c>
      <c r="BI242" s="177">
        <f t="shared" ref="BI242:BI273" si="90">IF(O242="nulová",K242,0)</f>
        <v>0</v>
      </c>
      <c r="BJ242" s="14" t="s">
        <v>158</v>
      </c>
      <c r="BK242" s="178">
        <f t="shared" ref="BK242:BK273" si="91">ROUND(P242*H242,3)</f>
        <v>0</v>
      </c>
      <c r="BL242" s="14" t="s">
        <v>183</v>
      </c>
      <c r="BM242" s="176" t="s">
        <v>514</v>
      </c>
    </row>
    <row r="243" spans="1:65" s="2" customFormat="1" ht="16.5" customHeight="1" x14ac:dyDescent="0.2">
      <c r="A243" s="28"/>
      <c r="B243" s="163"/>
      <c r="C243" s="179" t="s">
        <v>599</v>
      </c>
      <c r="D243" s="179" t="s">
        <v>192</v>
      </c>
      <c r="E243" s="180" t="s">
        <v>1697</v>
      </c>
      <c r="F243" s="181" t="s">
        <v>1698</v>
      </c>
      <c r="G243" s="182" t="s">
        <v>219</v>
      </c>
      <c r="H243" s="183">
        <v>1</v>
      </c>
      <c r="I243" s="184"/>
      <c r="J243" s="185"/>
      <c r="K243" s="183">
        <f t="shared" si="79"/>
        <v>0</v>
      </c>
      <c r="L243" s="185"/>
      <c r="M243" s="186"/>
      <c r="N243" s="187" t="s">
        <v>1</v>
      </c>
      <c r="O243" s="172" t="s">
        <v>38</v>
      </c>
      <c r="P243" s="173">
        <f t="shared" si="80"/>
        <v>0</v>
      </c>
      <c r="Q243" s="173">
        <f t="shared" si="81"/>
        <v>0</v>
      </c>
      <c r="R243" s="173">
        <f t="shared" si="82"/>
        <v>0</v>
      </c>
      <c r="S243" s="53"/>
      <c r="T243" s="174">
        <f t="shared" si="83"/>
        <v>0</v>
      </c>
      <c r="U243" s="174">
        <v>0</v>
      </c>
      <c r="V243" s="174">
        <f t="shared" si="84"/>
        <v>0</v>
      </c>
      <c r="W243" s="174">
        <v>0</v>
      </c>
      <c r="X243" s="175">
        <f t="shared" si="85"/>
        <v>0</v>
      </c>
      <c r="Y243" s="28"/>
      <c r="Z243" s="28"/>
      <c r="AA243" s="28"/>
      <c r="AB243" s="28"/>
      <c r="AC243" s="28"/>
      <c r="AD243" s="28"/>
      <c r="AE243" s="28"/>
      <c r="AR243" s="176" t="s">
        <v>215</v>
      </c>
      <c r="AT243" s="176" t="s">
        <v>192</v>
      </c>
      <c r="AU243" s="176" t="s">
        <v>158</v>
      </c>
      <c r="AY243" s="14" t="s">
        <v>151</v>
      </c>
      <c r="BE243" s="177">
        <f t="shared" si="86"/>
        <v>0</v>
      </c>
      <c r="BF243" s="177">
        <f t="shared" si="87"/>
        <v>0</v>
      </c>
      <c r="BG243" s="177">
        <f t="shared" si="88"/>
        <v>0</v>
      </c>
      <c r="BH243" s="177">
        <f t="shared" si="89"/>
        <v>0</v>
      </c>
      <c r="BI243" s="177">
        <f t="shared" si="90"/>
        <v>0</v>
      </c>
      <c r="BJ243" s="14" t="s">
        <v>158</v>
      </c>
      <c r="BK243" s="178">
        <f t="shared" si="91"/>
        <v>0</v>
      </c>
      <c r="BL243" s="14" t="s">
        <v>183</v>
      </c>
      <c r="BM243" s="176" t="s">
        <v>518</v>
      </c>
    </row>
    <row r="244" spans="1:65" s="2" customFormat="1" ht="16.5" customHeight="1" x14ac:dyDescent="0.2">
      <c r="A244" s="28"/>
      <c r="B244" s="163"/>
      <c r="C244" s="179" t="s">
        <v>384</v>
      </c>
      <c r="D244" s="179" t="s">
        <v>192</v>
      </c>
      <c r="E244" s="180" t="s">
        <v>1699</v>
      </c>
      <c r="F244" s="181" t="s">
        <v>1700</v>
      </c>
      <c r="G244" s="182" t="s">
        <v>219</v>
      </c>
      <c r="H244" s="183">
        <v>1</v>
      </c>
      <c r="I244" s="184"/>
      <c r="J244" s="185"/>
      <c r="K244" s="183">
        <f t="shared" si="79"/>
        <v>0</v>
      </c>
      <c r="L244" s="185"/>
      <c r="M244" s="186"/>
      <c r="N244" s="187" t="s">
        <v>1</v>
      </c>
      <c r="O244" s="172" t="s">
        <v>38</v>
      </c>
      <c r="P244" s="173">
        <f t="shared" si="80"/>
        <v>0</v>
      </c>
      <c r="Q244" s="173">
        <f t="shared" si="81"/>
        <v>0</v>
      </c>
      <c r="R244" s="173">
        <f t="shared" si="82"/>
        <v>0</v>
      </c>
      <c r="S244" s="53"/>
      <c r="T244" s="174">
        <f t="shared" si="83"/>
        <v>0</v>
      </c>
      <c r="U244" s="174">
        <v>0</v>
      </c>
      <c r="V244" s="174">
        <f t="shared" si="84"/>
        <v>0</v>
      </c>
      <c r="W244" s="174">
        <v>0</v>
      </c>
      <c r="X244" s="175">
        <f t="shared" si="85"/>
        <v>0</v>
      </c>
      <c r="Y244" s="28"/>
      <c r="Z244" s="28"/>
      <c r="AA244" s="28"/>
      <c r="AB244" s="28"/>
      <c r="AC244" s="28"/>
      <c r="AD244" s="28"/>
      <c r="AE244" s="28"/>
      <c r="AR244" s="176" t="s">
        <v>215</v>
      </c>
      <c r="AT244" s="176" t="s">
        <v>192</v>
      </c>
      <c r="AU244" s="176" t="s">
        <v>158</v>
      </c>
      <c r="AY244" s="14" t="s">
        <v>151</v>
      </c>
      <c r="BE244" s="177">
        <f t="shared" si="86"/>
        <v>0</v>
      </c>
      <c r="BF244" s="177">
        <f t="shared" si="87"/>
        <v>0</v>
      </c>
      <c r="BG244" s="177">
        <f t="shared" si="88"/>
        <v>0</v>
      </c>
      <c r="BH244" s="177">
        <f t="shared" si="89"/>
        <v>0</v>
      </c>
      <c r="BI244" s="177">
        <f t="shared" si="90"/>
        <v>0</v>
      </c>
      <c r="BJ244" s="14" t="s">
        <v>158</v>
      </c>
      <c r="BK244" s="178">
        <f t="shared" si="91"/>
        <v>0</v>
      </c>
      <c r="BL244" s="14" t="s">
        <v>183</v>
      </c>
      <c r="BM244" s="176" t="s">
        <v>521</v>
      </c>
    </row>
    <row r="245" spans="1:65" s="2" customFormat="1" ht="21.75" customHeight="1" x14ac:dyDescent="0.2">
      <c r="A245" s="28"/>
      <c r="B245" s="163"/>
      <c r="C245" s="164" t="s">
        <v>388</v>
      </c>
      <c r="D245" s="164" t="s">
        <v>153</v>
      </c>
      <c r="E245" s="165" t="s">
        <v>1701</v>
      </c>
      <c r="F245" s="166" t="s">
        <v>1702</v>
      </c>
      <c r="G245" s="167" t="s">
        <v>714</v>
      </c>
      <c r="H245" s="168">
        <v>2</v>
      </c>
      <c r="I245" s="169"/>
      <c r="J245" s="169"/>
      <c r="K245" s="168">
        <f t="shared" si="79"/>
        <v>0</v>
      </c>
      <c r="L245" s="170"/>
      <c r="M245" s="29"/>
      <c r="N245" s="171" t="s">
        <v>1</v>
      </c>
      <c r="O245" s="172" t="s">
        <v>38</v>
      </c>
      <c r="P245" s="173">
        <f t="shared" si="80"/>
        <v>0</v>
      </c>
      <c r="Q245" s="173">
        <f t="shared" si="81"/>
        <v>0</v>
      </c>
      <c r="R245" s="173">
        <f t="shared" si="82"/>
        <v>0</v>
      </c>
      <c r="S245" s="53"/>
      <c r="T245" s="174">
        <f t="shared" si="83"/>
        <v>0</v>
      </c>
      <c r="U245" s="174">
        <v>0</v>
      </c>
      <c r="V245" s="174">
        <f t="shared" si="84"/>
        <v>0</v>
      </c>
      <c r="W245" s="174">
        <v>0</v>
      </c>
      <c r="X245" s="175">
        <f t="shared" si="85"/>
        <v>0</v>
      </c>
      <c r="Y245" s="28"/>
      <c r="Z245" s="28"/>
      <c r="AA245" s="28"/>
      <c r="AB245" s="28"/>
      <c r="AC245" s="28"/>
      <c r="AD245" s="28"/>
      <c r="AE245" s="28"/>
      <c r="AR245" s="176" t="s">
        <v>183</v>
      </c>
      <c r="AT245" s="176" t="s">
        <v>153</v>
      </c>
      <c r="AU245" s="176" t="s">
        <v>158</v>
      </c>
      <c r="AY245" s="14" t="s">
        <v>151</v>
      </c>
      <c r="BE245" s="177">
        <f t="shared" si="86"/>
        <v>0</v>
      </c>
      <c r="BF245" s="177">
        <f t="shared" si="87"/>
        <v>0</v>
      </c>
      <c r="BG245" s="177">
        <f t="shared" si="88"/>
        <v>0</v>
      </c>
      <c r="BH245" s="177">
        <f t="shared" si="89"/>
        <v>0</v>
      </c>
      <c r="BI245" s="177">
        <f t="shared" si="90"/>
        <v>0</v>
      </c>
      <c r="BJ245" s="14" t="s">
        <v>158</v>
      </c>
      <c r="BK245" s="178">
        <f t="shared" si="91"/>
        <v>0</v>
      </c>
      <c r="BL245" s="14" t="s">
        <v>183</v>
      </c>
      <c r="BM245" s="176" t="s">
        <v>525</v>
      </c>
    </row>
    <row r="246" spans="1:65" s="2" customFormat="1" ht="16.5" customHeight="1" x14ac:dyDescent="0.2">
      <c r="A246" s="28"/>
      <c r="B246" s="163"/>
      <c r="C246" s="179" t="s">
        <v>611</v>
      </c>
      <c r="D246" s="179" t="s">
        <v>192</v>
      </c>
      <c r="E246" s="180" t="s">
        <v>1703</v>
      </c>
      <c r="F246" s="181" t="s">
        <v>1704</v>
      </c>
      <c r="G246" s="182" t="s">
        <v>219</v>
      </c>
      <c r="H246" s="183">
        <v>2</v>
      </c>
      <c r="I246" s="184"/>
      <c r="J246" s="185"/>
      <c r="K246" s="183">
        <f t="shared" si="79"/>
        <v>0</v>
      </c>
      <c r="L246" s="185"/>
      <c r="M246" s="186"/>
      <c r="N246" s="187" t="s">
        <v>1</v>
      </c>
      <c r="O246" s="172" t="s">
        <v>38</v>
      </c>
      <c r="P246" s="173">
        <f t="shared" si="80"/>
        <v>0</v>
      </c>
      <c r="Q246" s="173">
        <f t="shared" si="81"/>
        <v>0</v>
      </c>
      <c r="R246" s="173">
        <f t="shared" si="82"/>
        <v>0</v>
      </c>
      <c r="S246" s="53"/>
      <c r="T246" s="174">
        <f t="shared" si="83"/>
        <v>0</v>
      </c>
      <c r="U246" s="174">
        <v>0</v>
      </c>
      <c r="V246" s="174">
        <f t="shared" si="84"/>
        <v>0</v>
      </c>
      <c r="W246" s="174">
        <v>0</v>
      </c>
      <c r="X246" s="175">
        <f t="shared" si="85"/>
        <v>0</v>
      </c>
      <c r="Y246" s="28"/>
      <c r="Z246" s="28"/>
      <c r="AA246" s="28"/>
      <c r="AB246" s="28"/>
      <c r="AC246" s="28"/>
      <c r="AD246" s="28"/>
      <c r="AE246" s="28"/>
      <c r="AR246" s="176" t="s">
        <v>215</v>
      </c>
      <c r="AT246" s="176" t="s">
        <v>192</v>
      </c>
      <c r="AU246" s="176" t="s">
        <v>158</v>
      </c>
      <c r="AY246" s="14" t="s">
        <v>151</v>
      </c>
      <c r="BE246" s="177">
        <f t="shared" si="86"/>
        <v>0</v>
      </c>
      <c r="BF246" s="177">
        <f t="shared" si="87"/>
        <v>0</v>
      </c>
      <c r="BG246" s="177">
        <f t="shared" si="88"/>
        <v>0</v>
      </c>
      <c r="BH246" s="177">
        <f t="shared" si="89"/>
        <v>0</v>
      </c>
      <c r="BI246" s="177">
        <f t="shared" si="90"/>
        <v>0</v>
      </c>
      <c r="BJ246" s="14" t="s">
        <v>158</v>
      </c>
      <c r="BK246" s="178">
        <f t="shared" si="91"/>
        <v>0</v>
      </c>
      <c r="BL246" s="14" t="s">
        <v>183</v>
      </c>
      <c r="BM246" s="176" t="s">
        <v>528</v>
      </c>
    </row>
    <row r="247" spans="1:65" s="2" customFormat="1" ht="16.5" customHeight="1" x14ac:dyDescent="0.2">
      <c r="A247" s="28"/>
      <c r="B247" s="163"/>
      <c r="C247" s="164" t="s">
        <v>618</v>
      </c>
      <c r="D247" s="164" t="s">
        <v>153</v>
      </c>
      <c r="E247" s="165" t="s">
        <v>1705</v>
      </c>
      <c r="F247" s="166" t="s">
        <v>1706</v>
      </c>
      <c r="G247" s="167" t="s">
        <v>714</v>
      </c>
      <c r="H247" s="168">
        <v>2</v>
      </c>
      <c r="I247" s="169"/>
      <c r="J247" s="169"/>
      <c r="K247" s="168">
        <f t="shared" si="79"/>
        <v>0</v>
      </c>
      <c r="L247" s="170"/>
      <c r="M247" s="29"/>
      <c r="N247" s="171" t="s">
        <v>1</v>
      </c>
      <c r="O247" s="172" t="s">
        <v>38</v>
      </c>
      <c r="P247" s="173">
        <f t="shared" si="80"/>
        <v>0</v>
      </c>
      <c r="Q247" s="173">
        <f t="shared" si="81"/>
        <v>0</v>
      </c>
      <c r="R247" s="173">
        <f t="shared" si="82"/>
        <v>0</v>
      </c>
      <c r="S247" s="53"/>
      <c r="T247" s="174">
        <f t="shared" si="83"/>
        <v>0</v>
      </c>
      <c r="U247" s="174">
        <v>0</v>
      </c>
      <c r="V247" s="174">
        <f t="shared" si="84"/>
        <v>0</v>
      </c>
      <c r="W247" s="174">
        <v>0</v>
      </c>
      <c r="X247" s="175">
        <f t="shared" si="85"/>
        <v>0</v>
      </c>
      <c r="Y247" s="28"/>
      <c r="Z247" s="28"/>
      <c r="AA247" s="28"/>
      <c r="AB247" s="28"/>
      <c r="AC247" s="28"/>
      <c r="AD247" s="28"/>
      <c r="AE247" s="28"/>
      <c r="AR247" s="176" t="s">
        <v>183</v>
      </c>
      <c r="AT247" s="176" t="s">
        <v>153</v>
      </c>
      <c r="AU247" s="176" t="s">
        <v>158</v>
      </c>
      <c r="AY247" s="14" t="s">
        <v>151</v>
      </c>
      <c r="BE247" s="177">
        <f t="shared" si="86"/>
        <v>0</v>
      </c>
      <c r="BF247" s="177">
        <f t="shared" si="87"/>
        <v>0</v>
      </c>
      <c r="BG247" s="177">
        <f t="shared" si="88"/>
        <v>0</v>
      </c>
      <c r="BH247" s="177">
        <f t="shared" si="89"/>
        <v>0</v>
      </c>
      <c r="BI247" s="177">
        <f t="shared" si="90"/>
        <v>0</v>
      </c>
      <c r="BJ247" s="14" t="s">
        <v>158</v>
      </c>
      <c r="BK247" s="178">
        <f t="shared" si="91"/>
        <v>0</v>
      </c>
      <c r="BL247" s="14" t="s">
        <v>183</v>
      </c>
      <c r="BM247" s="176" t="s">
        <v>532</v>
      </c>
    </row>
    <row r="248" spans="1:65" s="2" customFormat="1" ht="16.5" customHeight="1" x14ac:dyDescent="0.2">
      <c r="A248" s="28"/>
      <c r="B248" s="163"/>
      <c r="C248" s="179" t="s">
        <v>392</v>
      </c>
      <c r="D248" s="179" t="s">
        <v>192</v>
      </c>
      <c r="E248" s="180" t="s">
        <v>1707</v>
      </c>
      <c r="F248" s="181" t="s">
        <v>1708</v>
      </c>
      <c r="G248" s="182" t="s">
        <v>219</v>
      </c>
      <c r="H248" s="183">
        <v>1</v>
      </c>
      <c r="I248" s="184"/>
      <c r="J248" s="185"/>
      <c r="K248" s="183">
        <f t="shared" si="79"/>
        <v>0</v>
      </c>
      <c r="L248" s="185"/>
      <c r="M248" s="186"/>
      <c r="N248" s="187" t="s">
        <v>1</v>
      </c>
      <c r="O248" s="172" t="s">
        <v>38</v>
      </c>
      <c r="P248" s="173">
        <f t="shared" si="80"/>
        <v>0</v>
      </c>
      <c r="Q248" s="173">
        <f t="shared" si="81"/>
        <v>0</v>
      </c>
      <c r="R248" s="173">
        <f t="shared" si="82"/>
        <v>0</v>
      </c>
      <c r="S248" s="53"/>
      <c r="T248" s="174">
        <f t="shared" si="83"/>
        <v>0</v>
      </c>
      <c r="U248" s="174">
        <v>0</v>
      </c>
      <c r="V248" s="174">
        <f t="shared" si="84"/>
        <v>0</v>
      </c>
      <c r="W248" s="174">
        <v>0</v>
      </c>
      <c r="X248" s="175">
        <f t="shared" si="85"/>
        <v>0</v>
      </c>
      <c r="Y248" s="28"/>
      <c r="Z248" s="28"/>
      <c r="AA248" s="28"/>
      <c r="AB248" s="28"/>
      <c r="AC248" s="28"/>
      <c r="AD248" s="28"/>
      <c r="AE248" s="28"/>
      <c r="AR248" s="176" t="s">
        <v>215</v>
      </c>
      <c r="AT248" s="176" t="s">
        <v>192</v>
      </c>
      <c r="AU248" s="176" t="s">
        <v>158</v>
      </c>
      <c r="AY248" s="14" t="s">
        <v>151</v>
      </c>
      <c r="BE248" s="177">
        <f t="shared" si="86"/>
        <v>0</v>
      </c>
      <c r="BF248" s="177">
        <f t="shared" si="87"/>
        <v>0</v>
      </c>
      <c r="BG248" s="177">
        <f t="shared" si="88"/>
        <v>0</v>
      </c>
      <c r="BH248" s="177">
        <f t="shared" si="89"/>
        <v>0</v>
      </c>
      <c r="BI248" s="177">
        <f t="shared" si="90"/>
        <v>0</v>
      </c>
      <c r="BJ248" s="14" t="s">
        <v>158</v>
      </c>
      <c r="BK248" s="178">
        <f t="shared" si="91"/>
        <v>0</v>
      </c>
      <c r="BL248" s="14" t="s">
        <v>183</v>
      </c>
      <c r="BM248" s="176" t="s">
        <v>535</v>
      </c>
    </row>
    <row r="249" spans="1:65" s="2" customFormat="1" ht="16.5" customHeight="1" x14ac:dyDescent="0.2">
      <c r="A249" s="28"/>
      <c r="B249" s="163"/>
      <c r="C249" s="179" t="s">
        <v>643</v>
      </c>
      <c r="D249" s="179" t="s">
        <v>192</v>
      </c>
      <c r="E249" s="180" t="s">
        <v>1709</v>
      </c>
      <c r="F249" s="181" t="s">
        <v>1710</v>
      </c>
      <c r="G249" s="182" t="s">
        <v>219</v>
      </c>
      <c r="H249" s="183">
        <v>1</v>
      </c>
      <c r="I249" s="184"/>
      <c r="J249" s="185"/>
      <c r="K249" s="183">
        <f t="shared" si="79"/>
        <v>0</v>
      </c>
      <c r="L249" s="185"/>
      <c r="M249" s="186"/>
      <c r="N249" s="187" t="s">
        <v>1</v>
      </c>
      <c r="O249" s="172" t="s">
        <v>38</v>
      </c>
      <c r="P249" s="173">
        <f t="shared" si="80"/>
        <v>0</v>
      </c>
      <c r="Q249" s="173">
        <f t="shared" si="81"/>
        <v>0</v>
      </c>
      <c r="R249" s="173">
        <f t="shared" si="82"/>
        <v>0</v>
      </c>
      <c r="S249" s="53"/>
      <c r="T249" s="174">
        <f t="shared" si="83"/>
        <v>0</v>
      </c>
      <c r="U249" s="174">
        <v>0</v>
      </c>
      <c r="V249" s="174">
        <f t="shared" si="84"/>
        <v>0</v>
      </c>
      <c r="W249" s="174">
        <v>0</v>
      </c>
      <c r="X249" s="175">
        <f t="shared" si="85"/>
        <v>0</v>
      </c>
      <c r="Y249" s="28"/>
      <c r="Z249" s="28"/>
      <c r="AA249" s="28"/>
      <c r="AB249" s="28"/>
      <c r="AC249" s="28"/>
      <c r="AD249" s="28"/>
      <c r="AE249" s="28"/>
      <c r="AR249" s="176" t="s">
        <v>215</v>
      </c>
      <c r="AT249" s="176" t="s">
        <v>192</v>
      </c>
      <c r="AU249" s="176" t="s">
        <v>158</v>
      </c>
      <c r="AY249" s="14" t="s">
        <v>151</v>
      </c>
      <c r="BE249" s="177">
        <f t="shared" si="86"/>
        <v>0</v>
      </c>
      <c r="BF249" s="177">
        <f t="shared" si="87"/>
        <v>0</v>
      </c>
      <c r="BG249" s="177">
        <f t="shared" si="88"/>
        <v>0</v>
      </c>
      <c r="BH249" s="177">
        <f t="shared" si="89"/>
        <v>0</v>
      </c>
      <c r="BI249" s="177">
        <f t="shared" si="90"/>
        <v>0</v>
      </c>
      <c r="BJ249" s="14" t="s">
        <v>158</v>
      </c>
      <c r="BK249" s="178">
        <f t="shared" si="91"/>
        <v>0</v>
      </c>
      <c r="BL249" s="14" t="s">
        <v>183</v>
      </c>
      <c r="BM249" s="176" t="s">
        <v>539</v>
      </c>
    </row>
    <row r="250" spans="1:65" s="2" customFormat="1" ht="21.75" customHeight="1" x14ac:dyDescent="0.2">
      <c r="A250" s="28"/>
      <c r="B250" s="163"/>
      <c r="C250" s="164" t="s">
        <v>508</v>
      </c>
      <c r="D250" s="164" t="s">
        <v>153</v>
      </c>
      <c r="E250" s="165" t="s">
        <v>1711</v>
      </c>
      <c r="F250" s="166" t="s">
        <v>1712</v>
      </c>
      <c r="G250" s="167" t="s">
        <v>714</v>
      </c>
      <c r="H250" s="168">
        <v>2</v>
      </c>
      <c r="I250" s="169"/>
      <c r="J250" s="169"/>
      <c r="K250" s="168">
        <f t="shared" si="79"/>
        <v>0</v>
      </c>
      <c r="L250" s="170"/>
      <c r="M250" s="29"/>
      <c r="N250" s="171" t="s">
        <v>1</v>
      </c>
      <c r="O250" s="172" t="s">
        <v>38</v>
      </c>
      <c r="P250" s="173">
        <f t="shared" si="80"/>
        <v>0</v>
      </c>
      <c r="Q250" s="173">
        <f t="shared" si="81"/>
        <v>0</v>
      </c>
      <c r="R250" s="173">
        <f t="shared" si="82"/>
        <v>0</v>
      </c>
      <c r="S250" s="53"/>
      <c r="T250" s="174">
        <f t="shared" si="83"/>
        <v>0</v>
      </c>
      <c r="U250" s="174">
        <v>0</v>
      </c>
      <c r="V250" s="174">
        <f t="shared" si="84"/>
        <v>0</v>
      </c>
      <c r="W250" s="174">
        <v>0</v>
      </c>
      <c r="X250" s="175">
        <f t="shared" si="85"/>
        <v>0</v>
      </c>
      <c r="Y250" s="28"/>
      <c r="Z250" s="28"/>
      <c r="AA250" s="28"/>
      <c r="AB250" s="28"/>
      <c r="AC250" s="28"/>
      <c r="AD250" s="28"/>
      <c r="AE250" s="28"/>
      <c r="AR250" s="176" t="s">
        <v>183</v>
      </c>
      <c r="AT250" s="176" t="s">
        <v>153</v>
      </c>
      <c r="AU250" s="176" t="s">
        <v>158</v>
      </c>
      <c r="AY250" s="14" t="s">
        <v>151</v>
      </c>
      <c r="BE250" s="177">
        <f t="shared" si="86"/>
        <v>0</v>
      </c>
      <c r="BF250" s="177">
        <f t="shared" si="87"/>
        <v>0</v>
      </c>
      <c r="BG250" s="177">
        <f t="shared" si="88"/>
        <v>0</v>
      </c>
      <c r="BH250" s="177">
        <f t="shared" si="89"/>
        <v>0</v>
      </c>
      <c r="BI250" s="177">
        <f t="shared" si="90"/>
        <v>0</v>
      </c>
      <c r="BJ250" s="14" t="s">
        <v>158</v>
      </c>
      <c r="BK250" s="178">
        <f t="shared" si="91"/>
        <v>0</v>
      </c>
      <c r="BL250" s="14" t="s">
        <v>183</v>
      </c>
      <c r="BM250" s="176" t="s">
        <v>542</v>
      </c>
    </row>
    <row r="251" spans="1:65" s="2" customFormat="1" ht="21.75" customHeight="1" x14ac:dyDescent="0.2">
      <c r="A251" s="28"/>
      <c r="B251" s="163"/>
      <c r="C251" s="179" t="s">
        <v>338</v>
      </c>
      <c r="D251" s="179" t="s">
        <v>192</v>
      </c>
      <c r="E251" s="180" t="s">
        <v>1713</v>
      </c>
      <c r="F251" s="181" t="s">
        <v>1714</v>
      </c>
      <c r="G251" s="182" t="s">
        <v>219</v>
      </c>
      <c r="H251" s="183">
        <v>2</v>
      </c>
      <c r="I251" s="184"/>
      <c r="J251" s="185"/>
      <c r="K251" s="183">
        <f t="shared" si="79"/>
        <v>0</v>
      </c>
      <c r="L251" s="185"/>
      <c r="M251" s="186"/>
      <c r="N251" s="187" t="s">
        <v>1</v>
      </c>
      <c r="O251" s="172" t="s">
        <v>38</v>
      </c>
      <c r="P251" s="173">
        <f t="shared" si="80"/>
        <v>0</v>
      </c>
      <c r="Q251" s="173">
        <f t="shared" si="81"/>
        <v>0</v>
      </c>
      <c r="R251" s="173">
        <f t="shared" si="82"/>
        <v>0</v>
      </c>
      <c r="S251" s="53"/>
      <c r="T251" s="174">
        <f t="shared" si="83"/>
        <v>0</v>
      </c>
      <c r="U251" s="174">
        <v>0</v>
      </c>
      <c r="V251" s="174">
        <f t="shared" si="84"/>
        <v>0</v>
      </c>
      <c r="W251" s="174">
        <v>0</v>
      </c>
      <c r="X251" s="175">
        <f t="shared" si="85"/>
        <v>0</v>
      </c>
      <c r="Y251" s="28"/>
      <c r="Z251" s="28"/>
      <c r="AA251" s="28"/>
      <c r="AB251" s="28"/>
      <c r="AC251" s="28"/>
      <c r="AD251" s="28"/>
      <c r="AE251" s="28"/>
      <c r="AR251" s="176" t="s">
        <v>215</v>
      </c>
      <c r="AT251" s="176" t="s">
        <v>192</v>
      </c>
      <c r="AU251" s="176" t="s">
        <v>158</v>
      </c>
      <c r="AY251" s="14" t="s">
        <v>151</v>
      </c>
      <c r="BE251" s="177">
        <f t="shared" si="86"/>
        <v>0</v>
      </c>
      <c r="BF251" s="177">
        <f t="shared" si="87"/>
        <v>0</v>
      </c>
      <c r="BG251" s="177">
        <f t="shared" si="88"/>
        <v>0</v>
      </c>
      <c r="BH251" s="177">
        <f t="shared" si="89"/>
        <v>0</v>
      </c>
      <c r="BI251" s="177">
        <f t="shared" si="90"/>
        <v>0</v>
      </c>
      <c r="BJ251" s="14" t="s">
        <v>158</v>
      </c>
      <c r="BK251" s="178">
        <f t="shared" si="91"/>
        <v>0</v>
      </c>
      <c r="BL251" s="14" t="s">
        <v>183</v>
      </c>
      <c r="BM251" s="176" t="s">
        <v>546</v>
      </c>
    </row>
    <row r="252" spans="1:65" s="2" customFormat="1" ht="21.75" customHeight="1" x14ac:dyDescent="0.2">
      <c r="A252" s="28"/>
      <c r="B252" s="163"/>
      <c r="C252" s="164" t="s">
        <v>515</v>
      </c>
      <c r="D252" s="164" t="s">
        <v>153</v>
      </c>
      <c r="E252" s="165" t="s">
        <v>1715</v>
      </c>
      <c r="F252" s="166" t="s">
        <v>1716</v>
      </c>
      <c r="G252" s="167" t="s">
        <v>714</v>
      </c>
      <c r="H252" s="168">
        <v>2</v>
      </c>
      <c r="I252" s="169"/>
      <c r="J252" s="169"/>
      <c r="K252" s="168">
        <f t="shared" si="79"/>
        <v>0</v>
      </c>
      <c r="L252" s="170"/>
      <c r="M252" s="29"/>
      <c r="N252" s="171" t="s">
        <v>1</v>
      </c>
      <c r="O252" s="172" t="s">
        <v>38</v>
      </c>
      <c r="P252" s="173">
        <f t="shared" si="80"/>
        <v>0</v>
      </c>
      <c r="Q252" s="173">
        <f t="shared" si="81"/>
        <v>0</v>
      </c>
      <c r="R252" s="173">
        <f t="shared" si="82"/>
        <v>0</v>
      </c>
      <c r="S252" s="53"/>
      <c r="T252" s="174">
        <f t="shared" si="83"/>
        <v>0</v>
      </c>
      <c r="U252" s="174">
        <v>0</v>
      </c>
      <c r="V252" s="174">
        <f t="shared" si="84"/>
        <v>0</v>
      </c>
      <c r="W252" s="174">
        <v>0</v>
      </c>
      <c r="X252" s="175">
        <f t="shared" si="85"/>
        <v>0</v>
      </c>
      <c r="Y252" s="28"/>
      <c r="Z252" s="28"/>
      <c r="AA252" s="28"/>
      <c r="AB252" s="28"/>
      <c r="AC252" s="28"/>
      <c r="AD252" s="28"/>
      <c r="AE252" s="28"/>
      <c r="AR252" s="176" t="s">
        <v>183</v>
      </c>
      <c r="AT252" s="176" t="s">
        <v>153</v>
      </c>
      <c r="AU252" s="176" t="s">
        <v>158</v>
      </c>
      <c r="AY252" s="14" t="s">
        <v>151</v>
      </c>
      <c r="BE252" s="177">
        <f t="shared" si="86"/>
        <v>0</v>
      </c>
      <c r="BF252" s="177">
        <f t="shared" si="87"/>
        <v>0</v>
      </c>
      <c r="BG252" s="177">
        <f t="shared" si="88"/>
        <v>0</v>
      </c>
      <c r="BH252" s="177">
        <f t="shared" si="89"/>
        <v>0</v>
      </c>
      <c r="BI252" s="177">
        <f t="shared" si="90"/>
        <v>0</v>
      </c>
      <c r="BJ252" s="14" t="s">
        <v>158</v>
      </c>
      <c r="BK252" s="178">
        <f t="shared" si="91"/>
        <v>0</v>
      </c>
      <c r="BL252" s="14" t="s">
        <v>183</v>
      </c>
      <c r="BM252" s="176" t="s">
        <v>549</v>
      </c>
    </row>
    <row r="253" spans="1:65" s="2" customFormat="1" ht="66.75" customHeight="1" x14ac:dyDescent="0.2">
      <c r="A253" s="28"/>
      <c r="B253" s="163"/>
      <c r="C253" s="179" t="s">
        <v>342</v>
      </c>
      <c r="D253" s="179" t="s">
        <v>192</v>
      </c>
      <c r="E253" s="180" t="s">
        <v>1717</v>
      </c>
      <c r="F253" s="181" t="s">
        <v>1718</v>
      </c>
      <c r="G253" s="182" t="s">
        <v>219</v>
      </c>
      <c r="H253" s="183">
        <v>2</v>
      </c>
      <c r="I253" s="184"/>
      <c r="J253" s="185"/>
      <c r="K253" s="183">
        <f t="shared" si="79"/>
        <v>0</v>
      </c>
      <c r="L253" s="185"/>
      <c r="M253" s="186"/>
      <c r="N253" s="187" t="s">
        <v>1</v>
      </c>
      <c r="O253" s="172" t="s">
        <v>38</v>
      </c>
      <c r="P253" s="173">
        <f t="shared" si="80"/>
        <v>0</v>
      </c>
      <c r="Q253" s="173">
        <f t="shared" si="81"/>
        <v>0</v>
      </c>
      <c r="R253" s="173">
        <f t="shared" si="82"/>
        <v>0</v>
      </c>
      <c r="S253" s="53"/>
      <c r="T253" s="174">
        <f t="shared" si="83"/>
        <v>0</v>
      </c>
      <c r="U253" s="174">
        <v>0</v>
      </c>
      <c r="V253" s="174">
        <f t="shared" si="84"/>
        <v>0</v>
      </c>
      <c r="W253" s="174">
        <v>0</v>
      </c>
      <c r="X253" s="175">
        <f t="shared" si="85"/>
        <v>0</v>
      </c>
      <c r="Y253" s="28"/>
      <c r="Z253" s="28"/>
      <c r="AA253" s="28"/>
      <c r="AB253" s="28"/>
      <c r="AC253" s="28"/>
      <c r="AD253" s="28"/>
      <c r="AE253" s="28"/>
      <c r="AR253" s="176" t="s">
        <v>215</v>
      </c>
      <c r="AT253" s="176" t="s">
        <v>192</v>
      </c>
      <c r="AU253" s="176" t="s">
        <v>158</v>
      </c>
      <c r="AY253" s="14" t="s">
        <v>151</v>
      </c>
      <c r="BE253" s="177">
        <f t="shared" si="86"/>
        <v>0</v>
      </c>
      <c r="BF253" s="177">
        <f t="shared" si="87"/>
        <v>0</v>
      </c>
      <c r="BG253" s="177">
        <f t="shared" si="88"/>
        <v>0</v>
      </c>
      <c r="BH253" s="177">
        <f t="shared" si="89"/>
        <v>0</v>
      </c>
      <c r="BI253" s="177">
        <f t="shared" si="90"/>
        <v>0</v>
      </c>
      <c r="BJ253" s="14" t="s">
        <v>158</v>
      </c>
      <c r="BK253" s="178">
        <f t="shared" si="91"/>
        <v>0</v>
      </c>
      <c r="BL253" s="14" t="s">
        <v>183</v>
      </c>
      <c r="BM253" s="176" t="s">
        <v>553</v>
      </c>
    </row>
    <row r="254" spans="1:65" s="2" customFormat="1" ht="21.75" customHeight="1" x14ac:dyDescent="0.2">
      <c r="A254" s="28"/>
      <c r="B254" s="163"/>
      <c r="C254" s="164" t="s">
        <v>522</v>
      </c>
      <c r="D254" s="164" t="s">
        <v>153</v>
      </c>
      <c r="E254" s="165" t="s">
        <v>1719</v>
      </c>
      <c r="F254" s="166" t="s">
        <v>1720</v>
      </c>
      <c r="G254" s="167" t="s">
        <v>1721</v>
      </c>
      <c r="H254" s="168">
        <v>14</v>
      </c>
      <c r="I254" s="169"/>
      <c r="J254" s="169"/>
      <c r="K254" s="168">
        <f t="shared" si="79"/>
        <v>0</v>
      </c>
      <c r="L254" s="170"/>
      <c r="M254" s="29"/>
      <c r="N254" s="171" t="s">
        <v>1</v>
      </c>
      <c r="O254" s="172" t="s">
        <v>38</v>
      </c>
      <c r="P254" s="173">
        <f t="shared" si="80"/>
        <v>0</v>
      </c>
      <c r="Q254" s="173">
        <f t="shared" si="81"/>
        <v>0</v>
      </c>
      <c r="R254" s="173">
        <f t="shared" si="82"/>
        <v>0</v>
      </c>
      <c r="S254" s="53"/>
      <c r="T254" s="174">
        <f t="shared" si="83"/>
        <v>0</v>
      </c>
      <c r="U254" s="174">
        <v>0</v>
      </c>
      <c r="V254" s="174">
        <f t="shared" si="84"/>
        <v>0</v>
      </c>
      <c r="W254" s="174">
        <v>0</v>
      </c>
      <c r="X254" s="175">
        <f t="shared" si="85"/>
        <v>0</v>
      </c>
      <c r="Y254" s="28"/>
      <c r="Z254" s="28"/>
      <c r="AA254" s="28"/>
      <c r="AB254" s="28"/>
      <c r="AC254" s="28"/>
      <c r="AD254" s="28"/>
      <c r="AE254" s="28"/>
      <c r="AR254" s="176" t="s">
        <v>183</v>
      </c>
      <c r="AT254" s="176" t="s">
        <v>153</v>
      </c>
      <c r="AU254" s="176" t="s">
        <v>158</v>
      </c>
      <c r="AY254" s="14" t="s">
        <v>151</v>
      </c>
      <c r="BE254" s="177">
        <f t="shared" si="86"/>
        <v>0</v>
      </c>
      <c r="BF254" s="177">
        <f t="shared" si="87"/>
        <v>0</v>
      </c>
      <c r="BG254" s="177">
        <f t="shared" si="88"/>
        <v>0</v>
      </c>
      <c r="BH254" s="177">
        <f t="shared" si="89"/>
        <v>0</v>
      </c>
      <c r="BI254" s="177">
        <f t="shared" si="90"/>
        <v>0</v>
      </c>
      <c r="BJ254" s="14" t="s">
        <v>158</v>
      </c>
      <c r="BK254" s="178">
        <f t="shared" si="91"/>
        <v>0</v>
      </c>
      <c r="BL254" s="14" t="s">
        <v>183</v>
      </c>
      <c r="BM254" s="176" t="s">
        <v>556</v>
      </c>
    </row>
    <row r="255" spans="1:65" s="2" customFormat="1" ht="16.5" customHeight="1" x14ac:dyDescent="0.2">
      <c r="A255" s="28"/>
      <c r="B255" s="163"/>
      <c r="C255" s="179" t="s">
        <v>345</v>
      </c>
      <c r="D255" s="179" t="s">
        <v>192</v>
      </c>
      <c r="E255" s="180" t="s">
        <v>1722</v>
      </c>
      <c r="F255" s="181" t="s">
        <v>1723</v>
      </c>
      <c r="G255" s="182" t="s">
        <v>219</v>
      </c>
      <c r="H255" s="183">
        <v>13</v>
      </c>
      <c r="I255" s="184"/>
      <c r="J255" s="185"/>
      <c r="K255" s="183">
        <f t="shared" si="79"/>
        <v>0</v>
      </c>
      <c r="L255" s="185"/>
      <c r="M255" s="186"/>
      <c r="N255" s="187" t="s">
        <v>1</v>
      </c>
      <c r="O255" s="172" t="s">
        <v>38</v>
      </c>
      <c r="P255" s="173">
        <f t="shared" si="80"/>
        <v>0</v>
      </c>
      <c r="Q255" s="173">
        <f t="shared" si="81"/>
        <v>0</v>
      </c>
      <c r="R255" s="173">
        <f t="shared" si="82"/>
        <v>0</v>
      </c>
      <c r="S255" s="53"/>
      <c r="T255" s="174">
        <f t="shared" si="83"/>
        <v>0</v>
      </c>
      <c r="U255" s="174">
        <v>0</v>
      </c>
      <c r="V255" s="174">
        <f t="shared" si="84"/>
        <v>0</v>
      </c>
      <c r="W255" s="174">
        <v>0</v>
      </c>
      <c r="X255" s="175">
        <f t="shared" si="85"/>
        <v>0</v>
      </c>
      <c r="Y255" s="28"/>
      <c r="Z255" s="28"/>
      <c r="AA255" s="28"/>
      <c r="AB255" s="28"/>
      <c r="AC255" s="28"/>
      <c r="AD255" s="28"/>
      <c r="AE255" s="28"/>
      <c r="AR255" s="176" t="s">
        <v>215</v>
      </c>
      <c r="AT255" s="176" t="s">
        <v>192</v>
      </c>
      <c r="AU255" s="176" t="s">
        <v>158</v>
      </c>
      <c r="AY255" s="14" t="s">
        <v>151</v>
      </c>
      <c r="BE255" s="177">
        <f t="shared" si="86"/>
        <v>0</v>
      </c>
      <c r="BF255" s="177">
        <f t="shared" si="87"/>
        <v>0</v>
      </c>
      <c r="BG255" s="177">
        <f t="shared" si="88"/>
        <v>0</v>
      </c>
      <c r="BH255" s="177">
        <f t="shared" si="89"/>
        <v>0</v>
      </c>
      <c r="BI255" s="177">
        <f t="shared" si="90"/>
        <v>0</v>
      </c>
      <c r="BJ255" s="14" t="s">
        <v>158</v>
      </c>
      <c r="BK255" s="178">
        <f t="shared" si="91"/>
        <v>0</v>
      </c>
      <c r="BL255" s="14" t="s">
        <v>183</v>
      </c>
      <c r="BM255" s="176" t="s">
        <v>560</v>
      </c>
    </row>
    <row r="256" spans="1:65" s="2" customFormat="1" ht="21.75" customHeight="1" x14ac:dyDescent="0.2">
      <c r="A256" s="28"/>
      <c r="B256" s="163"/>
      <c r="C256" s="179" t="s">
        <v>625</v>
      </c>
      <c r="D256" s="179" t="s">
        <v>192</v>
      </c>
      <c r="E256" s="180" t="s">
        <v>1724</v>
      </c>
      <c r="F256" s="181" t="s">
        <v>1725</v>
      </c>
      <c r="G256" s="182" t="s">
        <v>219</v>
      </c>
      <c r="H256" s="183">
        <v>1</v>
      </c>
      <c r="I256" s="184"/>
      <c r="J256" s="185"/>
      <c r="K256" s="183">
        <f t="shared" si="79"/>
        <v>0</v>
      </c>
      <c r="L256" s="185"/>
      <c r="M256" s="186"/>
      <c r="N256" s="187" t="s">
        <v>1</v>
      </c>
      <c r="O256" s="172" t="s">
        <v>38</v>
      </c>
      <c r="P256" s="173">
        <f t="shared" si="80"/>
        <v>0</v>
      </c>
      <c r="Q256" s="173">
        <f t="shared" si="81"/>
        <v>0</v>
      </c>
      <c r="R256" s="173">
        <f t="shared" si="82"/>
        <v>0</v>
      </c>
      <c r="S256" s="53"/>
      <c r="T256" s="174">
        <f t="shared" si="83"/>
        <v>0</v>
      </c>
      <c r="U256" s="174">
        <v>0</v>
      </c>
      <c r="V256" s="174">
        <f t="shared" si="84"/>
        <v>0</v>
      </c>
      <c r="W256" s="174">
        <v>0</v>
      </c>
      <c r="X256" s="175">
        <f t="shared" si="85"/>
        <v>0</v>
      </c>
      <c r="Y256" s="28"/>
      <c r="Z256" s="28"/>
      <c r="AA256" s="28"/>
      <c r="AB256" s="28"/>
      <c r="AC256" s="28"/>
      <c r="AD256" s="28"/>
      <c r="AE256" s="28"/>
      <c r="AR256" s="176" t="s">
        <v>215</v>
      </c>
      <c r="AT256" s="176" t="s">
        <v>192</v>
      </c>
      <c r="AU256" s="176" t="s">
        <v>158</v>
      </c>
      <c r="AY256" s="14" t="s">
        <v>151</v>
      </c>
      <c r="BE256" s="177">
        <f t="shared" si="86"/>
        <v>0</v>
      </c>
      <c r="BF256" s="177">
        <f t="shared" si="87"/>
        <v>0</v>
      </c>
      <c r="BG256" s="177">
        <f t="shared" si="88"/>
        <v>0</v>
      </c>
      <c r="BH256" s="177">
        <f t="shared" si="89"/>
        <v>0</v>
      </c>
      <c r="BI256" s="177">
        <f t="shared" si="90"/>
        <v>0</v>
      </c>
      <c r="BJ256" s="14" t="s">
        <v>158</v>
      </c>
      <c r="BK256" s="178">
        <f t="shared" si="91"/>
        <v>0</v>
      </c>
      <c r="BL256" s="14" t="s">
        <v>183</v>
      </c>
      <c r="BM256" s="176" t="s">
        <v>563</v>
      </c>
    </row>
    <row r="257" spans="1:65" s="2" customFormat="1" ht="21.75" customHeight="1" x14ac:dyDescent="0.2">
      <c r="A257" s="28"/>
      <c r="B257" s="163"/>
      <c r="C257" s="164" t="s">
        <v>529</v>
      </c>
      <c r="D257" s="164" t="s">
        <v>153</v>
      </c>
      <c r="E257" s="165" t="s">
        <v>1726</v>
      </c>
      <c r="F257" s="166" t="s">
        <v>1727</v>
      </c>
      <c r="G257" s="167" t="s">
        <v>714</v>
      </c>
      <c r="H257" s="168">
        <v>1</v>
      </c>
      <c r="I257" s="169"/>
      <c r="J257" s="169"/>
      <c r="K257" s="168">
        <f t="shared" si="79"/>
        <v>0</v>
      </c>
      <c r="L257" s="170"/>
      <c r="M257" s="29"/>
      <c r="N257" s="171" t="s">
        <v>1</v>
      </c>
      <c r="O257" s="172" t="s">
        <v>38</v>
      </c>
      <c r="P257" s="173">
        <f t="shared" si="80"/>
        <v>0</v>
      </c>
      <c r="Q257" s="173">
        <f t="shared" si="81"/>
        <v>0</v>
      </c>
      <c r="R257" s="173">
        <f t="shared" si="82"/>
        <v>0</v>
      </c>
      <c r="S257" s="53"/>
      <c r="T257" s="174">
        <f t="shared" si="83"/>
        <v>0</v>
      </c>
      <c r="U257" s="174">
        <v>0</v>
      </c>
      <c r="V257" s="174">
        <f t="shared" si="84"/>
        <v>0</v>
      </c>
      <c r="W257" s="174">
        <v>0</v>
      </c>
      <c r="X257" s="175">
        <f t="shared" si="85"/>
        <v>0</v>
      </c>
      <c r="Y257" s="28"/>
      <c r="Z257" s="28"/>
      <c r="AA257" s="28"/>
      <c r="AB257" s="28"/>
      <c r="AC257" s="28"/>
      <c r="AD257" s="28"/>
      <c r="AE257" s="28"/>
      <c r="AR257" s="176" t="s">
        <v>183</v>
      </c>
      <c r="AT257" s="176" t="s">
        <v>153</v>
      </c>
      <c r="AU257" s="176" t="s">
        <v>158</v>
      </c>
      <c r="AY257" s="14" t="s">
        <v>151</v>
      </c>
      <c r="BE257" s="177">
        <f t="shared" si="86"/>
        <v>0</v>
      </c>
      <c r="BF257" s="177">
        <f t="shared" si="87"/>
        <v>0</v>
      </c>
      <c r="BG257" s="177">
        <f t="shared" si="88"/>
        <v>0</v>
      </c>
      <c r="BH257" s="177">
        <f t="shared" si="89"/>
        <v>0</v>
      </c>
      <c r="BI257" s="177">
        <f t="shared" si="90"/>
        <v>0</v>
      </c>
      <c r="BJ257" s="14" t="s">
        <v>158</v>
      </c>
      <c r="BK257" s="178">
        <f t="shared" si="91"/>
        <v>0</v>
      </c>
      <c r="BL257" s="14" t="s">
        <v>183</v>
      </c>
      <c r="BM257" s="176" t="s">
        <v>567</v>
      </c>
    </row>
    <row r="258" spans="1:65" s="2" customFormat="1" ht="16.5" customHeight="1" x14ac:dyDescent="0.2">
      <c r="A258" s="28"/>
      <c r="B258" s="163"/>
      <c r="C258" s="179" t="s">
        <v>349</v>
      </c>
      <c r="D258" s="179" t="s">
        <v>192</v>
      </c>
      <c r="E258" s="180" t="s">
        <v>1728</v>
      </c>
      <c r="F258" s="181" t="s">
        <v>1729</v>
      </c>
      <c r="G258" s="182" t="s">
        <v>219</v>
      </c>
      <c r="H258" s="183">
        <v>1</v>
      </c>
      <c r="I258" s="184"/>
      <c r="J258" s="185"/>
      <c r="K258" s="183">
        <f t="shared" si="79"/>
        <v>0</v>
      </c>
      <c r="L258" s="185"/>
      <c r="M258" s="186"/>
      <c r="N258" s="187" t="s">
        <v>1</v>
      </c>
      <c r="O258" s="172" t="s">
        <v>38</v>
      </c>
      <c r="P258" s="173">
        <f t="shared" si="80"/>
        <v>0</v>
      </c>
      <c r="Q258" s="173">
        <f t="shared" si="81"/>
        <v>0</v>
      </c>
      <c r="R258" s="173">
        <f t="shared" si="82"/>
        <v>0</v>
      </c>
      <c r="S258" s="53"/>
      <c r="T258" s="174">
        <f t="shared" si="83"/>
        <v>0</v>
      </c>
      <c r="U258" s="174">
        <v>0</v>
      </c>
      <c r="V258" s="174">
        <f t="shared" si="84"/>
        <v>0</v>
      </c>
      <c r="W258" s="174">
        <v>0</v>
      </c>
      <c r="X258" s="175">
        <f t="shared" si="85"/>
        <v>0</v>
      </c>
      <c r="Y258" s="28"/>
      <c r="Z258" s="28"/>
      <c r="AA258" s="28"/>
      <c r="AB258" s="28"/>
      <c r="AC258" s="28"/>
      <c r="AD258" s="28"/>
      <c r="AE258" s="28"/>
      <c r="AR258" s="176" t="s">
        <v>215</v>
      </c>
      <c r="AT258" s="176" t="s">
        <v>192</v>
      </c>
      <c r="AU258" s="176" t="s">
        <v>158</v>
      </c>
      <c r="AY258" s="14" t="s">
        <v>151</v>
      </c>
      <c r="BE258" s="177">
        <f t="shared" si="86"/>
        <v>0</v>
      </c>
      <c r="BF258" s="177">
        <f t="shared" si="87"/>
        <v>0</v>
      </c>
      <c r="BG258" s="177">
        <f t="shared" si="88"/>
        <v>0</v>
      </c>
      <c r="BH258" s="177">
        <f t="shared" si="89"/>
        <v>0</v>
      </c>
      <c r="BI258" s="177">
        <f t="shared" si="90"/>
        <v>0</v>
      </c>
      <c r="BJ258" s="14" t="s">
        <v>158</v>
      </c>
      <c r="BK258" s="178">
        <f t="shared" si="91"/>
        <v>0</v>
      </c>
      <c r="BL258" s="14" t="s">
        <v>183</v>
      </c>
      <c r="BM258" s="176" t="s">
        <v>570</v>
      </c>
    </row>
    <row r="259" spans="1:65" s="2" customFormat="1" ht="16.5" customHeight="1" x14ac:dyDescent="0.2">
      <c r="A259" s="28"/>
      <c r="B259" s="163"/>
      <c r="C259" s="164" t="s">
        <v>636</v>
      </c>
      <c r="D259" s="164" t="s">
        <v>153</v>
      </c>
      <c r="E259" s="165" t="s">
        <v>1730</v>
      </c>
      <c r="F259" s="166" t="s">
        <v>1731</v>
      </c>
      <c r="G259" s="167" t="s">
        <v>714</v>
      </c>
      <c r="H259" s="168">
        <v>2</v>
      </c>
      <c r="I259" s="169"/>
      <c r="J259" s="169"/>
      <c r="K259" s="168">
        <f t="shared" si="79"/>
        <v>0</v>
      </c>
      <c r="L259" s="170"/>
      <c r="M259" s="29"/>
      <c r="N259" s="171" t="s">
        <v>1</v>
      </c>
      <c r="O259" s="172" t="s">
        <v>38</v>
      </c>
      <c r="P259" s="173">
        <f t="shared" si="80"/>
        <v>0</v>
      </c>
      <c r="Q259" s="173">
        <f t="shared" si="81"/>
        <v>0</v>
      </c>
      <c r="R259" s="173">
        <f t="shared" si="82"/>
        <v>0</v>
      </c>
      <c r="S259" s="53"/>
      <c r="T259" s="174">
        <f t="shared" si="83"/>
        <v>0</v>
      </c>
      <c r="U259" s="174">
        <v>0</v>
      </c>
      <c r="V259" s="174">
        <f t="shared" si="84"/>
        <v>0</v>
      </c>
      <c r="W259" s="174">
        <v>0</v>
      </c>
      <c r="X259" s="175">
        <f t="shared" si="85"/>
        <v>0</v>
      </c>
      <c r="Y259" s="28"/>
      <c r="Z259" s="28"/>
      <c r="AA259" s="28"/>
      <c r="AB259" s="28"/>
      <c r="AC259" s="28"/>
      <c r="AD259" s="28"/>
      <c r="AE259" s="28"/>
      <c r="AR259" s="176" t="s">
        <v>183</v>
      </c>
      <c r="AT259" s="176" t="s">
        <v>153</v>
      </c>
      <c r="AU259" s="176" t="s">
        <v>158</v>
      </c>
      <c r="AY259" s="14" t="s">
        <v>151</v>
      </c>
      <c r="BE259" s="177">
        <f t="shared" si="86"/>
        <v>0</v>
      </c>
      <c r="BF259" s="177">
        <f t="shared" si="87"/>
        <v>0</v>
      </c>
      <c r="BG259" s="177">
        <f t="shared" si="88"/>
        <v>0</v>
      </c>
      <c r="BH259" s="177">
        <f t="shared" si="89"/>
        <v>0</v>
      </c>
      <c r="BI259" s="177">
        <f t="shared" si="90"/>
        <v>0</v>
      </c>
      <c r="BJ259" s="14" t="s">
        <v>158</v>
      </c>
      <c r="BK259" s="178">
        <f t="shared" si="91"/>
        <v>0</v>
      </c>
      <c r="BL259" s="14" t="s">
        <v>183</v>
      </c>
      <c r="BM259" s="176" t="s">
        <v>574</v>
      </c>
    </row>
    <row r="260" spans="1:65" s="2" customFormat="1" ht="21.75" customHeight="1" x14ac:dyDescent="0.2">
      <c r="A260" s="28"/>
      <c r="B260" s="163"/>
      <c r="C260" s="179" t="s">
        <v>399</v>
      </c>
      <c r="D260" s="179" t="s">
        <v>192</v>
      </c>
      <c r="E260" s="180" t="s">
        <v>1732</v>
      </c>
      <c r="F260" s="181" t="s">
        <v>1733</v>
      </c>
      <c r="G260" s="182" t="s">
        <v>219</v>
      </c>
      <c r="H260" s="183">
        <v>2</v>
      </c>
      <c r="I260" s="184"/>
      <c r="J260" s="185"/>
      <c r="K260" s="183">
        <f t="shared" si="79"/>
        <v>0</v>
      </c>
      <c r="L260" s="185"/>
      <c r="M260" s="186"/>
      <c r="N260" s="187" t="s">
        <v>1</v>
      </c>
      <c r="O260" s="172" t="s">
        <v>38</v>
      </c>
      <c r="P260" s="173">
        <f t="shared" si="80"/>
        <v>0</v>
      </c>
      <c r="Q260" s="173">
        <f t="shared" si="81"/>
        <v>0</v>
      </c>
      <c r="R260" s="173">
        <f t="shared" si="82"/>
        <v>0</v>
      </c>
      <c r="S260" s="53"/>
      <c r="T260" s="174">
        <f t="shared" si="83"/>
        <v>0</v>
      </c>
      <c r="U260" s="174">
        <v>0</v>
      </c>
      <c r="V260" s="174">
        <f t="shared" si="84"/>
        <v>0</v>
      </c>
      <c r="W260" s="174">
        <v>0</v>
      </c>
      <c r="X260" s="175">
        <f t="shared" si="85"/>
        <v>0</v>
      </c>
      <c r="Y260" s="28"/>
      <c r="Z260" s="28"/>
      <c r="AA260" s="28"/>
      <c r="AB260" s="28"/>
      <c r="AC260" s="28"/>
      <c r="AD260" s="28"/>
      <c r="AE260" s="28"/>
      <c r="AR260" s="176" t="s">
        <v>215</v>
      </c>
      <c r="AT260" s="176" t="s">
        <v>192</v>
      </c>
      <c r="AU260" s="176" t="s">
        <v>158</v>
      </c>
      <c r="AY260" s="14" t="s">
        <v>151</v>
      </c>
      <c r="BE260" s="177">
        <f t="shared" si="86"/>
        <v>0</v>
      </c>
      <c r="BF260" s="177">
        <f t="shared" si="87"/>
        <v>0</v>
      </c>
      <c r="BG260" s="177">
        <f t="shared" si="88"/>
        <v>0</v>
      </c>
      <c r="BH260" s="177">
        <f t="shared" si="89"/>
        <v>0</v>
      </c>
      <c r="BI260" s="177">
        <f t="shared" si="90"/>
        <v>0</v>
      </c>
      <c r="BJ260" s="14" t="s">
        <v>158</v>
      </c>
      <c r="BK260" s="178">
        <f t="shared" si="91"/>
        <v>0</v>
      </c>
      <c r="BL260" s="14" t="s">
        <v>183</v>
      </c>
      <c r="BM260" s="176" t="s">
        <v>577</v>
      </c>
    </row>
    <row r="261" spans="1:65" s="2" customFormat="1" ht="16.5" customHeight="1" x14ac:dyDescent="0.2">
      <c r="A261" s="28"/>
      <c r="B261" s="163"/>
      <c r="C261" s="164" t="s">
        <v>536</v>
      </c>
      <c r="D261" s="164" t="s">
        <v>153</v>
      </c>
      <c r="E261" s="165" t="s">
        <v>1734</v>
      </c>
      <c r="F261" s="166" t="s">
        <v>1735</v>
      </c>
      <c r="G261" s="167" t="s">
        <v>1721</v>
      </c>
      <c r="H261" s="168">
        <v>33</v>
      </c>
      <c r="I261" s="169"/>
      <c r="J261" s="169"/>
      <c r="K261" s="168">
        <f t="shared" si="79"/>
        <v>0</v>
      </c>
      <c r="L261" s="170"/>
      <c r="M261" s="29"/>
      <c r="N261" s="171" t="s">
        <v>1</v>
      </c>
      <c r="O261" s="172" t="s">
        <v>38</v>
      </c>
      <c r="P261" s="173">
        <f t="shared" si="80"/>
        <v>0</v>
      </c>
      <c r="Q261" s="173">
        <f t="shared" si="81"/>
        <v>0</v>
      </c>
      <c r="R261" s="173">
        <f t="shared" si="82"/>
        <v>0</v>
      </c>
      <c r="S261" s="53"/>
      <c r="T261" s="174">
        <f t="shared" si="83"/>
        <v>0</v>
      </c>
      <c r="U261" s="174">
        <v>0</v>
      </c>
      <c r="V261" s="174">
        <f t="shared" si="84"/>
        <v>0</v>
      </c>
      <c r="W261" s="174">
        <v>0</v>
      </c>
      <c r="X261" s="175">
        <f t="shared" si="85"/>
        <v>0</v>
      </c>
      <c r="Y261" s="28"/>
      <c r="Z261" s="28"/>
      <c r="AA261" s="28"/>
      <c r="AB261" s="28"/>
      <c r="AC261" s="28"/>
      <c r="AD261" s="28"/>
      <c r="AE261" s="28"/>
      <c r="AR261" s="176" t="s">
        <v>183</v>
      </c>
      <c r="AT261" s="176" t="s">
        <v>153</v>
      </c>
      <c r="AU261" s="176" t="s">
        <v>158</v>
      </c>
      <c r="AY261" s="14" t="s">
        <v>151</v>
      </c>
      <c r="BE261" s="177">
        <f t="shared" si="86"/>
        <v>0</v>
      </c>
      <c r="BF261" s="177">
        <f t="shared" si="87"/>
        <v>0</v>
      </c>
      <c r="BG261" s="177">
        <f t="shared" si="88"/>
        <v>0</v>
      </c>
      <c r="BH261" s="177">
        <f t="shared" si="89"/>
        <v>0</v>
      </c>
      <c r="BI261" s="177">
        <f t="shared" si="90"/>
        <v>0</v>
      </c>
      <c r="BJ261" s="14" t="s">
        <v>158</v>
      </c>
      <c r="BK261" s="178">
        <f t="shared" si="91"/>
        <v>0</v>
      </c>
      <c r="BL261" s="14" t="s">
        <v>183</v>
      </c>
      <c r="BM261" s="176" t="s">
        <v>581</v>
      </c>
    </row>
    <row r="262" spans="1:65" s="2" customFormat="1" ht="16.5" customHeight="1" x14ac:dyDescent="0.2">
      <c r="A262" s="28"/>
      <c r="B262" s="163"/>
      <c r="C262" s="179" t="s">
        <v>352</v>
      </c>
      <c r="D262" s="179" t="s">
        <v>192</v>
      </c>
      <c r="E262" s="180" t="s">
        <v>1736</v>
      </c>
      <c r="F262" s="181" t="s">
        <v>1737</v>
      </c>
      <c r="G262" s="182" t="s">
        <v>219</v>
      </c>
      <c r="H262" s="183">
        <v>31</v>
      </c>
      <c r="I262" s="184"/>
      <c r="J262" s="185"/>
      <c r="K262" s="183">
        <f t="shared" si="79"/>
        <v>0</v>
      </c>
      <c r="L262" s="185"/>
      <c r="M262" s="186"/>
      <c r="N262" s="187" t="s">
        <v>1</v>
      </c>
      <c r="O262" s="172" t="s">
        <v>38</v>
      </c>
      <c r="P262" s="173">
        <f t="shared" si="80"/>
        <v>0</v>
      </c>
      <c r="Q262" s="173">
        <f t="shared" si="81"/>
        <v>0</v>
      </c>
      <c r="R262" s="173">
        <f t="shared" si="82"/>
        <v>0</v>
      </c>
      <c r="S262" s="53"/>
      <c r="T262" s="174">
        <f t="shared" si="83"/>
        <v>0</v>
      </c>
      <c r="U262" s="174">
        <v>0</v>
      </c>
      <c r="V262" s="174">
        <f t="shared" si="84"/>
        <v>0</v>
      </c>
      <c r="W262" s="174">
        <v>0</v>
      </c>
      <c r="X262" s="175">
        <f t="shared" si="85"/>
        <v>0</v>
      </c>
      <c r="Y262" s="28"/>
      <c r="Z262" s="28"/>
      <c r="AA262" s="28"/>
      <c r="AB262" s="28"/>
      <c r="AC262" s="28"/>
      <c r="AD262" s="28"/>
      <c r="AE262" s="28"/>
      <c r="AR262" s="176" t="s">
        <v>215</v>
      </c>
      <c r="AT262" s="176" t="s">
        <v>192</v>
      </c>
      <c r="AU262" s="176" t="s">
        <v>158</v>
      </c>
      <c r="AY262" s="14" t="s">
        <v>151</v>
      </c>
      <c r="BE262" s="177">
        <f t="shared" si="86"/>
        <v>0</v>
      </c>
      <c r="BF262" s="177">
        <f t="shared" si="87"/>
        <v>0</v>
      </c>
      <c r="BG262" s="177">
        <f t="shared" si="88"/>
        <v>0</v>
      </c>
      <c r="BH262" s="177">
        <f t="shared" si="89"/>
        <v>0</v>
      </c>
      <c r="BI262" s="177">
        <f t="shared" si="90"/>
        <v>0</v>
      </c>
      <c r="BJ262" s="14" t="s">
        <v>158</v>
      </c>
      <c r="BK262" s="178">
        <f t="shared" si="91"/>
        <v>0</v>
      </c>
      <c r="BL262" s="14" t="s">
        <v>183</v>
      </c>
      <c r="BM262" s="176" t="s">
        <v>584</v>
      </c>
    </row>
    <row r="263" spans="1:65" s="2" customFormat="1" ht="21.75" customHeight="1" x14ac:dyDescent="0.2">
      <c r="A263" s="28"/>
      <c r="B263" s="163"/>
      <c r="C263" s="179" t="s">
        <v>543</v>
      </c>
      <c r="D263" s="179" t="s">
        <v>192</v>
      </c>
      <c r="E263" s="180" t="s">
        <v>1738</v>
      </c>
      <c r="F263" s="181" t="s">
        <v>1739</v>
      </c>
      <c r="G263" s="182" t="s">
        <v>219</v>
      </c>
      <c r="H263" s="183">
        <v>2</v>
      </c>
      <c r="I263" s="184"/>
      <c r="J263" s="185"/>
      <c r="K263" s="183">
        <f t="shared" si="79"/>
        <v>0</v>
      </c>
      <c r="L263" s="185"/>
      <c r="M263" s="186"/>
      <c r="N263" s="187" t="s">
        <v>1</v>
      </c>
      <c r="O263" s="172" t="s">
        <v>38</v>
      </c>
      <c r="P263" s="173">
        <f t="shared" si="80"/>
        <v>0</v>
      </c>
      <c r="Q263" s="173">
        <f t="shared" si="81"/>
        <v>0</v>
      </c>
      <c r="R263" s="173">
        <f t="shared" si="82"/>
        <v>0</v>
      </c>
      <c r="S263" s="53"/>
      <c r="T263" s="174">
        <f t="shared" si="83"/>
        <v>0</v>
      </c>
      <c r="U263" s="174">
        <v>0</v>
      </c>
      <c r="V263" s="174">
        <f t="shared" si="84"/>
        <v>0</v>
      </c>
      <c r="W263" s="174">
        <v>0</v>
      </c>
      <c r="X263" s="175">
        <f t="shared" si="85"/>
        <v>0</v>
      </c>
      <c r="Y263" s="28"/>
      <c r="Z263" s="28"/>
      <c r="AA263" s="28"/>
      <c r="AB263" s="28"/>
      <c r="AC263" s="28"/>
      <c r="AD263" s="28"/>
      <c r="AE263" s="28"/>
      <c r="AR263" s="176" t="s">
        <v>215</v>
      </c>
      <c r="AT263" s="176" t="s">
        <v>192</v>
      </c>
      <c r="AU263" s="176" t="s">
        <v>158</v>
      </c>
      <c r="AY263" s="14" t="s">
        <v>151</v>
      </c>
      <c r="BE263" s="177">
        <f t="shared" si="86"/>
        <v>0</v>
      </c>
      <c r="BF263" s="177">
        <f t="shared" si="87"/>
        <v>0</v>
      </c>
      <c r="BG263" s="177">
        <f t="shared" si="88"/>
        <v>0</v>
      </c>
      <c r="BH263" s="177">
        <f t="shared" si="89"/>
        <v>0</v>
      </c>
      <c r="BI263" s="177">
        <f t="shared" si="90"/>
        <v>0</v>
      </c>
      <c r="BJ263" s="14" t="s">
        <v>158</v>
      </c>
      <c r="BK263" s="178">
        <f t="shared" si="91"/>
        <v>0</v>
      </c>
      <c r="BL263" s="14" t="s">
        <v>183</v>
      </c>
      <c r="BM263" s="176" t="s">
        <v>588</v>
      </c>
    </row>
    <row r="264" spans="1:65" s="2" customFormat="1" ht="21.75" customHeight="1" x14ac:dyDescent="0.2">
      <c r="A264" s="28"/>
      <c r="B264" s="163"/>
      <c r="C264" s="164" t="s">
        <v>356</v>
      </c>
      <c r="D264" s="164" t="s">
        <v>153</v>
      </c>
      <c r="E264" s="165" t="s">
        <v>1740</v>
      </c>
      <c r="F264" s="166" t="s">
        <v>1741</v>
      </c>
      <c r="G264" s="167" t="s">
        <v>219</v>
      </c>
      <c r="H264" s="168">
        <v>1</v>
      </c>
      <c r="I264" s="169"/>
      <c r="J264" s="169"/>
      <c r="K264" s="168">
        <f t="shared" si="79"/>
        <v>0</v>
      </c>
      <c r="L264" s="170"/>
      <c r="M264" s="29"/>
      <c r="N264" s="171" t="s">
        <v>1</v>
      </c>
      <c r="O264" s="172" t="s">
        <v>38</v>
      </c>
      <c r="P264" s="173">
        <f t="shared" si="80"/>
        <v>0</v>
      </c>
      <c r="Q264" s="173">
        <f t="shared" si="81"/>
        <v>0</v>
      </c>
      <c r="R264" s="173">
        <f t="shared" si="82"/>
        <v>0</v>
      </c>
      <c r="S264" s="53"/>
      <c r="T264" s="174">
        <f t="shared" si="83"/>
        <v>0</v>
      </c>
      <c r="U264" s="174">
        <v>0</v>
      </c>
      <c r="V264" s="174">
        <f t="shared" si="84"/>
        <v>0</v>
      </c>
      <c r="W264" s="174">
        <v>0</v>
      </c>
      <c r="X264" s="175">
        <f t="shared" si="85"/>
        <v>0</v>
      </c>
      <c r="Y264" s="28"/>
      <c r="Z264" s="28"/>
      <c r="AA264" s="28"/>
      <c r="AB264" s="28"/>
      <c r="AC264" s="28"/>
      <c r="AD264" s="28"/>
      <c r="AE264" s="28"/>
      <c r="AR264" s="176" t="s">
        <v>183</v>
      </c>
      <c r="AT264" s="176" t="s">
        <v>153</v>
      </c>
      <c r="AU264" s="176" t="s">
        <v>158</v>
      </c>
      <c r="AY264" s="14" t="s">
        <v>151</v>
      </c>
      <c r="BE264" s="177">
        <f t="shared" si="86"/>
        <v>0</v>
      </c>
      <c r="BF264" s="177">
        <f t="shared" si="87"/>
        <v>0</v>
      </c>
      <c r="BG264" s="177">
        <f t="shared" si="88"/>
        <v>0</v>
      </c>
      <c r="BH264" s="177">
        <f t="shared" si="89"/>
        <v>0</v>
      </c>
      <c r="BI264" s="177">
        <f t="shared" si="90"/>
        <v>0</v>
      </c>
      <c r="BJ264" s="14" t="s">
        <v>158</v>
      </c>
      <c r="BK264" s="178">
        <f t="shared" si="91"/>
        <v>0</v>
      </c>
      <c r="BL264" s="14" t="s">
        <v>183</v>
      </c>
      <c r="BM264" s="176" t="s">
        <v>591</v>
      </c>
    </row>
    <row r="265" spans="1:65" s="2" customFormat="1" ht="16.5" customHeight="1" x14ac:dyDescent="0.2">
      <c r="A265" s="28"/>
      <c r="B265" s="163"/>
      <c r="C265" s="179" t="s">
        <v>550</v>
      </c>
      <c r="D265" s="179" t="s">
        <v>192</v>
      </c>
      <c r="E265" s="180" t="s">
        <v>1742</v>
      </c>
      <c r="F265" s="181" t="s">
        <v>1743</v>
      </c>
      <c r="G265" s="182" t="s">
        <v>219</v>
      </c>
      <c r="H265" s="183">
        <v>1</v>
      </c>
      <c r="I265" s="184"/>
      <c r="J265" s="185"/>
      <c r="K265" s="183">
        <f t="shared" si="79"/>
        <v>0</v>
      </c>
      <c r="L265" s="185"/>
      <c r="M265" s="186"/>
      <c r="N265" s="187" t="s">
        <v>1</v>
      </c>
      <c r="O265" s="172" t="s">
        <v>38</v>
      </c>
      <c r="P265" s="173">
        <f t="shared" si="80"/>
        <v>0</v>
      </c>
      <c r="Q265" s="173">
        <f t="shared" si="81"/>
        <v>0</v>
      </c>
      <c r="R265" s="173">
        <f t="shared" si="82"/>
        <v>0</v>
      </c>
      <c r="S265" s="53"/>
      <c r="T265" s="174">
        <f t="shared" si="83"/>
        <v>0</v>
      </c>
      <c r="U265" s="174">
        <v>0</v>
      </c>
      <c r="V265" s="174">
        <f t="shared" si="84"/>
        <v>0</v>
      </c>
      <c r="W265" s="174">
        <v>0</v>
      </c>
      <c r="X265" s="175">
        <f t="shared" si="85"/>
        <v>0</v>
      </c>
      <c r="Y265" s="28"/>
      <c r="Z265" s="28"/>
      <c r="AA265" s="28"/>
      <c r="AB265" s="28"/>
      <c r="AC265" s="28"/>
      <c r="AD265" s="28"/>
      <c r="AE265" s="28"/>
      <c r="AR265" s="176" t="s">
        <v>215</v>
      </c>
      <c r="AT265" s="176" t="s">
        <v>192</v>
      </c>
      <c r="AU265" s="176" t="s">
        <v>158</v>
      </c>
      <c r="AY265" s="14" t="s">
        <v>151</v>
      </c>
      <c r="BE265" s="177">
        <f t="shared" si="86"/>
        <v>0</v>
      </c>
      <c r="BF265" s="177">
        <f t="shared" si="87"/>
        <v>0</v>
      </c>
      <c r="BG265" s="177">
        <f t="shared" si="88"/>
        <v>0</v>
      </c>
      <c r="BH265" s="177">
        <f t="shared" si="89"/>
        <v>0</v>
      </c>
      <c r="BI265" s="177">
        <f t="shared" si="90"/>
        <v>0</v>
      </c>
      <c r="BJ265" s="14" t="s">
        <v>158</v>
      </c>
      <c r="BK265" s="178">
        <f t="shared" si="91"/>
        <v>0</v>
      </c>
      <c r="BL265" s="14" t="s">
        <v>183</v>
      </c>
      <c r="BM265" s="176" t="s">
        <v>595</v>
      </c>
    </row>
    <row r="266" spans="1:65" s="2" customFormat="1" ht="21.75" customHeight="1" x14ac:dyDescent="0.2">
      <c r="A266" s="28"/>
      <c r="B266" s="163"/>
      <c r="C266" s="164" t="s">
        <v>359</v>
      </c>
      <c r="D266" s="164" t="s">
        <v>153</v>
      </c>
      <c r="E266" s="165" t="s">
        <v>1744</v>
      </c>
      <c r="F266" s="166" t="s">
        <v>1745</v>
      </c>
      <c r="G266" s="167" t="s">
        <v>219</v>
      </c>
      <c r="H266" s="168">
        <v>14</v>
      </c>
      <c r="I266" s="169"/>
      <c r="J266" s="169"/>
      <c r="K266" s="168">
        <f t="shared" si="79"/>
        <v>0</v>
      </c>
      <c r="L266" s="170"/>
      <c r="M266" s="29"/>
      <c r="N266" s="171" t="s">
        <v>1</v>
      </c>
      <c r="O266" s="172" t="s">
        <v>38</v>
      </c>
      <c r="P266" s="173">
        <f t="shared" si="80"/>
        <v>0</v>
      </c>
      <c r="Q266" s="173">
        <f t="shared" si="81"/>
        <v>0</v>
      </c>
      <c r="R266" s="173">
        <f t="shared" si="82"/>
        <v>0</v>
      </c>
      <c r="S266" s="53"/>
      <c r="T266" s="174">
        <f t="shared" si="83"/>
        <v>0</v>
      </c>
      <c r="U266" s="174">
        <v>0</v>
      </c>
      <c r="V266" s="174">
        <f t="shared" si="84"/>
        <v>0</v>
      </c>
      <c r="W266" s="174">
        <v>0</v>
      </c>
      <c r="X266" s="175">
        <f t="shared" si="85"/>
        <v>0</v>
      </c>
      <c r="Y266" s="28"/>
      <c r="Z266" s="28"/>
      <c r="AA266" s="28"/>
      <c r="AB266" s="28"/>
      <c r="AC266" s="28"/>
      <c r="AD266" s="28"/>
      <c r="AE266" s="28"/>
      <c r="AR266" s="176" t="s">
        <v>183</v>
      </c>
      <c r="AT266" s="176" t="s">
        <v>153</v>
      </c>
      <c r="AU266" s="176" t="s">
        <v>158</v>
      </c>
      <c r="AY266" s="14" t="s">
        <v>151</v>
      </c>
      <c r="BE266" s="177">
        <f t="shared" si="86"/>
        <v>0</v>
      </c>
      <c r="BF266" s="177">
        <f t="shared" si="87"/>
        <v>0</v>
      </c>
      <c r="BG266" s="177">
        <f t="shared" si="88"/>
        <v>0</v>
      </c>
      <c r="BH266" s="177">
        <f t="shared" si="89"/>
        <v>0</v>
      </c>
      <c r="BI266" s="177">
        <f t="shared" si="90"/>
        <v>0</v>
      </c>
      <c r="BJ266" s="14" t="s">
        <v>158</v>
      </c>
      <c r="BK266" s="178">
        <f t="shared" si="91"/>
        <v>0</v>
      </c>
      <c r="BL266" s="14" t="s">
        <v>183</v>
      </c>
      <c r="BM266" s="176" t="s">
        <v>598</v>
      </c>
    </row>
    <row r="267" spans="1:65" s="2" customFormat="1" ht="16.5" customHeight="1" x14ac:dyDescent="0.2">
      <c r="A267" s="28"/>
      <c r="B267" s="163"/>
      <c r="C267" s="179" t="s">
        <v>557</v>
      </c>
      <c r="D267" s="179" t="s">
        <v>192</v>
      </c>
      <c r="E267" s="180" t="s">
        <v>1746</v>
      </c>
      <c r="F267" s="181" t="s">
        <v>1747</v>
      </c>
      <c r="G267" s="182" t="s">
        <v>219</v>
      </c>
      <c r="H267" s="183">
        <v>14</v>
      </c>
      <c r="I267" s="184"/>
      <c r="J267" s="185"/>
      <c r="K267" s="183">
        <f t="shared" si="79"/>
        <v>0</v>
      </c>
      <c r="L267" s="185"/>
      <c r="M267" s="186"/>
      <c r="N267" s="187" t="s">
        <v>1</v>
      </c>
      <c r="O267" s="172" t="s">
        <v>38</v>
      </c>
      <c r="P267" s="173">
        <f t="shared" si="80"/>
        <v>0</v>
      </c>
      <c r="Q267" s="173">
        <f t="shared" si="81"/>
        <v>0</v>
      </c>
      <c r="R267" s="173">
        <f t="shared" si="82"/>
        <v>0</v>
      </c>
      <c r="S267" s="53"/>
      <c r="T267" s="174">
        <f t="shared" si="83"/>
        <v>0</v>
      </c>
      <c r="U267" s="174">
        <v>0</v>
      </c>
      <c r="V267" s="174">
        <f t="shared" si="84"/>
        <v>0</v>
      </c>
      <c r="W267" s="174">
        <v>0</v>
      </c>
      <c r="X267" s="175">
        <f t="shared" si="85"/>
        <v>0</v>
      </c>
      <c r="Y267" s="28"/>
      <c r="Z267" s="28"/>
      <c r="AA267" s="28"/>
      <c r="AB267" s="28"/>
      <c r="AC267" s="28"/>
      <c r="AD267" s="28"/>
      <c r="AE267" s="28"/>
      <c r="AR267" s="176" t="s">
        <v>215</v>
      </c>
      <c r="AT267" s="176" t="s">
        <v>192</v>
      </c>
      <c r="AU267" s="176" t="s">
        <v>158</v>
      </c>
      <c r="AY267" s="14" t="s">
        <v>151</v>
      </c>
      <c r="BE267" s="177">
        <f t="shared" si="86"/>
        <v>0</v>
      </c>
      <c r="BF267" s="177">
        <f t="shared" si="87"/>
        <v>0</v>
      </c>
      <c r="BG267" s="177">
        <f t="shared" si="88"/>
        <v>0</v>
      </c>
      <c r="BH267" s="177">
        <f t="shared" si="89"/>
        <v>0</v>
      </c>
      <c r="BI267" s="177">
        <f t="shared" si="90"/>
        <v>0</v>
      </c>
      <c r="BJ267" s="14" t="s">
        <v>158</v>
      </c>
      <c r="BK267" s="178">
        <f t="shared" si="91"/>
        <v>0</v>
      </c>
      <c r="BL267" s="14" t="s">
        <v>183</v>
      </c>
      <c r="BM267" s="176" t="s">
        <v>602</v>
      </c>
    </row>
    <row r="268" spans="1:65" s="2" customFormat="1" ht="16.5" customHeight="1" x14ac:dyDescent="0.2">
      <c r="A268" s="28"/>
      <c r="B268" s="163"/>
      <c r="C268" s="164" t="s">
        <v>363</v>
      </c>
      <c r="D268" s="164" t="s">
        <v>153</v>
      </c>
      <c r="E268" s="165" t="s">
        <v>1748</v>
      </c>
      <c r="F268" s="166" t="s">
        <v>1749</v>
      </c>
      <c r="G268" s="167" t="s">
        <v>219</v>
      </c>
      <c r="H268" s="168">
        <v>6</v>
      </c>
      <c r="I268" s="169"/>
      <c r="J268" s="169"/>
      <c r="K268" s="168">
        <f t="shared" si="79"/>
        <v>0</v>
      </c>
      <c r="L268" s="170"/>
      <c r="M268" s="29"/>
      <c r="N268" s="171" t="s">
        <v>1</v>
      </c>
      <c r="O268" s="172" t="s">
        <v>38</v>
      </c>
      <c r="P268" s="173">
        <f t="shared" si="80"/>
        <v>0</v>
      </c>
      <c r="Q268" s="173">
        <f t="shared" si="81"/>
        <v>0</v>
      </c>
      <c r="R268" s="173">
        <f t="shared" si="82"/>
        <v>0</v>
      </c>
      <c r="S268" s="53"/>
      <c r="T268" s="174">
        <f t="shared" si="83"/>
        <v>0</v>
      </c>
      <c r="U268" s="174">
        <v>0</v>
      </c>
      <c r="V268" s="174">
        <f t="shared" si="84"/>
        <v>0</v>
      </c>
      <c r="W268" s="174">
        <v>0</v>
      </c>
      <c r="X268" s="175">
        <f t="shared" si="85"/>
        <v>0</v>
      </c>
      <c r="Y268" s="28"/>
      <c r="Z268" s="28"/>
      <c r="AA268" s="28"/>
      <c r="AB268" s="28"/>
      <c r="AC268" s="28"/>
      <c r="AD268" s="28"/>
      <c r="AE268" s="28"/>
      <c r="AR268" s="176" t="s">
        <v>183</v>
      </c>
      <c r="AT268" s="176" t="s">
        <v>153</v>
      </c>
      <c r="AU268" s="176" t="s">
        <v>158</v>
      </c>
      <c r="AY268" s="14" t="s">
        <v>151</v>
      </c>
      <c r="BE268" s="177">
        <f t="shared" si="86"/>
        <v>0</v>
      </c>
      <c r="BF268" s="177">
        <f t="shared" si="87"/>
        <v>0</v>
      </c>
      <c r="BG268" s="177">
        <f t="shared" si="88"/>
        <v>0</v>
      </c>
      <c r="BH268" s="177">
        <f t="shared" si="89"/>
        <v>0</v>
      </c>
      <c r="BI268" s="177">
        <f t="shared" si="90"/>
        <v>0</v>
      </c>
      <c r="BJ268" s="14" t="s">
        <v>158</v>
      </c>
      <c r="BK268" s="178">
        <f t="shared" si="91"/>
        <v>0</v>
      </c>
      <c r="BL268" s="14" t="s">
        <v>183</v>
      </c>
      <c r="BM268" s="176" t="s">
        <v>606</v>
      </c>
    </row>
    <row r="269" spans="1:65" s="2" customFormat="1" ht="21.75" customHeight="1" x14ac:dyDescent="0.2">
      <c r="A269" s="28"/>
      <c r="B269" s="163"/>
      <c r="C269" s="179" t="s">
        <v>564</v>
      </c>
      <c r="D269" s="179" t="s">
        <v>192</v>
      </c>
      <c r="E269" s="180" t="s">
        <v>1750</v>
      </c>
      <c r="F269" s="181" t="s">
        <v>1751</v>
      </c>
      <c r="G269" s="182" t="s">
        <v>219</v>
      </c>
      <c r="H269" s="183">
        <v>6</v>
      </c>
      <c r="I269" s="184"/>
      <c r="J269" s="185"/>
      <c r="K269" s="183">
        <f t="shared" si="79"/>
        <v>0</v>
      </c>
      <c r="L269" s="185"/>
      <c r="M269" s="186"/>
      <c r="N269" s="187" t="s">
        <v>1</v>
      </c>
      <c r="O269" s="172" t="s">
        <v>38</v>
      </c>
      <c r="P269" s="173">
        <f t="shared" si="80"/>
        <v>0</v>
      </c>
      <c r="Q269" s="173">
        <f t="shared" si="81"/>
        <v>0</v>
      </c>
      <c r="R269" s="173">
        <f t="shared" si="82"/>
        <v>0</v>
      </c>
      <c r="S269" s="53"/>
      <c r="T269" s="174">
        <f t="shared" si="83"/>
        <v>0</v>
      </c>
      <c r="U269" s="174">
        <v>0</v>
      </c>
      <c r="V269" s="174">
        <f t="shared" si="84"/>
        <v>0</v>
      </c>
      <c r="W269" s="174">
        <v>0</v>
      </c>
      <c r="X269" s="175">
        <f t="shared" si="85"/>
        <v>0</v>
      </c>
      <c r="Y269" s="28"/>
      <c r="Z269" s="28"/>
      <c r="AA269" s="28"/>
      <c r="AB269" s="28"/>
      <c r="AC269" s="28"/>
      <c r="AD269" s="28"/>
      <c r="AE269" s="28"/>
      <c r="AR269" s="176" t="s">
        <v>215</v>
      </c>
      <c r="AT269" s="176" t="s">
        <v>192</v>
      </c>
      <c r="AU269" s="176" t="s">
        <v>158</v>
      </c>
      <c r="AY269" s="14" t="s">
        <v>151</v>
      </c>
      <c r="BE269" s="177">
        <f t="shared" si="86"/>
        <v>0</v>
      </c>
      <c r="BF269" s="177">
        <f t="shared" si="87"/>
        <v>0</v>
      </c>
      <c r="BG269" s="177">
        <f t="shared" si="88"/>
        <v>0</v>
      </c>
      <c r="BH269" s="177">
        <f t="shared" si="89"/>
        <v>0</v>
      </c>
      <c r="BI269" s="177">
        <f t="shared" si="90"/>
        <v>0</v>
      </c>
      <c r="BJ269" s="14" t="s">
        <v>158</v>
      </c>
      <c r="BK269" s="178">
        <f t="shared" si="91"/>
        <v>0</v>
      </c>
      <c r="BL269" s="14" t="s">
        <v>183</v>
      </c>
      <c r="BM269" s="176" t="s">
        <v>614</v>
      </c>
    </row>
    <row r="270" spans="1:65" s="2" customFormat="1" ht="21.75" customHeight="1" x14ac:dyDescent="0.2">
      <c r="A270" s="28"/>
      <c r="B270" s="163"/>
      <c r="C270" s="164" t="s">
        <v>366</v>
      </c>
      <c r="D270" s="164" t="s">
        <v>153</v>
      </c>
      <c r="E270" s="165" t="s">
        <v>1752</v>
      </c>
      <c r="F270" s="166" t="s">
        <v>1753</v>
      </c>
      <c r="G270" s="167" t="s">
        <v>219</v>
      </c>
      <c r="H270" s="168">
        <v>14</v>
      </c>
      <c r="I270" s="169"/>
      <c r="J270" s="169"/>
      <c r="K270" s="168">
        <f t="shared" si="79"/>
        <v>0</v>
      </c>
      <c r="L270" s="170"/>
      <c r="M270" s="29"/>
      <c r="N270" s="171" t="s">
        <v>1</v>
      </c>
      <c r="O270" s="172" t="s">
        <v>38</v>
      </c>
      <c r="P270" s="173">
        <f t="shared" si="80"/>
        <v>0</v>
      </c>
      <c r="Q270" s="173">
        <f t="shared" si="81"/>
        <v>0</v>
      </c>
      <c r="R270" s="173">
        <f t="shared" si="82"/>
        <v>0</v>
      </c>
      <c r="S270" s="53"/>
      <c r="T270" s="174">
        <f t="shared" si="83"/>
        <v>0</v>
      </c>
      <c r="U270" s="174">
        <v>0</v>
      </c>
      <c r="V270" s="174">
        <f t="shared" si="84"/>
        <v>0</v>
      </c>
      <c r="W270" s="174">
        <v>0</v>
      </c>
      <c r="X270" s="175">
        <f t="shared" si="85"/>
        <v>0</v>
      </c>
      <c r="Y270" s="28"/>
      <c r="Z270" s="28"/>
      <c r="AA270" s="28"/>
      <c r="AB270" s="28"/>
      <c r="AC270" s="28"/>
      <c r="AD270" s="28"/>
      <c r="AE270" s="28"/>
      <c r="AR270" s="176" t="s">
        <v>183</v>
      </c>
      <c r="AT270" s="176" t="s">
        <v>153</v>
      </c>
      <c r="AU270" s="176" t="s">
        <v>158</v>
      </c>
      <c r="AY270" s="14" t="s">
        <v>151</v>
      </c>
      <c r="BE270" s="177">
        <f t="shared" si="86"/>
        <v>0</v>
      </c>
      <c r="BF270" s="177">
        <f t="shared" si="87"/>
        <v>0</v>
      </c>
      <c r="BG270" s="177">
        <f t="shared" si="88"/>
        <v>0</v>
      </c>
      <c r="BH270" s="177">
        <f t="shared" si="89"/>
        <v>0</v>
      </c>
      <c r="BI270" s="177">
        <f t="shared" si="90"/>
        <v>0</v>
      </c>
      <c r="BJ270" s="14" t="s">
        <v>158</v>
      </c>
      <c r="BK270" s="178">
        <f t="shared" si="91"/>
        <v>0</v>
      </c>
      <c r="BL270" s="14" t="s">
        <v>183</v>
      </c>
      <c r="BM270" s="176" t="s">
        <v>617</v>
      </c>
    </row>
    <row r="271" spans="1:65" s="2" customFormat="1" ht="16.5" customHeight="1" x14ac:dyDescent="0.2">
      <c r="A271" s="28"/>
      <c r="B271" s="163"/>
      <c r="C271" s="179" t="s">
        <v>571</v>
      </c>
      <c r="D271" s="179" t="s">
        <v>192</v>
      </c>
      <c r="E271" s="180" t="s">
        <v>1754</v>
      </c>
      <c r="F271" s="181" t="s">
        <v>1755</v>
      </c>
      <c r="G271" s="182" t="s">
        <v>219</v>
      </c>
      <c r="H271" s="183">
        <v>13</v>
      </c>
      <c r="I271" s="184"/>
      <c r="J271" s="185"/>
      <c r="K271" s="183">
        <f t="shared" si="79"/>
        <v>0</v>
      </c>
      <c r="L271" s="185"/>
      <c r="M271" s="186"/>
      <c r="N271" s="187" t="s">
        <v>1</v>
      </c>
      <c r="O271" s="172" t="s">
        <v>38</v>
      </c>
      <c r="P271" s="173">
        <f t="shared" si="80"/>
        <v>0</v>
      </c>
      <c r="Q271" s="173">
        <f t="shared" si="81"/>
        <v>0</v>
      </c>
      <c r="R271" s="173">
        <f t="shared" si="82"/>
        <v>0</v>
      </c>
      <c r="S271" s="53"/>
      <c r="T271" s="174">
        <f t="shared" si="83"/>
        <v>0</v>
      </c>
      <c r="U271" s="174">
        <v>0</v>
      </c>
      <c r="V271" s="174">
        <f t="shared" si="84"/>
        <v>0</v>
      </c>
      <c r="W271" s="174">
        <v>0</v>
      </c>
      <c r="X271" s="175">
        <f t="shared" si="85"/>
        <v>0</v>
      </c>
      <c r="Y271" s="28"/>
      <c r="Z271" s="28"/>
      <c r="AA271" s="28"/>
      <c r="AB271" s="28"/>
      <c r="AC271" s="28"/>
      <c r="AD271" s="28"/>
      <c r="AE271" s="28"/>
      <c r="AR271" s="176" t="s">
        <v>215</v>
      </c>
      <c r="AT271" s="176" t="s">
        <v>192</v>
      </c>
      <c r="AU271" s="176" t="s">
        <v>158</v>
      </c>
      <c r="AY271" s="14" t="s">
        <v>151</v>
      </c>
      <c r="BE271" s="177">
        <f t="shared" si="86"/>
        <v>0</v>
      </c>
      <c r="BF271" s="177">
        <f t="shared" si="87"/>
        <v>0</v>
      </c>
      <c r="BG271" s="177">
        <f t="shared" si="88"/>
        <v>0</v>
      </c>
      <c r="BH271" s="177">
        <f t="shared" si="89"/>
        <v>0</v>
      </c>
      <c r="BI271" s="177">
        <f t="shared" si="90"/>
        <v>0</v>
      </c>
      <c r="BJ271" s="14" t="s">
        <v>158</v>
      </c>
      <c r="BK271" s="178">
        <f t="shared" si="91"/>
        <v>0</v>
      </c>
      <c r="BL271" s="14" t="s">
        <v>183</v>
      </c>
      <c r="BM271" s="176" t="s">
        <v>621</v>
      </c>
    </row>
    <row r="272" spans="1:65" s="2" customFormat="1" ht="16.5" customHeight="1" x14ac:dyDescent="0.2">
      <c r="A272" s="28"/>
      <c r="B272" s="163"/>
      <c r="C272" s="179" t="s">
        <v>395</v>
      </c>
      <c r="D272" s="179" t="s">
        <v>192</v>
      </c>
      <c r="E272" s="180" t="s">
        <v>1756</v>
      </c>
      <c r="F272" s="181" t="s">
        <v>1757</v>
      </c>
      <c r="G272" s="182" t="s">
        <v>219</v>
      </c>
      <c r="H272" s="183">
        <v>1</v>
      </c>
      <c r="I272" s="184"/>
      <c r="J272" s="185"/>
      <c r="K272" s="183">
        <f t="shared" si="79"/>
        <v>0</v>
      </c>
      <c r="L272" s="185"/>
      <c r="M272" s="186"/>
      <c r="N272" s="187" t="s">
        <v>1</v>
      </c>
      <c r="O272" s="172" t="s">
        <v>38</v>
      </c>
      <c r="P272" s="173">
        <f t="shared" si="80"/>
        <v>0</v>
      </c>
      <c r="Q272" s="173">
        <f t="shared" si="81"/>
        <v>0</v>
      </c>
      <c r="R272" s="173">
        <f t="shared" si="82"/>
        <v>0</v>
      </c>
      <c r="S272" s="53"/>
      <c r="T272" s="174">
        <f t="shared" si="83"/>
        <v>0</v>
      </c>
      <c r="U272" s="174">
        <v>0</v>
      </c>
      <c r="V272" s="174">
        <f t="shared" si="84"/>
        <v>0</v>
      </c>
      <c r="W272" s="174">
        <v>0</v>
      </c>
      <c r="X272" s="175">
        <f t="shared" si="85"/>
        <v>0</v>
      </c>
      <c r="Y272" s="28"/>
      <c r="Z272" s="28"/>
      <c r="AA272" s="28"/>
      <c r="AB272" s="28"/>
      <c r="AC272" s="28"/>
      <c r="AD272" s="28"/>
      <c r="AE272" s="28"/>
      <c r="AR272" s="176" t="s">
        <v>215</v>
      </c>
      <c r="AT272" s="176" t="s">
        <v>192</v>
      </c>
      <c r="AU272" s="176" t="s">
        <v>158</v>
      </c>
      <c r="AY272" s="14" t="s">
        <v>151</v>
      </c>
      <c r="BE272" s="177">
        <f t="shared" si="86"/>
        <v>0</v>
      </c>
      <c r="BF272" s="177">
        <f t="shared" si="87"/>
        <v>0</v>
      </c>
      <c r="BG272" s="177">
        <f t="shared" si="88"/>
        <v>0</v>
      </c>
      <c r="BH272" s="177">
        <f t="shared" si="89"/>
        <v>0</v>
      </c>
      <c r="BI272" s="177">
        <f t="shared" si="90"/>
        <v>0</v>
      </c>
      <c r="BJ272" s="14" t="s">
        <v>158</v>
      </c>
      <c r="BK272" s="178">
        <f t="shared" si="91"/>
        <v>0</v>
      </c>
      <c r="BL272" s="14" t="s">
        <v>183</v>
      </c>
      <c r="BM272" s="176" t="s">
        <v>624</v>
      </c>
    </row>
    <row r="273" spans="1:65" s="2" customFormat="1" ht="21.75" customHeight="1" x14ac:dyDescent="0.2">
      <c r="A273" s="28"/>
      <c r="B273" s="163"/>
      <c r="C273" s="164" t="s">
        <v>370</v>
      </c>
      <c r="D273" s="164" t="s">
        <v>153</v>
      </c>
      <c r="E273" s="165" t="s">
        <v>1758</v>
      </c>
      <c r="F273" s="166" t="s">
        <v>1759</v>
      </c>
      <c r="G273" s="167" t="s">
        <v>649</v>
      </c>
      <c r="H273" s="169"/>
      <c r="I273" s="169"/>
      <c r="J273" s="169"/>
      <c r="K273" s="168">
        <f t="shared" si="79"/>
        <v>0</v>
      </c>
      <c r="L273" s="170"/>
      <c r="M273" s="29"/>
      <c r="N273" s="171" t="s">
        <v>1</v>
      </c>
      <c r="O273" s="172" t="s">
        <v>38</v>
      </c>
      <c r="P273" s="173">
        <f t="shared" si="80"/>
        <v>0</v>
      </c>
      <c r="Q273" s="173">
        <f t="shared" si="81"/>
        <v>0</v>
      </c>
      <c r="R273" s="173">
        <f t="shared" si="82"/>
        <v>0</v>
      </c>
      <c r="S273" s="53"/>
      <c r="T273" s="174">
        <f t="shared" si="83"/>
        <v>0</v>
      </c>
      <c r="U273" s="174">
        <v>0</v>
      </c>
      <c r="V273" s="174">
        <f t="shared" si="84"/>
        <v>0</v>
      </c>
      <c r="W273" s="174">
        <v>0</v>
      </c>
      <c r="X273" s="175">
        <f t="shared" si="85"/>
        <v>0</v>
      </c>
      <c r="Y273" s="28"/>
      <c r="Z273" s="28"/>
      <c r="AA273" s="28"/>
      <c r="AB273" s="28"/>
      <c r="AC273" s="28"/>
      <c r="AD273" s="28"/>
      <c r="AE273" s="28"/>
      <c r="AR273" s="176" t="s">
        <v>183</v>
      </c>
      <c r="AT273" s="176" t="s">
        <v>153</v>
      </c>
      <c r="AU273" s="176" t="s">
        <v>158</v>
      </c>
      <c r="AY273" s="14" t="s">
        <v>151</v>
      </c>
      <c r="BE273" s="177">
        <f t="shared" si="86"/>
        <v>0</v>
      </c>
      <c r="BF273" s="177">
        <f t="shared" si="87"/>
        <v>0</v>
      </c>
      <c r="BG273" s="177">
        <f t="shared" si="88"/>
        <v>0</v>
      </c>
      <c r="BH273" s="177">
        <f t="shared" si="89"/>
        <v>0</v>
      </c>
      <c r="BI273" s="177">
        <f t="shared" si="90"/>
        <v>0</v>
      </c>
      <c r="BJ273" s="14" t="s">
        <v>158</v>
      </c>
      <c r="BK273" s="178">
        <f t="shared" si="91"/>
        <v>0</v>
      </c>
      <c r="BL273" s="14" t="s">
        <v>183</v>
      </c>
      <c r="BM273" s="176" t="s">
        <v>628</v>
      </c>
    </row>
    <row r="274" spans="1:65" s="12" customFormat="1" ht="22.9" customHeight="1" x14ac:dyDescent="0.2">
      <c r="B274" s="149"/>
      <c r="D274" s="150" t="s">
        <v>73</v>
      </c>
      <c r="E274" s="161" t="s">
        <v>969</v>
      </c>
      <c r="F274" s="161" t="s">
        <v>1446</v>
      </c>
      <c r="I274" s="152"/>
      <c r="J274" s="152"/>
      <c r="K274" s="162">
        <f>BK274</f>
        <v>0</v>
      </c>
      <c r="M274" s="149"/>
      <c r="N274" s="154"/>
      <c r="O274" s="155"/>
      <c r="P274" s="155"/>
      <c r="Q274" s="156">
        <f>SUM(Q275:Q277)</f>
        <v>0</v>
      </c>
      <c r="R274" s="156">
        <f>SUM(R275:R277)</f>
        <v>0</v>
      </c>
      <c r="S274" s="155"/>
      <c r="T274" s="157">
        <f>SUM(T275:T277)</f>
        <v>0</v>
      </c>
      <c r="U274" s="155"/>
      <c r="V274" s="157">
        <f>SUM(V275:V277)</f>
        <v>0</v>
      </c>
      <c r="W274" s="155"/>
      <c r="X274" s="158">
        <f>SUM(X275:X277)</f>
        <v>0</v>
      </c>
      <c r="AR274" s="150" t="s">
        <v>158</v>
      </c>
      <c r="AT274" s="159" t="s">
        <v>73</v>
      </c>
      <c r="AU274" s="159" t="s">
        <v>82</v>
      </c>
      <c r="AY274" s="150" t="s">
        <v>151</v>
      </c>
      <c r="BK274" s="160">
        <f>SUM(BK275:BK277)</f>
        <v>0</v>
      </c>
    </row>
    <row r="275" spans="1:65" s="2" customFormat="1" ht="21.75" customHeight="1" x14ac:dyDescent="0.2">
      <c r="A275" s="28"/>
      <c r="B275" s="163"/>
      <c r="C275" s="164" t="s">
        <v>578</v>
      </c>
      <c r="D275" s="164" t="s">
        <v>153</v>
      </c>
      <c r="E275" s="165" t="s">
        <v>1447</v>
      </c>
      <c r="F275" s="166" t="s">
        <v>1448</v>
      </c>
      <c r="G275" s="167" t="s">
        <v>1449</v>
      </c>
      <c r="H275" s="168">
        <v>200</v>
      </c>
      <c r="I275" s="169"/>
      <c r="J275" s="169"/>
      <c r="K275" s="168">
        <f>ROUND(P275*H275,3)</f>
        <v>0</v>
      </c>
      <c r="L275" s="170"/>
      <c r="M275" s="29"/>
      <c r="N275" s="171" t="s">
        <v>1</v>
      </c>
      <c r="O275" s="172" t="s">
        <v>38</v>
      </c>
      <c r="P275" s="173">
        <f>I275+J275</f>
        <v>0</v>
      </c>
      <c r="Q275" s="173">
        <f>ROUND(I275*H275,3)</f>
        <v>0</v>
      </c>
      <c r="R275" s="173">
        <f>ROUND(J275*H275,3)</f>
        <v>0</v>
      </c>
      <c r="S275" s="53"/>
      <c r="T275" s="174">
        <f>S275*H275</f>
        <v>0</v>
      </c>
      <c r="U275" s="174">
        <v>0</v>
      </c>
      <c r="V275" s="174">
        <f>U275*H275</f>
        <v>0</v>
      </c>
      <c r="W275" s="174">
        <v>0</v>
      </c>
      <c r="X275" s="175">
        <f>W275*H275</f>
        <v>0</v>
      </c>
      <c r="Y275" s="28"/>
      <c r="Z275" s="28"/>
      <c r="AA275" s="28"/>
      <c r="AB275" s="28"/>
      <c r="AC275" s="28"/>
      <c r="AD275" s="28"/>
      <c r="AE275" s="28"/>
      <c r="AR275" s="176" t="s">
        <v>183</v>
      </c>
      <c r="AT275" s="176" t="s">
        <v>153</v>
      </c>
      <c r="AU275" s="176" t="s">
        <v>158</v>
      </c>
      <c r="AY275" s="14" t="s">
        <v>151</v>
      </c>
      <c r="BE275" s="177">
        <f>IF(O275="základná",K275,0)</f>
        <v>0</v>
      </c>
      <c r="BF275" s="177">
        <f>IF(O275="znížená",K275,0)</f>
        <v>0</v>
      </c>
      <c r="BG275" s="177">
        <f>IF(O275="zákl. prenesená",K275,0)</f>
        <v>0</v>
      </c>
      <c r="BH275" s="177">
        <f>IF(O275="zníž. prenesená",K275,0)</f>
        <v>0</v>
      </c>
      <c r="BI275" s="177">
        <f>IF(O275="nulová",K275,0)</f>
        <v>0</v>
      </c>
      <c r="BJ275" s="14" t="s">
        <v>158</v>
      </c>
      <c r="BK275" s="178">
        <f>ROUND(P275*H275,3)</f>
        <v>0</v>
      </c>
      <c r="BL275" s="14" t="s">
        <v>183</v>
      </c>
      <c r="BM275" s="176" t="s">
        <v>631</v>
      </c>
    </row>
    <row r="276" spans="1:65" s="2" customFormat="1" ht="16.5" customHeight="1" x14ac:dyDescent="0.2">
      <c r="A276" s="28"/>
      <c r="B276" s="163"/>
      <c r="C276" s="179" t="s">
        <v>373</v>
      </c>
      <c r="D276" s="179" t="s">
        <v>192</v>
      </c>
      <c r="E276" s="180" t="s">
        <v>1450</v>
      </c>
      <c r="F276" s="181" t="s">
        <v>1451</v>
      </c>
      <c r="G276" s="182" t="s">
        <v>1449</v>
      </c>
      <c r="H276" s="183">
        <v>200</v>
      </c>
      <c r="I276" s="184"/>
      <c r="J276" s="185"/>
      <c r="K276" s="183">
        <f>ROUND(P276*H276,3)</f>
        <v>0</v>
      </c>
      <c r="L276" s="185"/>
      <c r="M276" s="186"/>
      <c r="N276" s="187" t="s">
        <v>1</v>
      </c>
      <c r="O276" s="172" t="s">
        <v>38</v>
      </c>
      <c r="P276" s="173">
        <f>I276+J276</f>
        <v>0</v>
      </c>
      <c r="Q276" s="173">
        <f>ROUND(I276*H276,3)</f>
        <v>0</v>
      </c>
      <c r="R276" s="173">
        <f>ROUND(J276*H276,3)</f>
        <v>0</v>
      </c>
      <c r="S276" s="53"/>
      <c r="T276" s="174">
        <f>S276*H276</f>
        <v>0</v>
      </c>
      <c r="U276" s="174">
        <v>0</v>
      </c>
      <c r="V276" s="174">
        <f>U276*H276</f>
        <v>0</v>
      </c>
      <c r="W276" s="174">
        <v>0</v>
      </c>
      <c r="X276" s="175">
        <f>W276*H276</f>
        <v>0</v>
      </c>
      <c r="Y276" s="28"/>
      <c r="Z276" s="28"/>
      <c r="AA276" s="28"/>
      <c r="AB276" s="28"/>
      <c r="AC276" s="28"/>
      <c r="AD276" s="28"/>
      <c r="AE276" s="28"/>
      <c r="AR276" s="176" t="s">
        <v>215</v>
      </c>
      <c r="AT276" s="176" t="s">
        <v>192</v>
      </c>
      <c r="AU276" s="176" t="s">
        <v>158</v>
      </c>
      <c r="AY276" s="14" t="s">
        <v>151</v>
      </c>
      <c r="BE276" s="177">
        <f>IF(O276="základná",K276,0)</f>
        <v>0</v>
      </c>
      <c r="BF276" s="177">
        <f>IF(O276="znížená",K276,0)</f>
        <v>0</v>
      </c>
      <c r="BG276" s="177">
        <f>IF(O276="zákl. prenesená",K276,0)</f>
        <v>0</v>
      </c>
      <c r="BH276" s="177">
        <f>IF(O276="zníž. prenesená",K276,0)</f>
        <v>0</v>
      </c>
      <c r="BI276" s="177">
        <f>IF(O276="nulová",K276,0)</f>
        <v>0</v>
      </c>
      <c r="BJ276" s="14" t="s">
        <v>158</v>
      </c>
      <c r="BK276" s="178">
        <f>ROUND(P276*H276,3)</f>
        <v>0</v>
      </c>
      <c r="BL276" s="14" t="s">
        <v>183</v>
      </c>
      <c r="BM276" s="176" t="s">
        <v>639</v>
      </c>
    </row>
    <row r="277" spans="1:65" s="2" customFormat="1" ht="21.75" customHeight="1" x14ac:dyDescent="0.2">
      <c r="A277" s="28"/>
      <c r="B277" s="163"/>
      <c r="C277" s="164" t="s">
        <v>585</v>
      </c>
      <c r="D277" s="164" t="s">
        <v>153</v>
      </c>
      <c r="E277" s="165" t="s">
        <v>1031</v>
      </c>
      <c r="F277" s="166" t="s">
        <v>1032</v>
      </c>
      <c r="G277" s="167" t="s">
        <v>649</v>
      </c>
      <c r="H277" s="169"/>
      <c r="I277" s="169"/>
      <c r="J277" s="169"/>
      <c r="K277" s="168">
        <f>ROUND(P277*H277,3)</f>
        <v>0</v>
      </c>
      <c r="L277" s="170"/>
      <c r="M277" s="29"/>
      <c r="N277" s="171" t="s">
        <v>1</v>
      </c>
      <c r="O277" s="172" t="s">
        <v>38</v>
      </c>
      <c r="P277" s="173">
        <f>I277+J277</f>
        <v>0</v>
      </c>
      <c r="Q277" s="173">
        <f>ROUND(I277*H277,3)</f>
        <v>0</v>
      </c>
      <c r="R277" s="173">
        <f>ROUND(J277*H277,3)</f>
        <v>0</v>
      </c>
      <c r="S277" s="53"/>
      <c r="T277" s="174">
        <f>S277*H277</f>
        <v>0</v>
      </c>
      <c r="U277" s="174">
        <v>0</v>
      </c>
      <c r="V277" s="174">
        <f>U277*H277</f>
        <v>0</v>
      </c>
      <c r="W277" s="174">
        <v>0</v>
      </c>
      <c r="X277" s="175">
        <f>W277*H277</f>
        <v>0</v>
      </c>
      <c r="Y277" s="28"/>
      <c r="Z277" s="28"/>
      <c r="AA277" s="28"/>
      <c r="AB277" s="28"/>
      <c r="AC277" s="28"/>
      <c r="AD277" s="28"/>
      <c r="AE277" s="28"/>
      <c r="AR277" s="176" t="s">
        <v>183</v>
      </c>
      <c r="AT277" s="176" t="s">
        <v>153</v>
      </c>
      <c r="AU277" s="176" t="s">
        <v>158</v>
      </c>
      <c r="AY277" s="14" t="s">
        <v>151</v>
      </c>
      <c r="BE277" s="177">
        <f>IF(O277="základná",K277,0)</f>
        <v>0</v>
      </c>
      <c r="BF277" s="177">
        <f>IF(O277="znížená",K277,0)</f>
        <v>0</v>
      </c>
      <c r="BG277" s="177">
        <f>IF(O277="zákl. prenesená",K277,0)</f>
        <v>0</v>
      </c>
      <c r="BH277" s="177">
        <f>IF(O277="zníž. prenesená",K277,0)</f>
        <v>0</v>
      </c>
      <c r="BI277" s="177">
        <f>IF(O277="nulová",K277,0)</f>
        <v>0</v>
      </c>
      <c r="BJ277" s="14" t="s">
        <v>158</v>
      </c>
      <c r="BK277" s="178">
        <f>ROUND(P277*H277,3)</f>
        <v>0</v>
      </c>
      <c r="BL277" s="14" t="s">
        <v>183</v>
      </c>
      <c r="BM277" s="176" t="s">
        <v>642</v>
      </c>
    </row>
    <row r="278" spans="1:65" s="12" customFormat="1" ht="22.9" customHeight="1" x14ac:dyDescent="0.2">
      <c r="B278" s="149"/>
      <c r="D278" s="150" t="s">
        <v>73</v>
      </c>
      <c r="E278" s="161" t="s">
        <v>1490</v>
      </c>
      <c r="F278" s="161" t="s">
        <v>1491</v>
      </c>
      <c r="I278" s="152"/>
      <c r="J278" s="152"/>
      <c r="K278" s="162">
        <f>BK278</f>
        <v>0</v>
      </c>
      <c r="M278" s="149"/>
      <c r="N278" s="154"/>
      <c r="O278" s="155"/>
      <c r="P278" s="155"/>
      <c r="Q278" s="156">
        <f>SUM(Q279:Q280)</f>
        <v>0</v>
      </c>
      <c r="R278" s="156">
        <f>SUM(R279:R280)</f>
        <v>0</v>
      </c>
      <c r="S278" s="155"/>
      <c r="T278" s="157">
        <f>SUM(T279:T280)</f>
        <v>0</v>
      </c>
      <c r="U278" s="155"/>
      <c r="V278" s="157">
        <f>SUM(V279:V280)</f>
        <v>0</v>
      </c>
      <c r="W278" s="155"/>
      <c r="X278" s="158">
        <f>SUM(X279:X280)</f>
        <v>0</v>
      </c>
      <c r="AR278" s="150" t="s">
        <v>157</v>
      </c>
      <c r="AT278" s="159" t="s">
        <v>73</v>
      </c>
      <c r="AU278" s="159" t="s">
        <v>82</v>
      </c>
      <c r="AY278" s="150" t="s">
        <v>151</v>
      </c>
      <c r="BK278" s="160">
        <f>SUM(BK279:BK280)</f>
        <v>0</v>
      </c>
    </row>
    <row r="279" spans="1:65" s="2" customFormat="1" ht="16.5" customHeight="1" x14ac:dyDescent="0.2">
      <c r="A279" s="28"/>
      <c r="B279" s="163"/>
      <c r="C279" s="164" t="s">
        <v>377</v>
      </c>
      <c r="D279" s="164" t="s">
        <v>153</v>
      </c>
      <c r="E279" s="165" t="s">
        <v>1499</v>
      </c>
      <c r="F279" s="166" t="s">
        <v>1500</v>
      </c>
      <c r="G279" s="167" t="s">
        <v>1501</v>
      </c>
      <c r="H279" s="168">
        <v>8</v>
      </c>
      <c r="I279" s="169"/>
      <c r="J279" s="169"/>
      <c r="K279" s="168">
        <f>ROUND(P279*H279,3)</f>
        <v>0</v>
      </c>
      <c r="L279" s="170"/>
      <c r="M279" s="29"/>
      <c r="N279" s="171" t="s">
        <v>1</v>
      </c>
      <c r="O279" s="172" t="s">
        <v>38</v>
      </c>
      <c r="P279" s="173">
        <f>I279+J279</f>
        <v>0</v>
      </c>
      <c r="Q279" s="173">
        <f>ROUND(I279*H279,3)</f>
        <v>0</v>
      </c>
      <c r="R279" s="173">
        <f>ROUND(J279*H279,3)</f>
        <v>0</v>
      </c>
      <c r="S279" s="53"/>
      <c r="T279" s="174">
        <f>S279*H279</f>
        <v>0</v>
      </c>
      <c r="U279" s="174">
        <v>0</v>
      </c>
      <c r="V279" s="174">
        <f>U279*H279</f>
        <v>0</v>
      </c>
      <c r="W279" s="174">
        <v>0</v>
      </c>
      <c r="X279" s="175">
        <f>W279*H279</f>
        <v>0</v>
      </c>
      <c r="Y279" s="28"/>
      <c r="Z279" s="28"/>
      <c r="AA279" s="28"/>
      <c r="AB279" s="28"/>
      <c r="AC279" s="28"/>
      <c r="AD279" s="28"/>
      <c r="AE279" s="28"/>
      <c r="AR279" s="176" t="s">
        <v>1494</v>
      </c>
      <c r="AT279" s="176" t="s">
        <v>153</v>
      </c>
      <c r="AU279" s="176" t="s">
        <v>158</v>
      </c>
      <c r="AY279" s="14" t="s">
        <v>151</v>
      </c>
      <c r="BE279" s="177">
        <f>IF(O279="základná",K279,0)</f>
        <v>0</v>
      </c>
      <c r="BF279" s="177">
        <f>IF(O279="znížená",K279,0)</f>
        <v>0</v>
      </c>
      <c r="BG279" s="177">
        <f>IF(O279="zákl. prenesená",K279,0)</f>
        <v>0</v>
      </c>
      <c r="BH279" s="177">
        <f>IF(O279="zníž. prenesená",K279,0)</f>
        <v>0</v>
      </c>
      <c r="BI279" s="177">
        <f>IF(O279="nulová",K279,0)</f>
        <v>0</v>
      </c>
      <c r="BJ279" s="14" t="s">
        <v>158</v>
      </c>
      <c r="BK279" s="178">
        <f>ROUND(P279*H279,3)</f>
        <v>0</v>
      </c>
      <c r="BL279" s="14" t="s">
        <v>1494</v>
      </c>
      <c r="BM279" s="176" t="s">
        <v>646</v>
      </c>
    </row>
    <row r="280" spans="1:65" s="2" customFormat="1" ht="16.5" customHeight="1" x14ac:dyDescent="0.2">
      <c r="A280" s="28"/>
      <c r="B280" s="163"/>
      <c r="C280" s="164" t="s">
        <v>592</v>
      </c>
      <c r="D280" s="164" t="s">
        <v>153</v>
      </c>
      <c r="E280" s="165" t="s">
        <v>1760</v>
      </c>
      <c r="F280" s="166" t="s">
        <v>1761</v>
      </c>
      <c r="G280" s="167" t="s">
        <v>1332</v>
      </c>
      <c r="H280" s="168">
        <v>12</v>
      </c>
      <c r="I280" s="169"/>
      <c r="J280" s="169"/>
      <c r="K280" s="168">
        <f>ROUND(P280*H280,3)</f>
        <v>0</v>
      </c>
      <c r="L280" s="170"/>
      <c r="M280" s="29"/>
      <c r="N280" s="190" t="s">
        <v>1</v>
      </c>
      <c r="O280" s="191" t="s">
        <v>38</v>
      </c>
      <c r="P280" s="192">
        <f>I280+J280</f>
        <v>0</v>
      </c>
      <c r="Q280" s="192">
        <f>ROUND(I280*H280,3)</f>
        <v>0</v>
      </c>
      <c r="R280" s="192">
        <f>ROUND(J280*H280,3)</f>
        <v>0</v>
      </c>
      <c r="S280" s="193"/>
      <c r="T280" s="194">
        <f>S280*H280</f>
        <v>0</v>
      </c>
      <c r="U280" s="194">
        <v>0</v>
      </c>
      <c r="V280" s="194">
        <f>U280*H280</f>
        <v>0</v>
      </c>
      <c r="W280" s="194">
        <v>0</v>
      </c>
      <c r="X280" s="195">
        <f>W280*H280</f>
        <v>0</v>
      </c>
      <c r="Y280" s="28"/>
      <c r="Z280" s="28"/>
      <c r="AA280" s="28"/>
      <c r="AB280" s="28"/>
      <c r="AC280" s="28"/>
      <c r="AD280" s="28"/>
      <c r="AE280" s="28"/>
      <c r="AR280" s="176" t="s">
        <v>1494</v>
      </c>
      <c r="AT280" s="176" t="s">
        <v>153</v>
      </c>
      <c r="AU280" s="176" t="s">
        <v>158</v>
      </c>
      <c r="AY280" s="14" t="s">
        <v>151</v>
      </c>
      <c r="BE280" s="177">
        <f>IF(O280="základná",K280,0)</f>
        <v>0</v>
      </c>
      <c r="BF280" s="177">
        <f>IF(O280="znížená",K280,0)</f>
        <v>0</v>
      </c>
      <c r="BG280" s="177">
        <f>IF(O280="zákl. prenesená",K280,0)</f>
        <v>0</v>
      </c>
      <c r="BH280" s="177">
        <f>IF(O280="zníž. prenesená",K280,0)</f>
        <v>0</v>
      </c>
      <c r="BI280" s="177">
        <f>IF(O280="nulová",K280,0)</f>
        <v>0</v>
      </c>
      <c r="BJ280" s="14" t="s">
        <v>158</v>
      </c>
      <c r="BK280" s="178">
        <f>ROUND(P280*H280,3)</f>
        <v>0</v>
      </c>
      <c r="BL280" s="14" t="s">
        <v>1494</v>
      </c>
      <c r="BM280" s="176" t="s">
        <v>650</v>
      </c>
    </row>
    <row r="281" spans="1:65" s="2" customFormat="1" ht="6.95" customHeight="1" x14ac:dyDescent="0.2">
      <c r="A281" s="28"/>
      <c r="B281" s="43"/>
      <c r="C281" s="44"/>
      <c r="D281" s="44"/>
      <c r="E281" s="44"/>
      <c r="F281" s="44"/>
      <c r="G281" s="44"/>
      <c r="H281" s="44"/>
      <c r="I281" s="118"/>
      <c r="J281" s="118"/>
      <c r="K281" s="44"/>
      <c r="L281" s="44"/>
      <c r="M281" s="29"/>
      <c r="N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</row>
  </sheetData>
  <autoFilter ref="C129:L280"/>
  <mergeCells count="9">
    <mergeCell ref="E87:H87"/>
    <mergeCell ref="E120:H120"/>
    <mergeCell ref="E122:H12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001 - Stavebno-architekto...</vt:lpstr>
      <vt:lpstr>002 - Elektroinštalácia</vt:lpstr>
      <vt:lpstr>003 - Vykurovanie</vt:lpstr>
      <vt:lpstr>004 - Zdravotechnika</vt:lpstr>
      <vt:lpstr>'001 - Stavebno-architekto...'!Názvy_tlače</vt:lpstr>
      <vt:lpstr>'002 - Elektroinštalácia'!Názvy_tlače</vt:lpstr>
      <vt:lpstr>'003 - Vykurovanie'!Názvy_tlače</vt:lpstr>
      <vt:lpstr>'004 - Zdravotechnika'!Názvy_tlače</vt:lpstr>
      <vt:lpstr>'Rekapitulácia stavby'!Názvy_tlače</vt:lpstr>
      <vt:lpstr>'001 - Stavebno-architekto...'!Oblasť_tlače</vt:lpstr>
      <vt:lpstr>'002 - Elektroinštalácia'!Oblasť_tlače</vt:lpstr>
      <vt:lpstr>'003 - Vykurovanie'!Oblasť_tlače</vt:lpstr>
      <vt:lpstr>'004 - Zdravotechnika'!Oblasť_tlače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Rebro</dc:creator>
  <cp:lastModifiedBy>Eva</cp:lastModifiedBy>
  <dcterms:created xsi:type="dcterms:W3CDTF">2020-06-05T08:58:24Z</dcterms:created>
  <dcterms:modified xsi:type="dcterms:W3CDTF">2020-06-10T13:54:04Z</dcterms:modified>
</cp:coreProperties>
</file>