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bookViews>
    <workbookView xWindow="0" yWindow="0" windowWidth="10783" windowHeight="5349"/>
  </bookViews>
  <sheets>
    <sheet name="Rekapitulace stavby" sheetId="1" r:id="rId1"/>
    <sheet name="02122022-01-01 - Výměna s..." sheetId="2" r:id="rId2"/>
    <sheet name="02122022-01-02 - Vedlejší..." sheetId="3" r:id="rId3"/>
    <sheet name="Pokyny pro vyplnění" sheetId="4" r:id="rId4"/>
  </sheets>
  <definedNames>
    <definedName name="_xlnm._FilterDatabase" localSheetId="1" hidden="1">'02122022-01-01 - Výměna s...'!$C$87:$K$355</definedName>
    <definedName name="_xlnm._FilterDatabase" localSheetId="2" hidden="1">'02122022-01-02 - Vedlejší...'!$C$79:$K$88</definedName>
    <definedName name="_xlnm.Print_Titles" localSheetId="1">'02122022-01-01 - Výměna s...'!$87:$87</definedName>
    <definedName name="_xlnm.Print_Titles" localSheetId="2">'02122022-01-02 - Vedlejší...'!$79:$79</definedName>
    <definedName name="_xlnm.Print_Titles" localSheetId="0">'Rekapitulace stavby'!$49:$49</definedName>
    <definedName name="_xlnm.Print_Area" localSheetId="1">'02122022-01-01 - Výměna s...'!$C$4:$J$36,'02122022-01-01 - Výměna s...'!$C$42:$J$69,'02122022-01-01 - Výměna s...'!$C$75:$K$355</definedName>
    <definedName name="_xlnm.Print_Area" localSheetId="2">'02122022-01-02 - Vedlejší...'!$C$4:$J$36,'02122022-01-02 - Vedlejší...'!$C$42:$J$61,'02122022-01-02 - Vedlejší...'!$C$67:$K$88</definedName>
    <definedName name="_xlnm.Print_Area" localSheetId="3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stavby'!$C$39:$AQ$54</definedName>
  </definedNames>
  <calcPr calcId="152511"/>
</workbook>
</file>

<file path=xl/calcChain.xml><?xml version="1.0" encoding="utf-8"?>
<calcChain xmlns="http://schemas.openxmlformats.org/spreadsheetml/2006/main">
  <c r="BK82" i="3" l="1"/>
  <c r="AY53" i="1"/>
  <c r="AX53" i="1"/>
  <c r="F34" i="3"/>
  <c r="BD53" i="1" s="1"/>
  <c r="BI88" i="3"/>
  <c r="BH88" i="3"/>
  <c r="BG88" i="3"/>
  <c r="BF88" i="3"/>
  <c r="T88" i="3"/>
  <c r="T87" i="3" s="1"/>
  <c r="R88" i="3"/>
  <c r="R87" i="3" s="1"/>
  <c r="P88" i="3"/>
  <c r="P87" i="3" s="1"/>
  <c r="BK88" i="3"/>
  <c r="BK87" i="3" s="1"/>
  <c r="J87" i="3" s="1"/>
  <c r="J60" i="3" s="1"/>
  <c r="J88" i="3"/>
  <c r="BE88" i="3" s="1"/>
  <c r="BI86" i="3"/>
  <c r="BH86" i="3"/>
  <c r="BG86" i="3"/>
  <c r="BF86" i="3"/>
  <c r="T86" i="3"/>
  <c r="T85" i="3" s="1"/>
  <c r="R86" i="3"/>
  <c r="R85" i="3" s="1"/>
  <c r="P86" i="3"/>
  <c r="P85" i="3" s="1"/>
  <c r="BK86" i="3"/>
  <c r="BK85" i="3" s="1"/>
  <c r="J85" i="3" s="1"/>
  <c r="J59" i="3" s="1"/>
  <c r="J86" i="3"/>
  <c r="BE86" i="3" s="1"/>
  <c r="BI84" i="3"/>
  <c r="BH84" i="3"/>
  <c r="BG84" i="3"/>
  <c r="BF84" i="3"/>
  <c r="BE84" i="3"/>
  <c r="T84" i="3"/>
  <c r="R84" i="3"/>
  <c r="P84" i="3"/>
  <c r="BK84" i="3"/>
  <c r="J84" i="3"/>
  <c r="BI83" i="3"/>
  <c r="BH83" i="3"/>
  <c r="F33" i="3" s="1"/>
  <c r="BC53" i="1" s="1"/>
  <c r="BG83" i="3"/>
  <c r="F32" i="3" s="1"/>
  <c r="BB53" i="1" s="1"/>
  <c r="BF83" i="3"/>
  <c r="J31" i="3" s="1"/>
  <c r="AW53" i="1" s="1"/>
  <c r="T83" i="3"/>
  <c r="T82" i="3" s="1"/>
  <c r="T81" i="3" s="1"/>
  <c r="T80" i="3" s="1"/>
  <c r="R83" i="3"/>
  <c r="R82" i="3" s="1"/>
  <c r="R81" i="3" s="1"/>
  <c r="R80" i="3" s="1"/>
  <c r="P83" i="3"/>
  <c r="P82" i="3" s="1"/>
  <c r="P81" i="3" s="1"/>
  <c r="P80" i="3" s="1"/>
  <c r="AU53" i="1" s="1"/>
  <c r="BK83" i="3"/>
  <c r="J83" i="3"/>
  <c r="BE83" i="3" s="1"/>
  <c r="F76" i="3"/>
  <c r="F74" i="3"/>
  <c r="E72" i="3"/>
  <c r="F51" i="3"/>
  <c r="F49" i="3"/>
  <c r="E47" i="3"/>
  <c r="E45" i="3"/>
  <c r="J21" i="3"/>
  <c r="E21" i="3"/>
  <c r="J51" i="3" s="1"/>
  <c r="J20" i="3"/>
  <c r="J18" i="3"/>
  <c r="E18" i="3"/>
  <c r="F52" i="3" s="1"/>
  <c r="J17" i="3"/>
  <c r="J12" i="3"/>
  <c r="J49" i="3" s="1"/>
  <c r="E7" i="3"/>
  <c r="E70" i="3" s="1"/>
  <c r="BK177" i="2"/>
  <c r="J177" i="2" s="1"/>
  <c r="J66" i="2" s="1"/>
  <c r="T132" i="2"/>
  <c r="J131" i="2"/>
  <c r="AY52" i="1"/>
  <c r="AX52" i="1"/>
  <c r="BI355" i="2"/>
  <c r="BH355" i="2"/>
  <c r="BG355" i="2"/>
  <c r="BF355" i="2"/>
  <c r="BE355" i="2"/>
  <c r="T355" i="2"/>
  <c r="T354" i="2" s="1"/>
  <c r="R355" i="2"/>
  <c r="R354" i="2" s="1"/>
  <c r="P355" i="2"/>
  <c r="P354" i="2" s="1"/>
  <c r="BK355" i="2"/>
  <c r="BK354" i="2" s="1"/>
  <c r="J354" i="2" s="1"/>
  <c r="J68" i="2" s="1"/>
  <c r="J355" i="2"/>
  <c r="BI353" i="2"/>
  <c r="BH353" i="2"/>
  <c r="BG353" i="2"/>
  <c r="BF353" i="2"/>
  <c r="T353" i="2"/>
  <c r="R353" i="2"/>
  <c r="P353" i="2"/>
  <c r="BK353" i="2"/>
  <c r="J353" i="2"/>
  <c r="BE353" i="2" s="1"/>
  <c r="BI352" i="2"/>
  <c r="BH352" i="2"/>
  <c r="BG352" i="2"/>
  <c r="BF352" i="2"/>
  <c r="T352" i="2"/>
  <c r="R352" i="2"/>
  <c r="P352" i="2"/>
  <c r="BK352" i="2"/>
  <c r="J352" i="2"/>
  <c r="BE352" i="2" s="1"/>
  <c r="BI351" i="2"/>
  <c r="BH351" i="2"/>
  <c r="BG351" i="2"/>
  <c r="BF351" i="2"/>
  <c r="T351" i="2"/>
  <c r="R351" i="2"/>
  <c r="P351" i="2"/>
  <c r="BK351" i="2"/>
  <c r="J351" i="2"/>
  <c r="BE351" i="2" s="1"/>
  <c r="BI348" i="2"/>
  <c r="BH348" i="2"/>
  <c r="BG348" i="2"/>
  <c r="BF348" i="2"/>
  <c r="BE348" i="2"/>
  <c r="T348" i="2"/>
  <c r="R348" i="2"/>
  <c r="P348" i="2"/>
  <c r="BK348" i="2"/>
  <c r="J348" i="2"/>
  <c r="BI345" i="2"/>
  <c r="BH345" i="2"/>
  <c r="BG345" i="2"/>
  <c r="BF345" i="2"/>
  <c r="T345" i="2"/>
  <c r="R345" i="2"/>
  <c r="P345" i="2"/>
  <c r="BK345" i="2"/>
  <c r="J345" i="2"/>
  <c r="BE345" i="2" s="1"/>
  <c r="BI342" i="2"/>
  <c r="BH342" i="2"/>
  <c r="BG342" i="2"/>
  <c r="BF342" i="2"/>
  <c r="T342" i="2"/>
  <c r="R342" i="2"/>
  <c r="P342" i="2"/>
  <c r="BK342" i="2"/>
  <c r="J342" i="2"/>
  <c r="BE342" i="2" s="1"/>
  <c r="BI339" i="2"/>
  <c r="BH339" i="2"/>
  <c r="BG339" i="2"/>
  <c r="BF339" i="2"/>
  <c r="T339" i="2"/>
  <c r="R339" i="2"/>
  <c r="P339" i="2"/>
  <c r="BK339" i="2"/>
  <c r="J339" i="2"/>
  <c r="BE339" i="2" s="1"/>
  <c r="BI331" i="2"/>
  <c r="BH331" i="2"/>
  <c r="BG331" i="2"/>
  <c r="BF331" i="2"/>
  <c r="BE331" i="2"/>
  <c r="T331" i="2"/>
  <c r="R331" i="2"/>
  <c r="P331" i="2"/>
  <c r="BK331" i="2"/>
  <c r="J331" i="2"/>
  <c r="BI328" i="2"/>
  <c r="BH328" i="2"/>
  <c r="BG328" i="2"/>
  <c r="BF328" i="2"/>
  <c r="T328" i="2"/>
  <c r="R328" i="2"/>
  <c r="P328" i="2"/>
  <c r="BK328" i="2"/>
  <c r="J328" i="2"/>
  <c r="BE328" i="2" s="1"/>
  <c r="BI325" i="2"/>
  <c r="BH325" i="2"/>
  <c r="BG325" i="2"/>
  <c r="BF325" i="2"/>
  <c r="T325" i="2"/>
  <c r="R325" i="2"/>
  <c r="P325" i="2"/>
  <c r="BK325" i="2"/>
  <c r="J325" i="2"/>
  <c r="BE325" i="2" s="1"/>
  <c r="BI322" i="2"/>
  <c r="BH322" i="2"/>
  <c r="BG322" i="2"/>
  <c r="BF322" i="2"/>
  <c r="T322" i="2"/>
  <c r="R322" i="2"/>
  <c r="P322" i="2"/>
  <c r="BK322" i="2"/>
  <c r="J322" i="2"/>
  <c r="BE322" i="2" s="1"/>
  <c r="BI319" i="2"/>
  <c r="BH319" i="2"/>
  <c r="BG319" i="2"/>
  <c r="BF319" i="2"/>
  <c r="BE319" i="2"/>
  <c r="T319" i="2"/>
  <c r="R319" i="2"/>
  <c r="P319" i="2"/>
  <c r="BK319" i="2"/>
  <c r="J319" i="2"/>
  <c r="BI313" i="2"/>
  <c r="BH313" i="2"/>
  <c r="BG313" i="2"/>
  <c r="BF313" i="2"/>
  <c r="T313" i="2"/>
  <c r="R313" i="2"/>
  <c r="P313" i="2"/>
  <c r="BK313" i="2"/>
  <c r="J313" i="2"/>
  <c r="BE313" i="2" s="1"/>
  <c r="BI292" i="2"/>
  <c r="BH292" i="2"/>
  <c r="BG292" i="2"/>
  <c r="BF292" i="2"/>
  <c r="BE292" i="2"/>
  <c r="T292" i="2"/>
  <c r="R292" i="2"/>
  <c r="P292" i="2"/>
  <c r="BK292" i="2"/>
  <c r="J292" i="2"/>
  <c r="BI289" i="2"/>
  <c r="BH289" i="2"/>
  <c r="BG289" i="2"/>
  <c r="BF289" i="2"/>
  <c r="BE289" i="2"/>
  <c r="T289" i="2"/>
  <c r="R289" i="2"/>
  <c r="P289" i="2"/>
  <c r="BK289" i="2"/>
  <c r="J289" i="2"/>
  <c r="BI286" i="2"/>
  <c r="BH286" i="2"/>
  <c r="BG286" i="2"/>
  <c r="BF286" i="2"/>
  <c r="BE286" i="2"/>
  <c r="T286" i="2"/>
  <c r="R286" i="2"/>
  <c r="P286" i="2"/>
  <c r="BK286" i="2"/>
  <c r="J286" i="2"/>
  <c r="BI283" i="2"/>
  <c r="BH283" i="2"/>
  <c r="BG283" i="2"/>
  <c r="BF283" i="2"/>
  <c r="BE283" i="2"/>
  <c r="T283" i="2"/>
  <c r="R283" i="2"/>
  <c r="P283" i="2"/>
  <c r="BK283" i="2"/>
  <c r="J283" i="2"/>
  <c r="BI280" i="2"/>
  <c r="BH280" i="2"/>
  <c r="BG280" i="2"/>
  <c r="BF280" i="2"/>
  <c r="BE280" i="2"/>
  <c r="T280" i="2"/>
  <c r="R280" i="2"/>
  <c r="P280" i="2"/>
  <c r="BK280" i="2"/>
  <c r="J280" i="2"/>
  <c r="BI259" i="2"/>
  <c r="BH259" i="2"/>
  <c r="BG259" i="2"/>
  <c r="BF259" i="2"/>
  <c r="BE259" i="2"/>
  <c r="T259" i="2"/>
  <c r="T258" i="2" s="1"/>
  <c r="R259" i="2"/>
  <c r="R258" i="2" s="1"/>
  <c r="P259" i="2"/>
  <c r="P258" i="2" s="1"/>
  <c r="BK259" i="2"/>
  <c r="BK258" i="2" s="1"/>
  <c r="J258" i="2" s="1"/>
  <c r="J67" i="2" s="1"/>
  <c r="J259" i="2"/>
  <c r="BI257" i="2"/>
  <c r="BH257" i="2"/>
  <c r="BG257" i="2"/>
  <c r="BF257" i="2"/>
  <c r="T257" i="2"/>
  <c r="R257" i="2"/>
  <c r="P257" i="2"/>
  <c r="BK257" i="2"/>
  <c r="J257" i="2"/>
  <c r="BE257" i="2" s="1"/>
  <c r="BI254" i="2"/>
  <c r="BH254" i="2"/>
  <c r="BG254" i="2"/>
  <c r="BF254" i="2"/>
  <c r="T254" i="2"/>
  <c r="R254" i="2"/>
  <c r="P254" i="2"/>
  <c r="BK254" i="2"/>
  <c r="J254" i="2"/>
  <c r="BE254" i="2" s="1"/>
  <c r="BI251" i="2"/>
  <c r="BH251" i="2"/>
  <c r="BG251" i="2"/>
  <c r="BF251" i="2"/>
  <c r="BE251" i="2"/>
  <c r="T251" i="2"/>
  <c r="R251" i="2"/>
  <c r="P251" i="2"/>
  <c r="BK251" i="2"/>
  <c r="J251" i="2"/>
  <c r="BI247" i="2"/>
  <c r="BH247" i="2"/>
  <c r="BG247" i="2"/>
  <c r="BF247" i="2"/>
  <c r="T247" i="2"/>
  <c r="R247" i="2"/>
  <c r="P247" i="2"/>
  <c r="BK247" i="2"/>
  <c r="J247" i="2"/>
  <c r="BE247" i="2" s="1"/>
  <c r="BI244" i="2"/>
  <c r="BH244" i="2"/>
  <c r="BG244" i="2"/>
  <c r="BF244" i="2"/>
  <c r="T244" i="2"/>
  <c r="R244" i="2"/>
  <c r="P244" i="2"/>
  <c r="BK244" i="2"/>
  <c r="J244" i="2"/>
  <c r="BE244" i="2" s="1"/>
  <c r="BI241" i="2"/>
  <c r="BH241" i="2"/>
  <c r="BG241" i="2"/>
  <c r="BF241" i="2"/>
  <c r="T241" i="2"/>
  <c r="R241" i="2"/>
  <c r="P241" i="2"/>
  <c r="BK241" i="2"/>
  <c r="J241" i="2"/>
  <c r="BE241" i="2" s="1"/>
  <c r="BI237" i="2"/>
  <c r="BH237" i="2"/>
  <c r="BG237" i="2"/>
  <c r="BF237" i="2"/>
  <c r="BE237" i="2"/>
  <c r="T237" i="2"/>
  <c r="R237" i="2"/>
  <c r="P237" i="2"/>
  <c r="BK237" i="2"/>
  <c r="J237" i="2"/>
  <c r="BI229" i="2"/>
  <c r="BH229" i="2"/>
  <c r="BG229" i="2"/>
  <c r="BF229" i="2"/>
  <c r="BE229" i="2"/>
  <c r="T229" i="2"/>
  <c r="R229" i="2"/>
  <c r="P229" i="2"/>
  <c r="BK229" i="2"/>
  <c r="J229" i="2"/>
  <c r="BI226" i="2"/>
  <c r="BH226" i="2"/>
  <c r="BG226" i="2"/>
  <c r="BF226" i="2"/>
  <c r="BE226" i="2"/>
  <c r="T226" i="2"/>
  <c r="R226" i="2"/>
  <c r="P226" i="2"/>
  <c r="BK226" i="2"/>
  <c r="J226" i="2"/>
  <c r="BI223" i="2"/>
  <c r="BH223" i="2"/>
  <c r="BG223" i="2"/>
  <c r="BF223" i="2"/>
  <c r="T223" i="2"/>
  <c r="R223" i="2"/>
  <c r="P223" i="2"/>
  <c r="BK223" i="2"/>
  <c r="J223" i="2"/>
  <c r="BE223" i="2" s="1"/>
  <c r="BI220" i="2"/>
  <c r="BH220" i="2"/>
  <c r="BG220" i="2"/>
  <c r="BF220" i="2"/>
  <c r="BE220" i="2"/>
  <c r="T220" i="2"/>
  <c r="R220" i="2"/>
  <c r="P220" i="2"/>
  <c r="BK220" i="2"/>
  <c r="J220" i="2"/>
  <c r="BI217" i="2"/>
  <c r="BH217" i="2"/>
  <c r="BG217" i="2"/>
  <c r="BF217" i="2"/>
  <c r="BE217" i="2"/>
  <c r="T217" i="2"/>
  <c r="R217" i="2"/>
  <c r="P217" i="2"/>
  <c r="BK217" i="2"/>
  <c r="J217" i="2"/>
  <c r="BI214" i="2"/>
  <c r="BH214" i="2"/>
  <c r="BG214" i="2"/>
  <c r="BF214" i="2"/>
  <c r="BE214" i="2"/>
  <c r="T214" i="2"/>
  <c r="R214" i="2"/>
  <c r="P214" i="2"/>
  <c r="BK214" i="2"/>
  <c r="J214" i="2"/>
  <c r="BI211" i="2"/>
  <c r="BH211" i="2"/>
  <c r="BG211" i="2"/>
  <c r="BF211" i="2"/>
  <c r="T211" i="2"/>
  <c r="R211" i="2"/>
  <c r="P211" i="2"/>
  <c r="BK211" i="2"/>
  <c r="J211" i="2"/>
  <c r="BE211" i="2" s="1"/>
  <c r="BI208" i="2"/>
  <c r="BH208" i="2"/>
  <c r="BG208" i="2"/>
  <c r="BF208" i="2"/>
  <c r="BE208" i="2"/>
  <c r="T208" i="2"/>
  <c r="R208" i="2"/>
  <c r="P208" i="2"/>
  <c r="BK208" i="2"/>
  <c r="J208" i="2"/>
  <c r="BI205" i="2"/>
  <c r="BH205" i="2"/>
  <c r="BG205" i="2"/>
  <c r="BF205" i="2"/>
  <c r="BE205" i="2"/>
  <c r="T205" i="2"/>
  <c r="R205" i="2"/>
  <c r="P205" i="2"/>
  <c r="BK205" i="2"/>
  <c r="J205" i="2"/>
  <c r="BI202" i="2"/>
  <c r="BH202" i="2"/>
  <c r="BG202" i="2"/>
  <c r="BF202" i="2"/>
  <c r="BE202" i="2"/>
  <c r="T202" i="2"/>
  <c r="R202" i="2"/>
  <c r="P202" i="2"/>
  <c r="BK202" i="2"/>
  <c r="J202" i="2"/>
  <c r="BI199" i="2"/>
  <c r="BH199" i="2"/>
  <c r="BG199" i="2"/>
  <c r="BF199" i="2"/>
  <c r="T199" i="2"/>
  <c r="R199" i="2"/>
  <c r="P199" i="2"/>
  <c r="BK199" i="2"/>
  <c r="J199" i="2"/>
  <c r="BE199" i="2" s="1"/>
  <c r="BI196" i="2"/>
  <c r="BH196" i="2"/>
  <c r="BG196" i="2"/>
  <c r="BF196" i="2"/>
  <c r="BE196" i="2"/>
  <c r="T196" i="2"/>
  <c r="R196" i="2"/>
  <c r="P196" i="2"/>
  <c r="BK196" i="2"/>
  <c r="J196" i="2"/>
  <c r="BI193" i="2"/>
  <c r="BH193" i="2"/>
  <c r="BG193" i="2"/>
  <c r="BF193" i="2"/>
  <c r="BE193" i="2"/>
  <c r="T193" i="2"/>
  <c r="R193" i="2"/>
  <c r="P193" i="2"/>
  <c r="BK193" i="2"/>
  <c r="J193" i="2"/>
  <c r="BI190" i="2"/>
  <c r="BH190" i="2"/>
  <c r="BG190" i="2"/>
  <c r="BF190" i="2"/>
  <c r="BE190" i="2"/>
  <c r="T190" i="2"/>
  <c r="R190" i="2"/>
  <c r="P190" i="2"/>
  <c r="BK190" i="2"/>
  <c r="J190" i="2"/>
  <c r="BI187" i="2"/>
  <c r="BH187" i="2"/>
  <c r="BG187" i="2"/>
  <c r="BF187" i="2"/>
  <c r="T187" i="2"/>
  <c r="R187" i="2"/>
  <c r="P187" i="2"/>
  <c r="BK187" i="2"/>
  <c r="J187" i="2"/>
  <c r="BE187" i="2" s="1"/>
  <c r="BI184" i="2"/>
  <c r="BH184" i="2"/>
  <c r="BG184" i="2"/>
  <c r="BF184" i="2"/>
  <c r="BE184" i="2"/>
  <c r="T184" i="2"/>
  <c r="R184" i="2"/>
  <c r="P184" i="2"/>
  <c r="BK184" i="2"/>
  <c r="J184" i="2"/>
  <c r="BI178" i="2"/>
  <c r="BH178" i="2"/>
  <c r="BG178" i="2"/>
  <c r="BF178" i="2"/>
  <c r="BE178" i="2"/>
  <c r="T178" i="2"/>
  <c r="T177" i="2" s="1"/>
  <c r="R178" i="2"/>
  <c r="R177" i="2" s="1"/>
  <c r="P178" i="2"/>
  <c r="P177" i="2" s="1"/>
  <c r="BK178" i="2"/>
  <c r="J178" i="2"/>
  <c r="BI176" i="2"/>
  <c r="BH176" i="2"/>
  <c r="BG176" i="2"/>
  <c r="BF176" i="2"/>
  <c r="T176" i="2"/>
  <c r="R176" i="2"/>
  <c r="P176" i="2"/>
  <c r="BK176" i="2"/>
  <c r="J176" i="2"/>
  <c r="BE176" i="2" s="1"/>
  <c r="BI172" i="2"/>
  <c r="BH172" i="2"/>
  <c r="BG172" i="2"/>
  <c r="BF172" i="2"/>
  <c r="T172" i="2"/>
  <c r="R172" i="2"/>
  <c r="P172" i="2"/>
  <c r="BK172" i="2"/>
  <c r="J172" i="2"/>
  <c r="BE172" i="2" s="1"/>
  <c r="BI164" i="2"/>
  <c r="BH164" i="2"/>
  <c r="BG164" i="2"/>
  <c r="BF164" i="2"/>
  <c r="T164" i="2"/>
  <c r="R164" i="2"/>
  <c r="P164" i="2"/>
  <c r="BK164" i="2"/>
  <c r="J164" i="2"/>
  <c r="BE164" i="2" s="1"/>
  <c r="BI161" i="2"/>
  <c r="BH161" i="2"/>
  <c r="BG161" i="2"/>
  <c r="BF161" i="2"/>
  <c r="BE161" i="2"/>
  <c r="T161" i="2"/>
  <c r="R161" i="2"/>
  <c r="P161" i="2"/>
  <c r="BK161" i="2"/>
  <c r="J161" i="2"/>
  <c r="BI140" i="2"/>
  <c r="BH140" i="2"/>
  <c r="BG140" i="2"/>
  <c r="BF140" i="2"/>
  <c r="T140" i="2"/>
  <c r="T139" i="2" s="1"/>
  <c r="R140" i="2"/>
  <c r="R139" i="2" s="1"/>
  <c r="P140" i="2"/>
  <c r="P139" i="2" s="1"/>
  <c r="BK140" i="2"/>
  <c r="BK139" i="2" s="1"/>
  <c r="J139" i="2" s="1"/>
  <c r="J65" i="2" s="1"/>
  <c r="J140" i="2"/>
  <c r="BE140" i="2" s="1"/>
  <c r="BI138" i="2"/>
  <c r="BH138" i="2"/>
  <c r="BG138" i="2"/>
  <c r="BF138" i="2"/>
  <c r="BE138" i="2"/>
  <c r="T138" i="2"/>
  <c r="R138" i="2"/>
  <c r="P138" i="2"/>
  <c r="P136" i="2" s="1"/>
  <c r="BK138" i="2"/>
  <c r="J138" i="2"/>
  <c r="BI137" i="2"/>
  <c r="BH137" i="2"/>
  <c r="BG137" i="2"/>
  <c r="BF137" i="2"/>
  <c r="BE137" i="2"/>
  <c r="T137" i="2"/>
  <c r="T136" i="2" s="1"/>
  <c r="R137" i="2"/>
  <c r="R136" i="2" s="1"/>
  <c r="P137" i="2"/>
  <c r="BK137" i="2"/>
  <c r="BK136" i="2" s="1"/>
  <c r="J137" i="2"/>
  <c r="BI134" i="2"/>
  <c r="BH134" i="2"/>
  <c r="BG134" i="2"/>
  <c r="BF134" i="2"/>
  <c r="T134" i="2"/>
  <c r="R134" i="2"/>
  <c r="P134" i="2"/>
  <c r="BK134" i="2"/>
  <c r="J134" i="2"/>
  <c r="BE134" i="2" s="1"/>
  <c r="BI133" i="2"/>
  <c r="BH133" i="2"/>
  <c r="BG133" i="2"/>
  <c r="BF133" i="2"/>
  <c r="BE133" i="2"/>
  <c r="T133" i="2"/>
  <c r="R133" i="2"/>
  <c r="R132" i="2" s="1"/>
  <c r="P133" i="2"/>
  <c r="P132" i="2" s="1"/>
  <c r="BK133" i="2"/>
  <c r="BK132" i="2" s="1"/>
  <c r="J132" i="2" s="1"/>
  <c r="J62" i="2" s="1"/>
  <c r="J133" i="2"/>
  <c r="J61" i="2"/>
  <c r="BI130" i="2"/>
  <c r="BH130" i="2"/>
  <c r="BG130" i="2"/>
  <c r="BF130" i="2"/>
  <c r="BE130" i="2"/>
  <c r="T130" i="2"/>
  <c r="R130" i="2"/>
  <c r="P130" i="2"/>
  <c r="BK130" i="2"/>
  <c r="J130" i="2"/>
  <c r="BI129" i="2"/>
  <c r="BH129" i="2"/>
  <c r="BG129" i="2"/>
  <c r="BF129" i="2"/>
  <c r="T129" i="2"/>
  <c r="R129" i="2"/>
  <c r="P129" i="2"/>
  <c r="BK129" i="2"/>
  <c r="J129" i="2"/>
  <c r="BE129" i="2" s="1"/>
  <c r="BI126" i="2"/>
  <c r="BH126" i="2"/>
  <c r="BG126" i="2"/>
  <c r="BF126" i="2"/>
  <c r="BE126" i="2"/>
  <c r="T126" i="2"/>
  <c r="R126" i="2"/>
  <c r="P126" i="2"/>
  <c r="P123" i="2" s="1"/>
  <c r="BK126" i="2"/>
  <c r="J126" i="2"/>
  <c r="BI125" i="2"/>
  <c r="BH125" i="2"/>
  <c r="BG125" i="2"/>
  <c r="BF125" i="2"/>
  <c r="BE125" i="2"/>
  <c r="T125" i="2"/>
  <c r="R125" i="2"/>
  <c r="P125" i="2"/>
  <c r="BK125" i="2"/>
  <c r="J125" i="2"/>
  <c r="BI124" i="2"/>
  <c r="BH124" i="2"/>
  <c r="BG124" i="2"/>
  <c r="BF124" i="2"/>
  <c r="F31" i="2" s="1"/>
  <c r="BA52" i="1" s="1"/>
  <c r="BE124" i="2"/>
  <c r="T124" i="2"/>
  <c r="T123" i="2" s="1"/>
  <c r="R124" i="2"/>
  <c r="R123" i="2" s="1"/>
  <c r="P124" i="2"/>
  <c r="BK124" i="2"/>
  <c r="BK123" i="2" s="1"/>
  <c r="J123" i="2" s="1"/>
  <c r="J60" i="2" s="1"/>
  <c r="J124" i="2"/>
  <c r="BI121" i="2"/>
  <c r="BH121" i="2"/>
  <c r="BG121" i="2"/>
  <c r="BF121" i="2"/>
  <c r="T121" i="2"/>
  <c r="R121" i="2"/>
  <c r="P121" i="2"/>
  <c r="BK121" i="2"/>
  <c r="J121" i="2"/>
  <c r="BE121" i="2" s="1"/>
  <c r="BI118" i="2"/>
  <c r="BH118" i="2"/>
  <c r="BG118" i="2"/>
  <c r="BF118" i="2"/>
  <c r="T118" i="2"/>
  <c r="R118" i="2"/>
  <c r="P118" i="2"/>
  <c r="BK118" i="2"/>
  <c r="J118" i="2"/>
  <c r="BE118" i="2" s="1"/>
  <c r="BI112" i="2"/>
  <c r="BH112" i="2"/>
  <c r="BG112" i="2"/>
  <c r="BF112" i="2"/>
  <c r="BE112" i="2"/>
  <c r="T112" i="2"/>
  <c r="R112" i="2"/>
  <c r="P112" i="2"/>
  <c r="BK112" i="2"/>
  <c r="J112" i="2"/>
  <c r="BI111" i="2"/>
  <c r="BH111" i="2"/>
  <c r="BG111" i="2"/>
  <c r="BF111" i="2"/>
  <c r="T111" i="2"/>
  <c r="R111" i="2"/>
  <c r="P111" i="2"/>
  <c r="BK111" i="2"/>
  <c r="J111" i="2"/>
  <c r="BE111" i="2" s="1"/>
  <c r="BI108" i="2"/>
  <c r="BH108" i="2"/>
  <c r="BG108" i="2"/>
  <c r="BF108" i="2"/>
  <c r="T108" i="2"/>
  <c r="R108" i="2"/>
  <c r="P108" i="2"/>
  <c r="BK108" i="2"/>
  <c r="J108" i="2"/>
  <c r="BE108" i="2" s="1"/>
  <c r="BI107" i="2"/>
  <c r="BH107" i="2"/>
  <c r="BG107" i="2"/>
  <c r="BF107" i="2"/>
  <c r="T107" i="2"/>
  <c r="R107" i="2"/>
  <c r="P107" i="2"/>
  <c r="BK107" i="2"/>
  <c r="J107" i="2"/>
  <c r="BE107" i="2" s="1"/>
  <c r="BI106" i="2"/>
  <c r="BH106" i="2"/>
  <c r="BG106" i="2"/>
  <c r="BF106" i="2"/>
  <c r="BE106" i="2"/>
  <c r="T106" i="2"/>
  <c r="R106" i="2"/>
  <c r="P106" i="2"/>
  <c r="BK106" i="2"/>
  <c r="J106" i="2"/>
  <c r="BI103" i="2"/>
  <c r="BH103" i="2"/>
  <c r="BG103" i="2"/>
  <c r="BF103" i="2"/>
  <c r="T103" i="2"/>
  <c r="R103" i="2"/>
  <c r="P103" i="2"/>
  <c r="BK103" i="2"/>
  <c r="J103" i="2"/>
  <c r="BE103" i="2" s="1"/>
  <c r="BI100" i="2"/>
  <c r="BH100" i="2"/>
  <c r="BG100" i="2"/>
  <c r="BF100" i="2"/>
  <c r="T100" i="2"/>
  <c r="R100" i="2"/>
  <c r="P100" i="2"/>
  <c r="BK100" i="2"/>
  <c r="J100" i="2"/>
  <c r="BE100" i="2" s="1"/>
  <c r="BI92" i="2"/>
  <c r="F34" i="2" s="1"/>
  <c r="BD52" i="1" s="1"/>
  <c r="BD51" i="1" s="1"/>
  <c r="W30" i="1" s="1"/>
  <c r="BH92" i="2"/>
  <c r="F33" i="2" s="1"/>
  <c r="BC52" i="1" s="1"/>
  <c r="BC51" i="1" s="1"/>
  <c r="BG92" i="2"/>
  <c r="F32" i="2" s="1"/>
  <c r="BB52" i="1" s="1"/>
  <c r="BB51" i="1" s="1"/>
  <c r="BF92" i="2"/>
  <c r="J31" i="2" s="1"/>
  <c r="AW52" i="1" s="1"/>
  <c r="T92" i="2"/>
  <c r="T91" i="2" s="1"/>
  <c r="R92" i="2"/>
  <c r="R91" i="2" s="1"/>
  <c r="P92" i="2"/>
  <c r="P91" i="2" s="1"/>
  <c r="P90" i="2" s="1"/>
  <c r="P89" i="2" s="1"/>
  <c r="BK92" i="2"/>
  <c r="BK91" i="2" s="1"/>
  <c r="J92" i="2"/>
  <c r="BE92" i="2" s="1"/>
  <c r="J84" i="2"/>
  <c r="F84" i="2"/>
  <c r="F82" i="2"/>
  <c r="E80" i="2"/>
  <c r="F51" i="2"/>
  <c r="F49" i="2"/>
  <c r="E47" i="2"/>
  <c r="J21" i="2"/>
  <c r="E21" i="2"/>
  <c r="J51" i="2" s="1"/>
  <c r="J20" i="2"/>
  <c r="J18" i="2"/>
  <c r="E18" i="2"/>
  <c r="F52" i="2" s="1"/>
  <c r="J17" i="2"/>
  <c r="J12" i="2"/>
  <c r="J82" i="2" s="1"/>
  <c r="E7" i="2"/>
  <c r="E78" i="2" s="1"/>
  <c r="AS51" i="1"/>
  <c r="L47" i="1"/>
  <c r="AM46" i="1"/>
  <c r="L46" i="1"/>
  <c r="AM44" i="1"/>
  <c r="L44" i="1"/>
  <c r="L42" i="1"/>
  <c r="L41" i="1"/>
  <c r="T135" i="2" l="1"/>
  <c r="P135" i="2"/>
  <c r="P88" i="2" s="1"/>
  <c r="AU52" i="1" s="1"/>
  <c r="AU51" i="1" s="1"/>
  <c r="AY51" i="1"/>
  <c r="W29" i="1"/>
  <c r="AX51" i="1"/>
  <c r="W28" i="1"/>
  <c r="F30" i="2"/>
  <c r="AZ52" i="1" s="1"/>
  <c r="AZ51" i="1" s="1"/>
  <c r="J30" i="2"/>
  <c r="AV52" i="1" s="1"/>
  <c r="AT52" i="1" s="1"/>
  <c r="BK135" i="2"/>
  <c r="J135" i="2" s="1"/>
  <c r="J63" i="2" s="1"/>
  <c r="J136" i="2"/>
  <c r="J64" i="2" s="1"/>
  <c r="BK90" i="2"/>
  <c r="J91" i="2"/>
  <c r="J59" i="2" s="1"/>
  <c r="R90" i="2"/>
  <c r="R89" i="2" s="1"/>
  <c r="R88" i="2" s="1"/>
  <c r="T90" i="2"/>
  <c r="T89" i="2" s="1"/>
  <c r="T88" i="2" s="1"/>
  <c r="R135" i="2"/>
  <c r="J30" i="3"/>
  <c r="AV53" i="1" s="1"/>
  <c r="AT53" i="1" s="1"/>
  <c r="F30" i="3"/>
  <c r="AZ53" i="1" s="1"/>
  <c r="BK81" i="3"/>
  <c r="J49" i="2"/>
  <c r="F85" i="2"/>
  <c r="J82" i="3"/>
  <c r="J58" i="3" s="1"/>
  <c r="J74" i="3"/>
  <c r="E45" i="2"/>
  <c r="J76" i="3"/>
  <c r="F31" i="3"/>
  <c r="BA53" i="1" s="1"/>
  <c r="BA51" i="1" s="1"/>
  <c r="F77" i="3"/>
  <c r="W27" i="1" l="1"/>
  <c r="AW51" i="1"/>
  <c r="AK27" i="1" s="1"/>
  <c r="W26" i="1"/>
  <c r="AV51" i="1"/>
  <c r="J90" i="2"/>
  <c r="J58" i="2" s="1"/>
  <c r="BK89" i="2"/>
  <c r="BK80" i="3"/>
  <c r="J80" i="3" s="1"/>
  <c r="J81" i="3"/>
  <c r="J57" i="3" s="1"/>
  <c r="BK88" i="2" l="1"/>
  <c r="J88" i="2" s="1"/>
  <c r="J89" i="2"/>
  <c r="J57" i="2" s="1"/>
  <c r="J56" i="3"/>
  <c r="J27" i="3"/>
  <c r="AK26" i="1"/>
  <c r="AT51" i="1"/>
  <c r="AG53" i="1" l="1"/>
  <c r="AN53" i="1" s="1"/>
  <c r="J36" i="3"/>
  <c r="J56" i="2"/>
  <c r="J27" i="2"/>
  <c r="J36" i="2" l="1"/>
  <c r="AG52" i="1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<sst xmlns="http://schemas.openxmlformats.org/spreadsheetml/2006/main" count="3714" uniqueCount="717">
  <si>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</si>
  <si>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</si>
  <si>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</si>
  <si>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</si>
  <si>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</si>
  <si>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</si>
  <si>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</si>
  <si>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{cec22498-aa77-4f88-8700-f77be1c9326b}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</si>
  <si>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</si>
  <si>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</si>
  <si>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</si>
  <si>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</si>
  <si>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</si>
  <si>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</si>
  <si>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</si>
  <si>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</si>
  <si>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05122022/01-00K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</si>
  <si>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</si>
  <si>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</si>
  <si>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Výměna střešní krytiny na objektu Opavská 64/1 ve Šternberku</t>
  </si>
  <si>
    <t>KSO:</t>
  </si>
  <si>
    <t/>
  </si>
  <si>
    <t>CC-CZ:</t>
  </si>
  <si>
    <t>Místo:</t>
  </si>
  <si>
    <t>Opavská 64/1</t>
  </si>
  <si>
    <t>Datum:</t>
  </si>
  <si>
    <t>4. 3. 2023</t>
  </si>
  <si>
    <t>Zadavatel:</t>
  </si>
  <si>
    <t>IČ:</t>
  </si>
  <si>
    <t>00299529</t>
  </si>
  <si>
    <t>Město Šternberk, Horní náměstí 16, 78501 Šternberk</t>
  </si>
  <si>
    <t>DIČ:</t>
  </si>
  <si>
    <t>CZ00299529</t>
  </si>
  <si>
    <t>Uchazeč:</t>
  </si>
  <si>
    <t>Vyplň údaj</t>
  </si>
  <si>
    <t>Projektant:</t>
  </si>
  <si>
    <t xml:space="preserve"> 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</si>
  <si>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</si>
  <si>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</si>
  <si>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</si>
  <si>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</si>
  <si>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</si>
  <si>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</si>
  <si>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</si>
  <si>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</si>
  <si>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</si>
  <si>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</si>
  <si>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</si>
  <si>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</si>
  <si>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</si>
  <si>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</si>
  <si>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</si>
  <si>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</si>
  <si>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</si>
  <si>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</si>
  <si>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</si>
  <si>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</si>
  <si>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</si>
  <si>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</si>
  <si>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</si>
  <si>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</si>
  <si>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</si>
  <si>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</si>
  <si>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</si>
  <si>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</si>
  <si>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</si>
  <si>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</si>
  <si>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</si>
  <si>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</si>
  <si>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</si>
  <si>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</si>
  <si>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</si>
  <si>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</si>
  <si>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</si>
  <si>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</si>
  <si>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</si>
  <si>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</si>
  <si>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</si>
  <si>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02122022/01-01</t>
  </si>
  <si>
    <t>STA</t>
  </si>
  <si>
    <t>1</t>
  </si>
  <si>
    <t>{134ca489-d830-49df-84b4-5269ea4d5ef7}</t>
  </si>
  <si>
    <t>2</t>
  </si>
  <si>
    <t>02122022/01-02</t>
  </si>
  <si>
    <t>Vedlejší rozpočtové náklady</t>
  </si>
  <si>
    <t>{91361e6b-79a5-4218-a59f-5a256a39cdec}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</si>
  <si>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</si>
  <si>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</si>
  <si>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</si>
  <si>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</si>
  <si>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</si>
  <si>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</si>
  <si>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</si>
  <si>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02122022/01-01 - Výměna střešní krytiny na objektu Opavská 64/1 ve Šternberku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</si>
  <si>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</si>
  <si>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</si>
  <si>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</si>
  <si>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</si>
  <si>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</si>
  <si>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</si>
  <si>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9 - Ostatní konstrukce a práce, bourání</t>
  </si>
  <si>
    <t xml:space="preserve">      94 - Lešení a stavební výtahy</t>
  </si>
  <si>
    <t xml:space="preserve">      99 - Přesuny hmot a suti</t>
  </si>
  <si>
    <t>M - Práce a dodávky M</t>
  </si>
  <si>
    <t>M21 -  elektromontáže</t>
  </si>
  <si>
    <t>PSV - Práce a dodávky PSV</t>
  </si>
  <si>
    <t xml:space="preserve">    712 - Povlakové krytiny</t>
  </si>
  <si>
    <t xml:space="preserve">    762 - Konstrukce tesařské</t>
  </si>
  <si>
    <t xml:space="preserve">    764 - Konstrukce klempířské</t>
  </si>
  <si>
    <t xml:space="preserve">    765 - Krytina skládaná</t>
  </si>
  <si>
    <t>HZS - Hodinové zúčtovací sazby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</si>
  <si>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</si>
  <si>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</si>
  <si>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</si>
  <si>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</si>
  <si>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</si>
  <si>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</si>
  <si>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</si>
  <si>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</si>
  <si>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</si>
  <si>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</si>
  <si>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</si>
  <si>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</si>
  <si>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</si>
  <si>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</si>
  <si>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</si>
  <si>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</si>
  <si>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</si>
  <si>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9</t>
  </si>
  <si>
    <t>Ostatní konstrukce a práce, bourání</t>
  </si>
  <si>
    <t>94</t>
  </si>
  <si>
    <t>Lešení a stavební výtahy</t>
  </si>
  <si>
    <t>K</t>
  </si>
  <si>
    <t>941211112</t>
  </si>
  <si>
    <t>Montáž lešení řadového rámového lehkého pracovního s podlahami s provozním zatížením tř. 3 do 200 kg/m2 šířky tř. SW06 přes 0,6 do 0,9 m, výšky přes 10 do 25 m</t>
  </si>
  <si>
    <t>m2</t>
  </si>
  <si>
    <t>CS ÚRS 2017 01</t>
  </si>
  <si>
    <t>16</t>
  </si>
  <si>
    <t>3</t>
  </si>
  <si>
    <t>-995877018</t>
  </si>
  <si>
    <t>VV</t>
  </si>
  <si>
    <t>ulice</t>
  </si>
  <si>
    <t>17,50*43,36</t>
  </si>
  <si>
    <t>severozápadní štít</t>
  </si>
  <si>
    <t>16,9*19,92</t>
  </si>
  <si>
    <t>dvůr</t>
  </si>
  <si>
    <t>16,40*(10,5+0,9+4,6+5,5+2+6,4+4,7+0,9+2,33+1,7+1,82+5,55+8,25+10,95)</t>
  </si>
  <si>
    <t>Součet</t>
  </si>
  <si>
    <t>4</t>
  </si>
  <si>
    <t>941211211</t>
  </si>
  <si>
    <t>Montáž lešení řadového rámového lehkého pracovního s podlahami s provozním zatížením tř. 3 do 200 kg/m2 Příplatek za první a každý další den použití lešení k ceně -1111 nebo -1112</t>
  </si>
  <si>
    <t>226666636</t>
  </si>
  <si>
    <t>2179,488*90</t>
  </si>
  <si>
    <t>941211812</t>
  </si>
  <si>
    <t>Demontáž lešení řadového rámového lehkého pracovního s provozním zatížením tř. 3 do 200 kg/m2 šířky tř. SW06 přes 0,6 do 0,9 m, výšky přes 10 do 25 m</t>
  </si>
  <si>
    <t>187767344</t>
  </si>
  <si>
    <t>2179,488</t>
  </si>
  <si>
    <t>83</t>
  </si>
  <si>
    <t>942211212R</t>
  </si>
  <si>
    <t>Příplatek za použití výtahu za první a ZKD den použití</t>
  </si>
  <si>
    <t>den</t>
  </si>
  <si>
    <t>-285589592</t>
  </si>
  <si>
    <t>66</t>
  </si>
  <si>
    <t>944611111</t>
  </si>
  <si>
    <t>Montáž ochranné plachty zavěšené na konstrukci lešení z textilie z umělých vláken</t>
  </si>
  <si>
    <t>1035405384</t>
  </si>
  <si>
    <t>68</t>
  </si>
  <si>
    <t>944611211</t>
  </si>
  <si>
    <t>Montáž ochranné plachty Příplatek za první a každý další den použití plachty k ceně -1111</t>
  </si>
  <si>
    <t>1481857147</t>
  </si>
  <si>
    <t>2179,488*60</t>
  </si>
  <si>
    <t>67</t>
  </si>
  <si>
    <t>944611811</t>
  </si>
  <si>
    <t>Demontáž ochranné plachty zavěšené na konstrukci lešení z textilie z umělých vláken</t>
  </si>
  <si>
    <t>-1628700735</t>
  </si>
  <si>
    <t>949521112</t>
  </si>
  <si>
    <t>Montáž podchodu u dílcových lešení zřizovaného současně s lehkým nebo těžkým pracovním lešením, šířky do 2,0 m</t>
  </si>
  <si>
    <t>m</t>
  </si>
  <si>
    <t>958610047</t>
  </si>
  <si>
    <t>2,5*2</t>
  </si>
  <si>
    <t>5</t>
  </si>
  <si>
    <t>949521212</t>
  </si>
  <si>
    <t>Montáž podchodu u dílcových lešení Příplatek za první a každý další den použití podchodu k ceně -1112</t>
  </si>
  <si>
    <t>-1780630236</t>
  </si>
  <si>
    <t>8*90</t>
  </si>
  <si>
    <t>6</t>
  </si>
  <si>
    <t>949521812</t>
  </si>
  <si>
    <t>Demontáž podchodu u dílcových lešení zřizovaného současně s lehkým nebo těžkým pracovním lešením, šířky do 2,0 m</t>
  </si>
  <si>
    <t>-1215212176</t>
  </si>
  <si>
    <t>8</t>
  </si>
  <si>
    <t>99</t>
  </si>
  <si>
    <t>Přesuny hmot a suti</t>
  </si>
  <si>
    <t>44</t>
  </si>
  <si>
    <t>997013115</t>
  </si>
  <si>
    <t>Vnitrostaveništní doprava suti a vybouraných hmot vodorovně do 50 m svisle s použitím mechanizace pro budovy a haly výšky přes 15 do 18 m</t>
  </si>
  <si>
    <t>t</t>
  </si>
  <si>
    <t>-1408342921</t>
  </si>
  <si>
    <t>45</t>
  </si>
  <si>
    <t>997013501</t>
  </si>
  <si>
    <t>Odvoz suti a vybouraných hmot na skládku nebo meziskládku se složením, na vzdálenost do 1 km</t>
  </si>
  <si>
    <t>-601458432</t>
  </si>
  <si>
    <t>46</t>
  </si>
  <si>
    <t>997013509</t>
  </si>
  <si>
    <t>Odvoz suti a vybouraných hmot na skládku nebo meziskládku se složením, na vzdálenost Příplatek k ceně za každý další i započatý 1 km přes 1 km</t>
  </si>
  <si>
    <t>-1301501541</t>
  </si>
  <si>
    <t>35,36*25</t>
  </si>
  <si>
    <t>70</t>
  </si>
  <si>
    <t>997006004</t>
  </si>
  <si>
    <t>Pytlování nebezpečného odpadu ze střešních šablon s obsahem azbestu</t>
  </si>
  <si>
    <t>-1477161868</t>
  </si>
  <si>
    <t>69</t>
  </si>
  <si>
    <t>997013821</t>
  </si>
  <si>
    <t>Poplatek za uložení stavebního odpadu na skládce (skládkovné) s azbestem</t>
  </si>
  <si>
    <t>555312688</t>
  </si>
  <si>
    <t>M</t>
  </si>
  <si>
    <t>Práce a dodávky M</t>
  </si>
  <si>
    <t>M21</t>
  </si>
  <si>
    <t xml:space="preserve"> elektromontáže</t>
  </si>
  <si>
    <t>61</t>
  </si>
  <si>
    <t>M21000002</t>
  </si>
  <si>
    <t>Demontáž a zpětná montáž stávajícího hromosvodu včetně nové ravize</t>
  </si>
  <si>
    <t>soub</t>
  </si>
  <si>
    <t>-1059365185</t>
  </si>
  <si>
    <t>62</t>
  </si>
  <si>
    <t>M21000003</t>
  </si>
  <si>
    <t>Demontáž a zpětná montáž stávající antény</t>
  </si>
  <si>
    <t>1810433074</t>
  </si>
  <si>
    <t>PSV</t>
  </si>
  <si>
    <t>Práce a dodávky PSV</t>
  </si>
  <si>
    <t>712</t>
  </si>
  <si>
    <t>Povlakové krytiny</t>
  </si>
  <si>
    <t>64</t>
  </si>
  <si>
    <t>712631801</t>
  </si>
  <si>
    <t>Odstranění povlakové krytiny střech přes 30° z pásů uložených na sucho AIP nebo NAIP</t>
  </si>
  <si>
    <t>-799943474</t>
  </si>
  <si>
    <t>65</t>
  </si>
  <si>
    <t>998712203</t>
  </si>
  <si>
    <t>Přesun hmot pro povlakové krytiny stanovený procentní sazbou (%) z ceny vodorovná dopravní vzdálenost do 50 m v objektech výšky přes 12 do 24 m</t>
  </si>
  <si>
    <t>%</t>
  </si>
  <si>
    <t>529089463</t>
  </si>
  <si>
    <t>762</t>
  </si>
  <si>
    <t>Konstrukce tesařské</t>
  </si>
  <si>
    <t>76</t>
  </si>
  <si>
    <t>762341811</t>
  </si>
  <si>
    <t>Demontáž bednění a laťování bednění střech rovných, obloukových, sklonu do 60 st. se všemi nadstřešními konstrukcemi z prken hrubých, hoblovaných tl. do 32 mm</t>
  </si>
  <si>
    <t>1860752619</t>
  </si>
  <si>
    <t>střecha ulice</t>
  </si>
  <si>
    <t>6,15*(42,36-5,2)+6,2*6,15/2</t>
  </si>
  <si>
    <t>2,1*42,36</t>
  </si>
  <si>
    <t>Mezisoučet</t>
  </si>
  <si>
    <t>střecha SZ štít</t>
  </si>
  <si>
    <t>6,15*(19,02-1,52)-6,15*4,5</t>
  </si>
  <si>
    <t>2,1*19,02</t>
  </si>
  <si>
    <t>střecha dvůr</t>
  </si>
  <si>
    <t>6,15*8,95-6,15*4,5</t>
  </si>
  <si>
    <t>6,15*8,4</t>
  </si>
  <si>
    <t>6,5*16,1-2*5,3</t>
  </si>
  <si>
    <t>6,15*5,4*2</t>
  </si>
  <si>
    <t>6,15*5,05</t>
  </si>
  <si>
    <t>6,5*16,1+2,4*4,6</t>
  </si>
  <si>
    <t>5*9,2/2</t>
  </si>
  <si>
    <t>(8,3+2)*9,4/2</t>
  </si>
  <si>
    <t>2,1*(10,17+5,1+1+5,8+5+5+5,8+5,5+8,5+9,81)</t>
  </si>
  <si>
    <t>79</t>
  </si>
  <si>
    <t>762342214</t>
  </si>
  <si>
    <t>Bednění a laťování montáž laťování střech jednoduchých sklonu do 60 st. při osové vzdálenosti latí přes 150 do 360 mm</t>
  </si>
  <si>
    <t>-1066997927</t>
  </si>
  <si>
    <t>1043,631</t>
  </si>
  <si>
    <t>78</t>
  </si>
  <si>
    <t>762342511</t>
  </si>
  <si>
    <t>Montáž kontralatí na podklad bez tepelné izolace</t>
  </si>
  <si>
    <t>-910047121</t>
  </si>
  <si>
    <t>2,2*153,7</t>
  </si>
  <si>
    <t>6,5*(14+38+15+31+4)</t>
  </si>
  <si>
    <t>10,3*16</t>
  </si>
  <si>
    <t>5,5*20</t>
  </si>
  <si>
    <t>3,5*20</t>
  </si>
  <si>
    <t>2,5*20</t>
  </si>
  <si>
    <t>81</t>
  </si>
  <si>
    <t>605141060</t>
  </si>
  <si>
    <t>řezivo jehličnaté lať pevnostní třída S10 - 13 průžez 40 x 60 mm</t>
  </si>
  <si>
    <t>m3</t>
  </si>
  <si>
    <t>32</t>
  </si>
  <si>
    <t>1051394110</t>
  </si>
  <si>
    <t>1043,631*4,8*0,04*0,06*1,05</t>
  </si>
  <si>
    <t>1395,94*0,04*0,06*1,05</t>
  </si>
  <si>
    <t>80</t>
  </si>
  <si>
    <t>998762203</t>
  </si>
  <si>
    <t>Přesun hmot pro konstrukce tesařské stanovený procentní sazbou (%) z ceny vodorovná dopravní vzdálenost do 50 m v objektech výšky přes 12 do 24 m</t>
  </si>
  <si>
    <t>1169136204</t>
  </si>
  <si>
    <t>764</t>
  </si>
  <si>
    <t>Konstrukce klempířské</t>
  </si>
  <si>
    <t>17</t>
  </si>
  <si>
    <t>764001821</t>
  </si>
  <si>
    <t>Demontáž klempířských konstrukcí krytiny ze svitků nebo tabulí do suti</t>
  </si>
  <si>
    <t>1773474365</t>
  </si>
  <si>
    <t>nad výtahem</t>
  </si>
  <si>
    <t>6*4,5</t>
  </si>
  <si>
    <t>střecha z ulice (vikýř)</t>
  </si>
  <si>
    <t>7</t>
  </si>
  <si>
    <t>14</t>
  </si>
  <si>
    <t>764001881</t>
  </si>
  <si>
    <t>Demontáž klempířských konstrukcí oplechování nároží z hřebenáčů do suti</t>
  </si>
  <si>
    <t>-1213522194</t>
  </si>
  <si>
    <t>2,5</t>
  </si>
  <si>
    <t>13</t>
  </si>
  <si>
    <t>764001891</t>
  </si>
  <si>
    <t>Demontáž klempířských konstrukcí oplechování úžlabí do suti</t>
  </si>
  <si>
    <t>-1891602696</t>
  </si>
  <si>
    <t>48,6</t>
  </si>
  <si>
    <t>764002812</t>
  </si>
  <si>
    <t>Demontáž klempířských konstrukcí okapového plechu do suti, v krytině skládané</t>
  </si>
  <si>
    <t>-1546287377</t>
  </si>
  <si>
    <t>2*153,7</t>
  </si>
  <si>
    <t>18</t>
  </si>
  <si>
    <t>764002821</t>
  </si>
  <si>
    <t>Demontáž klempířských konstrukcí střešního výlezu do suti</t>
  </si>
  <si>
    <t>kus</t>
  </si>
  <si>
    <t>-2029148595</t>
  </si>
  <si>
    <t>19</t>
  </si>
  <si>
    <t>764002841</t>
  </si>
  <si>
    <t>Demontáž klempířských konstrukcí oplechování horních ploch zdí a nadezdívek do suti</t>
  </si>
  <si>
    <t>-1375923264</t>
  </si>
  <si>
    <t>25</t>
  </si>
  <si>
    <t>764002861</t>
  </si>
  <si>
    <t>Demontáž klempířských konstrukcí oplechování říms do suti</t>
  </si>
  <si>
    <t>1217208923</t>
  </si>
  <si>
    <t>153,7</t>
  </si>
  <si>
    <t>20</t>
  </si>
  <si>
    <t>764002871</t>
  </si>
  <si>
    <t>Demontáž klempířských konstrukcí lemování zdí do suti</t>
  </si>
  <si>
    <t>831848013</t>
  </si>
  <si>
    <t>29,4</t>
  </si>
  <si>
    <t>22</t>
  </si>
  <si>
    <t>764002881</t>
  </si>
  <si>
    <t>Demontáž klempířských konstrukcí lemování střešních prostupů do suti</t>
  </si>
  <si>
    <t>-664768146</t>
  </si>
  <si>
    <t>8,4</t>
  </si>
  <si>
    <t>764004801</t>
  </si>
  <si>
    <t>Demontáž klempířských konstrukcí žlabu podokapního do suti</t>
  </si>
  <si>
    <t>-1253167572</t>
  </si>
  <si>
    <t>764004811</t>
  </si>
  <si>
    <t>Demontáž klempířských konstrukcí žlabu nadřímsového do suti</t>
  </si>
  <si>
    <t>-2064046499</t>
  </si>
  <si>
    <t>34</t>
  </si>
  <si>
    <t>764011612</t>
  </si>
  <si>
    <t>Podkladní plech z pozinkovaného plechu s povrchovou úpravou rš 200 mm</t>
  </si>
  <si>
    <t>-464826687</t>
  </si>
  <si>
    <t>58</t>
  </si>
  <si>
    <t>764111641</t>
  </si>
  <si>
    <t>Krytina ze svitků nebo z taškových tabulí z pozinkovaného plechu s povrchovou úpravou s úpravou u okapů, prostupů a výčnělků střechy rovné drážkováním ze svitků rš 670 mm, sklon střechy do 30 st.</t>
  </si>
  <si>
    <t>-268084196</t>
  </si>
  <si>
    <t>26</t>
  </si>
  <si>
    <t>764211676</t>
  </si>
  <si>
    <t>Oplechování střešních prvků z pozinkovaného plechu s povrchovou úpravou nároží nevětraného s použitím nárožního plechu rš 500 mm</t>
  </si>
  <si>
    <t>55542058</t>
  </si>
  <si>
    <t>764212607</t>
  </si>
  <si>
    <t>Oplechování střešních prvků z pozinkovaného plechu s povrchovou úpravou úžlabí rš 670 mm</t>
  </si>
  <si>
    <t>-1194763868</t>
  </si>
  <si>
    <t>8*3+11,6+13</t>
  </si>
  <si>
    <t>33</t>
  </si>
  <si>
    <t>764212661</t>
  </si>
  <si>
    <t>Oplechování rovné okapové hrany z Pz s povrchovou úpravou rš 150 mm</t>
  </si>
  <si>
    <t>1502981302</t>
  </si>
  <si>
    <t>153,7*2-0,76*12</t>
  </si>
  <si>
    <t>27</t>
  </si>
  <si>
    <t>764213652</t>
  </si>
  <si>
    <t>Oplechování střešních prvků z pozinkovaného plechu s povrchovou úpravou střešní výlez rozměru 600 x 600 mm, střechy s krytinou skládanou nebo plechovou</t>
  </si>
  <si>
    <t>-460315698</t>
  </si>
  <si>
    <t>štít sz</t>
  </si>
  <si>
    <t>28</t>
  </si>
  <si>
    <t>764214406</t>
  </si>
  <si>
    <t>Oplechování horních ploch zdí a nadezdívek (atik) z pozinkovaného plechu mechanicky kotvené rš 500 mm</t>
  </si>
  <si>
    <t>-1953145816</t>
  </si>
  <si>
    <t>štít sv</t>
  </si>
  <si>
    <t>6,4+4+10,2+4,4</t>
  </si>
  <si>
    <t>23</t>
  </si>
  <si>
    <t>764218411</t>
  </si>
  <si>
    <t>Oplechování říms a ozdobných prvků z pozinkovaného plechu rovných, bez rohů mechanicky kotvené přes rš 670 mm</t>
  </si>
  <si>
    <t>1953250391</t>
  </si>
  <si>
    <t>43,36+19,02+42,36+5,1+0,8+6+2*5,11+2*6+4,88+9,96</t>
  </si>
  <si>
    <t>29</t>
  </si>
  <si>
    <t>764311416</t>
  </si>
  <si>
    <t>Lemování zdí z pozinkovaného plechu boční nebo horní rovné, střech s krytinou skládanou mimo prejzovou rš 500 mm</t>
  </si>
  <si>
    <t>278045610</t>
  </si>
  <si>
    <t>6,4+4+10,2+2,2*2+4,4</t>
  </si>
  <si>
    <t>31</t>
  </si>
  <si>
    <t>764314612</t>
  </si>
  <si>
    <t>Lemování prostupů z pozinkovaného plechu s povrchovou úpravou bez lišty, střech s krytinou skládanou nebo z plechu</t>
  </si>
  <si>
    <t>994738105</t>
  </si>
  <si>
    <t>komíny</t>
  </si>
  <si>
    <t>6,5+1,9</t>
  </si>
  <si>
    <t>30</t>
  </si>
  <si>
    <t>764511404</t>
  </si>
  <si>
    <t>Žlab podokapní z pozinkovaného plechu včetně háků a čel půlkruhový rš 330 mm</t>
  </si>
  <si>
    <t>1996318761</t>
  </si>
  <si>
    <t>24</t>
  </si>
  <si>
    <t>764512412</t>
  </si>
  <si>
    <t>Žlab nadřímsový z pozinkovaného plechu hranatý, včetně čel a hrdel uložený v hácích se spádovou vložkou rš 1000 mm</t>
  </si>
  <si>
    <t>1934245461</t>
  </si>
  <si>
    <t>35</t>
  </si>
  <si>
    <t>998764203</t>
  </si>
  <si>
    <t>Přesun hmot pro konstrukce klempířské stanovený procentní sazbou (%) z ceny vodorovná dopravní vzdálenost do 50 m v objektech výšky přes 12 do 24 m</t>
  </si>
  <si>
    <t>-1061658984</t>
  </si>
  <si>
    <t>765</t>
  </si>
  <si>
    <t>Krytina skládaná</t>
  </si>
  <si>
    <t>11</t>
  </si>
  <si>
    <t>765131061</t>
  </si>
  <si>
    <t>Montáž vláknocementové krytiny skládané sklonu střechy do 30 st. jednoduché krytí ze šablon, počet desek přes 10 do 20 ks/m2</t>
  </si>
  <si>
    <t>-2090867980</t>
  </si>
  <si>
    <t>48</t>
  </si>
  <si>
    <t>765131131</t>
  </si>
  <si>
    <t>Montáž vláknocementové krytiny skládané sklonu střechy do 30 st. okapové hrany, krytí jednoduché</t>
  </si>
  <si>
    <t>640805612</t>
  </si>
  <si>
    <t>36</t>
  </si>
  <si>
    <t>591601310</t>
  </si>
  <si>
    <t>krytina ETERNIT Dacora čtverec 40x40 (česká šablona) rastrovaný povrch, barva modročerná (grafit)</t>
  </si>
  <si>
    <t>-1978563739</t>
  </si>
  <si>
    <t>1043,631*1,05</t>
  </si>
  <si>
    <t>52</t>
  </si>
  <si>
    <t>765131201</t>
  </si>
  <si>
    <t>Montáž vláknocementové krytiny skládané sklonu střechy do 30 st. úžlabí přiřezáním desek podél oplechování</t>
  </si>
  <si>
    <t>-1896205887</t>
  </si>
  <si>
    <t>3*8*2+11,6*2</t>
  </si>
  <si>
    <t>12</t>
  </si>
  <si>
    <t>765131291</t>
  </si>
  <si>
    <t>Montáž vláknocementové krytiny skládané Příplatek k cenám za sklon přes 30 st. na bednění</t>
  </si>
  <si>
    <t>-307984964</t>
  </si>
  <si>
    <t>1043,631-23-48,41</t>
  </si>
  <si>
    <t>72</t>
  </si>
  <si>
    <t>765131803</t>
  </si>
  <si>
    <t>Demontáž azbestocementové skládané krytiny sklonu do 30° do suti</t>
  </si>
  <si>
    <t>94734743</t>
  </si>
  <si>
    <t>73</t>
  </si>
  <si>
    <t>765131823</t>
  </si>
  <si>
    <t>Demontáž hřebene nebo nároží z hřebenáčů azbestocementové skládané krytiny sklonu do 30° do suti</t>
  </si>
  <si>
    <t>-1555808054</t>
  </si>
  <si>
    <t>hřeben</t>
  </si>
  <si>
    <t>36,7+8,5-1,2+5,3</t>
  </si>
  <si>
    <t>nároží</t>
  </si>
  <si>
    <t>7,7*3+8*2+10,5</t>
  </si>
  <si>
    <t>74</t>
  </si>
  <si>
    <t>765131843</t>
  </si>
  <si>
    <t>Příplatek k cenám demontáže skládané azbestocementové krytiny za sklon přes 30°</t>
  </si>
  <si>
    <t>-864505908</t>
  </si>
  <si>
    <t>75</t>
  </si>
  <si>
    <t>765131853</t>
  </si>
  <si>
    <t>Příplatek k cenám demontáže hřebene nebo nároží skládané azbestocementové krytiny za sklon přes 30°</t>
  </si>
  <si>
    <t>-1438603010</t>
  </si>
  <si>
    <t>98,9</t>
  </si>
  <si>
    <t>53</t>
  </si>
  <si>
    <t>765133029</t>
  </si>
  <si>
    <t>Krytina vláknocementová skládaná ze šablon nároží z  hřebenáčů s vloženým větracím pásem</t>
  </si>
  <si>
    <t>-909972989</t>
  </si>
  <si>
    <t>54</t>
  </si>
  <si>
    <t>765133035</t>
  </si>
  <si>
    <t>Krytina vláknocementová skládaná ze šablon hřeben z  hřebenáčů s vloženým větracím pásem</t>
  </si>
  <si>
    <t>-182367598</t>
  </si>
  <si>
    <t>36,7+1,5+5,8+5,5</t>
  </si>
  <si>
    <t>41</t>
  </si>
  <si>
    <t>765191013</t>
  </si>
  <si>
    <t>Montáž pojistné hydroizolační fólie kladené ve sklonu přes 20 st. volně na bednění nebo tepelnou izolaci</t>
  </si>
  <si>
    <t>1949513988</t>
  </si>
  <si>
    <t>střecha</t>
  </si>
  <si>
    <t>střecha nad výtahem</t>
  </si>
  <si>
    <t>střecha (vikýř z ulice)</t>
  </si>
  <si>
    <t>55</t>
  </si>
  <si>
    <t>553501911</t>
  </si>
  <si>
    <t>kontaktní hydroizolační fólie TYVEK SUPRO, slepená jednostrannou lepící páskou Tyvek (spoje a na okolni k-ci)</t>
  </si>
  <si>
    <t>1094535146</t>
  </si>
  <si>
    <t>1043,631*1,1</t>
  </si>
  <si>
    <t>59</t>
  </si>
  <si>
    <t>DEK2600401120</t>
  </si>
  <si>
    <t>fólie DEKTEN METAL PLUS II (37,5m2/bal.)</t>
  </si>
  <si>
    <t>-248397098</t>
  </si>
  <si>
    <t>34*1,1</t>
  </si>
  <si>
    <t>56</t>
  </si>
  <si>
    <t>765111200</t>
  </si>
  <si>
    <t>Montáž krytiny skládané okapní větrací pás</t>
  </si>
  <si>
    <t>-1578740943</t>
  </si>
  <si>
    <t>153,7*2</t>
  </si>
  <si>
    <t>57</t>
  </si>
  <si>
    <t>628650180</t>
  </si>
  <si>
    <t>větrací ochranný pás okapní (dl. 5 m, š. 10 cm)</t>
  </si>
  <si>
    <t>1720995431</t>
  </si>
  <si>
    <t>307,4*1,02</t>
  </si>
  <si>
    <t>42</t>
  </si>
  <si>
    <t>765191091</t>
  </si>
  <si>
    <t>Montáž pojistné hydroizolační fólie Příplatek k cenám montáže na bednění nebo tepelnou izolaci za sklon přes 30 st.</t>
  </si>
  <si>
    <t>621903039</t>
  </si>
  <si>
    <t>71</t>
  </si>
  <si>
    <t>765192001</t>
  </si>
  <si>
    <t>Nouzové zakrytí střechy plachtou</t>
  </si>
  <si>
    <t>-2120193063</t>
  </si>
  <si>
    <t>43</t>
  </si>
  <si>
    <t>998765203</t>
  </si>
  <si>
    <t>Přesun hmot pro krytiny skládané stanovený procentní sazbou (%) z ceny vodorovná dopravní vzdálenost do 50 m v objektech výšky přes 12 do 24 m</t>
  </si>
  <si>
    <t>1228292946</t>
  </si>
  <si>
    <t>HZS</t>
  </si>
  <si>
    <t>Hodinové zúčtovací sazby</t>
  </si>
  <si>
    <t>82</t>
  </si>
  <si>
    <t>HZS3242</t>
  </si>
  <si>
    <t>Hodinová zúčtovací sazba montér výtahář odborný</t>
  </si>
  <si>
    <t>hod</t>
  </si>
  <si>
    <t>512</t>
  </si>
  <si>
    <t>-1732996745</t>
  </si>
  <si>
    <t>02122022/01-02 - Vedlejší rozpočtové náklady</t>
  </si>
  <si>
    <t>VRN -  Vedlejší rozpočtové náklady</t>
  </si>
  <si>
    <t xml:space="preserve">    VRN3 -  Zařízení staveniště</t>
  </si>
  <si>
    <t xml:space="preserve">    VRN7 -  Provozní vlivy</t>
  </si>
  <si>
    <t xml:space="preserve">    VRN9 - Ostatní náklady</t>
  </si>
  <si>
    <t>VRN</t>
  </si>
  <si>
    <t xml:space="preserve"> Vedlejší rozpočtové náklady</t>
  </si>
  <si>
    <t>VRN3</t>
  </si>
  <si>
    <t xml:space="preserve"> Zařízení staveniště</t>
  </si>
  <si>
    <t>60</t>
  </si>
  <si>
    <t>030001000</t>
  </si>
  <si>
    <t>Zařízení staveniště</t>
  </si>
  <si>
    <t>1024</t>
  </si>
  <si>
    <t>1921573037</t>
  </si>
  <si>
    <t>63</t>
  </si>
  <si>
    <t>032002000</t>
  </si>
  <si>
    <t>Hlavní tituly průvodních činností a nákladů zařízení staveniště vybavení staveniště</t>
  </si>
  <si>
    <t>kpl</t>
  </si>
  <si>
    <t>1686548342</t>
  </si>
  <si>
    <t>VRN7</t>
  </si>
  <si>
    <t xml:space="preserve"> Provozní vlivy</t>
  </si>
  <si>
    <t>070001000</t>
  </si>
  <si>
    <t>Provozní vlivy</t>
  </si>
  <si>
    <t>-1515332479</t>
  </si>
  <si>
    <t>VRN9</t>
  </si>
  <si>
    <t>Ostatní náklady</t>
  </si>
  <si>
    <t>090001000</t>
  </si>
  <si>
    <t>Základní rozdělení průvodních činností a nákladů ostatní náklady</t>
  </si>
  <si>
    <t>203447461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</si>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</sst>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0000A8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8"/>
      <color rgb="FF800080"/>
      <name val="Trebuchet MS"/>
    </font>
    <font>
      <sz val="8"/>
      <color rgb="FFFF0000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40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3" fillId="3" borderId="0" xfId="0" applyFont="1" applyFill="1" applyAlignment="1" applyProtection="1">
      <alignment horizontal="left" vertical="center"/>
    </xf>
    <xf numFmtId="0" fontId="14" fillId="3" borderId="0" xfId="0" applyFont="1" applyFill="1" applyAlignment="1" applyProtection="1">
      <alignment vertical="center"/>
    </xf>
    <xf numFmtId="0" fontId="15" fillId="3" borderId="0" xfId="0" applyFont="1" applyFill="1" applyAlignment="1" applyProtection="1">
      <alignment horizontal="left" vertical="center"/>
    </xf>
    <xf numFmtId="0" fontId="16" fillId="3" borderId="0" xfId="1" applyFont="1" applyFill="1" applyAlignment="1" applyProtection="1">
      <alignment vertical="center"/>
    </xf>
    <xf numFmtId="0" fontId="48" fillId="3" borderId="0" xfId="1" applyFill="1"/>
    <xf numFmtId="0" fontId="0" fillId="3" borderId="0" xfId="0" applyFill="1"/>
    <xf numFmtId="0" fontId="13" fillId="3" borderId="0" xfId="0" applyFont="1" applyFill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7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20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2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horizontal="center" vertical="center"/>
    </xf>
    <xf numFmtId="0" fontId="20" fillId="0" borderId="20" xfId="0" applyFont="1" applyBorder="1" applyAlignment="1" applyProtection="1">
      <alignment horizontal="center" vertical="center" wrapText="1"/>
    </xf>
    <xf numFmtId="0" fontId="20" fillId="0" borderId="21" xfId="0" applyFont="1" applyBorder="1" applyAlignment="1" applyProtection="1">
      <alignment horizontal="center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4" fillId="0" borderId="18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1" fillId="0" borderId="18" xfId="0" applyNumberFormat="1" applyFont="1" applyBorder="1" applyAlignment="1" applyProtection="1">
      <alignment vertical="center"/>
    </xf>
    <xf numFmtId="4" fontId="31" fillId="0" borderId="0" xfId="0" applyNumberFormat="1" applyFont="1" applyBorder="1" applyAlignment="1" applyProtection="1">
      <alignment vertical="center"/>
    </xf>
    <xf numFmtId="166" fontId="31" fillId="0" borderId="0" xfId="0" applyNumberFormat="1" applyFont="1" applyBorder="1" applyAlignment="1" applyProtection="1">
      <alignment vertical="center"/>
    </xf>
    <xf numFmtId="4" fontId="31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1" fillId="0" borderId="23" xfId="0" applyNumberFormat="1" applyFont="1" applyBorder="1" applyAlignment="1" applyProtection="1">
      <alignment vertical="center"/>
    </xf>
    <xf numFmtId="4" fontId="31" fillId="0" borderId="24" xfId="0" applyNumberFormat="1" applyFont="1" applyBorder="1" applyAlignment="1" applyProtection="1">
      <alignment vertical="center"/>
    </xf>
    <xf numFmtId="166" fontId="31" fillId="0" borderId="24" xfId="0" applyNumberFormat="1" applyFont="1" applyBorder="1" applyAlignment="1" applyProtection="1">
      <alignment vertical="center"/>
    </xf>
    <xf numFmtId="4" fontId="31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4" fillId="3" borderId="0" xfId="0" applyFont="1" applyFill="1" applyAlignment="1">
      <alignment vertical="center"/>
    </xf>
    <xf numFmtId="0" fontId="15" fillId="3" borderId="0" xfId="0" applyFont="1" applyFill="1" applyAlignment="1">
      <alignment horizontal="left" vertical="center"/>
    </xf>
    <xf numFmtId="0" fontId="32" fillId="3" borderId="0" xfId="1" applyFont="1" applyFill="1" applyAlignment="1">
      <alignment vertical="center"/>
    </xf>
    <xf numFmtId="0" fontId="14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20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2" fillId="0" borderId="0" xfId="0" applyFont="1" applyBorder="1" applyAlignment="1" applyProtection="1">
      <alignment horizontal="left" vertical="center"/>
    </xf>
    <xf numFmtId="4" fontId="25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3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34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5" fillId="0" borderId="0" xfId="0" applyNumberFormat="1" applyFont="1" applyAlignment="1" applyProtection="1"/>
    <xf numFmtId="166" fontId="35" fillId="0" borderId="16" xfId="0" applyNumberFormat="1" applyFont="1" applyBorder="1" applyAlignment="1" applyProtection="1"/>
    <xf numFmtId="166" fontId="35" fillId="0" borderId="17" xfId="0" applyNumberFormat="1" applyFont="1" applyBorder="1" applyAlignment="1" applyProtection="1"/>
    <xf numFmtId="4" fontId="36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7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4" fontId="6" fillId="0" borderId="0" xfId="0" applyNumberFormat="1" applyFont="1" applyBorder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0" applyFont="1" applyAlignment="1" applyProtection="1">
      <alignment horizontal="left" vertical="center"/>
    </xf>
    <xf numFmtId="0" fontId="3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37" fillId="0" borderId="0" xfId="0" applyFont="1" applyBorder="1" applyAlignment="1" applyProtection="1">
      <alignment horizontal="left" vertical="center"/>
    </xf>
    <xf numFmtId="0" fontId="39" fillId="0" borderId="0" xfId="0" applyFont="1" applyBorder="1" applyAlignment="1" applyProtection="1">
      <alignment horizontal="left" vertical="center"/>
    </xf>
    <xf numFmtId="0" fontId="39" fillId="0" borderId="0" xfId="0" applyFont="1" applyBorder="1" applyAlignment="1" applyProtection="1">
      <alignment horizontal="left" vertical="center" wrapText="1"/>
    </xf>
    <xf numFmtId="167" fontId="10" fillId="0" borderId="0" xfId="0" applyNumberFormat="1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5" fillId="0" borderId="0" xfId="0" applyFont="1" applyBorder="1" applyAlignment="1" applyProtection="1">
      <alignment horizontal="left"/>
    </xf>
    <xf numFmtId="4" fontId="5" fillId="0" borderId="0" xfId="0" applyNumberFormat="1" applyFont="1" applyBorder="1" applyAlignment="1" applyProtection="1"/>
    <xf numFmtId="167" fontId="0" fillId="4" borderId="28" xfId="0" applyNumberFormat="1" applyFont="1" applyFill="1" applyBorder="1" applyAlignment="1" applyProtection="1">
      <alignment vertical="center"/>
      <protection locked="0"/>
    </xf>
    <xf numFmtId="0" fontId="11" fillId="0" borderId="5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5" xfId="0" applyFont="1" applyBorder="1" applyAlignment="1">
      <alignment vertical="center"/>
    </xf>
    <xf numFmtId="0" fontId="11" fillId="0" borderId="18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40" fillId="0" borderId="28" xfId="0" applyFont="1" applyBorder="1" applyAlignment="1" applyProtection="1">
      <alignment horizontal="center" vertical="center"/>
    </xf>
    <xf numFmtId="49" fontId="40" fillId="0" borderId="28" xfId="0" applyNumberFormat="1" applyFont="1" applyBorder="1" applyAlignment="1" applyProtection="1">
      <alignment horizontal="left" vertical="center" wrapText="1"/>
    </xf>
    <xf numFmtId="0" fontId="40" fillId="0" borderId="28" xfId="0" applyFont="1" applyBorder="1" applyAlignment="1" applyProtection="1">
      <alignment horizontal="left" vertical="center" wrapText="1"/>
    </xf>
    <xf numFmtId="0" fontId="40" fillId="0" borderId="28" xfId="0" applyFont="1" applyBorder="1" applyAlignment="1" applyProtection="1">
      <alignment horizontal="center" vertical="center" wrapText="1"/>
    </xf>
    <xf numFmtId="167" fontId="40" fillId="0" borderId="28" xfId="0" applyNumberFormat="1" applyFont="1" applyBorder="1" applyAlignment="1" applyProtection="1">
      <alignment vertical="center"/>
    </xf>
    <xf numFmtId="4" fontId="40" fillId="4" borderId="28" xfId="0" applyNumberFormat="1" applyFont="1" applyFill="1" applyBorder="1" applyAlignment="1" applyProtection="1">
      <alignment vertical="center"/>
      <protection locked="0"/>
    </xf>
    <xf numFmtId="4" fontId="40" fillId="0" borderId="28" xfId="0" applyNumberFormat="1" applyFont="1" applyBorder="1" applyAlignment="1" applyProtection="1">
      <alignment vertical="center"/>
    </xf>
    <xf numFmtId="0" fontId="40" fillId="0" borderId="5" xfId="0" applyFont="1" applyBorder="1" applyAlignment="1">
      <alignment vertical="center"/>
    </xf>
    <xf numFmtId="0" fontId="40" fillId="4" borderId="28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 applyProtection="1">
      <alignment horizontal="center"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41" fillId="0" borderId="29" xfId="0" applyFont="1" applyBorder="1" applyAlignment="1" applyProtection="1">
      <alignment vertical="center" wrapText="1"/>
      <protection locked="0"/>
    </xf>
    <xf numFmtId="0" fontId="41" fillId="0" borderId="30" xfId="0" applyFont="1" applyBorder="1" applyAlignment="1" applyProtection="1">
      <alignment vertical="center" wrapText="1"/>
      <protection locked="0"/>
    </xf>
    <xf numFmtId="0" fontId="41" fillId="0" borderId="31" xfId="0" applyFont="1" applyBorder="1" applyAlignment="1" applyProtection="1">
      <alignment vertical="center" wrapText="1"/>
      <protection locked="0"/>
    </xf>
    <xf numFmtId="0" fontId="41" fillId="0" borderId="32" xfId="0" applyFont="1" applyBorder="1" applyAlignment="1" applyProtection="1">
      <alignment horizontal="center" vertical="center" wrapText="1"/>
      <protection locked="0"/>
    </xf>
    <xf numFmtId="0" fontId="41" fillId="0" borderId="33" xfId="0" applyFont="1" applyBorder="1" applyAlignment="1" applyProtection="1">
      <alignment horizontal="center" vertical="center" wrapText="1"/>
      <protection locked="0"/>
    </xf>
    <xf numFmtId="0" fontId="41" fillId="0" borderId="32" xfId="0" applyFont="1" applyBorder="1" applyAlignment="1" applyProtection="1">
      <alignment vertical="center" wrapText="1"/>
      <protection locked="0"/>
    </xf>
    <xf numFmtId="0" fontId="41" fillId="0" borderId="33" xfId="0" applyFont="1" applyBorder="1" applyAlignment="1" applyProtection="1">
      <alignment vertical="center" wrapText="1"/>
      <protection locked="0"/>
    </xf>
    <xf numFmtId="0" fontId="43" fillId="0" borderId="1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vertical="center" wrapText="1"/>
      <protection locked="0"/>
    </xf>
    <xf numFmtId="0" fontId="44" fillId="0" borderId="1" xfId="0" applyFont="1" applyBorder="1" applyAlignment="1" applyProtection="1">
      <alignment vertical="center" wrapText="1"/>
      <protection locked="0"/>
    </xf>
    <xf numFmtId="0" fontId="44" fillId="0" borderId="1" xfId="0" applyFont="1" applyBorder="1" applyAlignment="1" applyProtection="1">
      <alignment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49" fontId="44" fillId="0" borderId="1" xfId="0" applyNumberFormat="1" applyFont="1" applyBorder="1" applyAlignment="1" applyProtection="1">
      <alignment vertical="center" wrapText="1"/>
      <protection locked="0"/>
    </xf>
    <xf numFmtId="0" fontId="41" fillId="0" borderId="35" xfId="0" applyFont="1" applyBorder="1" applyAlignment="1" applyProtection="1">
      <alignment vertical="center" wrapText="1"/>
      <protection locked="0"/>
    </xf>
    <xf numFmtId="0" fontId="45" fillId="0" borderId="34" xfId="0" applyFont="1" applyBorder="1" applyAlignment="1" applyProtection="1">
      <alignment vertical="center" wrapText="1"/>
      <protection locked="0"/>
    </xf>
    <xf numFmtId="0" fontId="41" fillId="0" borderId="36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top"/>
      <protection locked="0"/>
    </xf>
    <xf numFmtId="0" fontId="41" fillId="0" borderId="0" xfId="0" applyFont="1" applyAlignment="1" applyProtection="1">
      <alignment vertical="top"/>
      <protection locked="0"/>
    </xf>
    <xf numFmtId="0" fontId="41" fillId="0" borderId="29" xfId="0" applyFont="1" applyBorder="1" applyAlignment="1" applyProtection="1">
      <alignment horizontal="left" vertical="center"/>
      <protection locked="0"/>
    </xf>
    <xf numFmtId="0" fontId="41" fillId="0" borderId="30" xfId="0" applyFont="1" applyBorder="1" applyAlignment="1" applyProtection="1">
      <alignment horizontal="left" vertical="center"/>
      <protection locked="0"/>
    </xf>
    <xf numFmtId="0" fontId="41" fillId="0" borderId="31" xfId="0" applyFont="1" applyBorder="1" applyAlignment="1" applyProtection="1">
      <alignment horizontal="left" vertical="center"/>
      <protection locked="0"/>
    </xf>
    <xf numFmtId="0" fontId="41" fillId="0" borderId="32" xfId="0" applyFont="1" applyBorder="1" applyAlignment="1" applyProtection="1">
      <alignment horizontal="left" vertical="center"/>
      <protection locked="0"/>
    </xf>
    <xf numFmtId="0" fontId="41" fillId="0" borderId="33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6" fillId="0" borderId="0" xfId="0" applyFont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center" vertical="center"/>
      <protection locked="0"/>
    </xf>
    <xf numFmtId="0" fontId="46" fillId="0" borderId="34" xfId="0" applyFont="1" applyBorder="1" applyAlignment="1" applyProtection="1">
      <alignment horizontal="left" vertical="center"/>
      <protection locked="0"/>
    </xf>
    <xf numFmtId="0" fontId="47" fillId="0" borderId="1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center" vertical="center"/>
      <protection locked="0"/>
    </xf>
    <xf numFmtId="0" fontId="44" fillId="0" borderId="32" xfId="0" applyFont="1" applyBorder="1" applyAlignment="1" applyProtection="1">
      <alignment horizontal="left" vertical="center"/>
      <protection locked="0"/>
    </xf>
    <xf numFmtId="0" fontId="44" fillId="2" borderId="1" xfId="0" applyFont="1" applyFill="1" applyBorder="1" applyAlignment="1" applyProtection="1">
      <alignment horizontal="left" vertical="center"/>
      <protection locked="0"/>
    </xf>
    <xf numFmtId="0" fontId="44" fillId="2" borderId="1" xfId="0" applyFont="1" applyFill="1" applyBorder="1" applyAlignment="1" applyProtection="1">
      <alignment horizontal="center" vertical="center"/>
      <protection locked="0"/>
    </xf>
    <xf numFmtId="0" fontId="41" fillId="0" borderId="35" xfId="0" applyFont="1" applyBorder="1" applyAlignment="1" applyProtection="1">
      <alignment horizontal="left" vertical="center"/>
      <protection locked="0"/>
    </xf>
    <xf numFmtId="0" fontId="45" fillId="0" borderId="34" xfId="0" applyFont="1" applyBorder="1" applyAlignment="1" applyProtection="1">
      <alignment horizontal="left" vertical="center"/>
      <protection locked="0"/>
    </xf>
    <xf numFmtId="0" fontId="41" fillId="0" borderId="36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6" fillId="0" borderId="1" xfId="0" applyFont="1" applyBorder="1" applyAlignment="1" applyProtection="1">
      <alignment horizontal="left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center" vertical="center" wrapText="1"/>
      <protection locked="0"/>
    </xf>
    <xf numFmtId="0" fontId="41" fillId="0" borderId="29" xfId="0" applyFont="1" applyBorder="1" applyAlignment="1" applyProtection="1">
      <alignment horizontal="left" vertical="center" wrapText="1"/>
      <protection locked="0"/>
    </xf>
    <xf numFmtId="0" fontId="41" fillId="0" borderId="30" xfId="0" applyFont="1" applyBorder="1" applyAlignment="1" applyProtection="1">
      <alignment horizontal="left" vertical="center" wrapText="1"/>
      <protection locked="0"/>
    </xf>
    <xf numFmtId="0" fontId="41" fillId="0" borderId="31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46" fillId="0" borderId="32" xfId="0" applyFont="1" applyBorder="1" applyAlignment="1" applyProtection="1">
      <alignment horizontal="left" vertical="center" wrapText="1"/>
      <protection locked="0"/>
    </xf>
    <xf numFmtId="0" fontId="46" fillId="0" borderId="33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/>
      <protection locked="0"/>
    </xf>
    <xf numFmtId="0" fontId="44" fillId="0" borderId="35" xfId="0" applyFont="1" applyBorder="1" applyAlignment="1" applyProtection="1">
      <alignment horizontal="left" vertical="center" wrapText="1"/>
      <protection locked="0"/>
    </xf>
    <xf numFmtId="0" fontId="44" fillId="0" borderId="34" xfId="0" applyFont="1" applyBorder="1" applyAlignment="1" applyProtection="1">
      <alignment horizontal="left" vertical="center" wrapText="1"/>
      <protection locked="0"/>
    </xf>
    <xf numFmtId="0" fontId="44" fillId="0" borderId="36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left" vertical="top"/>
      <protection locked="0"/>
    </xf>
    <xf numFmtId="0" fontId="44" fillId="0" borderId="1" xfId="0" applyFont="1" applyBorder="1" applyAlignment="1" applyProtection="1">
      <alignment horizontal="center" vertical="top"/>
      <protection locked="0"/>
    </xf>
    <xf numFmtId="0" fontId="44" fillId="0" borderId="35" xfId="0" applyFont="1" applyBorder="1" applyAlignment="1" applyProtection="1">
      <alignment horizontal="left" vertical="center"/>
      <protection locked="0"/>
    </xf>
    <xf numFmtId="0" fontId="44" fillId="0" borderId="36" xfId="0" applyFont="1" applyBorder="1" applyAlignment="1" applyProtection="1">
      <alignment horizontal="left" vertical="center"/>
      <protection locked="0"/>
    </xf>
    <xf numFmtId="0" fontId="46" fillId="0" borderId="0" xfId="0" applyFont="1" applyAlignment="1" applyProtection="1">
      <alignment vertical="center"/>
      <protection locked="0"/>
    </xf>
    <xf numFmtId="0" fontId="43" fillId="0" borderId="1" xfId="0" applyFont="1" applyBorder="1" applyAlignment="1" applyProtection="1">
      <alignment vertical="center"/>
      <protection locked="0"/>
    </xf>
    <xf numFmtId="0" fontId="46" fillId="0" borderId="34" xfId="0" applyFont="1" applyBorder="1" applyAlignment="1" applyProtection="1">
      <alignment vertical="center"/>
      <protection locked="0"/>
    </xf>
    <xf numFmtId="0" fontId="43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4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3" fillId="0" borderId="34" xfId="0" applyFont="1" applyBorder="1" applyAlignment="1" applyProtection="1">
      <alignment horizontal="left"/>
      <protection locked="0"/>
    </xf>
    <xf numFmtId="0" fontId="46" fillId="0" borderId="34" xfId="0" applyFont="1" applyBorder="1" applyAlignment="1" applyProtection="1">
      <protection locked="0"/>
    </xf>
    <xf numFmtId="0" fontId="41" fillId="0" borderId="32" xfId="0" applyFont="1" applyBorder="1" applyAlignment="1" applyProtection="1">
      <alignment vertical="top"/>
      <protection locked="0"/>
    </xf>
    <xf numFmtId="0" fontId="41" fillId="0" borderId="33" xfId="0" applyFont="1" applyBorder="1" applyAlignment="1" applyProtection="1">
      <alignment vertical="top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1" fillId="0" borderId="35" xfId="0" applyFont="1" applyBorder="1" applyAlignment="1" applyProtection="1">
      <alignment vertical="top"/>
      <protection locked="0"/>
    </xf>
    <xf numFmtId="0" fontId="41" fillId="0" borderId="34" xfId="0" applyFont="1" applyBorder="1" applyAlignment="1" applyProtection="1">
      <alignment vertical="top"/>
      <protection locked="0"/>
    </xf>
    <xf numFmtId="0" fontId="41" fillId="0" borderId="36" xfId="0" applyFont="1" applyBorder="1" applyAlignment="1" applyProtection="1">
      <alignment vertical="top"/>
      <protection locked="0"/>
    </xf>
    <xf numFmtId="0" fontId="21" fillId="0" borderId="0" xfId="0" applyFont="1" applyAlignment="1">
      <alignment horizontal="left" vertical="top" wrapText="1"/>
    </xf>
    <xf numFmtId="0" fontId="21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2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4" fillId="0" borderId="15" xfId="0" applyFont="1" applyBorder="1" applyAlignment="1">
      <alignment horizontal="center" vertical="center"/>
    </xf>
    <xf numFmtId="0" fontId="24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4" fontId="29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0" fillId="0" borderId="0" xfId="0"/>
    <xf numFmtId="0" fontId="20" fillId="0" borderId="0" xfId="0" applyFont="1" applyBorder="1" applyAlignment="1" applyProtection="1">
      <alignment horizontal="left" vertical="center" wrapText="1"/>
    </xf>
    <xf numFmtId="0" fontId="20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 wrapText="1"/>
    </xf>
    <xf numFmtId="0" fontId="20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2" fillId="3" borderId="0" xfId="1" applyFont="1" applyFill="1" applyAlignment="1">
      <alignment vertical="center"/>
    </xf>
    <xf numFmtId="0" fontId="44" fillId="0" borderId="1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top"/>
      <protection locked="0"/>
    </xf>
    <xf numFmtId="0" fontId="43" fillId="0" borderId="34" xfId="0" applyFont="1" applyBorder="1" applyAlignment="1" applyProtection="1">
      <alignment horizontal="left"/>
      <protection locked="0"/>
    </xf>
    <xf numFmtId="0" fontId="42" fillId="0" borderId="1" xfId="0" applyFont="1" applyBorder="1" applyAlignment="1" applyProtection="1">
      <alignment horizontal="center" vertical="center" wrapText="1"/>
      <protection locked="0"/>
    </xf>
    <xf numFmtId="0" fontId="42" fillId="0" borderId="1" xfId="0" applyFont="1" applyBorder="1" applyAlignment="1" applyProtection="1">
      <alignment horizontal="center" vertical="center"/>
      <protection locked="0"/>
    </xf>
    <xf numFmtId="49" fontId="44" fillId="0" borderId="1" xfId="0" applyNumberFormat="1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left" vertical="center" wrapText="1"/>
      <protection locked="0"/>
    </xf>
    <xf numFmtId="0" fontId="43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5"/>
  <sheetViews>
    <sheetView showGridLines="0" tabSelected="1" workbookViewId="0">
      <pane ySplit="1" topLeftCell="A2" activePane="bottomLeft" state="frozen"/>
      <selection pane="bottomLeft"/>
    </sheetView>
  </sheetViews>
  <sheetFormatPr defaultRowHeight="14.6"/>
  <cols>
    <col min="1" max="1" width="8.296875" customWidth="1"/>
    <col min="2" max="2" width="1.69921875" customWidth="1"/>
    <col min="3" max="3" width="4.19921875" customWidth="1"/>
    <col min="4" max="33" width="2.69921875" customWidth="1"/>
    <col min="34" max="34" width="3.296875" customWidth="1"/>
    <col min="35" max="35" width="31.69921875" customWidth="1"/>
    <col min="36" max="37" width="2.5" customWidth="1"/>
    <col min="38" max="38" width="8.296875" customWidth="1"/>
    <col min="39" max="39" width="3.296875" customWidth="1"/>
    <col min="40" max="40" width="13.296875" customWidth="1"/>
    <col min="41" max="41" width="7.5" customWidth="1"/>
    <col min="42" max="42" width="4.19921875" customWidth="1"/>
    <col min="43" max="43" width="15.69921875" customWidth="1"/>
    <col min="44" max="44" width="13.69921875" customWidth="1"/>
    <col min="45" max="47" width="25.796875" hidden="1" customWidth="1"/>
    <col min="48" max="52" width="21.69921875" hidden="1" customWidth="1"/>
    <col min="53" max="53" width="19.19921875" hidden="1" customWidth="1"/>
    <col min="54" max="54" width="25" hidden="1" customWidth="1"/>
    <col min="55" max="56" width="19.19921875" hidden="1" customWidth="1"/>
    <col min="57" max="57" width="66.5" customWidth="1"/>
    <col min="71" max="91" width="9.296875" hidden="1"/>
  </cols>
  <sheetData>
    <row r="1" spans="1:74" ht="21.35" customHeight="1">
      <c r="A1" s="16" t="s">
        <v>0</v>
      </c>
      <c r="B1" s="17"/>
      <c r="C1" s="17"/>
      <c r="D1" s="18" t="s">
        <v>1</v>
      </c>
      <c r="E1" s="17"/>
      <c r="F1" s="17"/>
      <c r="G1" s="17"/>
      <c r="H1" s="17"/>
      <c r="I1" s="17"/>
      <c r="J1" s="17"/>
      <c r="K1" s="19" t="s">
        <v>2</v>
      </c>
      <c r="L1" s="19"/>
      <c r="M1" s="19"/>
      <c r="N1" s="19"/>
      <c r="O1" s="19"/>
      <c r="P1" s="19"/>
      <c r="Q1" s="19"/>
      <c r="R1" s="19"/>
      <c r="S1" s="19"/>
      <c r="T1" s="17"/>
      <c r="U1" s="17"/>
      <c r="V1" s="17"/>
      <c r="W1" s="19" t="s">
        <v>3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2" t="s">
        <v>4</v>
      </c>
      <c r="BB1" s="22" t="s">
        <v>5</v>
      </c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T1" s="23" t="s">
        <v>6</v>
      </c>
      <c r="BU1" s="23" t="s">
        <v>6</v>
      </c>
      <c r="BV1" s="23" t="s">
        <v>7</v>
      </c>
    </row>
    <row r="2" spans="1:74" ht="37" customHeight="1">
      <c r="AR2" s="385"/>
      <c r="AS2" s="385"/>
      <c r="AT2" s="385"/>
      <c r="AU2" s="385"/>
      <c r="AV2" s="385"/>
      <c r="AW2" s="385"/>
      <c r="AX2" s="385"/>
      <c r="AY2" s="385"/>
      <c r="AZ2" s="385"/>
      <c r="BA2" s="385"/>
      <c r="BB2" s="385"/>
      <c r="BC2" s="385"/>
      <c r="BD2" s="385"/>
      <c r="BE2" s="385"/>
      <c r="BS2" s="24" t="s">
        <v>8</v>
      </c>
      <c r="BT2" s="24" t="s">
        <v>9</v>
      </c>
    </row>
    <row r="3" spans="1:74" ht="7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8</v>
      </c>
      <c r="BT3" s="24" t="s">
        <v>10</v>
      </c>
    </row>
    <row r="4" spans="1:74" ht="37" customHeight="1">
      <c r="B4" s="28"/>
      <c r="C4" s="29"/>
      <c r="D4" s="30" t="s">
        <v>11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1"/>
      <c r="AS4" s="32" t="s">
        <v>12</v>
      </c>
      <c r="BE4" s="33" t="s">
        <v>13</v>
      </c>
      <c r="BS4" s="24" t="s">
        <v>14</v>
      </c>
    </row>
    <row r="5" spans="1:74" ht="14.4" customHeight="1">
      <c r="B5" s="28"/>
      <c r="C5" s="29"/>
      <c r="D5" s="34" t="s">
        <v>15</v>
      </c>
      <c r="E5" s="29"/>
      <c r="F5" s="29"/>
      <c r="G5" s="29"/>
      <c r="H5" s="29"/>
      <c r="I5" s="29"/>
      <c r="J5" s="29"/>
      <c r="K5" s="350" t="s">
        <v>16</v>
      </c>
      <c r="L5" s="351"/>
      <c r="M5" s="351"/>
      <c r="N5" s="351"/>
      <c r="O5" s="351"/>
      <c r="P5" s="351"/>
      <c r="Q5" s="351"/>
      <c r="R5" s="351"/>
      <c r="S5" s="351"/>
      <c r="T5" s="351"/>
      <c r="U5" s="351"/>
      <c r="V5" s="351"/>
      <c r="W5" s="351"/>
      <c r="X5" s="351"/>
      <c r="Y5" s="351"/>
      <c r="Z5" s="351"/>
      <c r="AA5" s="351"/>
      <c r="AB5" s="351"/>
      <c r="AC5" s="351"/>
      <c r="AD5" s="351"/>
      <c r="AE5" s="351"/>
      <c r="AF5" s="351"/>
      <c r="AG5" s="351"/>
      <c r="AH5" s="351"/>
      <c r="AI5" s="351"/>
      <c r="AJ5" s="351"/>
      <c r="AK5" s="351"/>
      <c r="AL5" s="351"/>
      <c r="AM5" s="351"/>
      <c r="AN5" s="351"/>
      <c r="AO5" s="351"/>
      <c r="AP5" s="29"/>
      <c r="AQ5" s="31"/>
      <c r="BE5" s="348" t="s">
        <v>17</v>
      </c>
      <c r="BS5" s="24" t="s">
        <v>8</v>
      </c>
    </row>
    <row r="6" spans="1:74" ht="37" customHeight="1">
      <c r="B6" s="28"/>
      <c r="C6" s="29"/>
      <c r="D6" s="36" t="s">
        <v>18</v>
      </c>
      <c r="E6" s="29"/>
      <c r="F6" s="29"/>
      <c r="G6" s="29"/>
      <c r="H6" s="29"/>
      <c r="I6" s="29"/>
      <c r="J6" s="29"/>
      <c r="K6" s="352" t="s">
        <v>19</v>
      </c>
      <c r="L6" s="351"/>
      <c r="M6" s="351"/>
      <c r="N6" s="351"/>
      <c r="O6" s="351"/>
      <c r="P6" s="351"/>
      <c r="Q6" s="351"/>
      <c r="R6" s="351"/>
      <c r="S6" s="351"/>
      <c r="T6" s="351"/>
      <c r="U6" s="351"/>
      <c r="V6" s="351"/>
      <c r="W6" s="351"/>
      <c r="X6" s="351"/>
      <c r="Y6" s="351"/>
      <c r="Z6" s="351"/>
      <c r="AA6" s="351"/>
      <c r="AB6" s="351"/>
      <c r="AC6" s="351"/>
      <c r="AD6" s="351"/>
      <c r="AE6" s="351"/>
      <c r="AF6" s="351"/>
      <c r="AG6" s="351"/>
      <c r="AH6" s="351"/>
      <c r="AI6" s="351"/>
      <c r="AJ6" s="351"/>
      <c r="AK6" s="351"/>
      <c r="AL6" s="351"/>
      <c r="AM6" s="351"/>
      <c r="AN6" s="351"/>
      <c r="AO6" s="351"/>
      <c r="AP6" s="29"/>
      <c r="AQ6" s="31"/>
      <c r="BE6" s="349"/>
      <c r="BS6" s="24" t="s">
        <v>8</v>
      </c>
    </row>
    <row r="7" spans="1:74" ht="14.4" customHeight="1">
      <c r="B7" s="28"/>
      <c r="C7" s="29"/>
      <c r="D7" s="37" t="s">
        <v>20</v>
      </c>
      <c r="E7" s="29"/>
      <c r="F7" s="29"/>
      <c r="G7" s="29"/>
      <c r="H7" s="29"/>
      <c r="I7" s="29"/>
      <c r="J7" s="29"/>
      <c r="K7" s="35" t="s">
        <v>21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37" t="s">
        <v>22</v>
      </c>
      <c r="AL7" s="29"/>
      <c r="AM7" s="29"/>
      <c r="AN7" s="35" t="s">
        <v>21</v>
      </c>
      <c r="AO7" s="29"/>
      <c r="AP7" s="29"/>
      <c r="AQ7" s="31"/>
      <c r="BE7" s="349"/>
      <c r="BS7" s="24" t="s">
        <v>8</v>
      </c>
    </row>
    <row r="8" spans="1:74" ht="14.4" customHeight="1">
      <c r="B8" s="28"/>
      <c r="C8" s="29"/>
      <c r="D8" s="37" t="s">
        <v>23</v>
      </c>
      <c r="E8" s="29"/>
      <c r="F8" s="29"/>
      <c r="G8" s="29"/>
      <c r="H8" s="29"/>
      <c r="I8" s="29"/>
      <c r="J8" s="29"/>
      <c r="K8" s="35" t="s">
        <v>24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37" t="s">
        <v>25</v>
      </c>
      <c r="AL8" s="29"/>
      <c r="AM8" s="29"/>
      <c r="AN8" s="38" t="s">
        <v>26</v>
      </c>
      <c r="AO8" s="29"/>
      <c r="AP8" s="29"/>
      <c r="AQ8" s="31"/>
      <c r="BE8" s="349"/>
      <c r="BS8" s="24" t="s">
        <v>8</v>
      </c>
    </row>
    <row r="9" spans="1:74" ht="14.4" customHeight="1">
      <c r="B9" s="28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31"/>
      <c r="BE9" s="349"/>
      <c r="BS9" s="24" t="s">
        <v>8</v>
      </c>
    </row>
    <row r="10" spans="1:74" ht="14.4" customHeight="1">
      <c r="B10" s="28"/>
      <c r="C10" s="29"/>
      <c r="D10" s="37" t="s">
        <v>27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37" t="s">
        <v>28</v>
      </c>
      <c r="AL10" s="29"/>
      <c r="AM10" s="29"/>
      <c r="AN10" s="35" t="s">
        <v>29</v>
      </c>
      <c r="AO10" s="29"/>
      <c r="AP10" s="29"/>
      <c r="AQ10" s="31"/>
      <c r="BE10" s="349"/>
      <c r="BS10" s="24" t="s">
        <v>8</v>
      </c>
    </row>
    <row r="11" spans="1:74" ht="18.45" customHeight="1">
      <c r="B11" s="28"/>
      <c r="C11" s="29"/>
      <c r="D11" s="29"/>
      <c r="E11" s="35" t="s">
        <v>30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37" t="s">
        <v>31</v>
      </c>
      <c r="AL11" s="29"/>
      <c r="AM11" s="29"/>
      <c r="AN11" s="35" t="s">
        <v>32</v>
      </c>
      <c r="AO11" s="29"/>
      <c r="AP11" s="29"/>
      <c r="AQ11" s="31"/>
      <c r="BE11" s="349"/>
      <c r="BS11" s="24" t="s">
        <v>8</v>
      </c>
    </row>
    <row r="12" spans="1:74" ht="7" customHeight="1">
      <c r="B12" s="28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31"/>
      <c r="BE12" s="349"/>
      <c r="BS12" s="24" t="s">
        <v>8</v>
      </c>
    </row>
    <row r="13" spans="1:74" ht="14.4" customHeight="1">
      <c r="B13" s="28"/>
      <c r="C13" s="29"/>
      <c r="D13" s="37" t="s">
        <v>33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37" t="s">
        <v>28</v>
      </c>
      <c r="AL13" s="29"/>
      <c r="AM13" s="29"/>
      <c r="AN13" s="39" t="s">
        <v>34</v>
      </c>
      <c r="AO13" s="29"/>
      <c r="AP13" s="29"/>
      <c r="AQ13" s="31"/>
      <c r="BE13" s="349"/>
      <c r="BS13" s="24" t="s">
        <v>8</v>
      </c>
    </row>
    <row r="14" spans="1:74" ht="12">
      <c r="B14" s="28"/>
      <c r="C14" s="29"/>
      <c r="D14" s="29"/>
      <c r="E14" s="353" t="s">
        <v>34</v>
      </c>
      <c r="F14" s="354"/>
      <c r="G14" s="354"/>
      <c r="H14" s="354"/>
      <c r="I14" s="354"/>
      <c r="J14" s="354"/>
      <c r="K14" s="354"/>
      <c r="L14" s="354"/>
      <c r="M14" s="354"/>
      <c r="N14" s="354"/>
      <c r="O14" s="354"/>
      <c r="P14" s="354"/>
      <c r="Q14" s="354"/>
      <c r="R14" s="354"/>
      <c r="S14" s="354"/>
      <c r="T14" s="354"/>
      <c r="U14" s="354"/>
      <c r="V14" s="354"/>
      <c r="W14" s="354"/>
      <c r="X14" s="354"/>
      <c r="Y14" s="354"/>
      <c r="Z14" s="354"/>
      <c r="AA14" s="354"/>
      <c r="AB14" s="354"/>
      <c r="AC14" s="354"/>
      <c r="AD14" s="354"/>
      <c r="AE14" s="354"/>
      <c r="AF14" s="354"/>
      <c r="AG14" s="354"/>
      <c r="AH14" s="354"/>
      <c r="AI14" s="354"/>
      <c r="AJ14" s="354"/>
      <c r="AK14" s="37" t="s">
        <v>31</v>
      </c>
      <c r="AL14" s="29"/>
      <c r="AM14" s="29"/>
      <c r="AN14" s="39" t="s">
        <v>34</v>
      </c>
      <c r="AO14" s="29"/>
      <c r="AP14" s="29"/>
      <c r="AQ14" s="31"/>
      <c r="BE14" s="349"/>
      <c r="BS14" s="24" t="s">
        <v>8</v>
      </c>
    </row>
    <row r="15" spans="1:74" ht="7" customHeight="1"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31"/>
      <c r="BE15" s="349"/>
      <c r="BS15" s="24" t="s">
        <v>6</v>
      </c>
    </row>
    <row r="16" spans="1:74" ht="14.4" customHeight="1">
      <c r="B16" s="28"/>
      <c r="C16" s="29"/>
      <c r="D16" s="37" t="s">
        <v>35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37" t="s">
        <v>28</v>
      </c>
      <c r="AL16" s="29"/>
      <c r="AM16" s="29"/>
      <c r="AN16" s="35" t="s">
        <v>21</v>
      </c>
      <c r="AO16" s="29"/>
      <c r="AP16" s="29"/>
      <c r="AQ16" s="31"/>
      <c r="BE16" s="349"/>
      <c r="BS16" s="24" t="s">
        <v>6</v>
      </c>
    </row>
    <row r="17" spans="2:71" ht="18.45" customHeight="1">
      <c r="B17" s="28"/>
      <c r="C17" s="29"/>
      <c r="D17" s="29"/>
      <c r="E17" s="35" t="s">
        <v>36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37" t="s">
        <v>31</v>
      </c>
      <c r="AL17" s="29"/>
      <c r="AM17" s="29"/>
      <c r="AN17" s="35" t="s">
        <v>21</v>
      </c>
      <c r="AO17" s="29"/>
      <c r="AP17" s="29"/>
      <c r="AQ17" s="31"/>
      <c r="BE17" s="349"/>
      <c r="BS17" s="24" t="s">
        <v>37</v>
      </c>
    </row>
    <row r="18" spans="2:71" ht="7" customHeight="1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31"/>
      <c r="BE18" s="349"/>
      <c r="BS18" s="24" t="s">
        <v>8</v>
      </c>
    </row>
    <row r="19" spans="2:71" ht="14.4" customHeight="1">
      <c r="B19" s="28"/>
      <c r="C19" s="29"/>
      <c r="D19" s="37" t="s">
        <v>38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31"/>
      <c r="BE19" s="349"/>
      <c r="BS19" s="24" t="s">
        <v>8</v>
      </c>
    </row>
    <row r="20" spans="2:71" ht="22.5" customHeight="1">
      <c r="B20" s="28"/>
      <c r="C20" s="29"/>
      <c r="D20" s="29"/>
      <c r="E20" s="355" t="s">
        <v>21</v>
      </c>
      <c r="F20" s="355"/>
      <c r="G20" s="355"/>
      <c r="H20" s="355"/>
      <c r="I20" s="355"/>
      <c r="J20" s="355"/>
      <c r="K20" s="355"/>
      <c r="L20" s="355"/>
      <c r="M20" s="355"/>
      <c r="N20" s="355"/>
      <c r="O20" s="355"/>
      <c r="P20" s="355"/>
      <c r="Q20" s="355"/>
      <c r="R20" s="355"/>
      <c r="S20" s="355"/>
      <c r="T20" s="355"/>
      <c r="U20" s="355"/>
      <c r="V20" s="355"/>
      <c r="W20" s="355"/>
      <c r="X20" s="355"/>
      <c r="Y20" s="355"/>
      <c r="Z20" s="355"/>
      <c r="AA20" s="355"/>
      <c r="AB20" s="355"/>
      <c r="AC20" s="355"/>
      <c r="AD20" s="355"/>
      <c r="AE20" s="355"/>
      <c r="AF20" s="355"/>
      <c r="AG20" s="355"/>
      <c r="AH20" s="355"/>
      <c r="AI20" s="355"/>
      <c r="AJ20" s="355"/>
      <c r="AK20" s="355"/>
      <c r="AL20" s="355"/>
      <c r="AM20" s="355"/>
      <c r="AN20" s="355"/>
      <c r="AO20" s="29"/>
      <c r="AP20" s="29"/>
      <c r="AQ20" s="31"/>
      <c r="BE20" s="349"/>
      <c r="BS20" s="24" t="s">
        <v>6</v>
      </c>
    </row>
    <row r="21" spans="2:71" ht="7" customHeight="1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31"/>
      <c r="BE21" s="349"/>
    </row>
    <row r="22" spans="2:71" ht="7" customHeight="1">
      <c r="B22" s="28"/>
      <c r="C22" s="29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29"/>
      <c r="AQ22" s="31"/>
      <c r="BE22" s="349"/>
    </row>
    <row r="23" spans="2:71" s="1" customFormat="1" ht="25.95" customHeight="1">
      <c r="B23" s="41"/>
      <c r="C23" s="42"/>
      <c r="D23" s="43" t="s">
        <v>39</v>
      </c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356">
        <f>ROUND(AG51,2)</f>
        <v>0</v>
      </c>
      <c r="AL23" s="357"/>
      <c r="AM23" s="357"/>
      <c r="AN23" s="357"/>
      <c r="AO23" s="357"/>
      <c r="AP23" s="42"/>
      <c r="AQ23" s="45"/>
      <c r="BE23" s="349"/>
    </row>
    <row r="24" spans="2:71" s="1" customFormat="1" ht="7" customHeight="1">
      <c r="B24" s="41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5"/>
      <c r="BE24" s="349"/>
    </row>
    <row r="25" spans="2:71" s="1" customFormat="1" ht="10.75">
      <c r="B25" s="41"/>
      <c r="C25" s="42"/>
      <c r="D25" s="42"/>
      <c r="E25" s="42"/>
      <c r="F25" s="42"/>
      <c r="G25" s="42"/>
      <c r="H25" s="42"/>
      <c r="I25" s="42"/>
      <c r="J25" s="42"/>
      <c r="K25" s="42"/>
      <c r="L25" s="358" t="s">
        <v>40</v>
      </c>
      <c r="M25" s="358"/>
      <c r="N25" s="358"/>
      <c r="O25" s="358"/>
      <c r="P25" s="42"/>
      <c r="Q25" s="42"/>
      <c r="R25" s="42"/>
      <c r="S25" s="42"/>
      <c r="T25" s="42"/>
      <c r="U25" s="42"/>
      <c r="V25" s="42"/>
      <c r="W25" s="358" t="s">
        <v>41</v>
      </c>
      <c r="X25" s="358"/>
      <c r="Y25" s="358"/>
      <c r="Z25" s="358"/>
      <c r="AA25" s="358"/>
      <c r="AB25" s="358"/>
      <c r="AC25" s="358"/>
      <c r="AD25" s="358"/>
      <c r="AE25" s="358"/>
      <c r="AF25" s="42"/>
      <c r="AG25" s="42"/>
      <c r="AH25" s="42"/>
      <c r="AI25" s="42"/>
      <c r="AJ25" s="42"/>
      <c r="AK25" s="358" t="s">
        <v>42</v>
      </c>
      <c r="AL25" s="358"/>
      <c r="AM25" s="358"/>
      <c r="AN25" s="358"/>
      <c r="AO25" s="358"/>
      <c r="AP25" s="42"/>
      <c r="AQ25" s="45"/>
      <c r="BE25" s="349"/>
    </row>
    <row r="26" spans="2:71" s="2" customFormat="1" ht="14.4" customHeight="1">
      <c r="B26" s="47"/>
      <c r="C26" s="48"/>
      <c r="D26" s="49" t="s">
        <v>43</v>
      </c>
      <c r="E26" s="48"/>
      <c r="F26" s="49" t="s">
        <v>44</v>
      </c>
      <c r="G26" s="48"/>
      <c r="H26" s="48"/>
      <c r="I26" s="48"/>
      <c r="J26" s="48"/>
      <c r="K26" s="48"/>
      <c r="L26" s="359">
        <v>0.21</v>
      </c>
      <c r="M26" s="360"/>
      <c r="N26" s="360"/>
      <c r="O26" s="360"/>
      <c r="P26" s="48"/>
      <c r="Q26" s="48"/>
      <c r="R26" s="48"/>
      <c r="S26" s="48"/>
      <c r="T26" s="48"/>
      <c r="U26" s="48"/>
      <c r="V26" s="48"/>
      <c r="W26" s="361">
        <f>ROUND(AZ51,2)</f>
        <v>0</v>
      </c>
      <c r="X26" s="360"/>
      <c r="Y26" s="360"/>
      <c r="Z26" s="360"/>
      <c r="AA26" s="360"/>
      <c r="AB26" s="360"/>
      <c r="AC26" s="360"/>
      <c r="AD26" s="360"/>
      <c r="AE26" s="360"/>
      <c r="AF26" s="48"/>
      <c r="AG26" s="48"/>
      <c r="AH26" s="48"/>
      <c r="AI26" s="48"/>
      <c r="AJ26" s="48"/>
      <c r="AK26" s="361">
        <f>ROUND(AV51,2)</f>
        <v>0</v>
      </c>
      <c r="AL26" s="360"/>
      <c r="AM26" s="360"/>
      <c r="AN26" s="360"/>
      <c r="AO26" s="360"/>
      <c r="AP26" s="48"/>
      <c r="AQ26" s="50"/>
      <c r="BE26" s="349"/>
    </row>
    <row r="27" spans="2:71" s="2" customFormat="1" ht="14.4" customHeight="1">
      <c r="B27" s="47"/>
      <c r="C27" s="48"/>
      <c r="D27" s="48"/>
      <c r="E27" s="48"/>
      <c r="F27" s="49" t="s">
        <v>45</v>
      </c>
      <c r="G27" s="48"/>
      <c r="H27" s="48"/>
      <c r="I27" s="48"/>
      <c r="J27" s="48"/>
      <c r="K27" s="48"/>
      <c r="L27" s="359">
        <v>0.15</v>
      </c>
      <c r="M27" s="360"/>
      <c r="N27" s="360"/>
      <c r="O27" s="360"/>
      <c r="P27" s="48"/>
      <c r="Q27" s="48"/>
      <c r="R27" s="48"/>
      <c r="S27" s="48"/>
      <c r="T27" s="48"/>
      <c r="U27" s="48"/>
      <c r="V27" s="48"/>
      <c r="W27" s="361">
        <f>ROUND(BA51,2)</f>
        <v>0</v>
      </c>
      <c r="X27" s="360"/>
      <c r="Y27" s="360"/>
      <c r="Z27" s="360"/>
      <c r="AA27" s="360"/>
      <c r="AB27" s="360"/>
      <c r="AC27" s="360"/>
      <c r="AD27" s="360"/>
      <c r="AE27" s="360"/>
      <c r="AF27" s="48"/>
      <c r="AG27" s="48"/>
      <c r="AH27" s="48"/>
      <c r="AI27" s="48"/>
      <c r="AJ27" s="48"/>
      <c r="AK27" s="361">
        <f>ROUND(AW51,2)</f>
        <v>0</v>
      </c>
      <c r="AL27" s="360"/>
      <c r="AM27" s="360"/>
      <c r="AN27" s="360"/>
      <c r="AO27" s="360"/>
      <c r="AP27" s="48"/>
      <c r="AQ27" s="50"/>
      <c r="BE27" s="349"/>
    </row>
    <row r="28" spans="2:71" s="2" customFormat="1" ht="14.4" hidden="1" customHeight="1">
      <c r="B28" s="47"/>
      <c r="C28" s="48"/>
      <c r="D28" s="48"/>
      <c r="E28" s="48"/>
      <c r="F28" s="49" t="s">
        <v>46</v>
      </c>
      <c r="G28" s="48"/>
      <c r="H28" s="48"/>
      <c r="I28" s="48"/>
      <c r="J28" s="48"/>
      <c r="K28" s="48"/>
      <c r="L28" s="359">
        <v>0.21</v>
      </c>
      <c r="M28" s="360"/>
      <c r="N28" s="360"/>
      <c r="O28" s="360"/>
      <c r="P28" s="48"/>
      <c r="Q28" s="48"/>
      <c r="R28" s="48"/>
      <c r="S28" s="48"/>
      <c r="T28" s="48"/>
      <c r="U28" s="48"/>
      <c r="V28" s="48"/>
      <c r="W28" s="361">
        <f>ROUND(BB51,2)</f>
        <v>0</v>
      </c>
      <c r="X28" s="360"/>
      <c r="Y28" s="360"/>
      <c r="Z28" s="360"/>
      <c r="AA28" s="360"/>
      <c r="AB28" s="360"/>
      <c r="AC28" s="360"/>
      <c r="AD28" s="360"/>
      <c r="AE28" s="360"/>
      <c r="AF28" s="48"/>
      <c r="AG28" s="48"/>
      <c r="AH28" s="48"/>
      <c r="AI28" s="48"/>
      <c r="AJ28" s="48"/>
      <c r="AK28" s="361">
        <v>0</v>
      </c>
      <c r="AL28" s="360"/>
      <c r="AM28" s="360"/>
      <c r="AN28" s="360"/>
      <c r="AO28" s="360"/>
      <c r="AP28" s="48"/>
      <c r="AQ28" s="50"/>
      <c r="BE28" s="349"/>
    </row>
    <row r="29" spans="2:71" s="2" customFormat="1" ht="14.4" hidden="1" customHeight="1">
      <c r="B29" s="47"/>
      <c r="C29" s="48"/>
      <c r="D29" s="48"/>
      <c r="E29" s="48"/>
      <c r="F29" s="49" t="s">
        <v>47</v>
      </c>
      <c r="G29" s="48"/>
      <c r="H29" s="48"/>
      <c r="I29" s="48"/>
      <c r="J29" s="48"/>
      <c r="K29" s="48"/>
      <c r="L29" s="359">
        <v>0.15</v>
      </c>
      <c r="M29" s="360"/>
      <c r="N29" s="360"/>
      <c r="O29" s="360"/>
      <c r="P29" s="48"/>
      <c r="Q29" s="48"/>
      <c r="R29" s="48"/>
      <c r="S29" s="48"/>
      <c r="T29" s="48"/>
      <c r="U29" s="48"/>
      <c r="V29" s="48"/>
      <c r="W29" s="361">
        <f>ROUND(BC51,2)</f>
        <v>0</v>
      </c>
      <c r="X29" s="360"/>
      <c r="Y29" s="360"/>
      <c r="Z29" s="360"/>
      <c r="AA29" s="360"/>
      <c r="AB29" s="360"/>
      <c r="AC29" s="360"/>
      <c r="AD29" s="360"/>
      <c r="AE29" s="360"/>
      <c r="AF29" s="48"/>
      <c r="AG29" s="48"/>
      <c r="AH29" s="48"/>
      <c r="AI29" s="48"/>
      <c r="AJ29" s="48"/>
      <c r="AK29" s="361">
        <v>0</v>
      </c>
      <c r="AL29" s="360"/>
      <c r="AM29" s="360"/>
      <c r="AN29" s="360"/>
      <c r="AO29" s="360"/>
      <c r="AP29" s="48"/>
      <c r="AQ29" s="50"/>
      <c r="BE29" s="349"/>
    </row>
    <row r="30" spans="2:71" s="2" customFormat="1" ht="14.4" hidden="1" customHeight="1">
      <c r="B30" s="47"/>
      <c r="C30" s="48"/>
      <c r="D30" s="48"/>
      <c r="E30" s="48"/>
      <c r="F30" s="49" t="s">
        <v>48</v>
      </c>
      <c r="G30" s="48"/>
      <c r="H30" s="48"/>
      <c r="I30" s="48"/>
      <c r="J30" s="48"/>
      <c r="K30" s="48"/>
      <c r="L30" s="359">
        <v>0</v>
      </c>
      <c r="M30" s="360"/>
      <c r="N30" s="360"/>
      <c r="O30" s="360"/>
      <c r="P30" s="48"/>
      <c r="Q30" s="48"/>
      <c r="R30" s="48"/>
      <c r="S30" s="48"/>
      <c r="T30" s="48"/>
      <c r="U30" s="48"/>
      <c r="V30" s="48"/>
      <c r="W30" s="361">
        <f>ROUND(BD51,2)</f>
        <v>0</v>
      </c>
      <c r="X30" s="360"/>
      <c r="Y30" s="360"/>
      <c r="Z30" s="360"/>
      <c r="AA30" s="360"/>
      <c r="AB30" s="360"/>
      <c r="AC30" s="360"/>
      <c r="AD30" s="360"/>
      <c r="AE30" s="360"/>
      <c r="AF30" s="48"/>
      <c r="AG30" s="48"/>
      <c r="AH30" s="48"/>
      <c r="AI30" s="48"/>
      <c r="AJ30" s="48"/>
      <c r="AK30" s="361">
        <v>0</v>
      </c>
      <c r="AL30" s="360"/>
      <c r="AM30" s="360"/>
      <c r="AN30" s="360"/>
      <c r="AO30" s="360"/>
      <c r="AP30" s="48"/>
      <c r="AQ30" s="50"/>
      <c r="BE30" s="349"/>
    </row>
    <row r="31" spans="2:71" s="1" customFormat="1" ht="7" customHeight="1">
      <c r="B31" s="41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5"/>
      <c r="BE31" s="349"/>
    </row>
    <row r="32" spans="2:71" s="1" customFormat="1" ht="25.95" customHeight="1">
      <c r="B32" s="41"/>
      <c r="C32" s="51"/>
      <c r="D32" s="52" t="s">
        <v>49</v>
      </c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4" t="s">
        <v>50</v>
      </c>
      <c r="U32" s="53"/>
      <c r="V32" s="53"/>
      <c r="W32" s="53"/>
      <c r="X32" s="362" t="s">
        <v>51</v>
      </c>
      <c r="Y32" s="363"/>
      <c r="Z32" s="363"/>
      <c r="AA32" s="363"/>
      <c r="AB32" s="363"/>
      <c r="AC32" s="53"/>
      <c r="AD32" s="53"/>
      <c r="AE32" s="53"/>
      <c r="AF32" s="53"/>
      <c r="AG32" s="53"/>
      <c r="AH32" s="53"/>
      <c r="AI32" s="53"/>
      <c r="AJ32" s="53"/>
      <c r="AK32" s="364">
        <f>SUM(AK23:AK30)</f>
        <v>0</v>
      </c>
      <c r="AL32" s="363"/>
      <c r="AM32" s="363"/>
      <c r="AN32" s="363"/>
      <c r="AO32" s="365"/>
      <c r="AP32" s="51"/>
      <c r="AQ32" s="55"/>
      <c r="BE32" s="349"/>
    </row>
    <row r="33" spans="2:56" s="1" customFormat="1" ht="7" customHeight="1">
      <c r="B33" s="41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5"/>
    </row>
    <row r="34" spans="2:56" s="1" customFormat="1" ht="7" customHeight="1">
      <c r="B34" s="56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8"/>
    </row>
    <row r="38" spans="2:56" s="1" customFormat="1" ht="7" customHeight="1">
      <c r="B38" s="59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1"/>
    </row>
    <row r="39" spans="2:56" s="1" customFormat="1" ht="37" customHeight="1">
      <c r="B39" s="41"/>
      <c r="C39" s="62" t="s">
        <v>52</v>
      </c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63"/>
      <c r="AC39" s="63"/>
      <c r="AD39" s="63"/>
      <c r="AE39" s="63"/>
      <c r="AF39" s="63"/>
      <c r="AG39" s="63"/>
      <c r="AH39" s="63"/>
      <c r="AI39" s="63"/>
      <c r="AJ39" s="63"/>
      <c r="AK39" s="63"/>
      <c r="AL39" s="63"/>
      <c r="AM39" s="63"/>
      <c r="AN39" s="63"/>
      <c r="AO39" s="63"/>
      <c r="AP39" s="63"/>
      <c r="AQ39" s="63"/>
      <c r="AR39" s="61"/>
    </row>
    <row r="40" spans="2:56" s="1" customFormat="1" ht="7" customHeight="1">
      <c r="B40" s="41"/>
      <c r="C40" s="63"/>
      <c r="D40" s="63"/>
      <c r="E40" s="63"/>
      <c r="F40" s="63"/>
      <c r="G40" s="63"/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  <c r="AM40" s="63"/>
      <c r="AN40" s="63"/>
      <c r="AO40" s="63"/>
      <c r="AP40" s="63"/>
      <c r="AQ40" s="63"/>
      <c r="AR40" s="61"/>
    </row>
    <row r="41" spans="2:56" s="3" customFormat="1" ht="14.4" customHeight="1">
      <c r="B41" s="64"/>
      <c r="C41" s="65" t="s">
        <v>15</v>
      </c>
      <c r="D41" s="66"/>
      <c r="E41" s="66"/>
      <c r="F41" s="66"/>
      <c r="G41" s="66"/>
      <c r="H41" s="66"/>
      <c r="I41" s="66"/>
      <c r="J41" s="66"/>
      <c r="K41" s="66"/>
      <c r="L41" s="66" t="str">
        <f>K5</f>
        <v>05122022/01-00K</v>
      </c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  <c r="AN41" s="66"/>
      <c r="AO41" s="66"/>
      <c r="AP41" s="66"/>
      <c r="AQ41" s="66"/>
      <c r="AR41" s="67"/>
    </row>
    <row r="42" spans="2:56" s="4" customFormat="1" ht="37" customHeight="1">
      <c r="B42" s="68"/>
      <c r="C42" s="69" t="s">
        <v>18</v>
      </c>
      <c r="D42" s="70"/>
      <c r="E42" s="70"/>
      <c r="F42" s="70"/>
      <c r="G42" s="70"/>
      <c r="H42" s="70"/>
      <c r="I42" s="70"/>
      <c r="J42" s="70"/>
      <c r="K42" s="70"/>
      <c r="L42" s="366" t="str">
        <f>K6</f>
        <v>Výměna střešní krytiny na objektu Opavská 64/1 ve Šternberku</v>
      </c>
      <c r="M42" s="367"/>
      <c r="N42" s="367"/>
      <c r="O42" s="367"/>
      <c r="P42" s="367"/>
      <c r="Q42" s="367"/>
      <c r="R42" s="367"/>
      <c r="S42" s="367"/>
      <c r="T42" s="367"/>
      <c r="U42" s="367"/>
      <c r="V42" s="367"/>
      <c r="W42" s="367"/>
      <c r="X42" s="367"/>
      <c r="Y42" s="367"/>
      <c r="Z42" s="367"/>
      <c r="AA42" s="367"/>
      <c r="AB42" s="367"/>
      <c r="AC42" s="367"/>
      <c r="AD42" s="367"/>
      <c r="AE42" s="367"/>
      <c r="AF42" s="367"/>
      <c r="AG42" s="367"/>
      <c r="AH42" s="367"/>
      <c r="AI42" s="367"/>
      <c r="AJ42" s="367"/>
      <c r="AK42" s="367"/>
      <c r="AL42" s="367"/>
      <c r="AM42" s="367"/>
      <c r="AN42" s="367"/>
      <c r="AO42" s="367"/>
      <c r="AP42" s="70"/>
      <c r="AQ42" s="70"/>
      <c r="AR42" s="71"/>
    </row>
    <row r="43" spans="2:56" s="1" customFormat="1" ht="7" customHeight="1">
      <c r="B43" s="41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1"/>
    </row>
    <row r="44" spans="2:56" s="1" customFormat="1" ht="12">
      <c r="B44" s="41"/>
      <c r="C44" s="65" t="s">
        <v>23</v>
      </c>
      <c r="D44" s="63"/>
      <c r="E44" s="63"/>
      <c r="F44" s="63"/>
      <c r="G44" s="63"/>
      <c r="H44" s="63"/>
      <c r="I44" s="63"/>
      <c r="J44" s="63"/>
      <c r="K44" s="63"/>
      <c r="L44" s="72" t="str">
        <f>IF(K8="","",K8)</f>
        <v>Opavská 64/1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5" t="s">
        <v>25</v>
      </c>
      <c r="AJ44" s="63"/>
      <c r="AK44" s="63"/>
      <c r="AL44" s="63"/>
      <c r="AM44" s="368" t="str">
        <f>IF(AN8= "","",AN8)</f>
        <v>4. 3. 2023</v>
      </c>
      <c r="AN44" s="368"/>
      <c r="AO44" s="63"/>
      <c r="AP44" s="63"/>
      <c r="AQ44" s="63"/>
      <c r="AR44" s="61"/>
    </row>
    <row r="45" spans="2:56" s="1" customFormat="1" ht="7" customHeight="1">
      <c r="B45" s="41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  <c r="AM45" s="63"/>
      <c r="AN45" s="63"/>
      <c r="AO45" s="63"/>
      <c r="AP45" s="63"/>
      <c r="AQ45" s="63"/>
      <c r="AR45" s="61"/>
    </row>
    <row r="46" spans="2:56" s="1" customFormat="1" ht="12">
      <c r="B46" s="41"/>
      <c r="C46" s="65" t="s">
        <v>27</v>
      </c>
      <c r="D46" s="63"/>
      <c r="E46" s="63"/>
      <c r="F46" s="63"/>
      <c r="G46" s="63"/>
      <c r="H46" s="63"/>
      <c r="I46" s="63"/>
      <c r="J46" s="63"/>
      <c r="K46" s="63"/>
      <c r="L46" s="66" t="str">
        <f>IF(E11= "","",E11)</f>
        <v>Město Šternberk, Horní náměstí 16, 78501 Šternberk</v>
      </c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5" t="s">
        <v>35</v>
      </c>
      <c r="AJ46" s="63"/>
      <c r="AK46" s="63"/>
      <c r="AL46" s="63"/>
      <c r="AM46" s="369" t="str">
        <f>IF(E17="","",E17)</f>
        <v xml:space="preserve"> </v>
      </c>
      <c r="AN46" s="369"/>
      <c r="AO46" s="369"/>
      <c r="AP46" s="369"/>
      <c r="AQ46" s="63"/>
      <c r="AR46" s="61"/>
      <c r="AS46" s="370" t="s">
        <v>53</v>
      </c>
      <c r="AT46" s="371"/>
      <c r="AU46" s="74"/>
      <c r="AV46" s="74"/>
      <c r="AW46" s="74"/>
      <c r="AX46" s="74"/>
      <c r="AY46" s="74"/>
      <c r="AZ46" s="74"/>
      <c r="BA46" s="74"/>
      <c r="BB46" s="74"/>
      <c r="BC46" s="74"/>
      <c r="BD46" s="75"/>
    </row>
    <row r="47" spans="2:56" s="1" customFormat="1" ht="12">
      <c r="B47" s="41"/>
      <c r="C47" s="65" t="s">
        <v>33</v>
      </c>
      <c r="D47" s="63"/>
      <c r="E47" s="63"/>
      <c r="F47" s="63"/>
      <c r="G47" s="63"/>
      <c r="H47" s="63"/>
      <c r="I47" s="63"/>
      <c r="J47" s="63"/>
      <c r="K47" s="63"/>
      <c r="L47" s="66" t="str">
        <f>IF(E14= "Vyplň údaj","",E14)</f>
        <v/>
      </c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3"/>
      <c r="AJ47" s="63"/>
      <c r="AK47" s="63"/>
      <c r="AL47" s="63"/>
      <c r="AM47" s="63"/>
      <c r="AN47" s="63"/>
      <c r="AO47" s="63"/>
      <c r="AP47" s="63"/>
      <c r="AQ47" s="63"/>
      <c r="AR47" s="61"/>
      <c r="AS47" s="372"/>
      <c r="AT47" s="373"/>
      <c r="AU47" s="76"/>
      <c r="AV47" s="76"/>
      <c r="AW47" s="76"/>
      <c r="AX47" s="76"/>
      <c r="AY47" s="76"/>
      <c r="AZ47" s="76"/>
      <c r="BA47" s="76"/>
      <c r="BB47" s="76"/>
      <c r="BC47" s="76"/>
      <c r="BD47" s="77"/>
    </row>
    <row r="48" spans="2:56" s="1" customFormat="1" ht="10.85" customHeight="1">
      <c r="B48" s="41"/>
      <c r="C48" s="63"/>
      <c r="D48" s="63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3"/>
      <c r="AJ48" s="63"/>
      <c r="AK48" s="63"/>
      <c r="AL48" s="63"/>
      <c r="AM48" s="63"/>
      <c r="AN48" s="63"/>
      <c r="AO48" s="63"/>
      <c r="AP48" s="63"/>
      <c r="AQ48" s="63"/>
      <c r="AR48" s="61"/>
      <c r="AS48" s="374"/>
      <c r="AT48" s="375"/>
      <c r="AU48" s="42"/>
      <c r="AV48" s="42"/>
      <c r="AW48" s="42"/>
      <c r="AX48" s="42"/>
      <c r="AY48" s="42"/>
      <c r="AZ48" s="42"/>
      <c r="BA48" s="42"/>
      <c r="BB48" s="42"/>
      <c r="BC48" s="42"/>
      <c r="BD48" s="78"/>
    </row>
    <row r="49" spans="1:91" s="1" customFormat="1" ht="29.25" customHeight="1">
      <c r="B49" s="41"/>
      <c r="C49" s="376" t="s">
        <v>54</v>
      </c>
      <c r="D49" s="377"/>
      <c r="E49" s="377"/>
      <c r="F49" s="377"/>
      <c r="G49" s="377"/>
      <c r="H49" s="79"/>
      <c r="I49" s="378" t="s">
        <v>55</v>
      </c>
      <c r="J49" s="377"/>
      <c r="K49" s="377"/>
      <c r="L49" s="377"/>
      <c r="M49" s="377"/>
      <c r="N49" s="377"/>
      <c r="O49" s="377"/>
      <c r="P49" s="377"/>
      <c r="Q49" s="377"/>
      <c r="R49" s="377"/>
      <c r="S49" s="377"/>
      <c r="T49" s="377"/>
      <c r="U49" s="377"/>
      <c r="V49" s="377"/>
      <c r="W49" s="377"/>
      <c r="X49" s="377"/>
      <c r="Y49" s="377"/>
      <c r="Z49" s="377"/>
      <c r="AA49" s="377"/>
      <c r="AB49" s="377"/>
      <c r="AC49" s="377"/>
      <c r="AD49" s="377"/>
      <c r="AE49" s="377"/>
      <c r="AF49" s="377"/>
      <c r="AG49" s="379" t="s">
        <v>56</v>
      </c>
      <c r="AH49" s="377"/>
      <c r="AI49" s="377"/>
      <c r="AJ49" s="377"/>
      <c r="AK49" s="377"/>
      <c r="AL49" s="377"/>
      <c r="AM49" s="377"/>
      <c r="AN49" s="378" t="s">
        <v>57</v>
      </c>
      <c r="AO49" s="377"/>
      <c r="AP49" s="377"/>
      <c r="AQ49" s="80" t="s">
        <v>58</v>
      </c>
      <c r="AR49" s="61"/>
      <c r="AS49" s="81" t="s">
        <v>59</v>
      </c>
      <c r="AT49" s="82" t="s">
        <v>60</v>
      </c>
      <c r="AU49" s="82" t="s">
        <v>61</v>
      </c>
      <c r="AV49" s="82" t="s">
        <v>62</v>
      </c>
      <c r="AW49" s="82" t="s">
        <v>63</v>
      </c>
      <c r="AX49" s="82" t="s">
        <v>64</v>
      </c>
      <c r="AY49" s="82" t="s">
        <v>65</v>
      </c>
      <c r="AZ49" s="82" t="s">
        <v>66</v>
      </c>
      <c r="BA49" s="82" t="s">
        <v>67</v>
      </c>
      <c r="BB49" s="82" t="s">
        <v>68</v>
      </c>
      <c r="BC49" s="82" t="s">
        <v>69</v>
      </c>
      <c r="BD49" s="83" t="s">
        <v>70</v>
      </c>
    </row>
    <row r="50" spans="1:91" s="1" customFormat="1" ht="10.85" customHeight="1">
      <c r="B50" s="41"/>
      <c r="C50" s="63"/>
      <c r="D50" s="63"/>
      <c r="E50" s="63"/>
      <c r="F50" s="63"/>
      <c r="G50" s="63"/>
      <c r="H50" s="63"/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  <c r="U50" s="63"/>
      <c r="V50" s="63"/>
      <c r="W50" s="63"/>
      <c r="X50" s="63"/>
      <c r="Y50" s="63"/>
      <c r="Z50" s="63"/>
      <c r="AA50" s="63"/>
      <c r="AB50" s="63"/>
      <c r="AC50" s="63"/>
      <c r="AD50" s="63"/>
      <c r="AE50" s="63"/>
      <c r="AF50" s="63"/>
      <c r="AG50" s="63"/>
      <c r="AH50" s="63"/>
      <c r="AI50" s="63"/>
      <c r="AJ50" s="63"/>
      <c r="AK50" s="63"/>
      <c r="AL50" s="63"/>
      <c r="AM50" s="63"/>
      <c r="AN50" s="63"/>
      <c r="AO50" s="63"/>
      <c r="AP50" s="63"/>
      <c r="AQ50" s="63"/>
      <c r="AR50" s="61"/>
      <c r="AS50" s="84"/>
      <c r="AT50" s="85"/>
      <c r="AU50" s="85"/>
      <c r="AV50" s="85"/>
      <c r="AW50" s="85"/>
      <c r="AX50" s="85"/>
      <c r="AY50" s="85"/>
      <c r="AZ50" s="85"/>
      <c r="BA50" s="85"/>
      <c r="BB50" s="85"/>
      <c r="BC50" s="85"/>
      <c r="BD50" s="86"/>
    </row>
    <row r="51" spans="1:91" s="4" customFormat="1" ht="32.4" customHeight="1">
      <c r="B51" s="68"/>
      <c r="C51" s="87" t="s">
        <v>71</v>
      </c>
      <c r="D51" s="88"/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8"/>
      <c r="AF51" s="88"/>
      <c r="AG51" s="383">
        <f>ROUND(SUM(AG52:AG53),2)</f>
        <v>0</v>
      </c>
      <c r="AH51" s="383"/>
      <c r="AI51" s="383"/>
      <c r="AJ51" s="383"/>
      <c r="AK51" s="383"/>
      <c r="AL51" s="383"/>
      <c r="AM51" s="383"/>
      <c r="AN51" s="384">
        <f>SUM(AG51,AT51)</f>
        <v>0</v>
      </c>
      <c r="AO51" s="384"/>
      <c r="AP51" s="384"/>
      <c r="AQ51" s="89" t="s">
        <v>21</v>
      </c>
      <c r="AR51" s="71"/>
      <c r="AS51" s="90">
        <f>ROUND(SUM(AS52:AS53),2)</f>
        <v>0</v>
      </c>
      <c r="AT51" s="91">
        <f>ROUND(SUM(AV51:AW51),2)</f>
        <v>0</v>
      </c>
      <c r="AU51" s="92">
        <f>ROUND(SUM(AU52:AU53),5)</f>
        <v>0</v>
      </c>
      <c r="AV51" s="91">
        <f>ROUND(AZ51*L26,2)</f>
        <v>0</v>
      </c>
      <c r="AW51" s="91">
        <f>ROUND(BA51*L27,2)</f>
        <v>0</v>
      </c>
      <c r="AX51" s="91">
        <f>ROUND(BB51*L26,2)</f>
        <v>0</v>
      </c>
      <c r="AY51" s="91">
        <f>ROUND(BC51*L27,2)</f>
        <v>0</v>
      </c>
      <c r="AZ51" s="91">
        <f>ROUND(SUM(AZ52:AZ53),2)</f>
        <v>0</v>
      </c>
      <c r="BA51" s="91">
        <f>ROUND(SUM(BA52:BA53),2)</f>
        <v>0</v>
      </c>
      <c r="BB51" s="91">
        <f>ROUND(SUM(BB52:BB53),2)</f>
        <v>0</v>
      </c>
      <c r="BC51" s="91">
        <f>ROUND(SUM(BC52:BC53),2)</f>
        <v>0</v>
      </c>
      <c r="BD51" s="93">
        <f>ROUND(SUM(BD52:BD53),2)</f>
        <v>0</v>
      </c>
      <c r="BS51" s="94" t="s">
        <v>72</v>
      </c>
      <c r="BT51" s="94" t="s">
        <v>73</v>
      </c>
      <c r="BU51" s="95" t="s">
        <v>74</v>
      </c>
      <c r="BV51" s="94" t="s">
        <v>75</v>
      </c>
      <c r="BW51" s="94" t="s">
        <v>7</v>
      </c>
      <c r="BX51" s="94" t="s">
        <v>76</v>
      </c>
      <c r="CL51" s="94" t="s">
        <v>21</v>
      </c>
    </row>
    <row r="52" spans="1:91" s="5" customFormat="1" ht="37.5" customHeight="1">
      <c r="A52" s="96" t="s">
        <v>77</v>
      </c>
      <c r="B52" s="97"/>
      <c r="C52" s="98"/>
      <c r="D52" s="382" t="s">
        <v>78</v>
      </c>
      <c r="E52" s="382"/>
      <c r="F52" s="382"/>
      <c r="G52" s="382"/>
      <c r="H52" s="382"/>
      <c r="I52" s="99"/>
      <c r="J52" s="382" t="s">
        <v>19</v>
      </c>
      <c r="K52" s="382"/>
      <c r="L52" s="382"/>
      <c r="M52" s="382"/>
      <c r="N52" s="382"/>
      <c r="O52" s="382"/>
      <c r="P52" s="382"/>
      <c r="Q52" s="382"/>
      <c r="R52" s="382"/>
      <c r="S52" s="382"/>
      <c r="T52" s="382"/>
      <c r="U52" s="382"/>
      <c r="V52" s="382"/>
      <c r="W52" s="382"/>
      <c r="X52" s="382"/>
      <c r="Y52" s="382"/>
      <c r="Z52" s="382"/>
      <c r="AA52" s="382"/>
      <c r="AB52" s="382"/>
      <c r="AC52" s="382"/>
      <c r="AD52" s="382"/>
      <c r="AE52" s="382"/>
      <c r="AF52" s="382"/>
      <c r="AG52" s="380">
        <f>'02122022-01-01 - Výměna s...'!J27</f>
        <v>0</v>
      </c>
      <c r="AH52" s="381"/>
      <c r="AI52" s="381"/>
      <c r="AJ52" s="381"/>
      <c r="AK52" s="381"/>
      <c r="AL52" s="381"/>
      <c r="AM52" s="381"/>
      <c r="AN52" s="380">
        <f>SUM(AG52,AT52)</f>
        <v>0</v>
      </c>
      <c r="AO52" s="381"/>
      <c r="AP52" s="381"/>
      <c r="AQ52" s="100" t="s">
        <v>79</v>
      </c>
      <c r="AR52" s="101"/>
      <c r="AS52" s="102">
        <v>0</v>
      </c>
      <c r="AT52" s="103">
        <f>ROUND(SUM(AV52:AW52),2)</f>
        <v>0</v>
      </c>
      <c r="AU52" s="104">
        <f>'02122022-01-01 - Výměna s...'!P88</f>
        <v>0</v>
      </c>
      <c r="AV52" s="103">
        <f>'02122022-01-01 - Výměna s...'!J30</f>
        <v>0</v>
      </c>
      <c r="AW52" s="103">
        <f>'02122022-01-01 - Výměna s...'!J31</f>
        <v>0</v>
      </c>
      <c r="AX52" s="103">
        <f>'02122022-01-01 - Výměna s...'!J32</f>
        <v>0</v>
      </c>
      <c r="AY52" s="103">
        <f>'02122022-01-01 - Výměna s...'!J33</f>
        <v>0</v>
      </c>
      <c r="AZ52" s="103">
        <f>'02122022-01-01 - Výměna s...'!F30</f>
        <v>0</v>
      </c>
      <c r="BA52" s="103">
        <f>'02122022-01-01 - Výměna s...'!F31</f>
        <v>0</v>
      </c>
      <c r="BB52" s="103">
        <f>'02122022-01-01 - Výměna s...'!F32</f>
        <v>0</v>
      </c>
      <c r="BC52" s="103">
        <f>'02122022-01-01 - Výměna s...'!F33</f>
        <v>0</v>
      </c>
      <c r="BD52" s="105">
        <f>'02122022-01-01 - Výměna s...'!F34</f>
        <v>0</v>
      </c>
      <c r="BT52" s="106" t="s">
        <v>80</v>
      </c>
      <c r="BV52" s="106" t="s">
        <v>75</v>
      </c>
      <c r="BW52" s="106" t="s">
        <v>81</v>
      </c>
      <c r="BX52" s="106" t="s">
        <v>7</v>
      </c>
      <c r="CL52" s="106" t="s">
        <v>21</v>
      </c>
      <c r="CM52" s="106" t="s">
        <v>82</v>
      </c>
    </row>
    <row r="53" spans="1:91" s="5" customFormat="1" ht="37.5" customHeight="1">
      <c r="A53" s="96" t="s">
        <v>77</v>
      </c>
      <c r="B53" s="97"/>
      <c r="C53" s="98"/>
      <c r="D53" s="382" t="s">
        <v>83</v>
      </c>
      <c r="E53" s="382"/>
      <c r="F53" s="382"/>
      <c r="G53" s="382"/>
      <c r="H53" s="382"/>
      <c r="I53" s="99"/>
      <c r="J53" s="382" t="s">
        <v>84</v>
      </c>
      <c r="K53" s="382"/>
      <c r="L53" s="382"/>
      <c r="M53" s="382"/>
      <c r="N53" s="382"/>
      <c r="O53" s="382"/>
      <c r="P53" s="382"/>
      <c r="Q53" s="382"/>
      <c r="R53" s="382"/>
      <c r="S53" s="382"/>
      <c r="T53" s="382"/>
      <c r="U53" s="382"/>
      <c r="V53" s="382"/>
      <c r="W53" s="382"/>
      <c r="X53" s="382"/>
      <c r="Y53" s="382"/>
      <c r="Z53" s="382"/>
      <c r="AA53" s="382"/>
      <c r="AB53" s="382"/>
      <c r="AC53" s="382"/>
      <c r="AD53" s="382"/>
      <c r="AE53" s="382"/>
      <c r="AF53" s="382"/>
      <c r="AG53" s="380">
        <f>'02122022-01-02 - Vedlejší...'!J27</f>
        <v>0</v>
      </c>
      <c r="AH53" s="381"/>
      <c r="AI53" s="381"/>
      <c r="AJ53" s="381"/>
      <c r="AK53" s="381"/>
      <c r="AL53" s="381"/>
      <c r="AM53" s="381"/>
      <c r="AN53" s="380">
        <f>SUM(AG53,AT53)</f>
        <v>0</v>
      </c>
      <c r="AO53" s="381"/>
      <c r="AP53" s="381"/>
      <c r="AQ53" s="100" t="s">
        <v>79</v>
      </c>
      <c r="AR53" s="101"/>
      <c r="AS53" s="107">
        <v>0</v>
      </c>
      <c r="AT53" s="108">
        <f>ROUND(SUM(AV53:AW53),2)</f>
        <v>0</v>
      </c>
      <c r="AU53" s="109">
        <f>'02122022-01-02 - Vedlejší...'!P80</f>
        <v>0</v>
      </c>
      <c r="AV53" s="108">
        <f>'02122022-01-02 - Vedlejší...'!J30</f>
        <v>0</v>
      </c>
      <c r="AW53" s="108">
        <f>'02122022-01-02 - Vedlejší...'!J31</f>
        <v>0</v>
      </c>
      <c r="AX53" s="108">
        <f>'02122022-01-02 - Vedlejší...'!J32</f>
        <v>0</v>
      </c>
      <c r="AY53" s="108">
        <f>'02122022-01-02 - Vedlejší...'!J33</f>
        <v>0</v>
      </c>
      <c r="AZ53" s="108">
        <f>'02122022-01-02 - Vedlejší...'!F30</f>
        <v>0</v>
      </c>
      <c r="BA53" s="108">
        <f>'02122022-01-02 - Vedlejší...'!F31</f>
        <v>0</v>
      </c>
      <c r="BB53" s="108">
        <f>'02122022-01-02 - Vedlejší...'!F32</f>
        <v>0</v>
      </c>
      <c r="BC53" s="108">
        <f>'02122022-01-02 - Vedlejší...'!F33</f>
        <v>0</v>
      </c>
      <c r="BD53" s="110">
        <f>'02122022-01-02 - Vedlejší...'!F34</f>
        <v>0</v>
      </c>
      <c r="BT53" s="106" t="s">
        <v>80</v>
      </c>
      <c r="BV53" s="106" t="s">
        <v>75</v>
      </c>
      <c r="BW53" s="106" t="s">
        <v>85</v>
      </c>
      <c r="BX53" s="106" t="s">
        <v>7</v>
      </c>
      <c r="CL53" s="106" t="s">
        <v>21</v>
      </c>
      <c r="CM53" s="106" t="s">
        <v>82</v>
      </c>
    </row>
    <row r="54" spans="1:91" s="1" customFormat="1" ht="30" customHeight="1">
      <c r="B54" s="41"/>
      <c r="C54" s="63"/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63"/>
      <c r="AH54" s="63"/>
      <c r="AI54" s="63"/>
      <c r="AJ54" s="63"/>
      <c r="AK54" s="63"/>
      <c r="AL54" s="63"/>
      <c r="AM54" s="63"/>
      <c r="AN54" s="63"/>
      <c r="AO54" s="63"/>
      <c r="AP54" s="63"/>
      <c r="AQ54" s="63"/>
      <c r="AR54" s="61"/>
    </row>
    <row r="55" spans="1:91" s="1" customFormat="1" ht="7" customHeight="1">
      <c r="B55" s="56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7"/>
      <c r="W55" s="57"/>
      <c r="X55" s="57"/>
      <c r="Y55" s="57"/>
      <c r="Z55" s="57"/>
      <c r="AA55" s="57"/>
      <c r="AB55" s="57"/>
      <c r="AC55" s="57"/>
      <c r="AD55" s="57"/>
      <c r="AE55" s="57"/>
      <c r="AF55" s="57"/>
      <c r="AG55" s="57"/>
      <c r="AH55" s="57"/>
      <c r="AI55" s="57"/>
      <c r="AJ55" s="57"/>
      <c r="AK55" s="57"/>
      <c r="AL55" s="57"/>
      <c r="AM55" s="57"/>
      <c r="AN55" s="57"/>
      <c r="AO55" s="57"/>
      <c r="AP55" s="57"/>
      <c r="AQ55" s="57"/>
      <c r="AR55" s="61"/>
    </row>
  </sheetData>
  <sheetProtection algorithmName="SHA-512" hashValue="5cXDNSWb036Y8eJIldU7EbYWjc1Ny7fbIW0TTiG6UtkcLVuU6yYUF/JvkdP2JjDKlm/DNxtK7adS8eIWJl07rQ==" saltValue="EwDA2G0l4B35B5cstEE5lA==" spinCount="100000" sheet="1" objects="1" scenarios="1" formatCells="0" formatColumns="0" formatRows="0" sort="0" autoFilter="0"/>
  <mergeCells count="45">
    <mergeCell ref="AG51:AM51"/>
    <mergeCell ref="AN51:AP51"/>
    <mergeCell ref="AR2:BE2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02122022-01-01 - Výměna s...'!C2" display="/"/>
    <hyperlink ref="A53" location="'02122022-01-02 - Vedlejší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356"/>
  <sheetViews>
    <sheetView showGridLines="0" workbookViewId="0">
      <pane ySplit="1" topLeftCell="A2" activePane="bottomLeft" state="frozen"/>
      <selection pane="bottomLeft"/>
    </sheetView>
  </sheetViews>
  <sheetFormatPr defaultRowHeight="14.6"/>
  <cols>
    <col min="1" max="1" width="8.296875" customWidth="1"/>
    <col min="2" max="2" width="1.69921875" customWidth="1"/>
    <col min="3" max="3" width="4.19921875" customWidth="1"/>
    <col min="4" max="4" width="4.296875" customWidth="1"/>
    <col min="5" max="5" width="17.19921875" customWidth="1"/>
    <col min="6" max="6" width="75" customWidth="1"/>
    <col min="7" max="7" width="8.69921875" customWidth="1"/>
    <col min="8" max="8" width="11.19921875" customWidth="1"/>
    <col min="9" max="9" width="12.69921875" style="111" customWidth="1"/>
    <col min="10" max="10" width="23.5" customWidth="1"/>
    <col min="11" max="11" width="15.5" customWidth="1"/>
    <col min="13" max="18" width="9.296875" hidden="1"/>
    <col min="19" max="19" width="8.19921875" hidden="1" customWidth="1"/>
    <col min="20" max="20" width="29.69921875" hidden="1" customWidth="1"/>
    <col min="21" max="21" width="16.296875" hidden="1" customWidth="1"/>
    <col min="22" max="22" width="12.296875" customWidth="1"/>
    <col min="23" max="23" width="16.296875" customWidth="1"/>
    <col min="24" max="24" width="12.296875" customWidth="1"/>
    <col min="25" max="25" width="15" customWidth="1"/>
    <col min="26" max="26" width="11" customWidth="1"/>
    <col min="27" max="27" width="15" customWidth="1"/>
    <col min="28" max="28" width="16.296875" customWidth="1"/>
    <col min="29" max="29" width="11" customWidth="1"/>
    <col min="30" max="30" width="15" customWidth="1"/>
    <col min="31" max="31" width="16.296875" customWidth="1"/>
    <col min="44" max="65" width="9.296875" hidden="1"/>
  </cols>
  <sheetData>
    <row r="1" spans="1:70" ht="21.75" customHeight="1">
      <c r="A1" s="21"/>
      <c r="B1" s="112"/>
      <c r="C1" s="112"/>
      <c r="D1" s="113" t="s">
        <v>1</v>
      </c>
      <c r="E1" s="112"/>
      <c r="F1" s="114" t="s">
        <v>86</v>
      </c>
      <c r="G1" s="393" t="s">
        <v>87</v>
      </c>
      <c r="H1" s="393"/>
      <c r="I1" s="115"/>
      <c r="J1" s="114" t="s">
        <v>88</v>
      </c>
      <c r="K1" s="113" t="s">
        <v>89</v>
      </c>
      <c r="L1" s="114" t="s">
        <v>90</v>
      </c>
      <c r="M1" s="114"/>
      <c r="N1" s="114"/>
      <c r="O1" s="114"/>
      <c r="P1" s="114"/>
      <c r="Q1" s="114"/>
      <c r="R1" s="114"/>
      <c r="S1" s="114"/>
      <c r="T1" s="11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7" customHeight="1">
      <c r="L2" s="385"/>
      <c r="M2" s="385"/>
      <c r="N2" s="385"/>
      <c r="O2" s="385"/>
      <c r="P2" s="385"/>
      <c r="Q2" s="385"/>
      <c r="R2" s="385"/>
      <c r="S2" s="385"/>
      <c r="T2" s="385"/>
      <c r="U2" s="385"/>
      <c r="V2" s="385"/>
      <c r="AT2" s="24" t="s">
        <v>81</v>
      </c>
    </row>
    <row r="3" spans="1:70" ht="7" customHeight="1">
      <c r="B3" s="25"/>
      <c r="C3" s="26"/>
      <c r="D3" s="26"/>
      <c r="E3" s="26"/>
      <c r="F3" s="26"/>
      <c r="G3" s="26"/>
      <c r="H3" s="26"/>
      <c r="I3" s="116"/>
      <c r="J3" s="26"/>
      <c r="K3" s="27"/>
      <c r="AT3" s="24" t="s">
        <v>82</v>
      </c>
    </row>
    <row r="4" spans="1:70" ht="37" customHeight="1">
      <c r="B4" s="28"/>
      <c r="C4" s="29"/>
      <c r="D4" s="30" t="s">
        <v>91</v>
      </c>
      <c r="E4" s="29"/>
      <c r="F4" s="29"/>
      <c r="G4" s="29"/>
      <c r="H4" s="29"/>
      <c r="I4" s="117"/>
      <c r="J4" s="29"/>
      <c r="K4" s="31"/>
      <c r="M4" s="32" t="s">
        <v>12</v>
      </c>
      <c r="AT4" s="24" t="s">
        <v>6</v>
      </c>
    </row>
    <row r="5" spans="1:70" ht="7" customHeight="1">
      <c r="B5" s="28"/>
      <c r="C5" s="29"/>
      <c r="D5" s="29"/>
      <c r="E5" s="29"/>
      <c r="F5" s="29"/>
      <c r="G5" s="29"/>
      <c r="H5" s="29"/>
      <c r="I5" s="117"/>
      <c r="J5" s="29"/>
      <c r="K5" s="31"/>
    </row>
    <row r="6" spans="1:70" ht="12">
      <c r="B6" s="28"/>
      <c r="C6" s="29"/>
      <c r="D6" s="37" t="s">
        <v>18</v>
      </c>
      <c r="E6" s="29"/>
      <c r="F6" s="29"/>
      <c r="G6" s="29"/>
      <c r="H6" s="29"/>
      <c r="I6" s="117"/>
      <c r="J6" s="29"/>
      <c r="K6" s="31"/>
    </row>
    <row r="7" spans="1:70" ht="22.5" customHeight="1">
      <c r="B7" s="28"/>
      <c r="C7" s="29"/>
      <c r="D7" s="29"/>
      <c r="E7" s="386" t="str">
        <f>'Rekapitulace stavby'!K6</f>
        <v>Výměna střešní krytiny na objektu Opavská 64/1 ve Šternberku</v>
      </c>
      <c r="F7" s="387"/>
      <c r="G7" s="387"/>
      <c r="H7" s="387"/>
      <c r="I7" s="117"/>
      <c r="J7" s="29"/>
      <c r="K7" s="31"/>
    </row>
    <row r="8" spans="1:70" s="1" customFormat="1" ht="12">
      <c r="B8" s="41"/>
      <c r="C8" s="42"/>
      <c r="D8" s="37" t="s">
        <v>92</v>
      </c>
      <c r="E8" s="42"/>
      <c r="F8" s="42"/>
      <c r="G8" s="42"/>
      <c r="H8" s="42"/>
      <c r="I8" s="118"/>
      <c r="J8" s="42"/>
      <c r="K8" s="45"/>
    </row>
    <row r="9" spans="1:70" s="1" customFormat="1" ht="37" customHeight="1">
      <c r="B9" s="41"/>
      <c r="C9" s="42"/>
      <c r="D9" s="42"/>
      <c r="E9" s="388" t="s">
        <v>93</v>
      </c>
      <c r="F9" s="389"/>
      <c r="G9" s="389"/>
      <c r="H9" s="389"/>
      <c r="I9" s="118"/>
      <c r="J9" s="42"/>
      <c r="K9" s="45"/>
    </row>
    <row r="10" spans="1:70" s="1" customFormat="1" ht="10.75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" customHeight="1">
      <c r="B11" s="41"/>
      <c r="C11" s="42"/>
      <c r="D11" s="37" t="s">
        <v>20</v>
      </c>
      <c r="E11" s="42"/>
      <c r="F11" s="35" t="s">
        <v>21</v>
      </c>
      <c r="G11" s="42"/>
      <c r="H11" s="42"/>
      <c r="I11" s="119" t="s">
        <v>22</v>
      </c>
      <c r="J11" s="35" t="s">
        <v>21</v>
      </c>
      <c r="K11" s="45"/>
    </row>
    <row r="12" spans="1:70" s="1" customFormat="1" ht="14.4" customHeight="1">
      <c r="B12" s="41"/>
      <c r="C12" s="42"/>
      <c r="D12" s="37" t="s">
        <v>23</v>
      </c>
      <c r="E12" s="42"/>
      <c r="F12" s="35" t="s">
        <v>24</v>
      </c>
      <c r="G12" s="42"/>
      <c r="H12" s="42"/>
      <c r="I12" s="119" t="s">
        <v>25</v>
      </c>
      <c r="J12" s="120" t="str">
        <f>'Rekapitulace stavby'!AN8</f>
        <v>4. 3. 2023</v>
      </c>
      <c r="K12" s="45"/>
    </row>
    <row r="13" spans="1:70" s="1" customFormat="1" ht="10.85" customHeight="1">
      <c r="B13" s="41"/>
      <c r="C13" s="42"/>
      <c r="D13" s="42"/>
      <c r="E13" s="42"/>
      <c r="F13" s="42"/>
      <c r="G13" s="42"/>
      <c r="H13" s="42"/>
      <c r="I13" s="118"/>
      <c r="J13" s="42"/>
      <c r="K13" s="45"/>
    </row>
    <row r="14" spans="1:70" s="1" customFormat="1" ht="14.4" customHeight="1">
      <c r="B14" s="41"/>
      <c r="C14" s="42"/>
      <c r="D14" s="37" t="s">
        <v>27</v>
      </c>
      <c r="E14" s="42"/>
      <c r="F14" s="42"/>
      <c r="G14" s="42"/>
      <c r="H14" s="42"/>
      <c r="I14" s="119" t="s">
        <v>28</v>
      </c>
      <c r="J14" s="35" t="s">
        <v>29</v>
      </c>
      <c r="K14" s="45"/>
    </row>
    <row r="15" spans="1:70" s="1" customFormat="1" ht="18" customHeight="1">
      <c r="B15" s="41"/>
      <c r="C15" s="42"/>
      <c r="D15" s="42"/>
      <c r="E15" s="35" t="s">
        <v>30</v>
      </c>
      <c r="F15" s="42"/>
      <c r="G15" s="42"/>
      <c r="H15" s="42"/>
      <c r="I15" s="119" t="s">
        <v>31</v>
      </c>
      <c r="J15" s="35" t="s">
        <v>32</v>
      </c>
      <c r="K15" s="45"/>
    </row>
    <row r="16" spans="1:70" s="1" customFormat="1" ht="7" customHeight="1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" customHeight="1">
      <c r="B17" s="41"/>
      <c r="C17" s="42"/>
      <c r="D17" s="37" t="s">
        <v>33</v>
      </c>
      <c r="E17" s="42"/>
      <c r="F17" s="42"/>
      <c r="G17" s="42"/>
      <c r="H17" s="42"/>
      <c r="I17" s="119" t="s">
        <v>28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31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7" customHeight="1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" customHeight="1">
      <c r="B20" s="41"/>
      <c r="C20" s="42"/>
      <c r="D20" s="37" t="s">
        <v>35</v>
      </c>
      <c r="E20" s="42"/>
      <c r="F20" s="42"/>
      <c r="G20" s="42"/>
      <c r="H20" s="42"/>
      <c r="I20" s="119" t="s">
        <v>28</v>
      </c>
      <c r="J20" s="35" t="str">
        <f>IF('Rekapitulace stavby'!AN16="","",'Rekapitulace stavby'!AN16)</f>
        <v/>
      </c>
      <c r="K20" s="45"/>
    </row>
    <row r="21" spans="2:11" s="1" customFormat="1" ht="18" customHeight="1">
      <c r="B21" s="41"/>
      <c r="C21" s="42"/>
      <c r="D21" s="42"/>
      <c r="E21" s="35" t="str">
        <f>IF('Rekapitulace stavby'!E17="","",'Rekapitulace stavby'!E17)</f>
        <v xml:space="preserve"> </v>
      </c>
      <c r="F21" s="42"/>
      <c r="G21" s="42"/>
      <c r="H21" s="42"/>
      <c r="I21" s="119" t="s">
        <v>31</v>
      </c>
      <c r="J21" s="35" t="str">
        <f>IF('Rekapitulace stavby'!AN17="","",'Rekapitulace stavby'!AN17)</f>
        <v/>
      </c>
      <c r="K21" s="45"/>
    </row>
    <row r="22" spans="2:11" s="1" customFormat="1" ht="7" customHeight="1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" customHeight="1">
      <c r="B23" s="41"/>
      <c r="C23" s="42"/>
      <c r="D23" s="37" t="s">
        <v>38</v>
      </c>
      <c r="E23" s="42"/>
      <c r="F23" s="42"/>
      <c r="G23" s="42"/>
      <c r="H23" s="42"/>
      <c r="I23" s="118"/>
      <c r="J23" s="42"/>
      <c r="K23" s="45"/>
    </row>
    <row r="24" spans="2:11" s="6" customFormat="1" ht="22.5" customHeight="1">
      <c r="B24" s="121"/>
      <c r="C24" s="122"/>
      <c r="D24" s="122"/>
      <c r="E24" s="355" t="s">
        <v>21</v>
      </c>
      <c r="F24" s="355"/>
      <c r="G24" s="355"/>
      <c r="H24" s="355"/>
      <c r="I24" s="123"/>
      <c r="J24" s="122"/>
      <c r="K24" s="124"/>
    </row>
    <row r="25" spans="2:11" s="1" customFormat="1" ht="7" customHeight="1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7" customHeight="1">
      <c r="B26" s="41"/>
      <c r="C26" s="42"/>
      <c r="D26" s="85"/>
      <c r="E26" s="85"/>
      <c r="F26" s="85"/>
      <c r="G26" s="85"/>
      <c r="H26" s="85"/>
      <c r="I26" s="125"/>
      <c r="J26" s="85"/>
      <c r="K26" s="126"/>
    </row>
    <row r="27" spans="2:11" s="1" customFormat="1" ht="25.4" customHeight="1">
      <c r="B27" s="41"/>
      <c r="C27" s="42"/>
      <c r="D27" s="127" t="s">
        <v>39</v>
      </c>
      <c r="E27" s="42"/>
      <c r="F27" s="42"/>
      <c r="G27" s="42"/>
      <c r="H27" s="42"/>
      <c r="I27" s="118"/>
      <c r="J27" s="128">
        <f>ROUND(J88,2)</f>
        <v>0</v>
      </c>
      <c r="K27" s="45"/>
    </row>
    <row r="28" spans="2:11" s="1" customFormat="1" ht="7" customHeight="1">
      <c r="B28" s="41"/>
      <c r="C28" s="42"/>
      <c r="D28" s="85"/>
      <c r="E28" s="85"/>
      <c r="F28" s="85"/>
      <c r="G28" s="85"/>
      <c r="H28" s="85"/>
      <c r="I28" s="125"/>
      <c r="J28" s="85"/>
      <c r="K28" s="126"/>
    </row>
    <row r="29" spans="2:11" s="1" customFormat="1" ht="14.4" customHeight="1">
      <c r="B29" s="41"/>
      <c r="C29" s="42"/>
      <c r="D29" s="42"/>
      <c r="E29" s="42"/>
      <c r="F29" s="46" t="s">
        <v>41</v>
      </c>
      <c r="G29" s="42"/>
      <c r="H29" s="42"/>
      <c r="I29" s="129" t="s">
        <v>40</v>
      </c>
      <c r="J29" s="46" t="s">
        <v>42</v>
      </c>
      <c r="K29" s="45"/>
    </row>
    <row r="30" spans="2:11" s="1" customFormat="1" ht="14.4" customHeight="1">
      <c r="B30" s="41"/>
      <c r="C30" s="42"/>
      <c r="D30" s="49" t="s">
        <v>43</v>
      </c>
      <c r="E30" s="49" t="s">
        <v>44</v>
      </c>
      <c r="F30" s="130">
        <f>ROUND(SUM(BE88:BE355), 2)</f>
        <v>0</v>
      </c>
      <c r="G30" s="42"/>
      <c r="H30" s="42"/>
      <c r="I30" s="131">
        <v>0.21</v>
      </c>
      <c r="J30" s="130">
        <f>ROUND(ROUND((SUM(BE88:BE355)), 2)*I30, 2)</f>
        <v>0</v>
      </c>
      <c r="K30" s="45"/>
    </row>
    <row r="31" spans="2:11" s="1" customFormat="1" ht="14.4" customHeight="1">
      <c r="B31" s="41"/>
      <c r="C31" s="42"/>
      <c r="D31" s="42"/>
      <c r="E31" s="49" t="s">
        <v>45</v>
      </c>
      <c r="F31" s="130">
        <f>ROUND(SUM(BF88:BF355), 2)</f>
        <v>0</v>
      </c>
      <c r="G31" s="42"/>
      <c r="H31" s="42"/>
      <c r="I31" s="131">
        <v>0.15</v>
      </c>
      <c r="J31" s="130">
        <f>ROUND(ROUND((SUM(BF88:BF355)), 2)*I31, 2)</f>
        <v>0</v>
      </c>
      <c r="K31" s="45"/>
    </row>
    <row r="32" spans="2:11" s="1" customFormat="1" ht="14.4" hidden="1" customHeight="1">
      <c r="B32" s="41"/>
      <c r="C32" s="42"/>
      <c r="D32" s="42"/>
      <c r="E32" s="49" t="s">
        <v>46</v>
      </c>
      <c r="F32" s="130">
        <f>ROUND(SUM(BG88:BG355), 2)</f>
        <v>0</v>
      </c>
      <c r="G32" s="42"/>
      <c r="H32" s="42"/>
      <c r="I32" s="131">
        <v>0.21</v>
      </c>
      <c r="J32" s="130">
        <v>0</v>
      </c>
      <c r="K32" s="45"/>
    </row>
    <row r="33" spans="2:11" s="1" customFormat="1" ht="14.4" hidden="1" customHeight="1">
      <c r="B33" s="41"/>
      <c r="C33" s="42"/>
      <c r="D33" s="42"/>
      <c r="E33" s="49" t="s">
        <v>47</v>
      </c>
      <c r="F33" s="130">
        <f>ROUND(SUM(BH88:BH355), 2)</f>
        <v>0</v>
      </c>
      <c r="G33" s="42"/>
      <c r="H33" s="42"/>
      <c r="I33" s="131">
        <v>0.15</v>
      </c>
      <c r="J33" s="130">
        <v>0</v>
      </c>
      <c r="K33" s="45"/>
    </row>
    <row r="34" spans="2:11" s="1" customFormat="1" ht="14.4" hidden="1" customHeight="1">
      <c r="B34" s="41"/>
      <c r="C34" s="42"/>
      <c r="D34" s="42"/>
      <c r="E34" s="49" t="s">
        <v>48</v>
      </c>
      <c r="F34" s="130">
        <f>ROUND(SUM(BI88:BI355), 2)</f>
        <v>0</v>
      </c>
      <c r="G34" s="42"/>
      <c r="H34" s="42"/>
      <c r="I34" s="131">
        <v>0</v>
      </c>
      <c r="J34" s="130">
        <v>0</v>
      </c>
      <c r="K34" s="45"/>
    </row>
    <row r="35" spans="2:11" s="1" customFormat="1" ht="7" customHeight="1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4" customHeight="1">
      <c r="B36" s="41"/>
      <c r="C36" s="132"/>
      <c r="D36" s="133" t="s">
        <v>49</v>
      </c>
      <c r="E36" s="79"/>
      <c r="F36" s="79"/>
      <c r="G36" s="134" t="s">
        <v>50</v>
      </c>
      <c r="H36" s="135" t="s">
        <v>51</v>
      </c>
      <c r="I36" s="136"/>
      <c r="J36" s="137">
        <f>SUM(J27:J34)</f>
        <v>0</v>
      </c>
      <c r="K36" s="138"/>
    </row>
    <row r="37" spans="2:11" s="1" customFormat="1" ht="14.4" customHeight="1">
      <c r="B37" s="56"/>
      <c r="C37" s="57"/>
      <c r="D37" s="57"/>
      <c r="E37" s="57"/>
      <c r="F37" s="57"/>
      <c r="G37" s="57"/>
      <c r="H37" s="57"/>
      <c r="I37" s="139"/>
      <c r="J37" s="57"/>
      <c r="K37" s="58"/>
    </row>
    <row r="41" spans="2:11" s="1" customFormat="1" ht="7" customHeight="1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7" customHeight="1">
      <c r="B42" s="41"/>
      <c r="C42" s="30" t="s">
        <v>94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7" customHeight="1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" customHeight="1">
      <c r="B44" s="41"/>
      <c r="C44" s="37" t="s">
        <v>18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22.5" customHeight="1">
      <c r="B45" s="41"/>
      <c r="C45" s="42"/>
      <c r="D45" s="42"/>
      <c r="E45" s="386" t="str">
        <f>E7</f>
        <v>Výměna střešní krytiny na objektu Opavská 64/1 ve Šternberku</v>
      </c>
      <c r="F45" s="387"/>
      <c r="G45" s="387"/>
      <c r="H45" s="387"/>
      <c r="I45" s="118"/>
      <c r="J45" s="42"/>
      <c r="K45" s="45"/>
    </row>
    <row r="46" spans="2:11" s="1" customFormat="1" ht="14.4" customHeight="1">
      <c r="B46" s="41"/>
      <c r="C46" s="37" t="s">
        <v>92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23.25" customHeight="1">
      <c r="B47" s="41"/>
      <c r="C47" s="42"/>
      <c r="D47" s="42"/>
      <c r="E47" s="388" t="str">
        <f>E9</f>
        <v>02122022/01-01 - Výměna střešní krytiny na objektu Opavská 64/1 ve Šternberku</v>
      </c>
      <c r="F47" s="389"/>
      <c r="G47" s="389"/>
      <c r="H47" s="389"/>
      <c r="I47" s="118"/>
      <c r="J47" s="42"/>
      <c r="K47" s="45"/>
    </row>
    <row r="48" spans="2:11" s="1" customFormat="1" ht="7" customHeight="1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>
      <c r="B49" s="41"/>
      <c r="C49" s="37" t="s">
        <v>23</v>
      </c>
      <c r="D49" s="42"/>
      <c r="E49" s="42"/>
      <c r="F49" s="35" t="str">
        <f>F12</f>
        <v>Opavská 64/1</v>
      </c>
      <c r="G49" s="42"/>
      <c r="H49" s="42"/>
      <c r="I49" s="119" t="s">
        <v>25</v>
      </c>
      <c r="J49" s="120" t="str">
        <f>IF(J12="","",J12)</f>
        <v>4. 3. 2023</v>
      </c>
      <c r="K49" s="45"/>
    </row>
    <row r="50" spans="2:47" s="1" customFormat="1" ht="7" customHeight="1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 ht="12">
      <c r="B51" s="41"/>
      <c r="C51" s="37" t="s">
        <v>27</v>
      </c>
      <c r="D51" s="42"/>
      <c r="E51" s="42"/>
      <c r="F51" s="35" t="str">
        <f>E15</f>
        <v>Město Šternberk, Horní náměstí 16, 78501 Šternberk</v>
      </c>
      <c r="G51" s="42"/>
      <c r="H51" s="42"/>
      <c r="I51" s="119" t="s">
        <v>35</v>
      </c>
      <c r="J51" s="35" t="str">
        <f>E21</f>
        <v xml:space="preserve"> </v>
      </c>
      <c r="K51" s="45"/>
    </row>
    <row r="52" spans="2:47" s="1" customFormat="1" ht="14.4" customHeight="1">
      <c r="B52" s="41"/>
      <c r="C52" s="37" t="s">
        <v>33</v>
      </c>
      <c r="D52" s="42"/>
      <c r="E52" s="42"/>
      <c r="F52" s="35" t="str">
        <f>IF(E18="","",E18)</f>
        <v/>
      </c>
      <c r="G52" s="42"/>
      <c r="H52" s="42"/>
      <c r="I52" s="118"/>
      <c r="J52" s="42"/>
      <c r="K52" s="45"/>
    </row>
    <row r="53" spans="2:47" s="1" customFormat="1" ht="10.3" customHeight="1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>
      <c r="B54" s="41"/>
      <c r="C54" s="144" t="s">
        <v>95</v>
      </c>
      <c r="D54" s="132"/>
      <c r="E54" s="132"/>
      <c r="F54" s="132"/>
      <c r="G54" s="132"/>
      <c r="H54" s="132"/>
      <c r="I54" s="145"/>
      <c r="J54" s="146" t="s">
        <v>96</v>
      </c>
      <c r="K54" s="147"/>
    </row>
    <row r="55" spans="2:47" s="1" customFormat="1" ht="10.3" customHeight="1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>
      <c r="B56" s="41"/>
      <c r="C56" s="148" t="s">
        <v>97</v>
      </c>
      <c r="D56" s="42"/>
      <c r="E56" s="42"/>
      <c r="F56" s="42"/>
      <c r="G56" s="42"/>
      <c r="H56" s="42"/>
      <c r="I56" s="118"/>
      <c r="J56" s="128">
        <f>J88</f>
        <v>0</v>
      </c>
      <c r="K56" s="45"/>
      <c r="AU56" s="24" t="s">
        <v>98</v>
      </c>
    </row>
    <row r="57" spans="2:47" s="7" customFormat="1" ht="25" customHeight="1">
      <c r="B57" s="149"/>
      <c r="C57" s="150"/>
      <c r="D57" s="151" t="s">
        <v>99</v>
      </c>
      <c r="E57" s="152"/>
      <c r="F57" s="152"/>
      <c r="G57" s="152"/>
      <c r="H57" s="152"/>
      <c r="I57" s="153"/>
      <c r="J57" s="154">
        <f>J89</f>
        <v>0</v>
      </c>
      <c r="K57" s="155"/>
    </row>
    <row r="58" spans="2:47" s="8" customFormat="1" ht="19.95" customHeight="1">
      <c r="B58" s="156"/>
      <c r="C58" s="157"/>
      <c r="D58" s="158" t="s">
        <v>100</v>
      </c>
      <c r="E58" s="159"/>
      <c r="F58" s="159"/>
      <c r="G58" s="159"/>
      <c r="H58" s="159"/>
      <c r="I58" s="160"/>
      <c r="J58" s="161">
        <f>J90</f>
        <v>0</v>
      </c>
      <c r="K58" s="162"/>
    </row>
    <row r="59" spans="2:47" s="8" customFormat="1" ht="14.9" customHeight="1">
      <c r="B59" s="156"/>
      <c r="C59" s="157"/>
      <c r="D59" s="158" t="s">
        <v>101</v>
      </c>
      <c r="E59" s="159"/>
      <c r="F59" s="159"/>
      <c r="G59" s="159"/>
      <c r="H59" s="159"/>
      <c r="I59" s="160"/>
      <c r="J59" s="161">
        <f>J91</f>
        <v>0</v>
      </c>
      <c r="K59" s="162"/>
    </row>
    <row r="60" spans="2:47" s="8" customFormat="1" ht="14.9" customHeight="1">
      <c r="B60" s="156"/>
      <c r="C60" s="157"/>
      <c r="D60" s="158" t="s">
        <v>102</v>
      </c>
      <c r="E60" s="159"/>
      <c r="F60" s="159"/>
      <c r="G60" s="159"/>
      <c r="H60" s="159"/>
      <c r="I60" s="160"/>
      <c r="J60" s="161">
        <f>J123</f>
        <v>0</v>
      </c>
      <c r="K60" s="162"/>
    </row>
    <row r="61" spans="2:47" s="7" customFormat="1" ht="25" customHeight="1">
      <c r="B61" s="149"/>
      <c r="C61" s="150"/>
      <c r="D61" s="151" t="s">
        <v>103</v>
      </c>
      <c r="E61" s="152"/>
      <c r="F61" s="152"/>
      <c r="G61" s="152"/>
      <c r="H61" s="152"/>
      <c r="I61" s="153"/>
      <c r="J61" s="154">
        <f>J131</f>
        <v>0</v>
      </c>
      <c r="K61" s="155"/>
    </row>
    <row r="62" spans="2:47" s="7" customFormat="1" ht="25" customHeight="1">
      <c r="B62" s="149"/>
      <c r="C62" s="150"/>
      <c r="D62" s="151" t="s">
        <v>104</v>
      </c>
      <c r="E62" s="152"/>
      <c r="F62" s="152"/>
      <c r="G62" s="152"/>
      <c r="H62" s="152"/>
      <c r="I62" s="153"/>
      <c r="J62" s="154">
        <f>J132</f>
        <v>0</v>
      </c>
      <c r="K62" s="155"/>
    </row>
    <row r="63" spans="2:47" s="7" customFormat="1" ht="25" customHeight="1">
      <c r="B63" s="149"/>
      <c r="C63" s="150"/>
      <c r="D63" s="151" t="s">
        <v>105</v>
      </c>
      <c r="E63" s="152"/>
      <c r="F63" s="152"/>
      <c r="G63" s="152"/>
      <c r="H63" s="152"/>
      <c r="I63" s="153"/>
      <c r="J63" s="154">
        <f>J135</f>
        <v>0</v>
      </c>
      <c r="K63" s="155"/>
    </row>
    <row r="64" spans="2:47" s="8" customFormat="1" ht="19.95" customHeight="1">
      <c r="B64" s="156"/>
      <c r="C64" s="157"/>
      <c r="D64" s="158" t="s">
        <v>106</v>
      </c>
      <c r="E64" s="159"/>
      <c r="F64" s="159"/>
      <c r="G64" s="159"/>
      <c r="H64" s="159"/>
      <c r="I64" s="160"/>
      <c r="J64" s="161">
        <f>J136</f>
        <v>0</v>
      </c>
      <c r="K64" s="162"/>
    </row>
    <row r="65" spans="2:12" s="8" customFormat="1" ht="19.95" customHeight="1">
      <c r="B65" s="156"/>
      <c r="C65" s="157"/>
      <c r="D65" s="158" t="s">
        <v>107</v>
      </c>
      <c r="E65" s="159"/>
      <c r="F65" s="159"/>
      <c r="G65" s="159"/>
      <c r="H65" s="159"/>
      <c r="I65" s="160"/>
      <c r="J65" s="161">
        <f>J139</f>
        <v>0</v>
      </c>
      <c r="K65" s="162"/>
    </row>
    <row r="66" spans="2:12" s="8" customFormat="1" ht="19.95" customHeight="1">
      <c r="B66" s="156"/>
      <c r="C66" s="157"/>
      <c r="D66" s="158" t="s">
        <v>108</v>
      </c>
      <c r="E66" s="159"/>
      <c r="F66" s="159"/>
      <c r="G66" s="159"/>
      <c r="H66" s="159"/>
      <c r="I66" s="160"/>
      <c r="J66" s="161">
        <f>J177</f>
        <v>0</v>
      </c>
      <c r="K66" s="162"/>
    </row>
    <row r="67" spans="2:12" s="8" customFormat="1" ht="19.95" customHeight="1">
      <c r="B67" s="156"/>
      <c r="C67" s="157"/>
      <c r="D67" s="158" t="s">
        <v>109</v>
      </c>
      <c r="E67" s="159"/>
      <c r="F67" s="159"/>
      <c r="G67" s="159"/>
      <c r="H67" s="159"/>
      <c r="I67" s="160"/>
      <c r="J67" s="161">
        <f>J258</f>
        <v>0</v>
      </c>
      <c r="K67" s="162"/>
    </row>
    <row r="68" spans="2:12" s="7" customFormat="1" ht="25" customHeight="1">
      <c r="B68" s="149"/>
      <c r="C68" s="150"/>
      <c r="D68" s="151" t="s">
        <v>110</v>
      </c>
      <c r="E68" s="152"/>
      <c r="F68" s="152"/>
      <c r="G68" s="152"/>
      <c r="H68" s="152"/>
      <c r="I68" s="153"/>
      <c r="J68" s="154">
        <f>J354</f>
        <v>0</v>
      </c>
      <c r="K68" s="155"/>
    </row>
    <row r="69" spans="2:12" s="1" customFormat="1" ht="21.75" customHeight="1">
      <c r="B69" s="41"/>
      <c r="C69" s="42"/>
      <c r="D69" s="42"/>
      <c r="E69" s="42"/>
      <c r="F69" s="42"/>
      <c r="G69" s="42"/>
      <c r="H69" s="42"/>
      <c r="I69" s="118"/>
      <c r="J69" s="42"/>
      <c r="K69" s="45"/>
    </row>
    <row r="70" spans="2:12" s="1" customFormat="1" ht="7" customHeight="1">
      <c r="B70" s="56"/>
      <c r="C70" s="57"/>
      <c r="D70" s="57"/>
      <c r="E70" s="57"/>
      <c r="F70" s="57"/>
      <c r="G70" s="57"/>
      <c r="H70" s="57"/>
      <c r="I70" s="139"/>
      <c r="J70" s="57"/>
      <c r="K70" s="58"/>
    </row>
    <row r="74" spans="2:12" s="1" customFormat="1" ht="7" customHeight="1">
      <c r="B74" s="59"/>
      <c r="C74" s="60"/>
      <c r="D74" s="60"/>
      <c r="E74" s="60"/>
      <c r="F74" s="60"/>
      <c r="G74" s="60"/>
      <c r="H74" s="60"/>
      <c r="I74" s="142"/>
      <c r="J74" s="60"/>
      <c r="K74" s="60"/>
      <c r="L74" s="61"/>
    </row>
    <row r="75" spans="2:12" s="1" customFormat="1" ht="37" customHeight="1">
      <c r="B75" s="41"/>
      <c r="C75" s="62" t="s">
        <v>111</v>
      </c>
      <c r="D75" s="63"/>
      <c r="E75" s="63"/>
      <c r="F75" s="63"/>
      <c r="G75" s="63"/>
      <c r="H75" s="63"/>
      <c r="I75" s="163"/>
      <c r="J75" s="63"/>
      <c r="K75" s="63"/>
      <c r="L75" s="61"/>
    </row>
    <row r="76" spans="2:12" s="1" customFormat="1" ht="7" customHeight="1">
      <c r="B76" s="41"/>
      <c r="C76" s="63"/>
      <c r="D76" s="63"/>
      <c r="E76" s="63"/>
      <c r="F76" s="63"/>
      <c r="G76" s="63"/>
      <c r="H76" s="63"/>
      <c r="I76" s="163"/>
      <c r="J76" s="63"/>
      <c r="K76" s="63"/>
      <c r="L76" s="61"/>
    </row>
    <row r="77" spans="2:12" s="1" customFormat="1" ht="14.4" customHeight="1">
      <c r="B77" s="41"/>
      <c r="C77" s="65" t="s">
        <v>18</v>
      </c>
      <c r="D77" s="63"/>
      <c r="E77" s="63"/>
      <c r="F77" s="63"/>
      <c r="G77" s="63"/>
      <c r="H77" s="63"/>
      <c r="I77" s="163"/>
      <c r="J77" s="63"/>
      <c r="K77" s="63"/>
      <c r="L77" s="61"/>
    </row>
    <row r="78" spans="2:12" s="1" customFormat="1" ht="22.5" customHeight="1">
      <c r="B78" s="41"/>
      <c r="C78" s="63"/>
      <c r="D78" s="63"/>
      <c r="E78" s="390" t="str">
        <f>E7</f>
        <v>Výměna střešní krytiny na objektu Opavská 64/1 ve Šternberku</v>
      </c>
      <c r="F78" s="391"/>
      <c r="G78" s="391"/>
      <c r="H78" s="391"/>
      <c r="I78" s="163"/>
      <c r="J78" s="63"/>
      <c r="K78" s="63"/>
      <c r="L78" s="61"/>
    </row>
    <row r="79" spans="2:12" s="1" customFormat="1" ht="14.4" customHeight="1">
      <c r="B79" s="41"/>
      <c r="C79" s="65" t="s">
        <v>92</v>
      </c>
      <c r="D79" s="63"/>
      <c r="E79" s="63"/>
      <c r="F79" s="63"/>
      <c r="G79" s="63"/>
      <c r="H79" s="63"/>
      <c r="I79" s="163"/>
      <c r="J79" s="63"/>
      <c r="K79" s="63"/>
      <c r="L79" s="61"/>
    </row>
    <row r="80" spans="2:12" s="1" customFormat="1" ht="23.25" customHeight="1">
      <c r="B80" s="41"/>
      <c r="C80" s="63"/>
      <c r="D80" s="63"/>
      <c r="E80" s="366" t="str">
        <f>E9</f>
        <v>02122022/01-01 - Výměna střešní krytiny na objektu Opavská 64/1 ve Šternberku</v>
      </c>
      <c r="F80" s="392"/>
      <c r="G80" s="392"/>
      <c r="H80" s="392"/>
      <c r="I80" s="163"/>
      <c r="J80" s="63"/>
      <c r="K80" s="63"/>
      <c r="L80" s="61"/>
    </row>
    <row r="81" spans="2:65" s="1" customFormat="1" ht="7" customHeight="1">
      <c r="B81" s="41"/>
      <c r="C81" s="63"/>
      <c r="D81" s="63"/>
      <c r="E81" s="63"/>
      <c r="F81" s="63"/>
      <c r="G81" s="63"/>
      <c r="H81" s="63"/>
      <c r="I81" s="163"/>
      <c r="J81" s="63"/>
      <c r="K81" s="63"/>
      <c r="L81" s="61"/>
    </row>
    <row r="82" spans="2:65" s="1" customFormat="1" ht="18" customHeight="1">
      <c r="B82" s="41"/>
      <c r="C82" s="65" t="s">
        <v>23</v>
      </c>
      <c r="D82" s="63"/>
      <c r="E82" s="63"/>
      <c r="F82" s="164" t="str">
        <f>F12</f>
        <v>Opavská 64/1</v>
      </c>
      <c r="G82" s="63"/>
      <c r="H82" s="63"/>
      <c r="I82" s="165" t="s">
        <v>25</v>
      </c>
      <c r="J82" s="73" t="str">
        <f>IF(J12="","",J12)</f>
        <v>4. 3. 2023</v>
      </c>
      <c r="K82" s="63"/>
      <c r="L82" s="61"/>
    </row>
    <row r="83" spans="2:65" s="1" customFormat="1" ht="7" customHeight="1">
      <c r="B83" s="41"/>
      <c r="C83" s="63"/>
      <c r="D83" s="63"/>
      <c r="E83" s="63"/>
      <c r="F83" s="63"/>
      <c r="G83" s="63"/>
      <c r="H83" s="63"/>
      <c r="I83" s="163"/>
      <c r="J83" s="63"/>
      <c r="K83" s="63"/>
      <c r="L83" s="61"/>
    </row>
    <row r="84" spans="2:65" s="1" customFormat="1" ht="12">
      <c r="B84" s="41"/>
      <c r="C84" s="65" t="s">
        <v>27</v>
      </c>
      <c r="D84" s="63"/>
      <c r="E84" s="63"/>
      <c r="F84" s="164" t="str">
        <f>E15</f>
        <v>Město Šternberk, Horní náměstí 16, 78501 Šternberk</v>
      </c>
      <c r="G84" s="63"/>
      <c r="H84" s="63"/>
      <c r="I84" s="165" t="s">
        <v>35</v>
      </c>
      <c r="J84" s="164" t="str">
        <f>E21</f>
        <v xml:space="preserve"> </v>
      </c>
      <c r="K84" s="63"/>
      <c r="L84" s="61"/>
    </row>
    <row r="85" spans="2:65" s="1" customFormat="1" ht="14.4" customHeight="1">
      <c r="B85" s="41"/>
      <c r="C85" s="65" t="s">
        <v>33</v>
      </c>
      <c r="D85" s="63"/>
      <c r="E85" s="63"/>
      <c r="F85" s="164" t="str">
        <f>IF(E18="","",E18)</f>
        <v/>
      </c>
      <c r="G85" s="63"/>
      <c r="H85" s="63"/>
      <c r="I85" s="163"/>
      <c r="J85" s="63"/>
      <c r="K85" s="63"/>
      <c r="L85" s="61"/>
    </row>
    <row r="86" spans="2:65" s="1" customFormat="1" ht="10.3" customHeight="1">
      <c r="B86" s="41"/>
      <c r="C86" s="63"/>
      <c r="D86" s="63"/>
      <c r="E86" s="63"/>
      <c r="F86" s="63"/>
      <c r="G86" s="63"/>
      <c r="H86" s="63"/>
      <c r="I86" s="163"/>
      <c r="J86" s="63"/>
      <c r="K86" s="63"/>
      <c r="L86" s="61"/>
    </row>
    <row r="87" spans="2:65" s="9" customFormat="1" ht="29.25" customHeight="1">
      <c r="B87" s="166"/>
      <c r="C87" s="167" t="s">
        <v>112</v>
      </c>
      <c r="D87" s="168" t="s">
        <v>58</v>
      </c>
      <c r="E87" s="168" t="s">
        <v>54</v>
      </c>
      <c r="F87" s="168" t="s">
        <v>113</v>
      </c>
      <c r="G87" s="168" t="s">
        <v>114</v>
      </c>
      <c r="H87" s="168" t="s">
        <v>115</v>
      </c>
      <c r="I87" s="169" t="s">
        <v>116</v>
      </c>
      <c r="J87" s="168" t="s">
        <v>96</v>
      </c>
      <c r="K87" s="170" t="s">
        <v>117</v>
      </c>
      <c r="L87" s="171"/>
      <c r="M87" s="81" t="s">
        <v>118</v>
      </c>
      <c r="N87" s="82" t="s">
        <v>43</v>
      </c>
      <c r="O87" s="82" t="s">
        <v>119</v>
      </c>
      <c r="P87" s="82" t="s">
        <v>120</v>
      </c>
      <c r="Q87" s="82" t="s">
        <v>121</v>
      </c>
      <c r="R87" s="82" t="s">
        <v>122</v>
      </c>
      <c r="S87" s="82" t="s">
        <v>123</v>
      </c>
      <c r="T87" s="83" t="s">
        <v>124</v>
      </c>
    </row>
    <row r="88" spans="2:65" s="1" customFormat="1" ht="29.25" customHeight="1">
      <c r="B88" s="41"/>
      <c r="C88" s="87" t="s">
        <v>97</v>
      </c>
      <c r="D88" s="63"/>
      <c r="E88" s="63"/>
      <c r="F88" s="63"/>
      <c r="G88" s="63"/>
      <c r="H88" s="63"/>
      <c r="I88" s="163"/>
      <c r="J88" s="172">
        <f>BK88</f>
        <v>0</v>
      </c>
      <c r="K88" s="63"/>
      <c r="L88" s="61"/>
      <c r="M88" s="84"/>
      <c r="N88" s="85"/>
      <c r="O88" s="85"/>
      <c r="P88" s="173">
        <f>P89+P131+P132+P135+P354</f>
        <v>0</v>
      </c>
      <c r="Q88" s="85"/>
      <c r="R88" s="173">
        <f>R89+R131+R132+R135+R354</f>
        <v>14.604168270000001</v>
      </c>
      <c r="S88" s="85"/>
      <c r="T88" s="174">
        <f>T89+T131+T132+T135+T354</f>
        <v>18.859885999999999</v>
      </c>
      <c r="AT88" s="24" t="s">
        <v>72</v>
      </c>
      <c r="AU88" s="24" t="s">
        <v>98</v>
      </c>
      <c r="BK88" s="175">
        <f>BK89+BK131+BK132+BK135+BK354</f>
        <v>0</v>
      </c>
    </row>
    <row r="89" spans="2:65" s="10" customFormat="1" ht="37.4" customHeight="1">
      <c r="B89" s="176"/>
      <c r="C89" s="177"/>
      <c r="D89" s="178" t="s">
        <v>72</v>
      </c>
      <c r="E89" s="179" t="s">
        <v>125</v>
      </c>
      <c r="F89" s="179" t="s">
        <v>126</v>
      </c>
      <c r="G89" s="177"/>
      <c r="H89" s="177"/>
      <c r="I89" s="180"/>
      <c r="J89" s="181">
        <f>BK89</f>
        <v>0</v>
      </c>
      <c r="K89" s="177"/>
      <c r="L89" s="182"/>
      <c r="M89" s="183"/>
      <c r="N89" s="184"/>
      <c r="O89" s="184"/>
      <c r="P89" s="185">
        <f>P90</f>
        <v>0</v>
      </c>
      <c r="Q89" s="184"/>
      <c r="R89" s="185">
        <f>R90</f>
        <v>0</v>
      </c>
      <c r="S89" s="184"/>
      <c r="T89" s="186">
        <f>T90</f>
        <v>0</v>
      </c>
      <c r="AR89" s="187" t="s">
        <v>80</v>
      </c>
      <c r="AT89" s="188" t="s">
        <v>72</v>
      </c>
      <c r="AU89" s="188" t="s">
        <v>73</v>
      </c>
      <c r="AY89" s="187" t="s">
        <v>127</v>
      </c>
      <c r="BK89" s="189">
        <f>BK90</f>
        <v>0</v>
      </c>
    </row>
    <row r="90" spans="2:65" s="10" customFormat="1" ht="19.95" customHeight="1">
      <c r="B90" s="176"/>
      <c r="C90" s="177"/>
      <c r="D90" s="178" t="s">
        <v>72</v>
      </c>
      <c r="E90" s="190" t="s">
        <v>128</v>
      </c>
      <c r="F90" s="190" t="s">
        <v>129</v>
      </c>
      <c r="G90" s="177"/>
      <c r="H90" s="177"/>
      <c r="I90" s="180"/>
      <c r="J90" s="191">
        <f>BK90</f>
        <v>0</v>
      </c>
      <c r="K90" s="177"/>
      <c r="L90" s="182"/>
      <c r="M90" s="183"/>
      <c r="N90" s="184"/>
      <c r="O90" s="184"/>
      <c r="P90" s="185">
        <f>P91+P123</f>
        <v>0</v>
      </c>
      <c r="Q90" s="184"/>
      <c r="R90" s="185">
        <f>R91+R123</f>
        <v>0</v>
      </c>
      <c r="S90" s="184"/>
      <c r="T90" s="186">
        <f>T91+T123</f>
        <v>0</v>
      </c>
      <c r="AR90" s="187" t="s">
        <v>80</v>
      </c>
      <c r="AT90" s="188" t="s">
        <v>72</v>
      </c>
      <c r="AU90" s="188" t="s">
        <v>80</v>
      </c>
      <c r="AY90" s="187" t="s">
        <v>127</v>
      </c>
      <c r="BK90" s="189">
        <f>BK91+BK123</f>
        <v>0</v>
      </c>
    </row>
    <row r="91" spans="2:65" s="10" customFormat="1" ht="14.9" customHeight="1">
      <c r="B91" s="176"/>
      <c r="C91" s="177"/>
      <c r="D91" s="192" t="s">
        <v>72</v>
      </c>
      <c r="E91" s="193" t="s">
        <v>130</v>
      </c>
      <c r="F91" s="193" t="s">
        <v>131</v>
      </c>
      <c r="G91" s="177"/>
      <c r="H91" s="177"/>
      <c r="I91" s="180"/>
      <c r="J91" s="194">
        <f>BK91</f>
        <v>0</v>
      </c>
      <c r="K91" s="177"/>
      <c r="L91" s="182"/>
      <c r="M91" s="183"/>
      <c r="N91" s="184"/>
      <c r="O91" s="184"/>
      <c r="P91" s="185">
        <f>SUM(P92:P122)</f>
        <v>0</v>
      </c>
      <c r="Q91" s="184"/>
      <c r="R91" s="185">
        <f>SUM(R92:R122)</f>
        <v>0</v>
      </c>
      <c r="S91" s="184"/>
      <c r="T91" s="186">
        <f>SUM(T92:T122)</f>
        <v>0</v>
      </c>
      <c r="AR91" s="187" t="s">
        <v>80</v>
      </c>
      <c r="AT91" s="188" t="s">
        <v>72</v>
      </c>
      <c r="AU91" s="188" t="s">
        <v>82</v>
      </c>
      <c r="AY91" s="187" t="s">
        <v>127</v>
      </c>
      <c r="BK91" s="189">
        <f>SUM(BK92:BK122)</f>
        <v>0</v>
      </c>
    </row>
    <row r="92" spans="2:65" s="1" customFormat="1" ht="31.5" customHeight="1">
      <c r="B92" s="41"/>
      <c r="C92" s="195" t="s">
        <v>80</v>
      </c>
      <c r="D92" s="195" t="s">
        <v>132</v>
      </c>
      <c r="E92" s="196" t="s">
        <v>133</v>
      </c>
      <c r="F92" s="197" t="s">
        <v>134</v>
      </c>
      <c r="G92" s="198" t="s">
        <v>135</v>
      </c>
      <c r="H92" s="199">
        <v>2179.4879999999998</v>
      </c>
      <c r="I92" s="200"/>
      <c r="J92" s="201">
        <f>ROUND(I92*H92,2)</f>
        <v>0</v>
      </c>
      <c r="K92" s="197" t="s">
        <v>136</v>
      </c>
      <c r="L92" s="61"/>
      <c r="M92" s="202" t="s">
        <v>21</v>
      </c>
      <c r="N92" s="203" t="s">
        <v>44</v>
      </c>
      <c r="O92" s="42"/>
      <c r="P92" s="204">
        <f>O92*H92</f>
        <v>0</v>
      </c>
      <c r="Q92" s="204">
        <v>0</v>
      </c>
      <c r="R92" s="204">
        <f>Q92*H92</f>
        <v>0</v>
      </c>
      <c r="S92" s="204">
        <v>0</v>
      </c>
      <c r="T92" s="205">
        <f>S92*H92</f>
        <v>0</v>
      </c>
      <c r="AR92" s="24" t="s">
        <v>137</v>
      </c>
      <c r="AT92" s="24" t="s">
        <v>132</v>
      </c>
      <c r="AU92" s="24" t="s">
        <v>138</v>
      </c>
      <c r="AY92" s="24" t="s">
        <v>127</v>
      </c>
      <c r="BE92" s="206">
        <f>IF(N92="základní",J92,0)</f>
        <v>0</v>
      </c>
      <c r="BF92" s="206">
        <f>IF(N92="snížená",J92,0)</f>
        <v>0</v>
      </c>
      <c r="BG92" s="206">
        <f>IF(N92="zákl. přenesená",J92,0)</f>
        <v>0</v>
      </c>
      <c r="BH92" s="206">
        <f>IF(N92="sníž. přenesená",J92,0)</f>
        <v>0</v>
      </c>
      <c r="BI92" s="206">
        <f>IF(N92="nulová",J92,0)</f>
        <v>0</v>
      </c>
      <c r="BJ92" s="24" t="s">
        <v>80</v>
      </c>
      <c r="BK92" s="206">
        <f>ROUND(I92*H92,2)</f>
        <v>0</v>
      </c>
      <c r="BL92" s="24" t="s">
        <v>137</v>
      </c>
      <c r="BM92" s="24" t="s">
        <v>139</v>
      </c>
    </row>
    <row r="93" spans="2:65" s="11" customFormat="1" ht="10.75">
      <c r="B93" s="207"/>
      <c r="C93" s="208"/>
      <c r="D93" s="209" t="s">
        <v>140</v>
      </c>
      <c r="E93" s="210" t="s">
        <v>21</v>
      </c>
      <c r="F93" s="211" t="s">
        <v>141</v>
      </c>
      <c r="G93" s="208"/>
      <c r="H93" s="212" t="s">
        <v>21</v>
      </c>
      <c r="I93" s="213"/>
      <c r="J93" s="208"/>
      <c r="K93" s="208"/>
      <c r="L93" s="214"/>
      <c r="M93" s="215"/>
      <c r="N93" s="216"/>
      <c r="O93" s="216"/>
      <c r="P93" s="216"/>
      <c r="Q93" s="216"/>
      <c r="R93" s="216"/>
      <c r="S93" s="216"/>
      <c r="T93" s="217"/>
      <c r="AT93" s="218" t="s">
        <v>140</v>
      </c>
      <c r="AU93" s="218" t="s">
        <v>138</v>
      </c>
      <c r="AV93" s="11" t="s">
        <v>80</v>
      </c>
      <c r="AW93" s="11" t="s">
        <v>37</v>
      </c>
      <c r="AX93" s="11" t="s">
        <v>73</v>
      </c>
      <c r="AY93" s="218" t="s">
        <v>127</v>
      </c>
    </row>
    <row r="94" spans="2:65" s="12" customFormat="1" ht="10.75">
      <c r="B94" s="219"/>
      <c r="C94" s="220"/>
      <c r="D94" s="209" t="s">
        <v>140</v>
      </c>
      <c r="E94" s="221" t="s">
        <v>21</v>
      </c>
      <c r="F94" s="222" t="s">
        <v>142</v>
      </c>
      <c r="G94" s="220"/>
      <c r="H94" s="223">
        <v>758.8</v>
      </c>
      <c r="I94" s="224"/>
      <c r="J94" s="220"/>
      <c r="K94" s="220"/>
      <c r="L94" s="225"/>
      <c r="M94" s="226"/>
      <c r="N94" s="227"/>
      <c r="O94" s="227"/>
      <c r="P94" s="227"/>
      <c r="Q94" s="227"/>
      <c r="R94" s="227"/>
      <c r="S94" s="227"/>
      <c r="T94" s="228"/>
      <c r="AT94" s="229" t="s">
        <v>140</v>
      </c>
      <c r="AU94" s="229" t="s">
        <v>138</v>
      </c>
      <c r="AV94" s="12" t="s">
        <v>82</v>
      </c>
      <c r="AW94" s="12" t="s">
        <v>37</v>
      </c>
      <c r="AX94" s="12" t="s">
        <v>73</v>
      </c>
      <c r="AY94" s="229" t="s">
        <v>127</v>
      </c>
    </row>
    <row r="95" spans="2:65" s="11" customFormat="1" ht="10.75">
      <c r="B95" s="207"/>
      <c r="C95" s="208"/>
      <c r="D95" s="209" t="s">
        <v>140</v>
      </c>
      <c r="E95" s="210" t="s">
        <v>21</v>
      </c>
      <c r="F95" s="211" t="s">
        <v>143</v>
      </c>
      <c r="G95" s="208"/>
      <c r="H95" s="212" t="s">
        <v>21</v>
      </c>
      <c r="I95" s="213"/>
      <c r="J95" s="208"/>
      <c r="K95" s="208"/>
      <c r="L95" s="214"/>
      <c r="M95" s="215"/>
      <c r="N95" s="216"/>
      <c r="O95" s="216"/>
      <c r="P95" s="216"/>
      <c r="Q95" s="216"/>
      <c r="R95" s="216"/>
      <c r="S95" s="216"/>
      <c r="T95" s="217"/>
      <c r="AT95" s="218" t="s">
        <v>140</v>
      </c>
      <c r="AU95" s="218" t="s">
        <v>138</v>
      </c>
      <c r="AV95" s="11" t="s">
        <v>80</v>
      </c>
      <c r="AW95" s="11" t="s">
        <v>37</v>
      </c>
      <c r="AX95" s="11" t="s">
        <v>73</v>
      </c>
      <c r="AY95" s="218" t="s">
        <v>127</v>
      </c>
    </row>
    <row r="96" spans="2:65" s="12" customFormat="1" ht="10.75">
      <c r="B96" s="219"/>
      <c r="C96" s="220"/>
      <c r="D96" s="209" t="s">
        <v>140</v>
      </c>
      <c r="E96" s="221" t="s">
        <v>21</v>
      </c>
      <c r="F96" s="222" t="s">
        <v>144</v>
      </c>
      <c r="G96" s="220"/>
      <c r="H96" s="223">
        <v>336.64800000000002</v>
      </c>
      <c r="I96" s="224"/>
      <c r="J96" s="220"/>
      <c r="K96" s="220"/>
      <c r="L96" s="225"/>
      <c r="M96" s="226"/>
      <c r="N96" s="227"/>
      <c r="O96" s="227"/>
      <c r="P96" s="227"/>
      <c r="Q96" s="227"/>
      <c r="R96" s="227"/>
      <c r="S96" s="227"/>
      <c r="T96" s="228"/>
      <c r="AT96" s="229" t="s">
        <v>140</v>
      </c>
      <c r="AU96" s="229" t="s">
        <v>138</v>
      </c>
      <c r="AV96" s="12" t="s">
        <v>82</v>
      </c>
      <c r="AW96" s="12" t="s">
        <v>37</v>
      </c>
      <c r="AX96" s="12" t="s">
        <v>73</v>
      </c>
      <c r="AY96" s="229" t="s">
        <v>127</v>
      </c>
    </row>
    <row r="97" spans="2:65" s="11" customFormat="1" ht="10.75">
      <c r="B97" s="207"/>
      <c r="C97" s="208"/>
      <c r="D97" s="209" t="s">
        <v>140</v>
      </c>
      <c r="E97" s="210" t="s">
        <v>21</v>
      </c>
      <c r="F97" s="211" t="s">
        <v>145</v>
      </c>
      <c r="G97" s="208"/>
      <c r="H97" s="212" t="s">
        <v>21</v>
      </c>
      <c r="I97" s="213"/>
      <c r="J97" s="208"/>
      <c r="K97" s="208"/>
      <c r="L97" s="214"/>
      <c r="M97" s="215"/>
      <c r="N97" s="216"/>
      <c r="O97" s="216"/>
      <c r="P97" s="216"/>
      <c r="Q97" s="216"/>
      <c r="R97" s="216"/>
      <c r="S97" s="216"/>
      <c r="T97" s="217"/>
      <c r="AT97" s="218" t="s">
        <v>140</v>
      </c>
      <c r="AU97" s="218" t="s">
        <v>138</v>
      </c>
      <c r="AV97" s="11" t="s">
        <v>80</v>
      </c>
      <c r="AW97" s="11" t="s">
        <v>37</v>
      </c>
      <c r="AX97" s="11" t="s">
        <v>73</v>
      </c>
      <c r="AY97" s="218" t="s">
        <v>127</v>
      </c>
    </row>
    <row r="98" spans="2:65" s="12" customFormat="1" ht="10.75">
      <c r="B98" s="219"/>
      <c r="C98" s="220"/>
      <c r="D98" s="209" t="s">
        <v>140</v>
      </c>
      <c r="E98" s="221" t="s">
        <v>21</v>
      </c>
      <c r="F98" s="222" t="s">
        <v>146</v>
      </c>
      <c r="G98" s="220"/>
      <c r="H98" s="223">
        <v>1084.04</v>
      </c>
      <c r="I98" s="224"/>
      <c r="J98" s="220"/>
      <c r="K98" s="220"/>
      <c r="L98" s="225"/>
      <c r="M98" s="226"/>
      <c r="N98" s="227"/>
      <c r="O98" s="227"/>
      <c r="P98" s="227"/>
      <c r="Q98" s="227"/>
      <c r="R98" s="227"/>
      <c r="S98" s="227"/>
      <c r="T98" s="228"/>
      <c r="AT98" s="229" t="s">
        <v>140</v>
      </c>
      <c r="AU98" s="229" t="s">
        <v>138</v>
      </c>
      <c r="AV98" s="12" t="s">
        <v>82</v>
      </c>
      <c r="AW98" s="12" t="s">
        <v>37</v>
      </c>
      <c r="AX98" s="12" t="s">
        <v>73</v>
      </c>
      <c r="AY98" s="229" t="s">
        <v>127</v>
      </c>
    </row>
    <row r="99" spans="2:65" s="13" customFormat="1" ht="10.75">
      <c r="B99" s="230"/>
      <c r="C99" s="231"/>
      <c r="D99" s="232" t="s">
        <v>140</v>
      </c>
      <c r="E99" s="233" t="s">
        <v>21</v>
      </c>
      <c r="F99" s="234" t="s">
        <v>147</v>
      </c>
      <c r="G99" s="231"/>
      <c r="H99" s="235">
        <v>2179.4879999999998</v>
      </c>
      <c r="I99" s="236"/>
      <c r="J99" s="231"/>
      <c r="K99" s="231"/>
      <c r="L99" s="237"/>
      <c r="M99" s="238"/>
      <c r="N99" s="239"/>
      <c r="O99" s="239"/>
      <c r="P99" s="239"/>
      <c r="Q99" s="239"/>
      <c r="R99" s="239"/>
      <c r="S99" s="239"/>
      <c r="T99" s="240"/>
      <c r="AT99" s="241" t="s">
        <v>140</v>
      </c>
      <c r="AU99" s="241" t="s">
        <v>138</v>
      </c>
      <c r="AV99" s="13" t="s">
        <v>148</v>
      </c>
      <c r="AW99" s="13" t="s">
        <v>37</v>
      </c>
      <c r="AX99" s="13" t="s">
        <v>80</v>
      </c>
      <c r="AY99" s="241" t="s">
        <v>127</v>
      </c>
    </row>
    <row r="100" spans="2:65" s="1" customFormat="1" ht="44.25" customHeight="1">
      <c r="B100" s="41"/>
      <c r="C100" s="195" t="s">
        <v>82</v>
      </c>
      <c r="D100" s="195" t="s">
        <v>132</v>
      </c>
      <c r="E100" s="196" t="s">
        <v>149</v>
      </c>
      <c r="F100" s="197" t="s">
        <v>150</v>
      </c>
      <c r="G100" s="198" t="s">
        <v>135</v>
      </c>
      <c r="H100" s="199">
        <v>196153.92</v>
      </c>
      <c r="I100" s="200"/>
      <c r="J100" s="201">
        <f>ROUND(I100*H100,2)</f>
        <v>0</v>
      </c>
      <c r="K100" s="197" t="s">
        <v>136</v>
      </c>
      <c r="L100" s="61"/>
      <c r="M100" s="202" t="s">
        <v>21</v>
      </c>
      <c r="N100" s="203" t="s">
        <v>44</v>
      </c>
      <c r="O100" s="42"/>
      <c r="P100" s="204">
        <f>O100*H100</f>
        <v>0</v>
      </c>
      <c r="Q100" s="204">
        <v>0</v>
      </c>
      <c r="R100" s="204">
        <f>Q100*H100</f>
        <v>0</v>
      </c>
      <c r="S100" s="204">
        <v>0</v>
      </c>
      <c r="T100" s="205">
        <f>S100*H100</f>
        <v>0</v>
      </c>
      <c r="AR100" s="24" t="s">
        <v>137</v>
      </c>
      <c r="AT100" s="24" t="s">
        <v>132</v>
      </c>
      <c r="AU100" s="24" t="s">
        <v>138</v>
      </c>
      <c r="AY100" s="24" t="s">
        <v>127</v>
      </c>
      <c r="BE100" s="206">
        <f>IF(N100="základní",J100,0)</f>
        <v>0</v>
      </c>
      <c r="BF100" s="206">
        <f>IF(N100="snížená",J100,0)</f>
        <v>0</v>
      </c>
      <c r="BG100" s="206">
        <f>IF(N100="zákl. přenesená",J100,0)</f>
        <v>0</v>
      </c>
      <c r="BH100" s="206">
        <f>IF(N100="sníž. přenesená",J100,0)</f>
        <v>0</v>
      </c>
      <c r="BI100" s="206">
        <f>IF(N100="nulová",J100,0)</f>
        <v>0</v>
      </c>
      <c r="BJ100" s="24" t="s">
        <v>80</v>
      </c>
      <c r="BK100" s="206">
        <f>ROUND(I100*H100,2)</f>
        <v>0</v>
      </c>
      <c r="BL100" s="24" t="s">
        <v>137</v>
      </c>
      <c r="BM100" s="24" t="s">
        <v>151</v>
      </c>
    </row>
    <row r="101" spans="2:65" s="12" customFormat="1" ht="10.75">
      <c r="B101" s="219"/>
      <c r="C101" s="220"/>
      <c r="D101" s="209" t="s">
        <v>140</v>
      </c>
      <c r="E101" s="221" t="s">
        <v>21</v>
      </c>
      <c r="F101" s="222" t="s">
        <v>152</v>
      </c>
      <c r="G101" s="220"/>
      <c r="H101" s="223">
        <v>196153.92</v>
      </c>
      <c r="I101" s="224"/>
      <c r="J101" s="220"/>
      <c r="K101" s="220"/>
      <c r="L101" s="225"/>
      <c r="M101" s="226"/>
      <c r="N101" s="227"/>
      <c r="O101" s="227"/>
      <c r="P101" s="227"/>
      <c r="Q101" s="227"/>
      <c r="R101" s="227"/>
      <c r="S101" s="227"/>
      <c r="T101" s="228"/>
      <c r="AT101" s="229" t="s">
        <v>140</v>
      </c>
      <c r="AU101" s="229" t="s">
        <v>138</v>
      </c>
      <c r="AV101" s="12" t="s">
        <v>82</v>
      </c>
      <c r="AW101" s="12" t="s">
        <v>37</v>
      </c>
      <c r="AX101" s="12" t="s">
        <v>73</v>
      </c>
      <c r="AY101" s="229" t="s">
        <v>127</v>
      </c>
    </row>
    <row r="102" spans="2:65" s="13" customFormat="1" ht="10.75">
      <c r="B102" s="230"/>
      <c r="C102" s="231"/>
      <c r="D102" s="232" t="s">
        <v>140</v>
      </c>
      <c r="E102" s="233" t="s">
        <v>21</v>
      </c>
      <c r="F102" s="234" t="s">
        <v>147</v>
      </c>
      <c r="G102" s="231"/>
      <c r="H102" s="235">
        <v>196153.92</v>
      </c>
      <c r="I102" s="236"/>
      <c r="J102" s="231"/>
      <c r="K102" s="231"/>
      <c r="L102" s="237"/>
      <c r="M102" s="238"/>
      <c r="N102" s="239"/>
      <c r="O102" s="239"/>
      <c r="P102" s="239"/>
      <c r="Q102" s="239"/>
      <c r="R102" s="239"/>
      <c r="S102" s="239"/>
      <c r="T102" s="240"/>
      <c r="AT102" s="241" t="s">
        <v>140</v>
      </c>
      <c r="AU102" s="241" t="s">
        <v>138</v>
      </c>
      <c r="AV102" s="13" t="s">
        <v>148</v>
      </c>
      <c r="AW102" s="13" t="s">
        <v>37</v>
      </c>
      <c r="AX102" s="13" t="s">
        <v>80</v>
      </c>
      <c r="AY102" s="241" t="s">
        <v>127</v>
      </c>
    </row>
    <row r="103" spans="2:65" s="1" customFormat="1" ht="31.5" customHeight="1">
      <c r="B103" s="41"/>
      <c r="C103" s="195" t="s">
        <v>138</v>
      </c>
      <c r="D103" s="195" t="s">
        <v>132</v>
      </c>
      <c r="E103" s="196" t="s">
        <v>153</v>
      </c>
      <c r="F103" s="197" t="s">
        <v>154</v>
      </c>
      <c r="G103" s="198" t="s">
        <v>135</v>
      </c>
      <c r="H103" s="199">
        <v>2179.4879999999998</v>
      </c>
      <c r="I103" s="200"/>
      <c r="J103" s="201">
        <f>ROUND(I103*H103,2)</f>
        <v>0</v>
      </c>
      <c r="K103" s="197" t="s">
        <v>136</v>
      </c>
      <c r="L103" s="61"/>
      <c r="M103" s="202" t="s">
        <v>21</v>
      </c>
      <c r="N103" s="203" t="s">
        <v>44</v>
      </c>
      <c r="O103" s="42"/>
      <c r="P103" s="204">
        <f>O103*H103</f>
        <v>0</v>
      </c>
      <c r="Q103" s="204">
        <v>0</v>
      </c>
      <c r="R103" s="204">
        <f>Q103*H103</f>
        <v>0</v>
      </c>
      <c r="S103" s="204">
        <v>0</v>
      </c>
      <c r="T103" s="205">
        <f>S103*H103</f>
        <v>0</v>
      </c>
      <c r="AR103" s="24" t="s">
        <v>137</v>
      </c>
      <c r="AT103" s="24" t="s">
        <v>132</v>
      </c>
      <c r="AU103" s="24" t="s">
        <v>138</v>
      </c>
      <c r="AY103" s="24" t="s">
        <v>127</v>
      </c>
      <c r="BE103" s="206">
        <f>IF(N103="základní",J103,0)</f>
        <v>0</v>
      </c>
      <c r="BF103" s="206">
        <f>IF(N103="snížená",J103,0)</f>
        <v>0</v>
      </c>
      <c r="BG103" s="206">
        <f>IF(N103="zákl. přenesená",J103,0)</f>
        <v>0</v>
      </c>
      <c r="BH103" s="206">
        <f>IF(N103="sníž. přenesená",J103,0)</f>
        <v>0</v>
      </c>
      <c r="BI103" s="206">
        <f>IF(N103="nulová",J103,0)</f>
        <v>0</v>
      </c>
      <c r="BJ103" s="24" t="s">
        <v>80</v>
      </c>
      <c r="BK103" s="206">
        <f>ROUND(I103*H103,2)</f>
        <v>0</v>
      </c>
      <c r="BL103" s="24" t="s">
        <v>137</v>
      </c>
      <c r="BM103" s="24" t="s">
        <v>155</v>
      </c>
    </row>
    <row r="104" spans="2:65" s="12" customFormat="1" ht="10.75">
      <c r="B104" s="219"/>
      <c r="C104" s="220"/>
      <c r="D104" s="209" t="s">
        <v>140</v>
      </c>
      <c r="E104" s="221" t="s">
        <v>21</v>
      </c>
      <c r="F104" s="222" t="s">
        <v>156</v>
      </c>
      <c r="G104" s="220"/>
      <c r="H104" s="223">
        <v>2179.4879999999998</v>
      </c>
      <c r="I104" s="224"/>
      <c r="J104" s="220"/>
      <c r="K104" s="220"/>
      <c r="L104" s="225"/>
      <c r="M104" s="226"/>
      <c r="N104" s="227"/>
      <c r="O104" s="227"/>
      <c r="P104" s="227"/>
      <c r="Q104" s="227"/>
      <c r="R104" s="227"/>
      <c r="S104" s="227"/>
      <c r="T104" s="228"/>
      <c r="AT104" s="229" t="s">
        <v>140</v>
      </c>
      <c r="AU104" s="229" t="s">
        <v>138</v>
      </c>
      <c r="AV104" s="12" t="s">
        <v>82</v>
      </c>
      <c r="AW104" s="12" t="s">
        <v>37</v>
      </c>
      <c r="AX104" s="12" t="s">
        <v>73</v>
      </c>
      <c r="AY104" s="229" t="s">
        <v>127</v>
      </c>
    </row>
    <row r="105" spans="2:65" s="13" customFormat="1" ht="10.75">
      <c r="B105" s="230"/>
      <c r="C105" s="231"/>
      <c r="D105" s="232" t="s">
        <v>140</v>
      </c>
      <c r="E105" s="233" t="s">
        <v>21</v>
      </c>
      <c r="F105" s="234" t="s">
        <v>147</v>
      </c>
      <c r="G105" s="231"/>
      <c r="H105" s="235">
        <v>2179.4879999999998</v>
      </c>
      <c r="I105" s="236"/>
      <c r="J105" s="231"/>
      <c r="K105" s="231"/>
      <c r="L105" s="237"/>
      <c r="M105" s="238"/>
      <c r="N105" s="239"/>
      <c r="O105" s="239"/>
      <c r="P105" s="239"/>
      <c r="Q105" s="239"/>
      <c r="R105" s="239"/>
      <c r="S105" s="239"/>
      <c r="T105" s="240"/>
      <c r="AT105" s="241" t="s">
        <v>140</v>
      </c>
      <c r="AU105" s="241" t="s">
        <v>138</v>
      </c>
      <c r="AV105" s="13" t="s">
        <v>148</v>
      </c>
      <c r="AW105" s="13" t="s">
        <v>37</v>
      </c>
      <c r="AX105" s="13" t="s">
        <v>80</v>
      </c>
      <c r="AY105" s="241" t="s">
        <v>127</v>
      </c>
    </row>
    <row r="106" spans="2:65" s="1" customFormat="1" ht="22.5" customHeight="1">
      <c r="B106" s="41"/>
      <c r="C106" s="195" t="s">
        <v>157</v>
      </c>
      <c r="D106" s="195" t="s">
        <v>132</v>
      </c>
      <c r="E106" s="196" t="s">
        <v>158</v>
      </c>
      <c r="F106" s="197" t="s">
        <v>159</v>
      </c>
      <c r="G106" s="198" t="s">
        <v>160</v>
      </c>
      <c r="H106" s="199">
        <v>90</v>
      </c>
      <c r="I106" s="200"/>
      <c r="J106" s="201">
        <f>ROUND(I106*H106,2)</f>
        <v>0</v>
      </c>
      <c r="K106" s="197" t="s">
        <v>21</v>
      </c>
      <c r="L106" s="61"/>
      <c r="M106" s="202" t="s">
        <v>21</v>
      </c>
      <c r="N106" s="203" t="s">
        <v>44</v>
      </c>
      <c r="O106" s="42"/>
      <c r="P106" s="204">
        <f>O106*H106</f>
        <v>0</v>
      </c>
      <c r="Q106" s="204">
        <v>0</v>
      </c>
      <c r="R106" s="204">
        <f>Q106*H106</f>
        <v>0</v>
      </c>
      <c r="S106" s="204">
        <v>0</v>
      </c>
      <c r="T106" s="205">
        <f>S106*H106</f>
        <v>0</v>
      </c>
      <c r="AR106" s="24" t="s">
        <v>137</v>
      </c>
      <c r="AT106" s="24" t="s">
        <v>132</v>
      </c>
      <c r="AU106" s="24" t="s">
        <v>138</v>
      </c>
      <c r="AY106" s="24" t="s">
        <v>127</v>
      </c>
      <c r="BE106" s="206">
        <f>IF(N106="základní",J106,0)</f>
        <v>0</v>
      </c>
      <c r="BF106" s="206">
        <f>IF(N106="snížená",J106,0)</f>
        <v>0</v>
      </c>
      <c r="BG106" s="206">
        <f>IF(N106="zákl. přenesená",J106,0)</f>
        <v>0</v>
      </c>
      <c r="BH106" s="206">
        <f>IF(N106="sníž. přenesená",J106,0)</f>
        <v>0</v>
      </c>
      <c r="BI106" s="206">
        <f>IF(N106="nulová",J106,0)</f>
        <v>0</v>
      </c>
      <c r="BJ106" s="24" t="s">
        <v>80</v>
      </c>
      <c r="BK106" s="206">
        <f>ROUND(I106*H106,2)</f>
        <v>0</v>
      </c>
      <c r="BL106" s="24" t="s">
        <v>137</v>
      </c>
      <c r="BM106" s="24" t="s">
        <v>161</v>
      </c>
    </row>
    <row r="107" spans="2:65" s="1" customFormat="1" ht="22.5" customHeight="1">
      <c r="B107" s="41"/>
      <c r="C107" s="195" t="s">
        <v>162</v>
      </c>
      <c r="D107" s="195" t="s">
        <v>132</v>
      </c>
      <c r="E107" s="196" t="s">
        <v>163</v>
      </c>
      <c r="F107" s="197" t="s">
        <v>164</v>
      </c>
      <c r="G107" s="198" t="s">
        <v>135</v>
      </c>
      <c r="H107" s="199">
        <v>2179.4879999999998</v>
      </c>
      <c r="I107" s="200"/>
      <c r="J107" s="201">
        <f>ROUND(I107*H107,2)</f>
        <v>0</v>
      </c>
      <c r="K107" s="197" t="s">
        <v>136</v>
      </c>
      <c r="L107" s="61"/>
      <c r="M107" s="202" t="s">
        <v>21</v>
      </c>
      <c r="N107" s="203" t="s">
        <v>44</v>
      </c>
      <c r="O107" s="42"/>
      <c r="P107" s="204">
        <f>O107*H107</f>
        <v>0</v>
      </c>
      <c r="Q107" s="204">
        <v>0</v>
      </c>
      <c r="R107" s="204">
        <f>Q107*H107</f>
        <v>0</v>
      </c>
      <c r="S107" s="204">
        <v>0</v>
      </c>
      <c r="T107" s="205">
        <f>S107*H107</f>
        <v>0</v>
      </c>
      <c r="AR107" s="24" t="s">
        <v>137</v>
      </c>
      <c r="AT107" s="24" t="s">
        <v>132</v>
      </c>
      <c r="AU107" s="24" t="s">
        <v>138</v>
      </c>
      <c r="AY107" s="24" t="s">
        <v>127</v>
      </c>
      <c r="BE107" s="206">
        <f>IF(N107="základní",J107,0)</f>
        <v>0</v>
      </c>
      <c r="BF107" s="206">
        <f>IF(N107="snížená",J107,0)</f>
        <v>0</v>
      </c>
      <c r="BG107" s="206">
        <f>IF(N107="zákl. přenesená",J107,0)</f>
        <v>0</v>
      </c>
      <c r="BH107" s="206">
        <f>IF(N107="sníž. přenesená",J107,0)</f>
        <v>0</v>
      </c>
      <c r="BI107" s="206">
        <f>IF(N107="nulová",J107,0)</f>
        <v>0</v>
      </c>
      <c r="BJ107" s="24" t="s">
        <v>80</v>
      </c>
      <c r="BK107" s="206">
        <f>ROUND(I107*H107,2)</f>
        <v>0</v>
      </c>
      <c r="BL107" s="24" t="s">
        <v>137</v>
      </c>
      <c r="BM107" s="24" t="s">
        <v>165</v>
      </c>
    </row>
    <row r="108" spans="2:65" s="1" customFormat="1" ht="31.5" customHeight="1">
      <c r="B108" s="41"/>
      <c r="C108" s="195" t="s">
        <v>166</v>
      </c>
      <c r="D108" s="195" t="s">
        <v>132</v>
      </c>
      <c r="E108" s="196" t="s">
        <v>167</v>
      </c>
      <c r="F108" s="197" t="s">
        <v>168</v>
      </c>
      <c r="G108" s="198" t="s">
        <v>135</v>
      </c>
      <c r="H108" s="199">
        <v>130769.28</v>
      </c>
      <c r="I108" s="200"/>
      <c r="J108" s="201">
        <f>ROUND(I108*H108,2)</f>
        <v>0</v>
      </c>
      <c r="K108" s="197" t="s">
        <v>136</v>
      </c>
      <c r="L108" s="61"/>
      <c r="M108" s="202" t="s">
        <v>21</v>
      </c>
      <c r="N108" s="203" t="s">
        <v>44</v>
      </c>
      <c r="O108" s="42"/>
      <c r="P108" s="204">
        <f>O108*H108</f>
        <v>0</v>
      </c>
      <c r="Q108" s="204">
        <v>0</v>
      </c>
      <c r="R108" s="204">
        <f>Q108*H108</f>
        <v>0</v>
      </c>
      <c r="S108" s="204">
        <v>0</v>
      </c>
      <c r="T108" s="205">
        <f>S108*H108</f>
        <v>0</v>
      </c>
      <c r="AR108" s="24" t="s">
        <v>137</v>
      </c>
      <c r="AT108" s="24" t="s">
        <v>132</v>
      </c>
      <c r="AU108" s="24" t="s">
        <v>138</v>
      </c>
      <c r="AY108" s="24" t="s">
        <v>127</v>
      </c>
      <c r="BE108" s="206">
        <f>IF(N108="základní",J108,0)</f>
        <v>0</v>
      </c>
      <c r="BF108" s="206">
        <f>IF(N108="snížená",J108,0)</f>
        <v>0</v>
      </c>
      <c r="BG108" s="206">
        <f>IF(N108="zákl. přenesená",J108,0)</f>
        <v>0</v>
      </c>
      <c r="BH108" s="206">
        <f>IF(N108="sníž. přenesená",J108,0)</f>
        <v>0</v>
      </c>
      <c r="BI108" s="206">
        <f>IF(N108="nulová",J108,0)</f>
        <v>0</v>
      </c>
      <c r="BJ108" s="24" t="s">
        <v>80</v>
      </c>
      <c r="BK108" s="206">
        <f>ROUND(I108*H108,2)</f>
        <v>0</v>
      </c>
      <c r="BL108" s="24" t="s">
        <v>137</v>
      </c>
      <c r="BM108" s="24" t="s">
        <v>169</v>
      </c>
    </row>
    <row r="109" spans="2:65" s="12" customFormat="1" ht="10.75">
      <c r="B109" s="219"/>
      <c r="C109" s="220"/>
      <c r="D109" s="209" t="s">
        <v>140</v>
      </c>
      <c r="E109" s="221" t="s">
        <v>21</v>
      </c>
      <c r="F109" s="222" t="s">
        <v>170</v>
      </c>
      <c r="G109" s="220"/>
      <c r="H109" s="223">
        <v>130769.28</v>
      </c>
      <c r="I109" s="224"/>
      <c r="J109" s="220"/>
      <c r="K109" s="220"/>
      <c r="L109" s="225"/>
      <c r="M109" s="226"/>
      <c r="N109" s="227"/>
      <c r="O109" s="227"/>
      <c r="P109" s="227"/>
      <c r="Q109" s="227"/>
      <c r="R109" s="227"/>
      <c r="S109" s="227"/>
      <c r="T109" s="228"/>
      <c r="AT109" s="229" t="s">
        <v>140</v>
      </c>
      <c r="AU109" s="229" t="s">
        <v>138</v>
      </c>
      <c r="AV109" s="12" t="s">
        <v>82</v>
      </c>
      <c r="AW109" s="12" t="s">
        <v>37</v>
      </c>
      <c r="AX109" s="12" t="s">
        <v>73</v>
      </c>
      <c r="AY109" s="229" t="s">
        <v>127</v>
      </c>
    </row>
    <row r="110" spans="2:65" s="13" customFormat="1" ht="10.75">
      <c r="B110" s="230"/>
      <c r="C110" s="231"/>
      <c r="D110" s="232" t="s">
        <v>140</v>
      </c>
      <c r="E110" s="233" t="s">
        <v>21</v>
      </c>
      <c r="F110" s="234" t="s">
        <v>147</v>
      </c>
      <c r="G110" s="231"/>
      <c r="H110" s="235">
        <v>130769.28</v>
      </c>
      <c r="I110" s="236"/>
      <c r="J110" s="231"/>
      <c r="K110" s="231"/>
      <c r="L110" s="237"/>
      <c r="M110" s="238"/>
      <c r="N110" s="239"/>
      <c r="O110" s="239"/>
      <c r="P110" s="239"/>
      <c r="Q110" s="239"/>
      <c r="R110" s="239"/>
      <c r="S110" s="239"/>
      <c r="T110" s="240"/>
      <c r="AT110" s="241" t="s">
        <v>140</v>
      </c>
      <c r="AU110" s="241" t="s">
        <v>138</v>
      </c>
      <c r="AV110" s="13" t="s">
        <v>148</v>
      </c>
      <c r="AW110" s="13" t="s">
        <v>37</v>
      </c>
      <c r="AX110" s="13" t="s">
        <v>80</v>
      </c>
      <c r="AY110" s="241" t="s">
        <v>127</v>
      </c>
    </row>
    <row r="111" spans="2:65" s="1" customFormat="1" ht="22.5" customHeight="1">
      <c r="B111" s="41"/>
      <c r="C111" s="195" t="s">
        <v>171</v>
      </c>
      <c r="D111" s="195" t="s">
        <v>132</v>
      </c>
      <c r="E111" s="196" t="s">
        <v>172</v>
      </c>
      <c r="F111" s="197" t="s">
        <v>173</v>
      </c>
      <c r="G111" s="198" t="s">
        <v>135</v>
      </c>
      <c r="H111" s="199">
        <v>2179.4879999999998</v>
      </c>
      <c r="I111" s="200"/>
      <c r="J111" s="201">
        <f>ROUND(I111*H111,2)</f>
        <v>0</v>
      </c>
      <c r="K111" s="197" t="s">
        <v>136</v>
      </c>
      <c r="L111" s="61"/>
      <c r="M111" s="202" t="s">
        <v>21</v>
      </c>
      <c r="N111" s="203" t="s">
        <v>44</v>
      </c>
      <c r="O111" s="42"/>
      <c r="P111" s="204">
        <f>O111*H111</f>
        <v>0</v>
      </c>
      <c r="Q111" s="204">
        <v>0</v>
      </c>
      <c r="R111" s="204">
        <f>Q111*H111</f>
        <v>0</v>
      </c>
      <c r="S111" s="204">
        <v>0</v>
      </c>
      <c r="T111" s="205">
        <f>S111*H111</f>
        <v>0</v>
      </c>
      <c r="AR111" s="24" t="s">
        <v>137</v>
      </c>
      <c r="AT111" s="24" t="s">
        <v>132</v>
      </c>
      <c r="AU111" s="24" t="s">
        <v>138</v>
      </c>
      <c r="AY111" s="24" t="s">
        <v>127</v>
      </c>
      <c r="BE111" s="206">
        <f>IF(N111="základní",J111,0)</f>
        <v>0</v>
      </c>
      <c r="BF111" s="206">
        <f>IF(N111="snížená",J111,0)</f>
        <v>0</v>
      </c>
      <c r="BG111" s="206">
        <f>IF(N111="zákl. přenesená",J111,0)</f>
        <v>0</v>
      </c>
      <c r="BH111" s="206">
        <f>IF(N111="sníž. přenesená",J111,0)</f>
        <v>0</v>
      </c>
      <c r="BI111" s="206">
        <f>IF(N111="nulová",J111,0)</f>
        <v>0</v>
      </c>
      <c r="BJ111" s="24" t="s">
        <v>80</v>
      </c>
      <c r="BK111" s="206">
        <f>ROUND(I111*H111,2)</f>
        <v>0</v>
      </c>
      <c r="BL111" s="24" t="s">
        <v>137</v>
      </c>
      <c r="BM111" s="24" t="s">
        <v>174</v>
      </c>
    </row>
    <row r="112" spans="2:65" s="1" customFormat="1" ht="31.5" customHeight="1">
      <c r="B112" s="41"/>
      <c r="C112" s="195" t="s">
        <v>148</v>
      </c>
      <c r="D112" s="195" t="s">
        <v>132</v>
      </c>
      <c r="E112" s="196" t="s">
        <v>175</v>
      </c>
      <c r="F112" s="197" t="s">
        <v>176</v>
      </c>
      <c r="G112" s="198" t="s">
        <v>177</v>
      </c>
      <c r="H112" s="199">
        <v>8</v>
      </c>
      <c r="I112" s="200"/>
      <c r="J112" s="201">
        <f>ROUND(I112*H112,2)</f>
        <v>0</v>
      </c>
      <c r="K112" s="197" t="s">
        <v>136</v>
      </c>
      <c r="L112" s="61"/>
      <c r="M112" s="202" t="s">
        <v>21</v>
      </c>
      <c r="N112" s="203" t="s">
        <v>44</v>
      </c>
      <c r="O112" s="42"/>
      <c r="P112" s="204">
        <f>O112*H112</f>
        <v>0</v>
      </c>
      <c r="Q112" s="204">
        <v>0</v>
      </c>
      <c r="R112" s="204">
        <f>Q112*H112</f>
        <v>0</v>
      </c>
      <c r="S112" s="204">
        <v>0</v>
      </c>
      <c r="T112" s="205">
        <f>S112*H112</f>
        <v>0</v>
      </c>
      <c r="AR112" s="24" t="s">
        <v>137</v>
      </c>
      <c r="AT112" s="24" t="s">
        <v>132</v>
      </c>
      <c r="AU112" s="24" t="s">
        <v>138</v>
      </c>
      <c r="AY112" s="24" t="s">
        <v>127</v>
      </c>
      <c r="BE112" s="206">
        <f>IF(N112="základní",J112,0)</f>
        <v>0</v>
      </c>
      <c r="BF112" s="206">
        <f>IF(N112="snížená",J112,0)</f>
        <v>0</v>
      </c>
      <c r="BG112" s="206">
        <f>IF(N112="zákl. přenesená",J112,0)</f>
        <v>0</v>
      </c>
      <c r="BH112" s="206">
        <f>IF(N112="sníž. přenesená",J112,0)</f>
        <v>0</v>
      </c>
      <c r="BI112" s="206">
        <f>IF(N112="nulová",J112,0)</f>
        <v>0</v>
      </c>
      <c r="BJ112" s="24" t="s">
        <v>80</v>
      </c>
      <c r="BK112" s="206">
        <f>ROUND(I112*H112,2)</f>
        <v>0</v>
      </c>
      <c r="BL112" s="24" t="s">
        <v>137</v>
      </c>
      <c r="BM112" s="24" t="s">
        <v>178</v>
      </c>
    </row>
    <row r="113" spans="2:65" s="11" customFormat="1" ht="10.75">
      <c r="B113" s="207"/>
      <c r="C113" s="208"/>
      <c r="D113" s="209" t="s">
        <v>140</v>
      </c>
      <c r="E113" s="210" t="s">
        <v>21</v>
      </c>
      <c r="F113" s="211" t="s">
        <v>141</v>
      </c>
      <c r="G113" s="208"/>
      <c r="H113" s="212" t="s">
        <v>21</v>
      </c>
      <c r="I113" s="213"/>
      <c r="J113" s="208"/>
      <c r="K113" s="208"/>
      <c r="L113" s="214"/>
      <c r="M113" s="215"/>
      <c r="N113" s="216"/>
      <c r="O113" s="216"/>
      <c r="P113" s="216"/>
      <c r="Q113" s="216"/>
      <c r="R113" s="216"/>
      <c r="S113" s="216"/>
      <c r="T113" s="217"/>
      <c r="AT113" s="218" t="s">
        <v>140</v>
      </c>
      <c r="AU113" s="218" t="s">
        <v>138</v>
      </c>
      <c r="AV113" s="11" t="s">
        <v>80</v>
      </c>
      <c r="AW113" s="11" t="s">
        <v>37</v>
      </c>
      <c r="AX113" s="11" t="s">
        <v>73</v>
      </c>
      <c r="AY113" s="218" t="s">
        <v>127</v>
      </c>
    </row>
    <row r="114" spans="2:65" s="12" customFormat="1" ht="10.75">
      <c r="B114" s="219"/>
      <c r="C114" s="220"/>
      <c r="D114" s="209" t="s">
        <v>140</v>
      </c>
      <c r="E114" s="221" t="s">
        <v>21</v>
      </c>
      <c r="F114" s="222" t="s">
        <v>138</v>
      </c>
      <c r="G114" s="220"/>
      <c r="H114" s="223">
        <v>3</v>
      </c>
      <c r="I114" s="224"/>
      <c r="J114" s="220"/>
      <c r="K114" s="220"/>
      <c r="L114" s="225"/>
      <c r="M114" s="226"/>
      <c r="N114" s="227"/>
      <c r="O114" s="227"/>
      <c r="P114" s="227"/>
      <c r="Q114" s="227"/>
      <c r="R114" s="227"/>
      <c r="S114" s="227"/>
      <c r="T114" s="228"/>
      <c r="AT114" s="229" t="s">
        <v>140</v>
      </c>
      <c r="AU114" s="229" t="s">
        <v>138</v>
      </c>
      <c r="AV114" s="12" t="s">
        <v>82</v>
      </c>
      <c r="AW114" s="12" t="s">
        <v>37</v>
      </c>
      <c r="AX114" s="12" t="s">
        <v>73</v>
      </c>
      <c r="AY114" s="229" t="s">
        <v>127</v>
      </c>
    </row>
    <row r="115" spans="2:65" s="11" customFormat="1" ht="10.75">
      <c r="B115" s="207"/>
      <c r="C115" s="208"/>
      <c r="D115" s="209" t="s">
        <v>140</v>
      </c>
      <c r="E115" s="210" t="s">
        <v>21</v>
      </c>
      <c r="F115" s="211" t="s">
        <v>145</v>
      </c>
      <c r="G115" s="208"/>
      <c r="H115" s="212" t="s">
        <v>21</v>
      </c>
      <c r="I115" s="213"/>
      <c r="J115" s="208"/>
      <c r="K115" s="208"/>
      <c r="L115" s="214"/>
      <c r="M115" s="215"/>
      <c r="N115" s="216"/>
      <c r="O115" s="216"/>
      <c r="P115" s="216"/>
      <c r="Q115" s="216"/>
      <c r="R115" s="216"/>
      <c r="S115" s="216"/>
      <c r="T115" s="217"/>
      <c r="AT115" s="218" t="s">
        <v>140</v>
      </c>
      <c r="AU115" s="218" t="s">
        <v>138</v>
      </c>
      <c r="AV115" s="11" t="s">
        <v>80</v>
      </c>
      <c r="AW115" s="11" t="s">
        <v>37</v>
      </c>
      <c r="AX115" s="11" t="s">
        <v>73</v>
      </c>
      <c r="AY115" s="218" t="s">
        <v>127</v>
      </c>
    </row>
    <row r="116" spans="2:65" s="12" customFormat="1" ht="10.75">
      <c r="B116" s="219"/>
      <c r="C116" s="220"/>
      <c r="D116" s="209" t="s">
        <v>140</v>
      </c>
      <c r="E116" s="221" t="s">
        <v>21</v>
      </c>
      <c r="F116" s="222" t="s">
        <v>179</v>
      </c>
      <c r="G116" s="220"/>
      <c r="H116" s="223">
        <v>5</v>
      </c>
      <c r="I116" s="224"/>
      <c r="J116" s="220"/>
      <c r="K116" s="220"/>
      <c r="L116" s="225"/>
      <c r="M116" s="226"/>
      <c r="N116" s="227"/>
      <c r="O116" s="227"/>
      <c r="P116" s="227"/>
      <c r="Q116" s="227"/>
      <c r="R116" s="227"/>
      <c r="S116" s="227"/>
      <c r="T116" s="228"/>
      <c r="AT116" s="229" t="s">
        <v>140</v>
      </c>
      <c r="AU116" s="229" t="s">
        <v>138</v>
      </c>
      <c r="AV116" s="12" t="s">
        <v>82</v>
      </c>
      <c r="AW116" s="12" t="s">
        <v>37</v>
      </c>
      <c r="AX116" s="12" t="s">
        <v>73</v>
      </c>
      <c r="AY116" s="229" t="s">
        <v>127</v>
      </c>
    </row>
    <row r="117" spans="2:65" s="13" customFormat="1" ht="10.75">
      <c r="B117" s="230"/>
      <c r="C117" s="231"/>
      <c r="D117" s="232" t="s">
        <v>140</v>
      </c>
      <c r="E117" s="233" t="s">
        <v>21</v>
      </c>
      <c r="F117" s="234" t="s">
        <v>147</v>
      </c>
      <c r="G117" s="231"/>
      <c r="H117" s="235">
        <v>8</v>
      </c>
      <c r="I117" s="236"/>
      <c r="J117" s="231"/>
      <c r="K117" s="231"/>
      <c r="L117" s="237"/>
      <c r="M117" s="238"/>
      <c r="N117" s="239"/>
      <c r="O117" s="239"/>
      <c r="P117" s="239"/>
      <c r="Q117" s="239"/>
      <c r="R117" s="239"/>
      <c r="S117" s="239"/>
      <c r="T117" s="240"/>
      <c r="AT117" s="241" t="s">
        <v>140</v>
      </c>
      <c r="AU117" s="241" t="s">
        <v>138</v>
      </c>
      <c r="AV117" s="13" t="s">
        <v>148</v>
      </c>
      <c r="AW117" s="13" t="s">
        <v>37</v>
      </c>
      <c r="AX117" s="13" t="s">
        <v>80</v>
      </c>
      <c r="AY117" s="241" t="s">
        <v>127</v>
      </c>
    </row>
    <row r="118" spans="2:65" s="1" customFormat="1" ht="31.5" customHeight="1">
      <c r="B118" s="41"/>
      <c r="C118" s="195" t="s">
        <v>180</v>
      </c>
      <c r="D118" s="195" t="s">
        <v>132</v>
      </c>
      <c r="E118" s="196" t="s">
        <v>181</v>
      </c>
      <c r="F118" s="197" t="s">
        <v>182</v>
      </c>
      <c r="G118" s="198" t="s">
        <v>177</v>
      </c>
      <c r="H118" s="199">
        <v>720</v>
      </c>
      <c r="I118" s="200"/>
      <c r="J118" s="201">
        <f>ROUND(I118*H118,2)</f>
        <v>0</v>
      </c>
      <c r="K118" s="197" t="s">
        <v>136</v>
      </c>
      <c r="L118" s="61"/>
      <c r="M118" s="202" t="s">
        <v>21</v>
      </c>
      <c r="N118" s="203" t="s">
        <v>44</v>
      </c>
      <c r="O118" s="42"/>
      <c r="P118" s="204">
        <f>O118*H118</f>
        <v>0</v>
      </c>
      <c r="Q118" s="204">
        <v>0</v>
      </c>
      <c r="R118" s="204">
        <f>Q118*H118</f>
        <v>0</v>
      </c>
      <c r="S118" s="204">
        <v>0</v>
      </c>
      <c r="T118" s="205">
        <f>S118*H118</f>
        <v>0</v>
      </c>
      <c r="AR118" s="24" t="s">
        <v>137</v>
      </c>
      <c r="AT118" s="24" t="s">
        <v>132</v>
      </c>
      <c r="AU118" s="24" t="s">
        <v>138</v>
      </c>
      <c r="AY118" s="24" t="s">
        <v>127</v>
      </c>
      <c r="BE118" s="206">
        <f>IF(N118="základní",J118,0)</f>
        <v>0</v>
      </c>
      <c r="BF118" s="206">
        <f>IF(N118="snížená",J118,0)</f>
        <v>0</v>
      </c>
      <c r="BG118" s="206">
        <f>IF(N118="zákl. přenesená",J118,0)</f>
        <v>0</v>
      </c>
      <c r="BH118" s="206">
        <f>IF(N118="sníž. přenesená",J118,0)</f>
        <v>0</v>
      </c>
      <c r="BI118" s="206">
        <f>IF(N118="nulová",J118,0)</f>
        <v>0</v>
      </c>
      <c r="BJ118" s="24" t="s">
        <v>80</v>
      </c>
      <c r="BK118" s="206">
        <f>ROUND(I118*H118,2)</f>
        <v>0</v>
      </c>
      <c r="BL118" s="24" t="s">
        <v>137</v>
      </c>
      <c r="BM118" s="24" t="s">
        <v>183</v>
      </c>
    </row>
    <row r="119" spans="2:65" s="12" customFormat="1" ht="10.75">
      <c r="B119" s="219"/>
      <c r="C119" s="220"/>
      <c r="D119" s="209" t="s">
        <v>140</v>
      </c>
      <c r="E119" s="221" t="s">
        <v>21</v>
      </c>
      <c r="F119" s="222" t="s">
        <v>184</v>
      </c>
      <c r="G119" s="220"/>
      <c r="H119" s="223">
        <v>720</v>
      </c>
      <c r="I119" s="224"/>
      <c r="J119" s="220"/>
      <c r="K119" s="220"/>
      <c r="L119" s="225"/>
      <c r="M119" s="226"/>
      <c r="N119" s="227"/>
      <c r="O119" s="227"/>
      <c r="P119" s="227"/>
      <c r="Q119" s="227"/>
      <c r="R119" s="227"/>
      <c r="S119" s="227"/>
      <c r="T119" s="228"/>
      <c r="AT119" s="229" t="s">
        <v>140</v>
      </c>
      <c r="AU119" s="229" t="s">
        <v>138</v>
      </c>
      <c r="AV119" s="12" t="s">
        <v>82</v>
      </c>
      <c r="AW119" s="12" t="s">
        <v>37</v>
      </c>
      <c r="AX119" s="12" t="s">
        <v>73</v>
      </c>
      <c r="AY119" s="229" t="s">
        <v>127</v>
      </c>
    </row>
    <row r="120" spans="2:65" s="13" customFormat="1" ht="10.75">
      <c r="B120" s="230"/>
      <c r="C120" s="231"/>
      <c r="D120" s="232" t="s">
        <v>140</v>
      </c>
      <c r="E120" s="233" t="s">
        <v>21</v>
      </c>
      <c r="F120" s="234" t="s">
        <v>147</v>
      </c>
      <c r="G120" s="231"/>
      <c r="H120" s="235">
        <v>720</v>
      </c>
      <c r="I120" s="236"/>
      <c r="J120" s="231"/>
      <c r="K120" s="231"/>
      <c r="L120" s="237"/>
      <c r="M120" s="238"/>
      <c r="N120" s="239"/>
      <c r="O120" s="239"/>
      <c r="P120" s="239"/>
      <c r="Q120" s="239"/>
      <c r="R120" s="239"/>
      <c r="S120" s="239"/>
      <c r="T120" s="240"/>
      <c r="AT120" s="241" t="s">
        <v>140</v>
      </c>
      <c r="AU120" s="241" t="s">
        <v>138</v>
      </c>
      <c r="AV120" s="13" t="s">
        <v>148</v>
      </c>
      <c r="AW120" s="13" t="s">
        <v>37</v>
      </c>
      <c r="AX120" s="13" t="s">
        <v>80</v>
      </c>
      <c r="AY120" s="241" t="s">
        <v>127</v>
      </c>
    </row>
    <row r="121" spans="2:65" s="1" customFormat="1" ht="31.5" customHeight="1">
      <c r="B121" s="41"/>
      <c r="C121" s="195" t="s">
        <v>185</v>
      </c>
      <c r="D121" s="195" t="s">
        <v>132</v>
      </c>
      <c r="E121" s="196" t="s">
        <v>186</v>
      </c>
      <c r="F121" s="197" t="s">
        <v>187</v>
      </c>
      <c r="G121" s="198" t="s">
        <v>177</v>
      </c>
      <c r="H121" s="199">
        <v>8</v>
      </c>
      <c r="I121" s="200"/>
      <c r="J121" s="201">
        <f>ROUND(I121*H121,2)</f>
        <v>0</v>
      </c>
      <c r="K121" s="197" t="s">
        <v>136</v>
      </c>
      <c r="L121" s="61"/>
      <c r="M121" s="202" t="s">
        <v>21</v>
      </c>
      <c r="N121" s="203" t="s">
        <v>44</v>
      </c>
      <c r="O121" s="42"/>
      <c r="P121" s="204">
        <f>O121*H121</f>
        <v>0</v>
      </c>
      <c r="Q121" s="204">
        <v>0</v>
      </c>
      <c r="R121" s="204">
        <f>Q121*H121</f>
        <v>0</v>
      </c>
      <c r="S121" s="204">
        <v>0</v>
      </c>
      <c r="T121" s="205">
        <f>S121*H121</f>
        <v>0</v>
      </c>
      <c r="AR121" s="24" t="s">
        <v>137</v>
      </c>
      <c r="AT121" s="24" t="s">
        <v>132</v>
      </c>
      <c r="AU121" s="24" t="s">
        <v>138</v>
      </c>
      <c r="AY121" s="24" t="s">
        <v>127</v>
      </c>
      <c r="BE121" s="206">
        <f>IF(N121="základní",J121,0)</f>
        <v>0</v>
      </c>
      <c r="BF121" s="206">
        <f>IF(N121="snížená",J121,0)</f>
        <v>0</v>
      </c>
      <c r="BG121" s="206">
        <f>IF(N121="zákl. přenesená",J121,0)</f>
        <v>0</v>
      </c>
      <c r="BH121" s="206">
        <f>IF(N121="sníž. přenesená",J121,0)</f>
        <v>0</v>
      </c>
      <c r="BI121" s="206">
        <f>IF(N121="nulová",J121,0)</f>
        <v>0</v>
      </c>
      <c r="BJ121" s="24" t="s">
        <v>80</v>
      </c>
      <c r="BK121" s="206">
        <f>ROUND(I121*H121,2)</f>
        <v>0</v>
      </c>
      <c r="BL121" s="24" t="s">
        <v>137</v>
      </c>
      <c r="BM121" s="24" t="s">
        <v>188</v>
      </c>
    </row>
    <row r="122" spans="2:65" s="12" customFormat="1" ht="10.75">
      <c r="B122" s="219"/>
      <c r="C122" s="220"/>
      <c r="D122" s="209" t="s">
        <v>140</v>
      </c>
      <c r="E122" s="221" t="s">
        <v>21</v>
      </c>
      <c r="F122" s="222" t="s">
        <v>189</v>
      </c>
      <c r="G122" s="220"/>
      <c r="H122" s="223">
        <v>8</v>
      </c>
      <c r="I122" s="224"/>
      <c r="J122" s="220"/>
      <c r="K122" s="220"/>
      <c r="L122" s="225"/>
      <c r="M122" s="226"/>
      <c r="N122" s="227"/>
      <c r="O122" s="227"/>
      <c r="P122" s="227"/>
      <c r="Q122" s="227"/>
      <c r="R122" s="227"/>
      <c r="S122" s="227"/>
      <c r="T122" s="228"/>
      <c r="AT122" s="229" t="s">
        <v>140</v>
      </c>
      <c r="AU122" s="229" t="s">
        <v>138</v>
      </c>
      <c r="AV122" s="12" t="s">
        <v>82</v>
      </c>
      <c r="AW122" s="12" t="s">
        <v>37</v>
      </c>
      <c r="AX122" s="12" t="s">
        <v>80</v>
      </c>
      <c r="AY122" s="229" t="s">
        <v>127</v>
      </c>
    </row>
    <row r="123" spans="2:65" s="10" customFormat="1" ht="22.3" customHeight="1">
      <c r="B123" s="176"/>
      <c r="C123" s="177"/>
      <c r="D123" s="192" t="s">
        <v>72</v>
      </c>
      <c r="E123" s="193" t="s">
        <v>190</v>
      </c>
      <c r="F123" s="193" t="s">
        <v>191</v>
      </c>
      <c r="G123" s="177"/>
      <c r="H123" s="177"/>
      <c r="I123" s="180"/>
      <c r="J123" s="194">
        <f>BK123</f>
        <v>0</v>
      </c>
      <c r="K123" s="177"/>
      <c r="L123" s="182"/>
      <c r="M123" s="183"/>
      <c r="N123" s="184"/>
      <c r="O123" s="184"/>
      <c r="P123" s="185">
        <f>SUM(P124:P130)</f>
        <v>0</v>
      </c>
      <c r="Q123" s="184"/>
      <c r="R123" s="185">
        <f>SUM(R124:R130)</f>
        <v>0</v>
      </c>
      <c r="S123" s="184"/>
      <c r="T123" s="186">
        <f>SUM(T124:T130)</f>
        <v>0</v>
      </c>
      <c r="AR123" s="187" t="s">
        <v>80</v>
      </c>
      <c r="AT123" s="188" t="s">
        <v>72</v>
      </c>
      <c r="AU123" s="188" t="s">
        <v>82</v>
      </c>
      <c r="AY123" s="187" t="s">
        <v>127</v>
      </c>
      <c r="BK123" s="189">
        <f>SUM(BK124:BK130)</f>
        <v>0</v>
      </c>
    </row>
    <row r="124" spans="2:65" s="1" customFormat="1" ht="31.5" customHeight="1">
      <c r="B124" s="41"/>
      <c r="C124" s="195" t="s">
        <v>192</v>
      </c>
      <c r="D124" s="195" t="s">
        <v>132</v>
      </c>
      <c r="E124" s="196" t="s">
        <v>193</v>
      </c>
      <c r="F124" s="197" t="s">
        <v>194</v>
      </c>
      <c r="G124" s="198" t="s">
        <v>195</v>
      </c>
      <c r="H124" s="199">
        <v>35.36</v>
      </c>
      <c r="I124" s="200"/>
      <c r="J124" s="201">
        <f>ROUND(I124*H124,2)</f>
        <v>0</v>
      </c>
      <c r="K124" s="197" t="s">
        <v>136</v>
      </c>
      <c r="L124" s="61"/>
      <c r="M124" s="202" t="s">
        <v>21</v>
      </c>
      <c r="N124" s="203" t="s">
        <v>44</v>
      </c>
      <c r="O124" s="42"/>
      <c r="P124" s="204">
        <f>O124*H124</f>
        <v>0</v>
      </c>
      <c r="Q124" s="204">
        <v>0</v>
      </c>
      <c r="R124" s="204">
        <f>Q124*H124</f>
        <v>0</v>
      </c>
      <c r="S124" s="204">
        <v>0</v>
      </c>
      <c r="T124" s="205">
        <f>S124*H124</f>
        <v>0</v>
      </c>
      <c r="AR124" s="24" t="s">
        <v>148</v>
      </c>
      <c r="AT124" s="24" t="s">
        <v>132</v>
      </c>
      <c r="AU124" s="24" t="s">
        <v>138</v>
      </c>
      <c r="AY124" s="24" t="s">
        <v>127</v>
      </c>
      <c r="BE124" s="206">
        <f>IF(N124="základní",J124,0)</f>
        <v>0</v>
      </c>
      <c r="BF124" s="206">
        <f>IF(N124="snížená",J124,0)</f>
        <v>0</v>
      </c>
      <c r="BG124" s="206">
        <f>IF(N124="zákl. přenesená",J124,0)</f>
        <v>0</v>
      </c>
      <c r="BH124" s="206">
        <f>IF(N124="sníž. přenesená",J124,0)</f>
        <v>0</v>
      </c>
      <c r="BI124" s="206">
        <f>IF(N124="nulová",J124,0)</f>
        <v>0</v>
      </c>
      <c r="BJ124" s="24" t="s">
        <v>80</v>
      </c>
      <c r="BK124" s="206">
        <f>ROUND(I124*H124,2)</f>
        <v>0</v>
      </c>
      <c r="BL124" s="24" t="s">
        <v>148</v>
      </c>
      <c r="BM124" s="24" t="s">
        <v>196</v>
      </c>
    </row>
    <row r="125" spans="2:65" s="1" customFormat="1" ht="31.5" customHeight="1">
      <c r="B125" s="41"/>
      <c r="C125" s="195" t="s">
        <v>197</v>
      </c>
      <c r="D125" s="195" t="s">
        <v>132</v>
      </c>
      <c r="E125" s="196" t="s">
        <v>198</v>
      </c>
      <c r="F125" s="197" t="s">
        <v>199</v>
      </c>
      <c r="G125" s="198" t="s">
        <v>195</v>
      </c>
      <c r="H125" s="199">
        <v>35.36</v>
      </c>
      <c r="I125" s="200"/>
      <c r="J125" s="201">
        <f>ROUND(I125*H125,2)</f>
        <v>0</v>
      </c>
      <c r="K125" s="197" t="s">
        <v>136</v>
      </c>
      <c r="L125" s="61"/>
      <c r="M125" s="202" t="s">
        <v>21</v>
      </c>
      <c r="N125" s="203" t="s">
        <v>44</v>
      </c>
      <c r="O125" s="42"/>
      <c r="P125" s="204">
        <f>O125*H125</f>
        <v>0</v>
      </c>
      <c r="Q125" s="204">
        <v>0</v>
      </c>
      <c r="R125" s="204">
        <f>Q125*H125</f>
        <v>0</v>
      </c>
      <c r="S125" s="204">
        <v>0</v>
      </c>
      <c r="T125" s="205">
        <f>S125*H125</f>
        <v>0</v>
      </c>
      <c r="AR125" s="24" t="s">
        <v>148</v>
      </c>
      <c r="AT125" s="24" t="s">
        <v>132</v>
      </c>
      <c r="AU125" s="24" t="s">
        <v>138</v>
      </c>
      <c r="AY125" s="24" t="s">
        <v>127</v>
      </c>
      <c r="BE125" s="206">
        <f>IF(N125="základní",J125,0)</f>
        <v>0</v>
      </c>
      <c r="BF125" s="206">
        <f>IF(N125="snížená",J125,0)</f>
        <v>0</v>
      </c>
      <c r="BG125" s="206">
        <f>IF(N125="zákl. přenesená",J125,0)</f>
        <v>0</v>
      </c>
      <c r="BH125" s="206">
        <f>IF(N125="sníž. přenesená",J125,0)</f>
        <v>0</v>
      </c>
      <c r="BI125" s="206">
        <f>IF(N125="nulová",J125,0)</f>
        <v>0</v>
      </c>
      <c r="BJ125" s="24" t="s">
        <v>80</v>
      </c>
      <c r="BK125" s="206">
        <f>ROUND(I125*H125,2)</f>
        <v>0</v>
      </c>
      <c r="BL125" s="24" t="s">
        <v>148</v>
      </c>
      <c r="BM125" s="24" t="s">
        <v>200</v>
      </c>
    </row>
    <row r="126" spans="2:65" s="1" customFormat="1" ht="31.5" customHeight="1">
      <c r="B126" s="41"/>
      <c r="C126" s="195" t="s">
        <v>201</v>
      </c>
      <c r="D126" s="195" t="s">
        <v>132</v>
      </c>
      <c r="E126" s="196" t="s">
        <v>202</v>
      </c>
      <c r="F126" s="197" t="s">
        <v>203</v>
      </c>
      <c r="G126" s="198" t="s">
        <v>195</v>
      </c>
      <c r="H126" s="199">
        <v>884</v>
      </c>
      <c r="I126" s="200"/>
      <c r="J126" s="201">
        <f>ROUND(I126*H126,2)</f>
        <v>0</v>
      </c>
      <c r="K126" s="197" t="s">
        <v>136</v>
      </c>
      <c r="L126" s="61"/>
      <c r="M126" s="202" t="s">
        <v>21</v>
      </c>
      <c r="N126" s="203" t="s">
        <v>44</v>
      </c>
      <c r="O126" s="42"/>
      <c r="P126" s="204">
        <f>O126*H126</f>
        <v>0</v>
      </c>
      <c r="Q126" s="204">
        <v>0</v>
      </c>
      <c r="R126" s="204">
        <f>Q126*H126</f>
        <v>0</v>
      </c>
      <c r="S126" s="204">
        <v>0</v>
      </c>
      <c r="T126" s="205">
        <f>S126*H126</f>
        <v>0</v>
      </c>
      <c r="AR126" s="24" t="s">
        <v>148</v>
      </c>
      <c r="AT126" s="24" t="s">
        <v>132</v>
      </c>
      <c r="AU126" s="24" t="s">
        <v>138</v>
      </c>
      <c r="AY126" s="24" t="s">
        <v>127</v>
      </c>
      <c r="BE126" s="206">
        <f>IF(N126="základní",J126,0)</f>
        <v>0</v>
      </c>
      <c r="BF126" s="206">
        <f>IF(N126="snížená",J126,0)</f>
        <v>0</v>
      </c>
      <c r="BG126" s="206">
        <f>IF(N126="zákl. přenesená",J126,0)</f>
        <v>0</v>
      </c>
      <c r="BH126" s="206">
        <f>IF(N126="sníž. přenesená",J126,0)</f>
        <v>0</v>
      </c>
      <c r="BI126" s="206">
        <f>IF(N126="nulová",J126,0)</f>
        <v>0</v>
      </c>
      <c r="BJ126" s="24" t="s">
        <v>80</v>
      </c>
      <c r="BK126" s="206">
        <f>ROUND(I126*H126,2)</f>
        <v>0</v>
      </c>
      <c r="BL126" s="24" t="s">
        <v>148</v>
      </c>
      <c r="BM126" s="24" t="s">
        <v>204</v>
      </c>
    </row>
    <row r="127" spans="2:65" s="12" customFormat="1" ht="10.75">
      <c r="B127" s="219"/>
      <c r="C127" s="220"/>
      <c r="D127" s="209" t="s">
        <v>140</v>
      </c>
      <c r="E127" s="221" t="s">
        <v>21</v>
      </c>
      <c r="F127" s="222" t="s">
        <v>205</v>
      </c>
      <c r="G127" s="220"/>
      <c r="H127" s="223">
        <v>884</v>
      </c>
      <c r="I127" s="224"/>
      <c r="J127" s="220"/>
      <c r="K127" s="220"/>
      <c r="L127" s="225"/>
      <c r="M127" s="226"/>
      <c r="N127" s="227"/>
      <c r="O127" s="227"/>
      <c r="P127" s="227"/>
      <c r="Q127" s="227"/>
      <c r="R127" s="227"/>
      <c r="S127" s="227"/>
      <c r="T127" s="228"/>
      <c r="AT127" s="229" t="s">
        <v>140</v>
      </c>
      <c r="AU127" s="229" t="s">
        <v>138</v>
      </c>
      <c r="AV127" s="12" t="s">
        <v>82</v>
      </c>
      <c r="AW127" s="12" t="s">
        <v>37</v>
      </c>
      <c r="AX127" s="12" t="s">
        <v>73</v>
      </c>
      <c r="AY127" s="229" t="s">
        <v>127</v>
      </c>
    </row>
    <row r="128" spans="2:65" s="13" customFormat="1" ht="10.75">
      <c r="B128" s="230"/>
      <c r="C128" s="231"/>
      <c r="D128" s="232" t="s">
        <v>140</v>
      </c>
      <c r="E128" s="233" t="s">
        <v>21</v>
      </c>
      <c r="F128" s="234" t="s">
        <v>147</v>
      </c>
      <c r="G128" s="231"/>
      <c r="H128" s="235">
        <v>884</v>
      </c>
      <c r="I128" s="236"/>
      <c r="J128" s="231"/>
      <c r="K128" s="231"/>
      <c r="L128" s="237"/>
      <c r="M128" s="238"/>
      <c r="N128" s="239"/>
      <c r="O128" s="239"/>
      <c r="P128" s="239"/>
      <c r="Q128" s="239"/>
      <c r="R128" s="239"/>
      <c r="S128" s="239"/>
      <c r="T128" s="240"/>
      <c r="AT128" s="241" t="s">
        <v>140</v>
      </c>
      <c r="AU128" s="241" t="s">
        <v>138</v>
      </c>
      <c r="AV128" s="13" t="s">
        <v>148</v>
      </c>
      <c r="AW128" s="13" t="s">
        <v>37</v>
      </c>
      <c r="AX128" s="13" t="s">
        <v>80</v>
      </c>
      <c r="AY128" s="241" t="s">
        <v>127</v>
      </c>
    </row>
    <row r="129" spans="2:65" s="1" customFormat="1" ht="22.5" customHeight="1">
      <c r="B129" s="41"/>
      <c r="C129" s="195" t="s">
        <v>206</v>
      </c>
      <c r="D129" s="195" t="s">
        <v>132</v>
      </c>
      <c r="E129" s="196" t="s">
        <v>207</v>
      </c>
      <c r="F129" s="197" t="s">
        <v>208</v>
      </c>
      <c r="G129" s="198" t="s">
        <v>195</v>
      </c>
      <c r="H129" s="199">
        <v>16.5</v>
      </c>
      <c r="I129" s="200"/>
      <c r="J129" s="201">
        <f>ROUND(I129*H129,2)</f>
        <v>0</v>
      </c>
      <c r="K129" s="197" t="s">
        <v>21</v>
      </c>
      <c r="L129" s="61"/>
      <c r="M129" s="202" t="s">
        <v>21</v>
      </c>
      <c r="N129" s="203" t="s">
        <v>44</v>
      </c>
      <c r="O129" s="42"/>
      <c r="P129" s="204">
        <f>O129*H129</f>
        <v>0</v>
      </c>
      <c r="Q129" s="204">
        <v>0</v>
      </c>
      <c r="R129" s="204">
        <f>Q129*H129</f>
        <v>0</v>
      </c>
      <c r="S129" s="204">
        <v>0</v>
      </c>
      <c r="T129" s="205">
        <f>S129*H129</f>
        <v>0</v>
      </c>
      <c r="AR129" s="24" t="s">
        <v>148</v>
      </c>
      <c r="AT129" s="24" t="s">
        <v>132</v>
      </c>
      <c r="AU129" s="24" t="s">
        <v>138</v>
      </c>
      <c r="AY129" s="24" t="s">
        <v>127</v>
      </c>
      <c r="BE129" s="206">
        <f>IF(N129="základní",J129,0)</f>
        <v>0</v>
      </c>
      <c r="BF129" s="206">
        <f>IF(N129="snížená",J129,0)</f>
        <v>0</v>
      </c>
      <c r="BG129" s="206">
        <f>IF(N129="zákl. přenesená",J129,0)</f>
        <v>0</v>
      </c>
      <c r="BH129" s="206">
        <f>IF(N129="sníž. přenesená",J129,0)</f>
        <v>0</v>
      </c>
      <c r="BI129" s="206">
        <f>IF(N129="nulová",J129,0)</f>
        <v>0</v>
      </c>
      <c r="BJ129" s="24" t="s">
        <v>80</v>
      </c>
      <c r="BK129" s="206">
        <f>ROUND(I129*H129,2)</f>
        <v>0</v>
      </c>
      <c r="BL129" s="24" t="s">
        <v>148</v>
      </c>
      <c r="BM129" s="24" t="s">
        <v>209</v>
      </c>
    </row>
    <row r="130" spans="2:65" s="1" customFormat="1" ht="22.5" customHeight="1">
      <c r="B130" s="41"/>
      <c r="C130" s="195" t="s">
        <v>210</v>
      </c>
      <c r="D130" s="195" t="s">
        <v>132</v>
      </c>
      <c r="E130" s="196" t="s">
        <v>211</v>
      </c>
      <c r="F130" s="197" t="s">
        <v>212</v>
      </c>
      <c r="G130" s="198" t="s">
        <v>195</v>
      </c>
      <c r="H130" s="199">
        <v>16.5</v>
      </c>
      <c r="I130" s="200"/>
      <c r="J130" s="201">
        <f>ROUND(I130*H130,2)</f>
        <v>0</v>
      </c>
      <c r="K130" s="197" t="s">
        <v>136</v>
      </c>
      <c r="L130" s="61"/>
      <c r="M130" s="202" t="s">
        <v>21</v>
      </c>
      <c r="N130" s="203" t="s">
        <v>44</v>
      </c>
      <c r="O130" s="42"/>
      <c r="P130" s="204">
        <f>O130*H130</f>
        <v>0</v>
      </c>
      <c r="Q130" s="204">
        <v>0</v>
      </c>
      <c r="R130" s="204">
        <f>Q130*H130</f>
        <v>0</v>
      </c>
      <c r="S130" s="204">
        <v>0</v>
      </c>
      <c r="T130" s="205">
        <f>S130*H130</f>
        <v>0</v>
      </c>
      <c r="AR130" s="24" t="s">
        <v>148</v>
      </c>
      <c r="AT130" s="24" t="s">
        <v>132</v>
      </c>
      <c r="AU130" s="24" t="s">
        <v>138</v>
      </c>
      <c r="AY130" s="24" t="s">
        <v>127</v>
      </c>
      <c r="BE130" s="206">
        <f>IF(N130="základní",J130,0)</f>
        <v>0</v>
      </c>
      <c r="BF130" s="206">
        <f>IF(N130="snížená",J130,0)</f>
        <v>0</v>
      </c>
      <c r="BG130" s="206">
        <f>IF(N130="zákl. přenesená",J130,0)</f>
        <v>0</v>
      </c>
      <c r="BH130" s="206">
        <f>IF(N130="sníž. přenesená",J130,0)</f>
        <v>0</v>
      </c>
      <c r="BI130" s="206">
        <f>IF(N130="nulová",J130,0)</f>
        <v>0</v>
      </c>
      <c r="BJ130" s="24" t="s">
        <v>80</v>
      </c>
      <c r="BK130" s="206">
        <f>ROUND(I130*H130,2)</f>
        <v>0</v>
      </c>
      <c r="BL130" s="24" t="s">
        <v>148</v>
      </c>
      <c r="BM130" s="24" t="s">
        <v>213</v>
      </c>
    </row>
    <row r="131" spans="2:65" s="10" customFormat="1" ht="37.4" customHeight="1">
      <c r="B131" s="176"/>
      <c r="C131" s="177"/>
      <c r="D131" s="178" t="s">
        <v>72</v>
      </c>
      <c r="E131" s="179" t="s">
        <v>214</v>
      </c>
      <c r="F131" s="179" t="s">
        <v>215</v>
      </c>
      <c r="G131" s="177"/>
      <c r="H131" s="177"/>
      <c r="I131" s="180"/>
      <c r="J131" s="181">
        <f>BK131</f>
        <v>0</v>
      </c>
      <c r="K131" s="177"/>
      <c r="L131" s="182"/>
      <c r="M131" s="183"/>
      <c r="N131" s="184"/>
      <c r="O131" s="184"/>
      <c r="P131" s="185">
        <v>0</v>
      </c>
      <c r="Q131" s="184"/>
      <c r="R131" s="185">
        <v>0</v>
      </c>
      <c r="S131" s="184"/>
      <c r="T131" s="186">
        <v>0</v>
      </c>
      <c r="AR131" s="187" t="s">
        <v>80</v>
      </c>
      <c r="AT131" s="188" t="s">
        <v>72</v>
      </c>
      <c r="AU131" s="188" t="s">
        <v>73</v>
      </c>
      <c r="AY131" s="187" t="s">
        <v>127</v>
      </c>
      <c r="BK131" s="189">
        <v>0</v>
      </c>
    </row>
    <row r="132" spans="2:65" s="10" customFormat="1" ht="25" customHeight="1">
      <c r="B132" s="176"/>
      <c r="C132" s="177"/>
      <c r="D132" s="192" t="s">
        <v>72</v>
      </c>
      <c r="E132" s="242" t="s">
        <v>216</v>
      </c>
      <c r="F132" s="242" t="s">
        <v>217</v>
      </c>
      <c r="G132" s="177"/>
      <c r="H132" s="177"/>
      <c r="I132" s="180"/>
      <c r="J132" s="243">
        <f>BK132</f>
        <v>0</v>
      </c>
      <c r="K132" s="177"/>
      <c r="L132" s="182"/>
      <c r="M132" s="183"/>
      <c r="N132" s="184"/>
      <c r="O132" s="184"/>
      <c r="P132" s="185">
        <f>SUM(P133:P134)</f>
        <v>0</v>
      </c>
      <c r="Q132" s="184"/>
      <c r="R132" s="185">
        <f>SUM(R133:R134)</f>
        <v>0</v>
      </c>
      <c r="S132" s="184"/>
      <c r="T132" s="186">
        <f>SUM(T133:T134)</f>
        <v>0</v>
      </c>
      <c r="AR132" s="187" t="s">
        <v>80</v>
      </c>
      <c r="AT132" s="188" t="s">
        <v>72</v>
      </c>
      <c r="AU132" s="188" t="s">
        <v>73</v>
      </c>
      <c r="AY132" s="187" t="s">
        <v>127</v>
      </c>
      <c r="BK132" s="189">
        <f>SUM(BK133:BK134)</f>
        <v>0</v>
      </c>
    </row>
    <row r="133" spans="2:65" s="1" customFormat="1" ht="22.5" customHeight="1">
      <c r="B133" s="41"/>
      <c r="C133" s="195" t="s">
        <v>218</v>
      </c>
      <c r="D133" s="195" t="s">
        <v>132</v>
      </c>
      <c r="E133" s="196" t="s">
        <v>219</v>
      </c>
      <c r="F133" s="197" t="s">
        <v>220</v>
      </c>
      <c r="G133" s="198" t="s">
        <v>221</v>
      </c>
      <c r="H133" s="199">
        <v>1</v>
      </c>
      <c r="I133" s="200"/>
      <c r="J133" s="201">
        <f>ROUND(I133*H133,2)</f>
        <v>0</v>
      </c>
      <c r="K133" s="197" t="s">
        <v>21</v>
      </c>
      <c r="L133" s="61"/>
      <c r="M133" s="202" t="s">
        <v>21</v>
      </c>
      <c r="N133" s="203" t="s">
        <v>44</v>
      </c>
      <c r="O133" s="42"/>
      <c r="P133" s="204">
        <f>O133*H133</f>
        <v>0</v>
      </c>
      <c r="Q133" s="204">
        <v>0</v>
      </c>
      <c r="R133" s="204">
        <f>Q133*H133</f>
        <v>0</v>
      </c>
      <c r="S133" s="204">
        <v>0</v>
      </c>
      <c r="T133" s="205">
        <f>S133*H133</f>
        <v>0</v>
      </c>
      <c r="AR133" s="24" t="s">
        <v>148</v>
      </c>
      <c r="AT133" s="24" t="s">
        <v>132</v>
      </c>
      <c r="AU133" s="24" t="s">
        <v>80</v>
      </c>
      <c r="AY133" s="24" t="s">
        <v>127</v>
      </c>
      <c r="BE133" s="206">
        <f>IF(N133="základní",J133,0)</f>
        <v>0</v>
      </c>
      <c r="BF133" s="206">
        <f>IF(N133="snížená",J133,0)</f>
        <v>0</v>
      </c>
      <c r="BG133" s="206">
        <f>IF(N133="zákl. přenesená",J133,0)</f>
        <v>0</v>
      </c>
      <c r="BH133" s="206">
        <f>IF(N133="sníž. přenesená",J133,0)</f>
        <v>0</v>
      </c>
      <c r="BI133" s="206">
        <f>IF(N133="nulová",J133,0)</f>
        <v>0</v>
      </c>
      <c r="BJ133" s="24" t="s">
        <v>80</v>
      </c>
      <c r="BK133" s="206">
        <f>ROUND(I133*H133,2)</f>
        <v>0</v>
      </c>
      <c r="BL133" s="24" t="s">
        <v>148</v>
      </c>
      <c r="BM133" s="24" t="s">
        <v>222</v>
      </c>
    </row>
    <row r="134" spans="2:65" s="1" customFormat="1" ht="22.5" customHeight="1">
      <c r="B134" s="41"/>
      <c r="C134" s="195" t="s">
        <v>223</v>
      </c>
      <c r="D134" s="195" t="s">
        <v>132</v>
      </c>
      <c r="E134" s="196" t="s">
        <v>224</v>
      </c>
      <c r="F134" s="197" t="s">
        <v>225</v>
      </c>
      <c r="G134" s="198" t="s">
        <v>221</v>
      </c>
      <c r="H134" s="199">
        <v>1</v>
      </c>
      <c r="I134" s="200"/>
      <c r="J134" s="201">
        <f>ROUND(I134*H134,2)</f>
        <v>0</v>
      </c>
      <c r="K134" s="197" t="s">
        <v>21</v>
      </c>
      <c r="L134" s="61"/>
      <c r="M134" s="202" t="s">
        <v>21</v>
      </c>
      <c r="N134" s="203" t="s">
        <v>44</v>
      </c>
      <c r="O134" s="42"/>
      <c r="P134" s="204">
        <f>O134*H134</f>
        <v>0</v>
      </c>
      <c r="Q134" s="204">
        <v>0</v>
      </c>
      <c r="R134" s="204">
        <f>Q134*H134</f>
        <v>0</v>
      </c>
      <c r="S134" s="204">
        <v>0</v>
      </c>
      <c r="T134" s="205">
        <f>S134*H134</f>
        <v>0</v>
      </c>
      <c r="AR134" s="24" t="s">
        <v>148</v>
      </c>
      <c r="AT134" s="24" t="s">
        <v>132</v>
      </c>
      <c r="AU134" s="24" t="s">
        <v>80</v>
      </c>
      <c r="AY134" s="24" t="s">
        <v>127</v>
      </c>
      <c r="BE134" s="206">
        <f>IF(N134="základní",J134,0)</f>
        <v>0</v>
      </c>
      <c r="BF134" s="206">
        <f>IF(N134="snížená",J134,0)</f>
        <v>0</v>
      </c>
      <c r="BG134" s="206">
        <f>IF(N134="zákl. přenesená",J134,0)</f>
        <v>0</v>
      </c>
      <c r="BH134" s="206">
        <f>IF(N134="sníž. přenesená",J134,0)</f>
        <v>0</v>
      </c>
      <c r="BI134" s="206">
        <f>IF(N134="nulová",J134,0)</f>
        <v>0</v>
      </c>
      <c r="BJ134" s="24" t="s">
        <v>80</v>
      </c>
      <c r="BK134" s="206">
        <f>ROUND(I134*H134,2)</f>
        <v>0</v>
      </c>
      <c r="BL134" s="24" t="s">
        <v>148</v>
      </c>
      <c r="BM134" s="24" t="s">
        <v>226</v>
      </c>
    </row>
    <row r="135" spans="2:65" s="10" customFormat="1" ht="37.4" customHeight="1">
      <c r="B135" s="176"/>
      <c r="C135" s="177"/>
      <c r="D135" s="178" t="s">
        <v>72</v>
      </c>
      <c r="E135" s="179" t="s">
        <v>227</v>
      </c>
      <c r="F135" s="179" t="s">
        <v>228</v>
      </c>
      <c r="G135" s="177"/>
      <c r="H135" s="177"/>
      <c r="I135" s="180"/>
      <c r="J135" s="181">
        <f>BK135</f>
        <v>0</v>
      </c>
      <c r="K135" s="177"/>
      <c r="L135" s="182"/>
      <c r="M135" s="183"/>
      <c r="N135" s="184"/>
      <c r="O135" s="184"/>
      <c r="P135" s="185">
        <f>P136+P139+P177+P258</f>
        <v>0</v>
      </c>
      <c r="Q135" s="184"/>
      <c r="R135" s="185">
        <f>R136+R139+R177+R258</f>
        <v>14.604168270000001</v>
      </c>
      <c r="S135" s="184"/>
      <c r="T135" s="186">
        <f>T136+T139+T177+T258</f>
        <v>18.859885999999999</v>
      </c>
      <c r="AR135" s="187" t="s">
        <v>82</v>
      </c>
      <c r="AT135" s="188" t="s">
        <v>72</v>
      </c>
      <c r="AU135" s="188" t="s">
        <v>73</v>
      </c>
      <c r="AY135" s="187" t="s">
        <v>127</v>
      </c>
      <c r="BK135" s="189">
        <f>BK136+BK139+BK177+BK258</f>
        <v>0</v>
      </c>
    </row>
    <row r="136" spans="2:65" s="10" customFormat="1" ht="19.95" customHeight="1">
      <c r="B136" s="176"/>
      <c r="C136" s="177"/>
      <c r="D136" s="192" t="s">
        <v>72</v>
      </c>
      <c r="E136" s="193" t="s">
        <v>229</v>
      </c>
      <c r="F136" s="193" t="s">
        <v>230</v>
      </c>
      <c r="G136" s="177"/>
      <c r="H136" s="177"/>
      <c r="I136" s="180"/>
      <c r="J136" s="194">
        <f>BK136</f>
        <v>0</v>
      </c>
      <c r="K136" s="177"/>
      <c r="L136" s="182"/>
      <c r="M136" s="183"/>
      <c r="N136" s="184"/>
      <c r="O136" s="184"/>
      <c r="P136" s="185">
        <f>SUM(P137:P138)</f>
        <v>0</v>
      </c>
      <c r="Q136" s="184"/>
      <c r="R136" s="185">
        <f>SUM(R137:R138)</f>
        <v>0</v>
      </c>
      <c r="S136" s="184"/>
      <c r="T136" s="186">
        <f>SUM(T137:T138)</f>
        <v>0</v>
      </c>
      <c r="AR136" s="187" t="s">
        <v>82</v>
      </c>
      <c r="AT136" s="188" t="s">
        <v>72</v>
      </c>
      <c r="AU136" s="188" t="s">
        <v>80</v>
      </c>
      <c r="AY136" s="187" t="s">
        <v>127</v>
      </c>
      <c r="BK136" s="189">
        <f>SUM(BK137:BK138)</f>
        <v>0</v>
      </c>
    </row>
    <row r="137" spans="2:65" s="1" customFormat="1" ht="22.5" customHeight="1">
      <c r="B137" s="41"/>
      <c r="C137" s="195" t="s">
        <v>231</v>
      </c>
      <c r="D137" s="195" t="s">
        <v>132</v>
      </c>
      <c r="E137" s="196" t="s">
        <v>232</v>
      </c>
      <c r="F137" s="197" t="s">
        <v>233</v>
      </c>
      <c r="G137" s="198" t="s">
        <v>135</v>
      </c>
      <c r="H137" s="199">
        <v>1043.6310000000001</v>
      </c>
      <c r="I137" s="200"/>
      <c r="J137" s="201">
        <f>ROUND(I137*H137,2)</f>
        <v>0</v>
      </c>
      <c r="K137" s="197" t="s">
        <v>21</v>
      </c>
      <c r="L137" s="61"/>
      <c r="M137" s="202" t="s">
        <v>21</v>
      </c>
      <c r="N137" s="203" t="s">
        <v>44</v>
      </c>
      <c r="O137" s="42"/>
      <c r="P137" s="204">
        <f>O137*H137</f>
        <v>0</v>
      </c>
      <c r="Q137" s="204">
        <v>0</v>
      </c>
      <c r="R137" s="204">
        <f>Q137*H137</f>
        <v>0</v>
      </c>
      <c r="S137" s="204">
        <v>0</v>
      </c>
      <c r="T137" s="205">
        <f>S137*H137</f>
        <v>0</v>
      </c>
      <c r="AR137" s="24" t="s">
        <v>137</v>
      </c>
      <c r="AT137" s="24" t="s">
        <v>132</v>
      </c>
      <c r="AU137" s="24" t="s">
        <v>82</v>
      </c>
      <c r="AY137" s="24" t="s">
        <v>127</v>
      </c>
      <c r="BE137" s="206">
        <f>IF(N137="základní",J137,0)</f>
        <v>0</v>
      </c>
      <c r="BF137" s="206">
        <f>IF(N137="snížená",J137,0)</f>
        <v>0</v>
      </c>
      <c r="BG137" s="206">
        <f>IF(N137="zákl. přenesená",J137,0)</f>
        <v>0</v>
      </c>
      <c r="BH137" s="206">
        <f>IF(N137="sníž. přenesená",J137,0)</f>
        <v>0</v>
      </c>
      <c r="BI137" s="206">
        <f>IF(N137="nulová",J137,0)</f>
        <v>0</v>
      </c>
      <c r="BJ137" s="24" t="s">
        <v>80</v>
      </c>
      <c r="BK137" s="206">
        <f>ROUND(I137*H137,2)</f>
        <v>0</v>
      </c>
      <c r="BL137" s="24" t="s">
        <v>137</v>
      </c>
      <c r="BM137" s="24" t="s">
        <v>234</v>
      </c>
    </row>
    <row r="138" spans="2:65" s="1" customFormat="1" ht="31.5" customHeight="1">
      <c r="B138" s="41"/>
      <c r="C138" s="195" t="s">
        <v>235</v>
      </c>
      <c r="D138" s="195" t="s">
        <v>132</v>
      </c>
      <c r="E138" s="196" t="s">
        <v>236</v>
      </c>
      <c r="F138" s="197" t="s">
        <v>237</v>
      </c>
      <c r="G138" s="198" t="s">
        <v>238</v>
      </c>
      <c r="H138" s="244"/>
      <c r="I138" s="200"/>
      <c r="J138" s="201">
        <f>ROUND(I138*H138,2)</f>
        <v>0</v>
      </c>
      <c r="K138" s="197" t="s">
        <v>136</v>
      </c>
      <c r="L138" s="61"/>
      <c r="M138" s="202" t="s">
        <v>21</v>
      </c>
      <c r="N138" s="203" t="s">
        <v>44</v>
      </c>
      <c r="O138" s="42"/>
      <c r="P138" s="204">
        <f>O138*H138</f>
        <v>0</v>
      </c>
      <c r="Q138" s="204">
        <v>0</v>
      </c>
      <c r="R138" s="204">
        <f>Q138*H138</f>
        <v>0</v>
      </c>
      <c r="S138" s="204">
        <v>0</v>
      </c>
      <c r="T138" s="205">
        <f>S138*H138</f>
        <v>0</v>
      </c>
      <c r="AR138" s="24" t="s">
        <v>137</v>
      </c>
      <c r="AT138" s="24" t="s">
        <v>132</v>
      </c>
      <c r="AU138" s="24" t="s">
        <v>82</v>
      </c>
      <c r="AY138" s="24" t="s">
        <v>127</v>
      </c>
      <c r="BE138" s="206">
        <f>IF(N138="základní",J138,0)</f>
        <v>0</v>
      </c>
      <c r="BF138" s="206">
        <f>IF(N138="snížená",J138,0)</f>
        <v>0</v>
      </c>
      <c r="BG138" s="206">
        <f>IF(N138="zákl. přenesená",J138,0)</f>
        <v>0</v>
      </c>
      <c r="BH138" s="206">
        <f>IF(N138="sníž. přenesená",J138,0)</f>
        <v>0</v>
      </c>
      <c r="BI138" s="206">
        <f>IF(N138="nulová",J138,0)</f>
        <v>0</v>
      </c>
      <c r="BJ138" s="24" t="s">
        <v>80</v>
      </c>
      <c r="BK138" s="206">
        <f>ROUND(I138*H138,2)</f>
        <v>0</v>
      </c>
      <c r="BL138" s="24" t="s">
        <v>137</v>
      </c>
      <c r="BM138" s="24" t="s">
        <v>239</v>
      </c>
    </row>
    <row r="139" spans="2:65" s="10" customFormat="1" ht="29.9" customHeight="1">
      <c r="B139" s="176"/>
      <c r="C139" s="177"/>
      <c r="D139" s="192" t="s">
        <v>72</v>
      </c>
      <c r="E139" s="193" t="s">
        <v>240</v>
      </c>
      <c r="F139" s="193" t="s">
        <v>241</v>
      </c>
      <c r="G139" s="177"/>
      <c r="H139" s="177"/>
      <c r="I139" s="180"/>
      <c r="J139" s="194">
        <f>BK139</f>
        <v>0</v>
      </c>
      <c r="K139" s="177"/>
      <c r="L139" s="182"/>
      <c r="M139" s="183"/>
      <c r="N139" s="184"/>
      <c r="O139" s="184"/>
      <c r="P139" s="185">
        <f>SUM(P140:P176)</f>
        <v>0</v>
      </c>
      <c r="Q139" s="184"/>
      <c r="R139" s="185">
        <f>SUM(R140:R176)</f>
        <v>8.8780999999999999</v>
      </c>
      <c r="S139" s="184"/>
      <c r="T139" s="186">
        <f>SUM(T140:T176)</f>
        <v>15.654465</v>
      </c>
      <c r="AR139" s="187" t="s">
        <v>82</v>
      </c>
      <c r="AT139" s="188" t="s">
        <v>72</v>
      </c>
      <c r="AU139" s="188" t="s">
        <v>80</v>
      </c>
      <c r="AY139" s="187" t="s">
        <v>127</v>
      </c>
      <c r="BK139" s="189">
        <f>SUM(BK140:BK176)</f>
        <v>0</v>
      </c>
    </row>
    <row r="140" spans="2:65" s="1" customFormat="1" ht="31.5" customHeight="1">
      <c r="B140" s="41"/>
      <c r="C140" s="195" t="s">
        <v>242</v>
      </c>
      <c r="D140" s="195" t="s">
        <v>132</v>
      </c>
      <c r="E140" s="196" t="s">
        <v>243</v>
      </c>
      <c r="F140" s="197" t="s">
        <v>244</v>
      </c>
      <c r="G140" s="198" t="s">
        <v>135</v>
      </c>
      <c r="H140" s="199">
        <v>1043.6310000000001</v>
      </c>
      <c r="I140" s="200"/>
      <c r="J140" s="201">
        <f>ROUND(I140*H140,2)</f>
        <v>0</v>
      </c>
      <c r="K140" s="197" t="s">
        <v>136</v>
      </c>
      <c r="L140" s="61"/>
      <c r="M140" s="202" t="s">
        <v>21</v>
      </c>
      <c r="N140" s="203" t="s">
        <v>44</v>
      </c>
      <c r="O140" s="42"/>
      <c r="P140" s="204">
        <f>O140*H140</f>
        <v>0</v>
      </c>
      <c r="Q140" s="204">
        <v>0</v>
      </c>
      <c r="R140" s="204">
        <f>Q140*H140</f>
        <v>0</v>
      </c>
      <c r="S140" s="204">
        <v>1.4999999999999999E-2</v>
      </c>
      <c r="T140" s="205">
        <f>S140*H140</f>
        <v>15.654465</v>
      </c>
      <c r="AR140" s="24" t="s">
        <v>137</v>
      </c>
      <c r="AT140" s="24" t="s">
        <v>132</v>
      </c>
      <c r="AU140" s="24" t="s">
        <v>82</v>
      </c>
      <c r="AY140" s="24" t="s">
        <v>127</v>
      </c>
      <c r="BE140" s="206">
        <f>IF(N140="základní",J140,0)</f>
        <v>0</v>
      </c>
      <c r="BF140" s="206">
        <f>IF(N140="snížená",J140,0)</f>
        <v>0</v>
      </c>
      <c r="BG140" s="206">
        <f>IF(N140="zákl. přenesená",J140,0)</f>
        <v>0</v>
      </c>
      <c r="BH140" s="206">
        <f>IF(N140="sníž. přenesená",J140,0)</f>
        <v>0</v>
      </c>
      <c r="BI140" s="206">
        <f>IF(N140="nulová",J140,0)</f>
        <v>0</v>
      </c>
      <c r="BJ140" s="24" t="s">
        <v>80</v>
      </c>
      <c r="BK140" s="206">
        <f>ROUND(I140*H140,2)</f>
        <v>0</v>
      </c>
      <c r="BL140" s="24" t="s">
        <v>137</v>
      </c>
      <c r="BM140" s="24" t="s">
        <v>245</v>
      </c>
    </row>
    <row r="141" spans="2:65" s="11" customFormat="1" ht="10.75">
      <c r="B141" s="207"/>
      <c r="C141" s="208"/>
      <c r="D141" s="209" t="s">
        <v>140</v>
      </c>
      <c r="E141" s="210" t="s">
        <v>21</v>
      </c>
      <c r="F141" s="211" t="s">
        <v>246</v>
      </c>
      <c r="G141" s="208"/>
      <c r="H141" s="212" t="s">
        <v>21</v>
      </c>
      <c r="I141" s="213"/>
      <c r="J141" s="208"/>
      <c r="K141" s="208"/>
      <c r="L141" s="214"/>
      <c r="M141" s="215"/>
      <c r="N141" s="216"/>
      <c r="O141" s="216"/>
      <c r="P141" s="216"/>
      <c r="Q141" s="216"/>
      <c r="R141" s="216"/>
      <c r="S141" s="216"/>
      <c r="T141" s="217"/>
      <c r="AT141" s="218" t="s">
        <v>140</v>
      </c>
      <c r="AU141" s="218" t="s">
        <v>82</v>
      </c>
      <c r="AV141" s="11" t="s">
        <v>80</v>
      </c>
      <c r="AW141" s="11" t="s">
        <v>37</v>
      </c>
      <c r="AX141" s="11" t="s">
        <v>73</v>
      </c>
      <c r="AY141" s="218" t="s">
        <v>127</v>
      </c>
    </row>
    <row r="142" spans="2:65" s="12" customFormat="1" ht="10.75">
      <c r="B142" s="219"/>
      <c r="C142" s="220"/>
      <c r="D142" s="209" t="s">
        <v>140</v>
      </c>
      <c r="E142" s="221" t="s">
        <v>21</v>
      </c>
      <c r="F142" s="222" t="s">
        <v>247</v>
      </c>
      <c r="G142" s="220"/>
      <c r="H142" s="223">
        <v>247.59899999999999</v>
      </c>
      <c r="I142" s="224"/>
      <c r="J142" s="220"/>
      <c r="K142" s="220"/>
      <c r="L142" s="225"/>
      <c r="M142" s="226"/>
      <c r="N142" s="227"/>
      <c r="O142" s="227"/>
      <c r="P142" s="227"/>
      <c r="Q142" s="227"/>
      <c r="R142" s="227"/>
      <c r="S142" s="227"/>
      <c r="T142" s="228"/>
      <c r="AT142" s="229" t="s">
        <v>140</v>
      </c>
      <c r="AU142" s="229" t="s">
        <v>82</v>
      </c>
      <c r="AV142" s="12" t="s">
        <v>82</v>
      </c>
      <c r="AW142" s="12" t="s">
        <v>37</v>
      </c>
      <c r="AX142" s="12" t="s">
        <v>73</v>
      </c>
      <c r="AY142" s="229" t="s">
        <v>127</v>
      </c>
    </row>
    <row r="143" spans="2:65" s="12" customFormat="1" ht="10.75">
      <c r="B143" s="219"/>
      <c r="C143" s="220"/>
      <c r="D143" s="209" t="s">
        <v>140</v>
      </c>
      <c r="E143" s="221" t="s">
        <v>21</v>
      </c>
      <c r="F143" s="222" t="s">
        <v>248</v>
      </c>
      <c r="G143" s="220"/>
      <c r="H143" s="223">
        <v>88.956000000000003</v>
      </c>
      <c r="I143" s="224"/>
      <c r="J143" s="220"/>
      <c r="K143" s="220"/>
      <c r="L143" s="225"/>
      <c r="M143" s="226"/>
      <c r="N143" s="227"/>
      <c r="O143" s="227"/>
      <c r="P143" s="227"/>
      <c r="Q143" s="227"/>
      <c r="R143" s="227"/>
      <c r="S143" s="227"/>
      <c r="T143" s="228"/>
      <c r="AT143" s="229" t="s">
        <v>140</v>
      </c>
      <c r="AU143" s="229" t="s">
        <v>82</v>
      </c>
      <c r="AV143" s="12" t="s">
        <v>82</v>
      </c>
      <c r="AW143" s="12" t="s">
        <v>37</v>
      </c>
      <c r="AX143" s="12" t="s">
        <v>73</v>
      </c>
      <c r="AY143" s="229" t="s">
        <v>127</v>
      </c>
    </row>
    <row r="144" spans="2:65" s="14" customFormat="1" ht="10.75">
      <c r="B144" s="245"/>
      <c r="C144" s="246"/>
      <c r="D144" s="209" t="s">
        <v>140</v>
      </c>
      <c r="E144" s="247" t="s">
        <v>21</v>
      </c>
      <c r="F144" s="248" t="s">
        <v>249</v>
      </c>
      <c r="G144" s="246"/>
      <c r="H144" s="249">
        <v>336.55500000000001</v>
      </c>
      <c r="I144" s="250"/>
      <c r="J144" s="246"/>
      <c r="K144" s="246"/>
      <c r="L144" s="251"/>
      <c r="M144" s="252"/>
      <c r="N144" s="253"/>
      <c r="O144" s="253"/>
      <c r="P144" s="253"/>
      <c r="Q144" s="253"/>
      <c r="R144" s="253"/>
      <c r="S144" s="253"/>
      <c r="T144" s="254"/>
      <c r="AT144" s="255" t="s">
        <v>140</v>
      </c>
      <c r="AU144" s="255" t="s">
        <v>82</v>
      </c>
      <c r="AV144" s="14" t="s">
        <v>138</v>
      </c>
      <c r="AW144" s="14" t="s">
        <v>37</v>
      </c>
      <c r="AX144" s="14" t="s">
        <v>73</v>
      </c>
      <c r="AY144" s="255" t="s">
        <v>127</v>
      </c>
    </row>
    <row r="145" spans="2:51" s="11" customFormat="1" ht="10.75">
      <c r="B145" s="207"/>
      <c r="C145" s="208"/>
      <c r="D145" s="209" t="s">
        <v>140</v>
      </c>
      <c r="E145" s="210" t="s">
        <v>21</v>
      </c>
      <c r="F145" s="211" t="s">
        <v>250</v>
      </c>
      <c r="G145" s="208"/>
      <c r="H145" s="212" t="s">
        <v>21</v>
      </c>
      <c r="I145" s="213"/>
      <c r="J145" s="208"/>
      <c r="K145" s="208"/>
      <c r="L145" s="214"/>
      <c r="M145" s="215"/>
      <c r="N145" s="216"/>
      <c r="O145" s="216"/>
      <c r="P145" s="216"/>
      <c r="Q145" s="216"/>
      <c r="R145" s="216"/>
      <c r="S145" s="216"/>
      <c r="T145" s="217"/>
      <c r="AT145" s="218" t="s">
        <v>140</v>
      </c>
      <c r="AU145" s="218" t="s">
        <v>82</v>
      </c>
      <c r="AV145" s="11" t="s">
        <v>80</v>
      </c>
      <c r="AW145" s="11" t="s">
        <v>37</v>
      </c>
      <c r="AX145" s="11" t="s">
        <v>73</v>
      </c>
      <c r="AY145" s="218" t="s">
        <v>127</v>
      </c>
    </row>
    <row r="146" spans="2:51" s="12" customFormat="1" ht="10.75">
      <c r="B146" s="219"/>
      <c r="C146" s="220"/>
      <c r="D146" s="209" t="s">
        <v>140</v>
      </c>
      <c r="E146" s="221" t="s">
        <v>21</v>
      </c>
      <c r="F146" s="222" t="s">
        <v>251</v>
      </c>
      <c r="G146" s="220"/>
      <c r="H146" s="223">
        <v>79.95</v>
      </c>
      <c r="I146" s="224"/>
      <c r="J146" s="220"/>
      <c r="K146" s="220"/>
      <c r="L146" s="225"/>
      <c r="M146" s="226"/>
      <c r="N146" s="227"/>
      <c r="O146" s="227"/>
      <c r="P146" s="227"/>
      <c r="Q146" s="227"/>
      <c r="R146" s="227"/>
      <c r="S146" s="227"/>
      <c r="T146" s="228"/>
      <c r="AT146" s="229" t="s">
        <v>140</v>
      </c>
      <c r="AU146" s="229" t="s">
        <v>82</v>
      </c>
      <c r="AV146" s="12" t="s">
        <v>82</v>
      </c>
      <c r="AW146" s="12" t="s">
        <v>37</v>
      </c>
      <c r="AX146" s="12" t="s">
        <v>73</v>
      </c>
      <c r="AY146" s="229" t="s">
        <v>127</v>
      </c>
    </row>
    <row r="147" spans="2:51" s="12" customFormat="1" ht="10.75">
      <c r="B147" s="219"/>
      <c r="C147" s="220"/>
      <c r="D147" s="209" t="s">
        <v>140</v>
      </c>
      <c r="E147" s="221" t="s">
        <v>21</v>
      </c>
      <c r="F147" s="222" t="s">
        <v>252</v>
      </c>
      <c r="G147" s="220"/>
      <c r="H147" s="223">
        <v>39.942</v>
      </c>
      <c r="I147" s="224"/>
      <c r="J147" s="220"/>
      <c r="K147" s="220"/>
      <c r="L147" s="225"/>
      <c r="M147" s="226"/>
      <c r="N147" s="227"/>
      <c r="O147" s="227"/>
      <c r="P147" s="227"/>
      <c r="Q147" s="227"/>
      <c r="R147" s="227"/>
      <c r="S147" s="227"/>
      <c r="T147" s="228"/>
      <c r="AT147" s="229" t="s">
        <v>140</v>
      </c>
      <c r="AU147" s="229" t="s">
        <v>82</v>
      </c>
      <c r="AV147" s="12" t="s">
        <v>82</v>
      </c>
      <c r="AW147" s="12" t="s">
        <v>37</v>
      </c>
      <c r="AX147" s="12" t="s">
        <v>73</v>
      </c>
      <c r="AY147" s="229" t="s">
        <v>127</v>
      </c>
    </row>
    <row r="148" spans="2:51" s="14" customFormat="1" ht="10.75">
      <c r="B148" s="245"/>
      <c r="C148" s="246"/>
      <c r="D148" s="209" t="s">
        <v>140</v>
      </c>
      <c r="E148" s="247" t="s">
        <v>21</v>
      </c>
      <c r="F148" s="248" t="s">
        <v>249</v>
      </c>
      <c r="G148" s="246"/>
      <c r="H148" s="249">
        <v>119.892</v>
      </c>
      <c r="I148" s="250"/>
      <c r="J148" s="246"/>
      <c r="K148" s="246"/>
      <c r="L148" s="251"/>
      <c r="M148" s="252"/>
      <c r="N148" s="253"/>
      <c r="O148" s="253"/>
      <c r="P148" s="253"/>
      <c r="Q148" s="253"/>
      <c r="R148" s="253"/>
      <c r="S148" s="253"/>
      <c r="T148" s="254"/>
      <c r="AT148" s="255" t="s">
        <v>140</v>
      </c>
      <c r="AU148" s="255" t="s">
        <v>82</v>
      </c>
      <c r="AV148" s="14" t="s">
        <v>138</v>
      </c>
      <c r="AW148" s="14" t="s">
        <v>37</v>
      </c>
      <c r="AX148" s="14" t="s">
        <v>73</v>
      </c>
      <c r="AY148" s="255" t="s">
        <v>127</v>
      </c>
    </row>
    <row r="149" spans="2:51" s="11" customFormat="1" ht="10.75">
      <c r="B149" s="207"/>
      <c r="C149" s="208"/>
      <c r="D149" s="209" t="s">
        <v>140</v>
      </c>
      <c r="E149" s="210" t="s">
        <v>21</v>
      </c>
      <c r="F149" s="211" t="s">
        <v>253</v>
      </c>
      <c r="G149" s="208"/>
      <c r="H149" s="212" t="s">
        <v>21</v>
      </c>
      <c r="I149" s="213"/>
      <c r="J149" s="208"/>
      <c r="K149" s="208"/>
      <c r="L149" s="214"/>
      <c r="M149" s="215"/>
      <c r="N149" s="216"/>
      <c r="O149" s="216"/>
      <c r="P149" s="216"/>
      <c r="Q149" s="216"/>
      <c r="R149" s="216"/>
      <c r="S149" s="216"/>
      <c r="T149" s="217"/>
      <c r="AT149" s="218" t="s">
        <v>140</v>
      </c>
      <c r="AU149" s="218" t="s">
        <v>82</v>
      </c>
      <c r="AV149" s="11" t="s">
        <v>80</v>
      </c>
      <c r="AW149" s="11" t="s">
        <v>37</v>
      </c>
      <c r="AX149" s="11" t="s">
        <v>73</v>
      </c>
      <c r="AY149" s="218" t="s">
        <v>127</v>
      </c>
    </row>
    <row r="150" spans="2:51" s="12" customFormat="1" ht="10.75">
      <c r="B150" s="219"/>
      <c r="C150" s="220"/>
      <c r="D150" s="209" t="s">
        <v>140</v>
      </c>
      <c r="E150" s="221" t="s">
        <v>21</v>
      </c>
      <c r="F150" s="222" t="s">
        <v>254</v>
      </c>
      <c r="G150" s="220"/>
      <c r="H150" s="223">
        <v>27.367999999999999</v>
      </c>
      <c r="I150" s="224"/>
      <c r="J150" s="220"/>
      <c r="K150" s="220"/>
      <c r="L150" s="225"/>
      <c r="M150" s="226"/>
      <c r="N150" s="227"/>
      <c r="O150" s="227"/>
      <c r="P150" s="227"/>
      <c r="Q150" s="227"/>
      <c r="R150" s="227"/>
      <c r="S150" s="227"/>
      <c r="T150" s="228"/>
      <c r="AT150" s="229" t="s">
        <v>140</v>
      </c>
      <c r="AU150" s="229" t="s">
        <v>82</v>
      </c>
      <c r="AV150" s="12" t="s">
        <v>82</v>
      </c>
      <c r="AW150" s="12" t="s">
        <v>37</v>
      </c>
      <c r="AX150" s="12" t="s">
        <v>73</v>
      </c>
      <c r="AY150" s="229" t="s">
        <v>127</v>
      </c>
    </row>
    <row r="151" spans="2:51" s="12" customFormat="1" ht="10.75">
      <c r="B151" s="219"/>
      <c r="C151" s="220"/>
      <c r="D151" s="209" t="s">
        <v>140</v>
      </c>
      <c r="E151" s="221" t="s">
        <v>21</v>
      </c>
      <c r="F151" s="222" t="s">
        <v>255</v>
      </c>
      <c r="G151" s="220"/>
      <c r="H151" s="223">
        <v>51.66</v>
      </c>
      <c r="I151" s="224"/>
      <c r="J151" s="220"/>
      <c r="K151" s="220"/>
      <c r="L151" s="225"/>
      <c r="M151" s="226"/>
      <c r="N151" s="227"/>
      <c r="O151" s="227"/>
      <c r="P151" s="227"/>
      <c r="Q151" s="227"/>
      <c r="R151" s="227"/>
      <c r="S151" s="227"/>
      <c r="T151" s="228"/>
      <c r="AT151" s="229" t="s">
        <v>140</v>
      </c>
      <c r="AU151" s="229" t="s">
        <v>82</v>
      </c>
      <c r="AV151" s="12" t="s">
        <v>82</v>
      </c>
      <c r="AW151" s="12" t="s">
        <v>37</v>
      </c>
      <c r="AX151" s="12" t="s">
        <v>73</v>
      </c>
      <c r="AY151" s="229" t="s">
        <v>127</v>
      </c>
    </row>
    <row r="152" spans="2:51" s="12" customFormat="1" ht="10.75">
      <c r="B152" s="219"/>
      <c r="C152" s="220"/>
      <c r="D152" s="209" t="s">
        <v>140</v>
      </c>
      <c r="E152" s="221" t="s">
        <v>21</v>
      </c>
      <c r="F152" s="222" t="s">
        <v>256</v>
      </c>
      <c r="G152" s="220"/>
      <c r="H152" s="223">
        <v>94.05</v>
      </c>
      <c r="I152" s="224"/>
      <c r="J152" s="220"/>
      <c r="K152" s="220"/>
      <c r="L152" s="225"/>
      <c r="M152" s="226"/>
      <c r="N152" s="227"/>
      <c r="O152" s="227"/>
      <c r="P152" s="227"/>
      <c r="Q152" s="227"/>
      <c r="R152" s="227"/>
      <c r="S152" s="227"/>
      <c r="T152" s="228"/>
      <c r="AT152" s="229" t="s">
        <v>140</v>
      </c>
      <c r="AU152" s="229" t="s">
        <v>82</v>
      </c>
      <c r="AV152" s="12" t="s">
        <v>82</v>
      </c>
      <c r="AW152" s="12" t="s">
        <v>37</v>
      </c>
      <c r="AX152" s="12" t="s">
        <v>73</v>
      </c>
      <c r="AY152" s="229" t="s">
        <v>127</v>
      </c>
    </row>
    <row r="153" spans="2:51" s="12" customFormat="1" ht="10.75">
      <c r="B153" s="219"/>
      <c r="C153" s="220"/>
      <c r="D153" s="209" t="s">
        <v>140</v>
      </c>
      <c r="E153" s="221" t="s">
        <v>21</v>
      </c>
      <c r="F153" s="222" t="s">
        <v>257</v>
      </c>
      <c r="G153" s="220"/>
      <c r="H153" s="223">
        <v>66.42</v>
      </c>
      <c r="I153" s="224"/>
      <c r="J153" s="220"/>
      <c r="K153" s="220"/>
      <c r="L153" s="225"/>
      <c r="M153" s="226"/>
      <c r="N153" s="227"/>
      <c r="O153" s="227"/>
      <c r="P153" s="227"/>
      <c r="Q153" s="227"/>
      <c r="R153" s="227"/>
      <c r="S153" s="227"/>
      <c r="T153" s="228"/>
      <c r="AT153" s="229" t="s">
        <v>140</v>
      </c>
      <c r="AU153" s="229" t="s">
        <v>82</v>
      </c>
      <c r="AV153" s="12" t="s">
        <v>82</v>
      </c>
      <c r="AW153" s="12" t="s">
        <v>37</v>
      </c>
      <c r="AX153" s="12" t="s">
        <v>73</v>
      </c>
      <c r="AY153" s="229" t="s">
        <v>127</v>
      </c>
    </row>
    <row r="154" spans="2:51" s="12" customFormat="1" ht="10.75">
      <c r="B154" s="219"/>
      <c r="C154" s="220"/>
      <c r="D154" s="209" t="s">
        <v>140</v>
      </c>
      <c r="E154" s="221" t="s">
        <v>21</v>
      </c>
      <c r="F154" s="222" t="s">
        <v>258</v>
      </c>
      <c r="G154" s="220"/>
      <c r="H154" s="223">
        <v>31.058</v>
      </c>
      <c r="I154" s="224"/>
      <c r="J154" s="220"/>
      <c r="K154" s="220"/>
      <c r="L154" s="225"/>
      <c r="M154" s="226"/>
      <c r="N154" s="227"/>
      <c r="O154" s="227"/>
      <c r="P154" s="227"/>
      <c r="Q154" s="227"/>
      <c r="R154" s="227"/>
      <c r="S154" s="227"/>
      <c r="T154" s="228"/>
      <c r="AT154" s="229" t="s">
        <v>140</v>
      </c>
      <c r="AU154" s="229" t="s">
        <v>82</v>
      </c>
      <c r="AV154" s="12" t="s">
        <v>82</v>
      </c>
      <c r="AW154" s="12" t="s">
        <v>37</v>
      </c>
      <c r="AX154" s="12" t="s">
        <v>73</v>
      </c>
      <c r="AY154" s="229" t="s">
        <v>127</v>
      </c>
    </row>
    <row r="155" spans="2:51" s="12" customFormat="1" ht="10.75">
      <c r="B155" s="219"/>
      <c r="C155" s="220"/>
      <c r="D155" s="209" t="s">
        <v>140</v>
      </c>
      <c r="E155" s="221" t="s">
        <v>21</v>
      </c>
      <c r="F155" s="222" t="s">
        <v>259</v>
      </c>
      <c r="G155" s="220"/>
      <c r="H155" s="223">
        <v>115.69</v>
      </c>
      <c r="I155" s="224"/>
      <c r="J155" s="220"/>
      <c r="K155" s="220"/>
      <c r="L155" s="225"/>
      <c r="M155" s="226"/>
      <c r="N155" s="227"/>
      <c r="O155" s="227"/>
      <c r="P155" s="227"/>
      <c r="Q155" s="227"/>
      <c r="R155" s="227"/>
      <c r="S155" s="227"/>
      <c r="T155" s="228"/>
      <c r="AT155" s="229" t="s">
        <v>140</v>
      </c>
      <c r="AU155" s="229" t="s">
        <v>82</v>
      </c>
      <c r="AV155" s="12" t="s">
        <v>82</v>
      </c>
      <c r="AW155" s="12" t="s">
        <v>37</v>
      </c>
      <c r="AX155" s="12" t="s">
        <v>73</v>
      </c>
      <c r="AY155" s="229" t="s">
        <v>127</v>
      </c>
    </row>
    <row r="156" spans="2:51" s="12" customFormat="1" ht="10.75">
      <c r="B156" s="219"/>
      <c r="C156" s="220"/>
      <c r="D156" s="209" t="s">
        <v>140</v>
      </c>
      <c r="E156" s="221" t="s">
        <v>21</v>
      </c>
      <c r="F156" s="222" t="s">
        <v>260</v>
      </c>
      <c r="G156" s="220"/>
      <c r="H156" s="223">
        <v>23</v>
      </c>
      <c r="I156" s="224"/>
      <c r="J156" s="220"/>
      <c r="K156" s="220"/>
      <c r="L156" s="225"/>
      <c r="M156" s="226"/>
      <c r="N156" s="227"/>
      <c r="O156" s="227"/>
      <c r="P156" s="227"/>
      <c r="Q156" s="227"/>
      <c r="R156" s="227"/>
      <c r="S156" s="227"/>
      <c r="T156" s="228"/>
      <c r="AT156" s="229" t="s">
        <v>140</v>
      </c>
      <c r="AU156" s="229" t="s">
        <v>82</v>
      </c>
      <c r="AV156" s="12" t="s">
        <v>82</v>
      </c>
      <c r="AW156" s="12" t="s">
        <v>37</v>
      </c>
      <c r="AX156" s="12" t="s">
        <v>73</v>
      </c>
      <c r="AY156" s="229" t="s">
        <v>127</v>
      </c>
    </row>
    <row r="157" spans="2:51" s="12" customFormat="1" ht="10.75">
      <c r="B157" s="219"/>
      <c r="C157" s="220"/>
      <c r="D157" s="209" t="s">
        <v>140</v>
      </c>
      <c r="E157" s="221" t="s">
        <v>21</v>
      </c>
      <c r="F157" s="222" t="s">
        <v>261</v>
      </c>
      <c r="G157" s="220"/>
      <c r="H157" s="223">
        <v>48.41</v>
      </c>
      <c r="I157" s="224"/>
      <c r="J157" s="220"/>
      <c r="K157" s="220"/>
      <c r="L157" s="225"/>
      <c r="M157" s="226"/>
      <c r="N157" s="227"/>
      <c r="O157" s="227"/>
      <c r="P157" s="227"/>
      <c r="Q157" s="227"/>
      <c r="R157" s="227"/>
      <c r="S157" s="227"/>
      <c r="T157" s="228"/>
      <c r="AT157" s="229" t="s">
        <v>140</v>
      </c>
      <c r="AU157" s="229" t="s">
        <v>82</v>
      </c>
      <c r="AV157" s="12" t="s">
        <v>82</v>
      </c>
      <c r="AW157" s="12" t="s">
        <v>37</v>
      </c>
      <c r="AX157" s="12" t="s">
        <v>73</v>
      </c>
      <c r="AY157" s="229" t="s">
        <v>127</v>
      </c>
    </row>
    <row r="158" spans="2:51" s="12" customFormat="1" ht="10.75">
      <c r="B158" s="219"/>
      <c r="C158" s="220"/>
      <c r="D158" s="209" t="s">
        <v>140</v>
      </c>
      <c r="E158" s="221" t="s">
        <v>21</v>
      </c>
      <c r="F158" s="222" t="s">
        <v>262</v>
      </c>
      <c r="G158" s="220"/>
      <c r="H158" s="223">
        <v>129.52799999999999</v>
      </c>
      <c r="I158" s="224"/>
      <c r="J158" s="220"/>
      <c r="K158" s="220"/>
      <c r="L158" s="225"/>
      <c r="M158" s="226"/>
      <c r="N158" s="227"/>
      <c r="O158" s="227"/>
      <c r="P158" s="227"/>
      <c r="Q158" s="227"/>
      <c r="R158" s="227"/>
      <c r="S158" s="227"/>
      <c r="T158" s="228"/>
      <c r="AT158" s="229" t="s">
        <v>140</v>
      </c>
      <c r="AU158" s="229" t="s">
        <v>82</v>
      </c>
      <c r="AV158" s="12" t="s">
        <v>82</v>
      </c>
      <c r="AW158" s="12" t="s">
        <v>37</v>
      </c>
      <c r="AX158" s="12" t="s">
        <v>73</v>
      </c>
      <c r="AY158" s="229" t="s">
        <v>127</v>
      </c>
    </row>
    <row r="159" spans="2:51" s="14" customFormat="1" ht="10.75">
      <c r="B159" s="245"/>
      <c r="C159" s="246"/>
      <c r="D159" s="209" t="s">
        <v>140</v>
      </c>
      <c r="E159" s="247" t="s">
        <v>21</v>
      </c>
      <c r="F159" s="248" t="s">
        <v>249</v>
      </c>
      <c r="G159" s="246"/>
      <c r="H159" s="249">
        <v>587.18399999999997</v>
      </c>
      <c r="I159" s="250"/>
      <c r="J159" s="246"/>
      <c r="K159" s="246"/>
      <c r="L159" s="251"/>
      <c r="M159" s="252"/>
      <c r="N159" s="253"/>
      <c r="O159" s="253"/>
      <c r="P159" s="253"/>
      <c r="Q159" s="253"/>
      <c r="R159" s="253"/>
      <c r="S159" s="253"/>
      <c r="T159" s="254"/>
      <c r="AT159" s="255" t="s">
        <v>140</v>
      </c>
      <c r="AU159" s="255" t="s">
        <v>82</v>
      </c>
      <c r="AV159" s="14" t="s">
        <v>138</v>
      </c>
      <c r="AW159" s="14" t="s">
        <v>37</v>
      </c>
      <c r="AX159" s="14" t="s">
        <v>73</v>
      </c>
      <c r="AY159" s="255" t="s">
        <v>127</v>
      </c>
    </row>
    <row r="160" spans="2:51" s="13" customFormat="1" ht="10.75">
      <c r="B160" s="230"/>
      <c r="C160" s="231"/>
      <c r="D160" s="232" t="s">
        <v>140</v>
      </c>
      <c r="E160" s="233" t="s">
        <v>21</v>
      </c>
      <c r="F160" s="234" t="s">
        <v>147</v>
      </c>
      <c r="G160" s="231"/>
      <c r="H160" s="235">
        <v>1043.6310000000001</v>
      </c>
      <c r="I160" s="236"/>
      <c r="J160" s="231"/>
      <c r="K160" s="231"/>
      <c r="L160" s="237"/>
      <c r="M160" s="238"/>
      <c r="N160" s="239"/>
      <c r="O160" s="239"/>
      <c r="P160" s="239"/>
      <c r="Q160" s="239"/>
      <c r="R160" s="239"/>
      <c r="S160" s="239"/>
      <c r="T160" s="240"/>
      <c r="AT160" s="241" t="s">
        <v>140</v>
      </c>
      <c r="AU160" s="241" t="s">
        <v>82</v>
      </c>
      <c r="AV160" s="13" t="s">
        <v>148</v>
      </c>
      <c r="AW160" s="13" t="s">
        <v>37</v>
      </c>
      <c r="AX160" s="13" t="s">
        <v>80</v>
      </c>
      <c r="AY160" s="241" t="s">
        <v>127</v>
      </c>
    </row>
    <row r="161" spans="2:65" s="1" customFormat="1" ht="31.5" customHeight="1">
      <c r="B161" s="41"/>
      <c r="C161" s="195" t="s">
        <v>263</v>
      </c>
      <c r="D161" s="195" t="s">
        <v>132</v>
      </c>
      <c r="E161" s="196" t="s">
        <v>264</v>
      </c>
      <c r="F161" s="197" t="s">
        <v>265</v>
      </c>
      <c r="G161" s="198" t="s">
        <v>135</v>
      </c>
      <c r="H161" s="199">
        <v>1043.6310000000001</v>
      </c>
      <c r="I161" s="200"/>
      <c r="J161" s="201">
        <f>ROUND(I161*H161,2)</f>
        <v>0</v>
      </c>
      <c r="K161" s="197" t="s">
        <v>136</v>
      </c>
      <c r="L161" s="61"/>
      <c r="M161" s="202" t="s">
        <v>21</v>
      </c>
      <c r="N161" s="203" t="s">
        <v>44</v>
      </c>
      <c r="O161" s="42"/>
      <c r="P161" s="204">
        <f>O161*H161</f>
        <v>0</v>
      </c>
      <c r="Q161" s="204">
        <v>0</v>
      </c>
      <c r="R161" s="204">
        <f>Q161*H161</f>
        <v>0</v>
      </c>
      <c r="S161" s="204">
        <v>0</v>
      </c>
      <c r="T161" s="205">
        <f>S161*H161</f>
        <v>0</v>
      </c>
      <c r="AR161" s="24" t="s">
        <v>137</v>
      </c>
      <c r="AT161" s="24" t="s">
        <v>132</v>
      </c>
      <c r="AU161" s="24" t="s">
        <v>82</v>
      </c>
      <c r="AY161" s="24" t="s">
        <v>127</v>
      </c>
      <c r="BE161" s="206">
        <f>IF(N161="základní",J161,0)</f>
        <v>0</v>
      </c>
      <c r="BF161" s="206">
        <f>IF(N161="snížená",J161,0)</f>
        <v>0</v>
      </c>
      <c r="BG161" s="206">
        <f>IF(N161="zákl. přenesená",J161,0)</f>
        <v>0</v>
      </c>
      <c r="BH161" s="206">
        <f>IF(N161="sníž. přenesená",J161,0)</f>
        <v>0</v>
      </c>
      <c r="BI161" s="206">
        <f>IF(N161="nulová",J161,0)</f>
        <v>0</v>
      </c>
      <c r="BJ161" s="24" t="s">
        <v>80</v>
      </c>
      <c r="BK161" s="206">
        <f>ROUND(I161*H161,2)</f>
        <v>0</v>
      </c>
      <c r="BL161" s="24" t="s">
        <v>137</v>
      </c>
      <c r="BM161" s="24" t="s">
        <v>266</v>
      </c>
    </row>
    <row r="162" spans="2:65" s="12" customFormat="1" ht="10.75">
      <c r="B162" s="219"/>
      <c r="C162" s="220"/>
      <c r="D162" s="209" t="s">
        <v>140</v>
      </c>
      <c r="E162" s="221" t="s">
        <v>21</v>
      </c>
      <c r="F162" s="222" t="s">
        <v>267</v>
      </c>
      <c r="G162" s="220"/>
      <c r="H162" s="223">
        <v>1043.6310000000001</v>
      </c>
      <c r="I162" s="224"/>
      <c r="J162" s="220"/>
      <c r="K162" s="220"/>
      <c r="L162" s="225"/>
      <c r="M162" s="226"/>
      <c r="N162" s="227"/>
      <c r="O162" s="227"/>
      <c r="P162" s="227"/>
      <c r="Q162" s="227"/>
      <c r="R162" s="227"/>
      <c r="S162" s="227"/>
      <c r="T162" s="228"/>
      <c r="AT162" s="229" t="s">
        <v>140</v>
      </c>
      <c r="AU162" s="229" t="s">
        <v>82</v>
      </c>
      <c r="AV162" s="12" t="s">
        <v>82</v>
      </c>
      <c r="AW162" s="12" t="s">
        <v>37</v>
      </c>
      <c r="AX162" s="12" t="s">
        <v>73</v>
      </c>
      <c r="AY162" s="229" t="s">
        <v>127</v>
      </c>
    </row>
    <row r="163" spans="2:65" s="13" customFormat="1" ht="10.75">
      <c r="B163" s="230"/>
      <c r="C163" s="231"/>
      <c r="D163" s="232" t="s">
        <v>140</v>
      </c>
      <c r="E163" s="233" t="s">
        <v>21</v>
      </c>
      <c r="F163" s="234" t="s">
        <v>147</v>
      </c>
      <c r="G163" s="231"/>
      <c r="H163" s="235">
        <v>1043.6310000000001</v>
      </c>
      <c r="I163" s="236"/>
      <c r="J163" s="231"/>
      <c r="K163" s="231"/>
      <c r="L163" s="237"/>
      <c r="M163" s="238"/>
      <c r="N163" s="239"/>
      <c r="O163" s="239"/>
      <c r="P163" s="239"/>
      <c r="Q163" s="239"/>
      <c r="R163" s="239"/>
      <c r="S163" s="239"/>
      <c r="T163" s="240"/>
      <c r="AT163" s="241" t="s">
        <v>140</v>
      </c>
      <c r="AU163" s="241" t="s">
        <v>82</v>
      </c>
      <c r="AV163" s="13" t="s">
        <v>148</v>
      </c>
      <c r="AW163" s="13" t="s">
        <v>37</v>
      </c>
      <c r="AX163" s="13" t="s">
        <v>80</v>
      </c>
      <c r="AY163" s="241" t="s">
        <v>127</v>
      </c>
    </row>
    <row r="164" spans="2:65" s="1" customFormat="1" ht="22.5" customHeight="1">
      <c r="B164" s="41"/>
      <c r="C164" s="195" t="s">
        <v>268</v>
      </c>
      <c r="D164" s="195" t="s">
        <v>132</v>
      </c>
      <c r="E164" s="196" t="s">
        <v>269</v>
      </c>
      <c r="F164" s="197" t="s">
        <v>270</v>
      </c>
      <c r="G164" s="198" t="s">
        <v>177</v>
      </c>
      <c r="H164" s="199">
        <v>1395.94</v>
      </c>
      <c r="I164" s="200"/>
      <c r="J164" s="201">
        <f>ROUND(I164*H164,2)</f>
        <v>0</v>
      </c>
      <c r="K164" s="197" t="s">
        <v>21</v>
      </c>
      <c r="L164" s="61"/>
      <c r="M164" s="202" t="s">
        <v>21</v>
      </c>
      <c r="N164" s="203" t="s">
        <v>44</v>
      </c>
      <c r="O164" s="42"/>
      <c r="P164" s="204">
        <f>O164*H164</f>
        <v>0</v>
      </c>
      <c r="Q164" s="204">
        <v>0</v>
      </c>
      <c r="R164" s="204">
        <f>Q164*H164</f>
        <v>0</v>
      </c>
      <c r="S164" s="204">
        <v>0</v>
      </c>
      <c r="T164" s="205">
        <f>S164*H164</f>
        <v>0</v>
      </c>
      <c r="AR164" s="24" t="s">
        <v>137</v>
      </c>
      <c r="AT164" s="24" t="s">
        <v>132</v>
      </c>
      <c r="AU164" s="24" t="s">
        <v>82</v>
      </c>
      <c r="AY164" s="24" t="s">
        <v>127</v>
      </c>
      <c r="BE164" s="206">
        <f>IF(N164="základní",J164,0)</f>
        <v>0</v>
      </c>
      <c r="BF164" s="206">
        <f>IF(N164="snížená",J164,0)</f>
        <v>0</v>
      </c>
      <c r="BG164" s="206">
        <f>IF(N164="zákl. přenesená",J164,0)</f>
        <v>0</v>
      </c>
      <c r="BH164" s="206">
        <f>IF(N164="sníž. přenesená",J164,0)</f>
        <v>0</v>
      </c>
      <c r="BI164" s="206">
        <f>IF(N164="nulová",J164,0)</f>
        <v>0</v>
      </c>
      <c r="BJ164" s="24" t="s">
        <v>80</v>
      </c>
      <c r="BK164" s="206">
        <f>ROUND(I164*H164,2)</f>
        <v>0</v>
      </c>
      <c r="BL164" s="24" t="s">
        <v>137</v>
      </c>
      <c r="BM164" s="24" t="s">
        <v>271</v>
      </c>
    </row>
    <row r="165" spans="2:65" s="12" customFormat="1" ht="10.75">
      <c r="B165" s="219"/>
      <c r="C165" s="220"/>
      <c r="D165" s="209" t="s">
        <v>140</v>
      </c>
      <c r="E165" s="221" t="s">
        <v>21</v>
      </c>
      <c r="F165" s="222" t="s">
        <v>272</v>
      </c>
      <c r="G165" s="220"/>
      <c r="H165" s="223">
        <v>338.14</v>
      </c>
      <c r="I165" s="224"/>
      <c r="J165" s="220"/>
      <c r="K165" s="220"/>
      <c r="L165" s="225"/>
      <c r="M165" s="226"/>
      <c r="N165" s="227"/>
      <c r="O165" s="227"/>
      <c r="P165" s="227"/>
      <c r="Q165" s="227"/>
      <c r="R165" s="227"/>
      <c r="S165" s="227"/>
      <c r="T165" s="228"/>
      <c r="AT165" s="229" t="s">
        <v>140</v>
      </c>
      <c r="AU165" s="229" t="s">
        <v>82</v>
      </c>
      <c r="AV165" s="12" t="s">
        <v>82</v>
      </c>
      <c r="AW165" s="12" t="s">
        <v>37</v>
      </c>
      <c r="AX165" s="12" t="s">
        <v>73</v>
      </c>
      <c r="AY165" s="229" t="s">
        <v>127</v>
      </c>
    </row>
    <row r="166" spans="2:65" s="12" customFormat="1" ht="10.75">
      <c r="B166" s="219"/>
      <c r="C166" s="220"/>
      <c r="D166" s="209" t="s">
        <v>140</v>
      </c>
      <c r="E166" s="221" t="s">
        <v>21</v>
      </c>
      <c r="F166" s="222" t="s">
        <v>273</v>
      </c>
      <c r="G166" s="220"/>
      <c r="H166" s="223">
        <v>663</v>
      </c>
      <c r="I166" s="224"/>
      <c r="J166" s="220"/>
      <c r="K166" s="220"/>
      <c r="L166" s="225"/>
      <c r="M166" s="226"/>
      <c r="N166" s="227"/>
      <c r="O166" s="227"/>
      <c r="P166" s="227"/>
      <c r="Q166" s="227"/>
      <c r="R166" s="227"/>
      <c r="S166" s="227"/>
      <c r="T166" s="228"/>
      <c r="AT166" s="229" t="s">
        <v>140</v>
      </c>
      <c r="AU166" s="229" t="s">
        <v>82</v>
      </c>
      <c r="AV166" s="12" t="s">
        <v>82</v>
      </c>
      <c r="AW166" s="12" t="s">
        <v>37</v>
      </c>
      <c r="AX166" s="12" t="s">
        <v>73</v>
      </c>
      <c r="AY166" s="229" t="s">
        <v>127</v>
      </c>
    </row>
    <row r="167" spans="2:65" s="12" customFormat="1" ht="10.75">
      <c r="B167" s="219"/>
      <c r="C167" s="220"/>
      <c r="D167" s="209" t="s">
        <v>140</v>
      </c>
      <c r="E167" s="221" t="s">
        <v>21</v>
      </c>
      <c r="F167" s="222" t="s">
        <v>274</v>
      </c>
      <c r="G167" s="220"/>
      <c r="H167" s="223">
        <v>164.8</v>
      </c>
      <c r="I167" s="224"/>
      <c r="J167" s="220"/>
      <c r="K167" s="220"/>
      <c r="L167" s="225"/>
      <c r="M167" s="226"/>
      <c r="N167" s="227"/>
      <c r="O167" s="227"/>
      <c r="P167" s="227"/>
      <c r="Q167" s="227"/>
      <c r="R167" s="227"/>
      <c r="S167" s="227"/>
      <c r="T167" s="228"/>
      <c r="AT167" s="229" t="s">
        <v>140</v>
      </c>
      <c r="AU167" s="229" t="s">
        <v>82</v>
      </c>
      <c r="AV167" s="12" t="s">
        <v>82</v>
      </c>
      <c r="AW167" s="12" t="s">
        <v>37</v>
      </c>
      <c r="AX167" s="12" t="s">
        <v>73</v>
      </c>
      <c r="AY167" s="229" t="s">
        <v>127</v>
      </c>
    </row>
    <row r="168" spans="2:65" s="12" customFormat="1" ht="10.75">
      <c r="B168" s="219"/>
      <c r="C168" s="220"/>
      <c r="D168" s="209" t="s">
        <v>140</v>
      </c>
      <c r="E168" s="221" t="s">
        <v>21</v>
      </c>
      <c r="F168" s="222" t="s">
        <v>275</v>
      </c>
      <c r="G168" s="220"/>
      <c r="H168" s="223">
        <v>110</v>
      </c>
      <c r="I168" s="224"/>
      <c r="J168" s="220"/>
      <c r="K168" s="220"/>
      <c r="L168" s="225"/>
      <c r="M168" s="226"/>
      <c r="N168" s="227"/>
      <c r="O168" s="227"/>
      <c r="P168" s="227"/>
      <c r="Q168" s="227"/>
      <c r="R168" s="227"/>
      <c r="S168" s="227"/>
      <c r="T168" s="228"/>
      <c r="AT168" s="229" t="s">
        <v>140</v>
      </c>
      <c r="AU168" s="229" t="s">
        <v>82</v>
      </c>
      <c r="AV168" s="12" t="s">
        <v>82</v>
      </c>
      <c r="AW168" s="12" t="s">
        <v>37</v>
      </c>
      <c r="AX168" s="12" t="s">
        <v>73</v>
      </c>
      <c r="AY168" s="229" t="s">
        <v>127</v>
      </c>
    </row>
    <row r="169" spans="2:65" s="12" customFormat="1" ht="10.75">
      <c r="B169" s="219"/>
      <c r="C169" s="220"/>
      <c r="D169" s="209" t="s">
        <v>140</v>
      </c>
      <c r="E169" s="221" t="s">
        <v>21</v>
      </c>
      <c r="F169" s="222" t="s">
        <v>276</v>
      </c>
      <c r="G169" s="220"/>
      <c r="H169" s="223">
        <v>70</v>
      </c>
      <c r="I169" s="224"/>
      <c r="J169" s="220"/>
      <c r="K169" s="220"/>
      <c r="L169" s="225"/>
      <c r="M169" s="226"/>
      <c r="N169" s="227"/>
      <c r="O169" s="227"/>
      <c r="P169" s="227"/>
      <c r="Q169" s="227"/>
      <c r="R169" s="227"/>
      <c r="S169" s="227"/>
      <c r="T169" s="228"/>
      <c r="AT169" s="229" t="s">
        <v>140</v>
      </c>
      <c r="AU169" s="229" t="s">
        <v>82</v>
      </c>
      <c r="AV169" s="12" t="s">
        <v>82</v>
      </c>
      <c r="AW169" s="12" t="s">
        <v>37</v>
      </c>
      <c r="AX169" s="12" t="s">
        <v>73</v>
      </c>
      <c r="AY169" s="229" t="s">
        <v>127</v>
      </c>
    </row>
    <row r="170" spans="2:65" s="12" customFormat="1" ht="10.75">
      <c r="B170" s="219"/>
      <c r="C170" s="220"/>
      <c r="D170" s="209" t="s">
        <v>140</v>
      </c>
      <c r="E170" s="221" t="s">
        <v>21</v>
      </c>
      <c r="F170" s="222" t="s">
        <v>277</v>
      </c>
      <c r="G170" s="220"/>
      <c r="H170" s="223">
        <v>50</v>
      </c>
      <c r="I170" s="224"/>
      <c r="J170" s="220"/>
      <c r="K170" s="220"/>
      <c r="L170" s="225"/>
      <c r="M170" s="226"/>
      <c r="N170" s="227"/>
      <c r="O170" s="227"/>
      <c r="P170" s="227"/>
      <c r="Q170" s="227"/>
      <c r="R170" s="227"/>
      <c r="S170" s="227"/>
      <c r="T170" s="228"/>
      <c r="AT170" s="229" t="s">
        <v>140</v>
      </c>
      <c r="AU170" s="229" t="s">
        <v>82</v>
      </c>
      <c r="AV170" s="12" t="s">
        <v>82</v>
      </c>
      <c r="AW170" s="12" t="s">
        <v>37</v>
      </c>
      <c r="AX170" s="12" t="s">
        <v>73</v>
      </c>
      <c r="AY170" s="229" t="s">
        <v>127</v>
      </c>
    </row>
    <row r="171" spans="2:65" s="13" customFormat="1" ht="10.75">
      <c r="B171" s="230"/>
      <c r="C171" s="231"/>
      <c r="D171" s="232" t="s">
        <v>140</v>
      </c>
      <c r="E171" s="233" t="s">
        <v>21</v>
      </c>
      <c r="F171" s="234" t="s">
        <v>147</v>
      </c>
      <c r="G171" s="231"/>
      <c r="H171" s="235">
        <v>1395.94</v>
      </c>
      <c r="I171" s="236"/>
      <c r="J171" s="231"/>
      <c r="K171" s="231"/>
      <c r="L171" s="237"/>
      <c r="M171" s="238"/>
      <c r="N171" s="239"/>
      <c r="O171" s="239"/>
      <c r="P171" s="239"/>
      <c r="Q171" s="239"/>
      <c r="R171" s="239"/>
      <c r="S171" s="239"/>
      <c r="T171" s="240"/>
      <c r="AT171" s="241" t="s">
        <v>140</v>
      </c>
      <c r="AU171" s="241" t="s">
        <v>82</v>
      </c>
      <c r="AV171" s="13" t="s">
        <v>148</v>
      </c>
      <c r="AW171" s="13" t="s">
        <v>37</v>
      </c>
      <c r="AX171" s="13" t="s">
        <v>80</v>
      </c>
      <c r="AY171" s="241" t="s">
        <v>127</v>
      </c>
    </row>
    <row r="172" spans="2:65" s="1" customFormat="1" ht="22.5" customHeight="1">
      <c r="B172" s="41"/>
      <c r="C172" s="256" t="s">
        <v>278</v>
      </c>
      <c r="D172" s="256" t="s">
        <v>214</v>
      </c>
      <c r="E172" s="257" t="s">
        <v>279</v>
      </c>
      <c r="F172" s="258" t="s">
        <v>280</v>
      </c>
      <c r="G172" s="259" t="s">
        <v>281</v>
      </c>
      <c r="H172" s="260">
        <v>16.141999999999999</v>
      </c>
      <c r="I172" s="261"/>
      <c r="J172" s="262">
        <f>ROUND(I172*H172,2)</f>
        <v>0</v>
      </c>
      <c r="K172" s="258" t="s">
        <v>136</v>
      </c>
      <c r="L172" s="263"/>
      <c r="M172" s="264" t="s">
        <v>21</v>
      </c>
      <c r="N172" s="265" t="s">
        <v>44</v>
      </c>
      <c r="O172" s="42"/>
      <c r="P172" s="204">
        <f>O172*H172</f>
        <v>0</v>
      </c>
      <c r="Q172" s="204">
        <v>0.55000000000000004</v>
      </c>
      <c r="R172" s="204">
        <f>Q172*H172</f>
        <v>8.8780999999999999</v>
      </c>
      <c r="S172" s="204">
        <v>0</v>
      </c>
      <c r="T172" s="205">
        <f>S172*H172</f>
        <v>0</v>
      </c>
      <c r="AR172" s="24" t="s">
        <v>282</v>
      </c>
      <c r="AT172" s="24" t="s">
        <v>214</v>
      </c>
      <c r="AU172" s="24" t="s">
        <v>82</v>
      </c>
      <c r="AY172" s="24" t="s">
        <v>127</v>
      </c>
      <c r="BE172" s="206">
        <f>IF(N172="základní",J172,0)</f>
        <v>0</v>
      </c>
      <c r="BF172" s="206">
        <f>IF(N172="snížená",J172,0)</f>
        <v>0</v>
      </c>
      <c r="BG172" s="206">
        <f>IF(N172="zákl. přenesená",J172,0)</f>
        <v>0</v>
      </c>
      <c r="BH172" s="206">
        <f>IF(N172="sníž. přenesená",J172,0)</f>
        <v>0</v>
      </c>
      <c r="BI172" s="206">
        <f>IF(N172="nulová",J172,0)</f>
        <v>0</v>
      </c>
      <c r="BJ172" s="24" t="s">
        <v>80</v>
      </c>
      <c r="BK172" s="206">
        <f>ROUND(I172*H172,2)</f>
        <v>0</v>
      </c>
      <c r="BL172" s="24" t="s">
        <v>137</v>
      </c>
      <c r="BM172" s="24" t="s">
        <v>283</v>
      </c>
    </row>
    <row r="173" spans="2:65" s="12" customFormat="1" ht="10.75">
      <c r="B173" s="219"/>
      <c r="C173" s="220"/>
      <c r="D173" s="209" t="s">
        <v>140</v>
      </c>
      <c r="E173" s="221" t="s">
        <v>21</v>
      </c>
      <c r="F173" s="222" t="s">
        <v>284</v>
      </c>
      <c r="G173" s="220"/>
      <c r="H173" s="223">
        <v>12.624000000000001</v>
      </c>
      <c r="I173" s="224"/>
      <c r="J173" s="220"/>
      <c r="K173" s="220"/>
      <c r="L173" s="225"/>
      <c r="M173" s="226"/>
      <c r="N173" s="227"/>
      <c r="O173" s="227"/>
      <c r="P173" s="227"/>
      <c r="Q173" s="227"/>
      <c r="R173" s="227"/>
      <c r="S173" s="227"/>
      <c r="T173" s="228"/>
      <c r="AT173" s="229" t="s">
        <v>140</v>
      </c>
      <c r="AU173" s="229" t="s">
        <v>82</v>
      </c>
      <c r="AV173" s="12" t="s">
        <v>82</v>
      </c>
      <c r="AW173" s="12" t="s">
        <v>37</v>
      </c>
      <c r="AX173" s="12" t="s">
        <v>73</v>
      </c>
      <c r="AY173" s="229" t="s">
        <v>127</v>
      </c>
    </row>
    <row r="174" spans="2:65" s="12" customFormat="1" ht="10.75">
      <c r="B174" s="219"/>
      <c r="C174" s="220"/>
      <c r="D174" s="209" t="s">
        <v>140</v>
      </c>
      <c r="E174" s="221" t="s">
        <v>21</v>
      </c>
      <c r="F174" s="222" t="s">
        <v>285</v>
      </c>
      <c r="G174" s="220"/>
      <c r="H174" s="223">
        <v>3.5179999999999998</v>
      </c>
      <c r="I174" s="224"/>
      <c r="J174" s="220"/>
      <c r="K174" s="220"/>
      <c r="L174" s="225"/>
      <c r="M174" s="226"/>
      <c r="N174" s="227"/>
      <c r="O174" s="227"/>
      <c r="P174" s="227"/>
      <c r="Q174" s="227"/>
      <c r="R174" s="227"/>
      <c r="S174" s="227"/>
      <c r="T174" s="228"/>
      <c r="AT174" s="229" t="s">
        <v>140</v>
      </c>
      <c r="AU174" s="229" t="s">
        <v>82</v>
      </c>
      <c r="AV174" s="12" t="s">
        <v>82</v>
      </c>
      <c r="AW174" s="12" t="s">
        <v>37</v>
      </c>
      <c r="AX174" s="12" t="s">
        <v>73</v>
      </c>
      <c r="AY174" s="229" t="s">
        <v>127</v>
      </c>
    </row>
    <row r="175" spans="2:65" s="13" customFormat="1" ht="10.75">
      <c r="B175" s="230"/>
      <c r="C175" s="231"/>
      <c r="D175" s="232" t="s">
        <v>140</v>
      </c>
      <c r="E175" s="233" t="s">
        <v>21</v>
      </c>
      <c r="F175" s="234" t="s">
        <v>147</v>
      </c>
      <c r="G175" s="231"/>
      <c r="H175" s="235">
        <v>16.141999999999999</v>
      </c>
      <c r="I175" s="236"/>
      <c r="J175" s="231"/>
      <c r="K175" s="231"/>
      <c r="L175" s="237"/>
      <c r="M175" s="238"/>
      <c r="N175" s="239"/>
      <c r="O175" s="239"/>
      <c r="P175" s="239"/>
      <c r="Q175" s="239"/>
      <c r="R175" s="239"/>
      <c r="S175" s="239"/>
      <c r="T175" s="240"/>
      <c r="AT175" s="241" t="s">
        <v>140</v>
      </c>
      <c r="AU175" s="241" t="s">
        <v>82</v>
      </c>
      <c r="AV175" s="13" t="s">
        <v>148</v>
      </c>
      <c r="AW175" s="13" t="s">
        <v>37</v>
      </c>
      <c r="AX175" s="13" t="s">
        <v>80</v>
      </c>
      <c r="AY175" s="241" t="s">
        <v>127</v>
      </c>
    </row>
    <row r="176" spans="2:65" s="1" customFormat="1" ht="31.5" customHeight="1">
      <c r="B176" s="41"/>
      <c r="C176" s="195" t="s">
        <v>286</v>
      </c>
      <c r="D176" s="195" t="s">
        <v>132</v>
      </c>
      <c r="E176" s="196" t="s">
        <v>287</v>
      </c>
      <c r="F176" s="197" t="s">
        <v>288</v>
      </c>
      <c r="G176" s="198" t="s">
        <v>238</v>
      </c>
      <c r="H176" s="244"/>
      <c r="I176" s="200"/>
      <c r="J176" s="201">
        <f>ROUND(I176*H176,2)</f>
        <v>0</v>
      </c>
      <c r="K176" s="197" t="s">
        <v>136</v>
      </c>
      <c r="L176" s="61"/>
      <c r="M176" s="202" t="s">
        <v>21</v>
      </c>
      <c r="N176" s="203" t="s">
        <v>44</v>
      </c>
      <c r="O176" s="42"/>
      <c r="P176" s="204">
        <f>O176*H176</f>
        <v>0</v>
      </c>
      <c r="Q176" s="204">
        <v>0</v>
      </c>
      <c r="R176" s="204">
        <f>Q176*H176</f>
        <v>0</v>
      </c>
      <c r="S176" s="204">
        <v>0</v>
      </c>
      <c r="T176" s="205">
        <f>S176*H176</f>
        <v>0</v>
      </c>
      <c r="AR176" s="24" t="s">
        <v>137</v>
      </c>
      <c r="AT176" s="24" t="s">
        <v>132</v>
      </c>
      <c r="AU176" s="24" t="s">
        <v>82</v>
      </c>
      <c r="AY176" s="24" t="s">
        <v>127</v>
      </c>
      <c r="BE176" s="206">
        <f>IF(N176="základní",J176,0)</f>
        <v>0</v>
      </c>
      <c r="BF176" s="206">
        <f>IF(N176="snížená",J176,0)</f>
        <v>0</v>
      </c>
      <c r="BG176" s="206">
        <f>IF(N176="zákl. přenesená",J176,0)</f>
        <v>0</v>
      </c>
      <c r="BH176" s="206">
        <f>IF(N176="sníž. přenesená",J176,0)</f>
        <v>0</v>
      </c>
      <c r="BI176" s="206">
        <f>IF(N176="nulová",J176,0)</f>
        <v>0</v>
      </c>
      <c r="BJ176" s="24" t="s">
        <v>80</v>
      </c>
      <c r="BK176" s="206">
        <f>ROUND(I176*H176,2)</f>
        <v>0</v>
      </c>
      <c r="BL176" s="24" t="s">
        <v>137</v>
      </c>
      <c r="BM176" s="24" t="s">
        <v>289</v>
      </c>
    </row>
    <row r="177" spans="2:65" s="10" customFormat="1" ht="29.9" customHeight="1">
      <c r="B177" s="176"/>
      <c r="C177" s="177"/>
      <c r="D177" s="192" t="s">
        <v>72</v>
      </c>
      <c r="E177" s="193" t="s">
        <v>290</v>
      </c>
      <c r="F177" s="193" t="s">
        <v>291</v>
      </c>
      <c r="G177" s="177"/>
      <c r="H177" s="177"/>
      <c r="I177" s="180"/>
      <c r="J177" s="194">
        <f>BK177</f>
        <v>0</v>
      </c>
      <c r="K177" s="177"/>
      <c r="L177" s="182"/>
      <c r="M177" s="183"/>
      <c r="N177" s="184"/>
      <c r="O177" s="184"/>
      <c r="P177" s="185">
        <f>SUM(P178:P257)</f>
        <v>0</v>
      </c>
      <c r="Q177" s="184"/>
      <c r="R177" s="185">
        <f>SUM(R178:R257)</f>
        <v>3.973338</v>
      </c>
      <c r="S177" s="184"/>
      <c r="T177" s="186">
        <f>SUM(T178:T257)</f>
        <v>3.2054209999999999</v>
      </c>
      <c r="AR177" s="187" t="s">
        <v>82</v>
      </c>
      <c r="AT177" s="188" t="s">
        <v>72</v>
      </c>
      <c r="AU177" s="188" t="s">
        <v>80</v>
      </c>
      <c r="AY177" s="187" t="s">
        <v>127</v>
      </c>
      <c r="BK177" s="189">
        <f>SUM(BK178:BK257)</f>
        <v>0</v>
      </c>
    </row>
    <row r="178" spans="2:65" s="1" customFormat="1" ht="22.5" customHeight="1">
      <c r="B178" s="41"/>
      <c r="C178" s="195" t="s">
        <v>292</v>
      </c>
      <c r="D178" s="195" t="s">
        <v>132</v>
      </c>
      <c r="E178" s="196" t="s">
        <v>293</v>
      </c>
      <c r="F178" s="197" t="s">
        <v>294</v>
      </c>
      <c r="G178" s="198" t="s">
        <v>135</v>
      </c>
      <c r="H178" s="199">
        <v>34</v>
      </c>
      <c r="I178" s="200"/>
      <c r="J178" s="201">
        <f>ROUND(I178*H178,2)</f>
        <v>0</v>
      </c>
      <c r="K178" s="197" t="s">
        <v>136</v>
      </c>
      <c r="L178" s="61"/>
      <c r="M178" s="202" t="s">
        <v>21</v>
      </c>
      <c r="N178" s="203" t="s">
        <v>44</v>
      </c>
      <c r="O178" s="42"/>
      <c r="P178" s="204">
        <f>O178*H178</f>
        <v>0</v>
      </c>
      <c r="Q178" s="204">
        <v>0</v>
      </c>
      <c r="R178" s="204">
        <f>Q178*H178</f>
        <v>0</v>
      </c>
      <c r="S178" s="204">
        <v>5.94E-3</v>
      </c>
      <c r="T178" s="205">
        <f>S178*H178</f>
        <v>0.20196</v>
      </c>
      <c r="AR178" s="24" t="s">
        <v>137</v>
      </c>
      <c r="AT178" s="24" t="s">
        <v>132</v>
      </c>
      <c r="AU178" s="24" t="s">
        <v>82</v>
      </c>
      <c r="AY178" s="24" t="s">
        <v>127</v>
      </c>
      <c r="BE178" s="206">
        <f>IF(N178="základní",J178,0)</f>
        <v>0</v>
      </c>
      <c r="BF178" s="206">
        <f>IF(N178="snížená",J178,0)</f>
        <v>0</v>
      </c>
      <c r="BG178" s="206">
        <f>IF(N178="zákl. přenesená",J178,0)</f>
        <v>0</v>
      </c>
      <c r="BH178" s="206">
        <f>IF(N178="sníž. přenesená",J178,0)</f>
        <v>0</v>
      </c>
      <c r="BI178" s="206">
        <f>IF(N178="nulová",J178,0)</f>
        <v>0</v>
      </c>
      <c r="BJ178" s="24" t="s">
        <v>80</v>
      </c>
      <c r="BK178" s="206">
        <f>ROUND(I178*H178,2)</f>
        <v>0</v>
      </c>
      <c r="BL178" s="24" t="s">
        <v>137</v>
      </c>
      <c r="BM178" s="24" t="s">
        <v>295</v>
      </c>
    </row>
    <row r="179" spans="2:65" s="11" customFormat="1" ht="10.75">
      <c r="B179" s="207"/>
      <c r="C179" s="208"/>
      <c r="D179" s="209" t="s">
        <v>140</v>
      </c>
      <c r="E179" s="210" t="s">
        <v>21</v>
      </c>
      <c r="F179" s="211" t="s">
        <v>296</v>
      </c>
      <c r="G179" s="208"/>
      <c r="H179" s="212" t="s">
        <v>21</v>
      </c>
      <c r="I179" s="213"/>
      <c r="J179" s="208"/>
      <c r="K179" s="208"/>
      <c r="L179" s="214"/>
      <c r="M179" s="215"/>
      <c r="N179" s="216"/>
      <c r="O179" s="216"/>
      <c r="P179" s="216"/>
      <c r="Q179" s="216"/>
      <c r="R179" s="216"/>
      <c r="S179" s="216"/>
      <c r="T179" s="217"/>
      <c r="AT179" s="218" t="s">
        <v>140</v>
      </c>
      <c r="AU179" s="218" t="s">
        <v>82</v>
      </c>
      <c r="AV179" s="11" t="s">
        <v>80</v>
      </c>
      <c r="AW179" s="11" t="s">
        <v>37</v>
      </c>
      <c r="AX179" s="11" t="s">
        <v>73</v>
      </c>
      <c r="AY179" s="218" t="s">
        <v>127</v>
      </c>
    </row>
    <row r="180" spans="2:65" s="12" customFormat="1" ht="10.75">
      <c r="B180" s="219"/>
      <c r="C180" s="220"/>
      <c r="D180" s="209" t="s">
        <v>140</v>
      </c>
      <c r="E180" s="221" t="s">
        <v>21</v>
      </c>
      <c r="F180" s="222" t="s">
        <v>297</v>
      </c>
      <c r="G180" s="220"/>
      <c r="H180" s="223">
        <v>27</v>
      </c>
      <c r="I180" s="224"/>
      <c r="J180" s="220"/>
      <c r="K180" s="220"/>
      <c r="L180" s="225"/>
      <c r="M180" s="226"/>
      <c r="N180" s="227"/>
      <c r="O180" s="227"/>
      <c r="P180" s="227"/>
      <c r="Q180" s="227"/>
      <c r="R180" s="227"/>
      <c r="S180" s="227"/>
      <c r="T180" s="228"/>
      <c r="AT180" s="229" t="s">
        <v>140</v>
      </c>
      <c r="AU180" s="229" t="s">
        <v>82</v>
      </c>
      <c r="AV180" s="12" t="s">
        <v>82</v>
      </c>
      <c r="AW180" s="12" t="s">
        <v>37</v>
      </c>
      <c r="AX180" s="12" t="s">
        <v>73</v>
      </c>
      <c r="AY180" s="229" t="s">
        <v>127</v>
      </c>
    </row>
    <row r="181" spans="2:65" s="11" customFormat="1" ht="10.75">
      <c r="B181" s="207"/>
      <c r="C181" s="208"/>
      <c r="D181" s="209" t="s">
        <v>140</v>
      </c>
      <c r="E181" s="210" t="s">
        <v>21</v>
      </c>
      <c r="F181" s="211" t="s">
        <v>298</v>
      </c>
      <c r="G181" s="208"/>
      <c r="H181" s="212" t="s">
        <v>21</v>
      </c>
      <c r="I181" s="213"/>
      <c r="J181" s="208"/>
      <c r="K181" s="208"/>
      <c r="L181" s="214"/>
      <c r="M181" s="215"/>
      <c r="N181" s="216"/>
      <c r="O181" s="216"/>
      <c r="P181" s="216"/>
      <c r="Q181" s="216"/>
      <c r="R181" s="216"/>
      <c r="S181" s="216"/>
      <c r="T181" s="217"/>
      <c r="AT181" s="218" t="s">
        <v>140</v>
      </c>
      <c r="AU181" s="218" t="s">
        <v>82</v>
      </c>
      <c r="AV181" s="11" t="s">
        <v>80</v>
      </c>
      <c r="AW181" s="11" t="s">
        <v>37</v>
      </c>
      <c r="AX181" s="11" t="s">
        <v>73</v>
      </c>
      <c r="AY181" s="218" t="s">
        <v>127</v>
      </c>
    </row>
    <row r="182" spans="2:65" s="12" customFormat="1" ht="10.75">
      <c r="B182" s="219"/>
      <c r="C182" s="220"/>
      <c r="D182" s="209" t="s">
        <v>140</v>
      </c>
      <c r="E182" s="221" t="s">
        <v>21</v>
      </c>
      <c r="F182" s="222" t="s">
        <v>299</v>
      </c>
      <c r="G182" s="220"/>
      <c r="H182" s="223">
        <v>7</v>
      </c>
      <c r="I182" s="224"/>
      <c r="J182" s="220"/>
      <c r="K182" s="220"/>
      <c r="L182" s="225"/>
      <c r="M182" s="226"/>
      <c r="N182" s="227"/>
      <c r="O182" s="227"/>
      <c r="P182" s="227"/>
      <c r="Q182" s="227"/>
      <c r="R182" s="227"/>
      <c r="S182" s="227"/>
      <c r="T182" s="228"/>
      <c r="AT182" s="229" t="s">
        <v>140</v>
      </c>
      <c r="AU182" s="229" t="s">
        <v>82</v>
      </c>
      <c r="AV182" s="12" t="s">
        <v>82</v>
      </c>
      <c r="AW182" s="12" t="s">
        <v>37</v>
      </c>
      <c r="AX182" s="12" t="s">
        <v>73</v>
      </c>
      <c r="AY182" s="229" t="s">
        <v>127</v>
      </c>
    </row>
    <row r="183" spans="2:65" s="13" customFormat="1" ht="10.75">
      <c r="B183" s="230"/>
      <c r="C183" s="231"/>
      <c r="D183" s="232" t="s">
        <v>140</v>
      </c>
      <c r="E183" s="233" t="s">
        <v>21</v>
      </c>
      <c r="F183" s="234" t="s">
        <v>147</v>
      </c>
      <c r="G183" s="231"/>
      <c r="H183" s="235">
        <v>34</v>
      </c>
      <c r="I183" s="236"/>
      <c r="J183" s="231"/>
      <c r="K183" s="231"/>
      <c r="L183" s="237"/>
      <c r="M183" s="238"/>
      <c r="N183" s="239"/>
      <c r="O183" s="239"/>
      <c r="P183" s="239"/>
      <c r="Q183" s="239"/>
      <c r="R183" s="239"/>
      <c r="S183" s="239"/>
      <c r="T183" s="240"/>
      <c r="AT183" s="241" t="s">
        <v>140</v>
      </c>
      <c r="AU183" s="241" t="s">
        <v>82</v>
      </c>
      <c r="AV183" s="13" t="s">
        <v>148</v>
      </c>
      <c r="AW183" s="13" t="s">
        <v>37</v>
      </c>
      <c r="AX183" s="13" t="s">
        <v>80</v>
      </c>
      <c r="AY183" s="241" t="s">
        <v>127</v>
      </c>
    </row>
    <row r="184" spans="2:65" s="1" customFormat="1" ht="22.5" customHeight="1">
      <c r="B184" s="41"/>
      <c r="C184" s="195" t="s">
        <v>300</v>
      </c>
      <c r="D184" s="195" t="s">
        <v>132</v>
      </c>
      <c r="E184" s="196" t="s">
        <v>301</v>
      </c>
      <c r="F184" s="197" t="s">
        <v>302</v>
      </c>
      <c r="G184" s="198" t="s">
        <v>177</v>
      </c>
      <c r="H184" s="199">
        <v>2.5</v>
      </c>
      <c r="I184" s="200"/>
      <c r="J184" s="201">
        <f>ROUND(I184*H184,2)</f>
        <v>0</v>
      </c>
      <c r="K184" s="197" t="s">
        <v>136</v>
      </c>
      <c r="L184" s="61"/>
      <c r="M184" s="202" t="s">
        <v>21</v>
      </c>
      <c r="N184" s="203" t="s">
        <v>44</v>
      </c>
      <c r="O184" s="42"/>
      <c r="P184" s="204">
        <f>O184*H184</f>
        <v>0</v>
      </c>
      <c r="Q184" s="204">
        <v>0</v>
      </c>
      <c r="R184" s="204">
        <f>Q184*H184</f>
        <v>0</v>
      </c>
      <c r="S184" s="204">
        <v>1.8699999999999999E-3</v>
      </c>
      <c r="T184" s="205">
        <f>S184*H184</f>
        <v>4.6749999999999995E-3</v>
      </c>
      <c r="AR184" s="24" t="s">
        <v>137</v>
      </c>
      <c r="AT184" s="24" t="s">
        <v>132</v>
      </c>
      <c r="AU184" s="24" t="s">
        <v>82</v>
      </c>
      <c r="AY184" s="24" t="s">
        <v>127</v>
      </c>
      <c r="BE184" s="206">
        <f>IF(N184="základní",J184,0)</f>
        <v>0</v>
      </c>
      <c r="BF184" s="206">
        <f>IF(N184="snížená",J184,0)</f>
        <v>0</v>
      </c>
      <c r="BG184" s="206">
        <f>IF(N184="zákl. přenesená",J184,0)</f>
        <v>0</v>
      </c>
      <c r="BH184" s="206">
        <f>IF(N184="sníž. přenesená",J184,0)</f>
        <v>0</v>
      </c>
      <c r="BI184" s="206">
        <f>IF(N184="nulová",J184,0)</f>
        <v>0</v>
      </c>
      <c r="BJ184" s="24" t="s">
        <v>80</v>
      </c>
      <c r="BK184" s="206">
        <f>ROUND(I184*H184,2)</f>
        <v>0</v>
      </c>
      <c r="BL184" s="24" t="s">
        <v>137</v>
      </c>
      <c r="BM184" s="24" t="s">
        <v>303</v>
      </c>
    </row>
    <row r="185" spans="2:65" s="12" customFormat="1" ht="10.75">
      <c r="B185" s="219"/>
      <c r="C185" s="220"/>
      <c r="D185" s="209" t="s">
        <v>140</v>
      </c>
      <c r="E185" s="221" t="s">
        <v>21</v>
      </c>
      <c r="F185" s="222" t="s">
        <v>304</v>
      </c>
      <c r="G185" s="220"/>
      <c r="H185" s="223">
        <v>2.5</v>
      </c>
      <c r="I185" s="224"/>
      <c r="J185" s="220"/>
      <c r="K185" s="220"/>
      <c r="L185" s="225"/>
      <c r="M185" s="226"/>
      <c r="N185" s="227"/>
      <c r="O185" s="227"/>
      <c r="P185" s="227"/>
      <c r="Q185" s="227"/>
      <c r="R185" s="227"/>
      <c r="S185" s="227"/>
      <c r="T185" s="228"/>
      <c r="AT185" s="229" t="s">
        <v>140</v>
      </c>
      <c r="AU185" s="229" t="s">
        <v>82</v>
      </c>
      <c r="AV185" s="12" t="s">
        <v>82</v>
      </c>
      <c r="AW185" s="12" t="s">
        <v>37</v>
      </c>
      <c r="AX185" s="12" t="s">
        <v>73</v>
      </c>
      <c r="AY185" s="229" t="s">
        <v>127</v>
      </c>
    </row>
    <row r="186" spans="2:65" s="13" customFormat="1" ht="10.75">
      <c r="B186" s="230"/>
      <c r="C186" s="231"/>
      <c r="D186" s="232" t="s">
        <v>140</v>
      </c>
      <c r="E186" s="233" t="s">
        <v>21</v>
      </c>
      <c r="F186" s="234" t="s">
        <v>147</v>
      </c>
      <c r="G186" s="231"/>
      <c r="H186" s="235">
        <v>2.5</v>
      </c>
      <c r="I186" s="236"/>
      <c r="J186" s="231"/>
      <c r="K186" s="231"/>
      <c r="L186" s="237"/>
      <c r="M186" s="238"/>
      <c r="N186" s="239"/>
      <c r="O186" s="239"/>
      <c r="P186" s="239"/>
      <c r="Q186" s="239"/>
      <c r="R186" s="239"/>
      <c r="S186" s="239"/>
      <c r="T186" s="240"/>
      <c r="AT186" s="241" t="s">
        <v>140</v>
      </c>
      <c r="AU186" s="241" t="s">
        <v>82</v>
      </c>
      <c r="AV186" s="13" t="s">
        <v>148</v>
      </c>
      <c r="AW186" s="13" t="s">
        <v>37</v>
      </c>
      <c r="AX186" s="13" t="s">
        <v>80</v>
      </c>
      <c r="AY186" s="241" t="s">
        <v>127</v>
      </c>
    </row>
    <row r="187" spans="2:65" s="1" customFormat="1" ht="22.5" customHeight="1">
      <c r="B187" s="41"/>
      <c r="C187" s="195" t="s">
        <v>305</v>
      </c>
      <c r="D187" s="195" t="s">
        <v>132</v>
      </c>
      <c r="E187" s="196" t="s">
        <v>306</v>
      </c>
      <c r="F187" s="197" t="s">
        <v>307</v>
      </c>
      <c r="G187" s="198" t="s">
        <v>177</v>
      </c>
      <c r="H187" s="199">
        <v>48.6</v>
      </c>
      <c r="I187" s="200"/>
      <c r="J187" s="201">
        <f>ROUND(I187*H187,2)</f>
        <v>0</v>
      </c>
      <c r="K187" s="197" t="s">
        <v>136</v>
      </c>
      <c r="L187" s="61"/>
      <c r="M187" s="202" t="s">
        <v>21</v>
      </c>
      <c r="N187" s="203" t="s">
        <v>44</v>
      </c>
      <c r="O187" s="42"/>
      <c r="P187" s="204">
        <f>O187*H187</f>
        <v>0</v>
      </c>
      <c r="Q187" s="204">
        <v>0</v>
      </c>
      <c r="R187" s="204">
        <f>Q187*H187</f>
        <v>0</v>
      </c>
      <c r="S187" s="204">
        <v>3.48E-3</v>
      </c>
      <c r="T187" s="205">
        <f>S187*H187</f>
        <v>0.169128</v>
      </c>
      <c r="AR187" s="24" t="s">
        <v>137</v>
      </c>
      <c r="AT187" s="24" t="s">
        <v>132</v>
      </c>
      <c r="AU187" s="24" t="s">
        <v>82</v>
      </c>
      <c r="AY187" s="24" t="s">
        <v>127</v>
      </c>
      <c r="BE187" s="206">
        <f>IF(N187="základní",J187,0)</f>
        <v>0</v>
      </c>
      <c r="BF187" s="206">
        <f>IF(N187="snížená",J187,0)</f>
        <v>0</v>
      </c>
      <c r="BG187" s="206">
        <f>IF(N187="zákl. přenesená",J187,0)</f>
        <v>0</v>
      </c>
      <c r="BH187" s="206">
        <f>IF(N187="sníž. přenesená",J187,0)</f>
        <v>0</v>
      </c>
      <c r="BI187" s="206">
        <f>IF(N187="nulová",J187,0)</f>
        <v>0</v>
      </c>
      <c r="BJ187" s="24" t="s">
        <v>80</v>
      </c>
      <c r="BK187" s="206">
        <f>ROUND(I187*H187,2)</f>
        <v>0</v>
      </c>
      <c r="BL187" s="24" t="s">
        <v>137</v>
      </c>
      <c r="BM187" s="24" t="s">
        <v>308</v>
      </c>
    </row>
    <row r="188" spans="2:65" s="12" customFormat="1" ht="10.75">
      <c r="B188" s="219"/>
      <c r="C188" s="220"/>
      <c r="D188" s="209" t="s">
        <v>140</v>
      </c>
      <c r="E188" s="221" t="s">
        <v>21</v>
      </c>
      <c r="F188" s="222" t="s">
        <v>309</v>
      </c>
      <c r="G188" s="220"/>
      <c r="H188" s="223">
        <v>48.6</v>
      </c>
      <c r="I188" s="224"/>
      <c r="J188" s="220"/>
      <c r="K188" s="220"/>
      <c r="L188" s="225"/>
      <c r="M188" s="226"/>
      <c r="N188" s="227"/>
      <c r="O188" s="227"/>
      <c r="P188" s="227"/>
      <c r="Q188" s="227"/>
      <c r="R188" s="227"/>
      <c r="S188" s="227"/>
      <c r="T188" s="228"/>
      <c r="AT188" s="229" t="s">
        <v>140</v>
      </c>
      <c r="AU188" s="229" t="s">
        <v>82</v>
      </c>
      <c r="AV188" s="12" t="s">
        <v>82</v>
      </c>
      <c r="AW188" s="12" t="s">
        <v>37</v>
      </c>
      <c r="AX188" s="12" t="s">
        <v>73</v>
      </c>
      <c r="AY188" s="229" t="s">
        <v>127</v>
      </c>
    </row>
    <row r="189" spans="2:65" s="13" customFormat="1" ht="10.75">
      <c r="B189" s="230"/>
      <c r="C189" s="231"/>
      <c r="D189" s="232" t="s">
        <v>140</v>
      </c>
      <c r="E189" s="233" t="s">
        <v>21</v>
      </c>
      <c r="F189" s="234" t="s">
        <v>147</v>
      </c>
      <c r="G189" s="231"/>
      <c r="H189" s="235">
        <v>48.6</v>
      </c>
      <c r="I189" s="236"/>
      <c r="J189" s="231"/>
      <c r="K189" s="231"/>
      <c r="L189" s="237"/>
      <c r="M189" s="238"/>
      <c r="N189" s="239"/>
      <c r="O189" s="239"/>
      <c r="P189" s="239"/>
      <c r="Q189" s="239"/>
      <c r="R189" s="239"/>
      <c r="S189" s="239"/>
      <c r="T189" s="240"/>
      <c r="AT189" s="241" t="s">
        <v>140</v>
      </c>
      <c r="AU189" s="241" t="s">
        <v>82</v>
      </c>
      <c r="AV189" s="13" t="s">
        <v>148</v>
      </c>
      <c r="AW189" s="13" t="s">
        <v>37</v>
      </c>
      <c r="AX189" s="13" t="s">
        <v>80</v>
      </c>
      <c r="AY189" s="241" t="s">
        <v>127</v>
      </c>
    </row>
    <row r="190" spans="2:65" s="1" customFormat="1" ht="22.5" customHeight="1">
      <c r="B190" s="41"/>
      <c r="C190" s="195" t="s">
        <v>282</v>
      </c>
      <c r="D190" s="195" t="s">
        <v>132</v>
      </c>
      <c r="E190" s="196" t="s">
        <v>310</v>
      </c>
      <c r="F190" s="197" t="s">
        <v>311</v>
      </c>
      <c r="G190" s="198" t="s">
        <v>177</v>
      </c>
      <c r="H190" s="199">
        <v>307.39999999999998</v>
      </c>
      <c r="I190" s="200"/>
      <c r="J190" s="201">
        <f>ROUND(I190*H190,2)</f>
        <v>0</v>
      </c>
      <c r="K190" s="197" t="s">
        <v>136</v>
      </c>
      <c r="L190" s="61"/>
      <c r="M190" s="202" t="s">
        <v>21</v>
      </c>
      <c r="N190" s="203" t="s">
        <v>44</v>
      </c>
      <c r="O190" s="42"/>
      <c r="P190" s="204">
        <f>O190*H190</f>
        <v>0</v>
      </c>
      <c r="Q190" s="204">
        <v>0</v>
      </c>
      <c r="R190" s="204">
        <f>Q190*H190</f>
        <v>0</v>
      </c>
      <c r="S190" s="204">
        <v>1.7700000000000001E-3</v>
      </c>
      <c r="T190" s="205">
        <f>S190*H190</f>
        <v>0.54409799999999997</v>
      </c>
      <c r="AR190" s="24" t="s">
        <v>137</v>
      </c>
      <c r="AT190" s="24" t="s">
        <v>132</v>
      </c>
      <c r="AU190" s="24" t="s">
        <v>82</v>
      </c>
      <c r="AY190" s="24" t="s">
        <v>127</v>
      </c>
      <c r="BE190" s="206">
        <f>IF(N190="základní",J190,0)</f>
        <v>0</v>
      </c>
      <c r="BF190" s="206">
        <f>IF(N190="snížená",J190,0)</f>
        <v>0</v>
      </c>
      <c r="BG190" s="206">
        <f>IF(N190="zákl. přenesená",J190,0)</f>
        <v>0</v>
      </c>
      <c r="BH190" s="206">
        <f>IF(N190="sníž. přenesená",J190,0)</f>
        <v>0</v>
      </c>
      <c r="BI190" s="206">
        <f>IF(N190="nulová",J190,0)</f>
        <v>0</v>
      </c>
      <c r="BJ190" s="24" t="s">
        <v>80</v>
      </c>
      <c r="BK190" s="206">
        <f>ROUND(I190*H190,2)</f>
        <v>0</v>
      </c>
      <c r="BL190" s="24" t="s">
        <v>137</v>
      </c>
      <c r="BM190" s="24" t="s">
        <v>312</v>
      </c>
    </row>
    <row r="191" spans="2:65" s="12" customFormat="1" ht="10.75">
      <c r="B191" s="219"/>
      <c r="C191" s="220"/>
      <c r="D191" s="209" t="s">
        <v>140</v>
      </c>
      <c r="E191" s="221" t="s">
        <v>21</v>
      </c>
      <c r="F191" s="222" t="s">
        <v>313</v>
      </c>
      <c r="G191" s="220"/>
      <c r="H191" s="223">
        <v>307.39999999999998</v>
      </c>
      <c r="I191" s="224"/>
      <c r="J191" s="220"/>
      <c r="K191" s="220"/>
      <c r="L191" s="225"/>
      <c r="M191" s="226"/>
      <c r="N191" s="227"/>
      <c r="O191" s="227"/>
      <c r="P191" s="227"/>
      <c r="Q191" s="227"/>
      <c r="R191" s="227"/>
      <c r="S191" s="227"/>
      <c r="T191" s="228"/>
      <c r="AT191" s="229" t="s">
        <v>140</v>
      </c>
      <c r="AU191" s="229" t="s">
        <v>82</v>
      </c>
      <c r="AV191" s="12" t="s">
        <v>82</v>
      </c>
      <c r="AW191" s="12" t="s">
        <v>37</v>
      </c>
      <c r="AX191" s="12" t="s">
        <v>73</v>
      </c>
      <c r="AY191" s="229" t="s">
        <v>127</v>
      </c>
    </row>
    <row r="192" spans="2:65" s="13" customFormat="1" ht="10.75">
      <c r="B192" s="230"/>
      <c r="C192" s="231"/>
      <c r="D192" s="232" t="s">
        <v>140</v>
      </c>
      <c r="E192" s="233" t="s">
        <v>21</v>
      </c>
      <c r="F192" s="234" t="s">
        <v>147</v>
      </c>
      <c r="G192" s="231"/>
      <c r="H192" s="235">
        <v>307.39999999999998</v>
      </c>
      <c r="I192" s="236"/>
      <c r="J192" s="231"/>
      <c r="K192" s="231"/>
      <c r="L192" s="237"/>
      <c r="M192" s="238"/>
      <c r="N192" s="239"/>
      <c r="O192" s="239"/>
      <c r="P192" s="239"/>
      <c r="Q192" s="239"/>
      <c r="R192" s="239"/>
      <c r="S192" s="239"/>
      <c r="T192" s="240"/>
      <c r="AT192" s="241" t="s">
        <v>140</v>
      </c>
      <c r="AU192" s="241" t="s">
        <v>82</v>
      </c>
      <c r="AV192" s="13" t="s">
        <v>148</v>
      </c>
      <c r="AW192" s="13" t="s">
        <v>37</v>
      </c>
      <c r="AX192" s="13" t="s">
        <v>80</v>
      </c>
      <c r="AY192" s="241" t="s">
        <v>127</v>
      </c>
    </row>
    <row r="193" spans="2:65" s="1" customFormat="1" ht="22.5" customHeight="1">
      <c r="B193" s="41"/>
      <c r="C193" s="195" t="s">
        <v>314</v>
      </c>
      <c r="D193" s="195" t="s">
        <v>132</v>
      </c>
      <c r="E193" s="196" t="s">
        <v>315</v>
      </c>
      <c r="F193" s="197" t="s">
        <v>316</v>
      </c>
      <c r="G193" s="198" t="s">
        <v>317</v>
      </c>
      <c r="H193" s="199">
        <v>15</v>
      </c>
      <c r="I193" s="200"/>
      <c r="J193" s="201">
        <f>ROUND(I193*H193,2)</f>
        <v>0</v>
      </c>
      <c r="K193" s="197" t="s">
        <v>136</v>
      </c>
      <c r="L193" s="61"/>
      <c r="M193" s="202" t="s">
        <v>21</v>
      </c>
      <c r="N193" s="203" t="s">
        <v>44</v>
      </c>
      <c r="O193" s="42"/>
      <c r="P193" s="204">
        <f>O193*H193</f>
        <v>0</v>
      </c>
      <c r="Q193" s="204">
        <v>0</v>
      </c>
      <c r="R193" s="204">
        <f>Q193*H193</f>
        <v>0</v>
      </c>
      <c r="S193" s="204">
        <v>9.0600000000000003E-3</v>
      </c>
      <c r="T193" s="205">
        <f>S193*H193</f>
        <v>0.13589999999999999</v>
      </c>
      <c r="AR193" s="24" t="s">
        <v>137</v>
      </c>
      <c r="AT193" s="24" t="s">
        <v>132</v>
      </c>
      <c r="AU193" s="24" t="s">
        <v>82</v>
      </c>
      <c r="AY193" s="24" t="s">
        <v>127</v>
      </c>
      <c r="BE193" s="206">
        <f>IF(N193="základní",J193,0)</f>
        <v>0</v>
      </c>
      <c r="BF193" s="206">
        <f>IF(N193="snížená",J193,0)</f>
        <v>0</v>
      </c>
      <c r="BG193" s="206">
        <f>IF(N193="zákl. přenesená",J193,0)</f>
        <v>0</v>
      </c>
      <c r="BH193" s="206">
        <f>IF(N193="sníž. přenesená",J193,0)</f>
        <v>0</v>
      </c>
      <c r="BI193" s="206">
        <f>IF(N193="nulová",J193,0)</f>
        <v>0</v>
      </c>
      <c r="BJ193" s="24" t="s">
        <v>80</v>
      </c>
      <c r="BK193" s="206">
        <f>ROUND(I193*H193,2)</f>
        <v>0</v>
      </c>
      <c r="BL193" s="24" t="s">
        <v>137</v>
      </c>
      <c r="BM193" s="24" t="s">
        <v>318</v>
      </c>
    </row>
    <row r="194" spans="2:65" s="12" customFormat="1" ht="10.75">
      <c r="B194" s="219"/>
      <c r="C194" s="220"/>
      <c r="D194" s="209" t="s">
        <v>140</v>
      </c>
      <c r="E194" s="221" t="s">
        <v>21</v>
      </c>
      <c r="F194" s="222" t="s">
        <v>10</v>
      </c>
      <c r="G194" s="220"/>
      <c r="H194" s="223">
        <v>15</v>
      </c>
      <c r="I194" s="224"/>
      <c r="J194" s="220"/>
      <c r="K194" s="220"/>
      <c r="L194" s="225"/>
      <c r="M194" s="226"/>
      <c r="N194" s="227"/>
      <c r="O194" s="227"/>
      <c r="P194" s="227"/>
      <c r="Q194" s="227"/>
      <c r="R194" s="227"/>
      <c r="S194" s="227"/>
      <c r="T194" s="228"/>
      <c r="AT194" s="229" t="s">
        <v>140</v>
      </c>
      <c r="AU194" s="229" t="s">
        <v>82</v>
      </c>
      <c r="AV194" s="12" t="s">
        <v>82</v>
      </c>
      <c r="AW194" s="12" t="s">
        <v>37</v>
      </c>
      <c r="AX194" s="12" t="s">
        <v>73</v>
      </c>
      <c r="AY194" s="229" t="s">
        <v>127</v>
      </c>
    </row>
    <row r="195" spans="2:65" s="13" customFormat="1" ht="10.75">
      <c r="B195" s="230"/>
      <c r="C195" s="231"/>
      <c r="D195" s="232" t="s">
        <v>140</v>
      </c>
      <c r="E195" s="233" t="s">
        <v>21</v>
      </c>
      <c r="F195" s="234" t="s">
        <v>147</v>
      </c>
      <c r="G195" s="231"/>
      <c r="H195" s="235">
        <v>15</v>
      </c>
      <c r="I195" s="236"/>
      <c r="J195" s="231"/>
      <c r="K195" s="231"/>
      <c r="L195" s="237"/>
      <c r="M195" s="238"/>
      <c r="N195" s="239"/>
      <c r="O195" s="239"/>
      <c r="P195" s="239"/>
      <c r="Q195" s="239"/>
      <c r="R195" s="239"/>
      <c r="S195" s="239"/>
      <c r="T195" s="240"/>
      <c r="AT195" s="241" t="s">
        <v>140</v>
      </c>
      <c r="AU195" s="241" t="s">
        <v>82</v>
      </c>
      <c r="AV195" s="13" t="s">
        <v>148</v>
      </c>
      <c r="AW195" s="13" t="s">
        <v>37</v>
      </c>
      <c r="AX195" s="13" t="s">
        <v>80</v>
      </c>
      <c r="AY195" s="241" t="s">
        <v>127</v>
      </c>
    </row>
    <row r="196" spans="2:65" s="1" customFormat="1" ht="22.5" customHeight="1">
      <c r="B196" s="41"/>
      <c r="C196" s="195" t="s">
        <v>319</v>
      </c>
      <c r="D196" s="195" t="s">
        <v>132</v>
      </c>
      <c r="E196" s="196" t="s">
        <v>320</v>
      </c>
      <c r="F196" s="197" t="s">
        <v>321</v>
      </c>
      <c r="G196" s="198" t="s">
        <v>177</v>
      </c>
      <c r="H196" s="199">
        <v>25</v>
      </c>
      <c r="I196" s="200"/>
      <c r="J196" s="201">
        <f>ROUND(I196*H196,2)</f>
        <v>0</v>
      </c>
      <c r="K196" s="197" t="s">
        <v>136</v>
      </c>
      <c r="L196" s="61"/>
      <c r="M196" s="202" t="s">
        <v>21</v>
      </c>
      <c r="N196" s="203" t="s">
        <v>44</v>
      </c>
      <c r="O196" s="42"/>
      <c r="P196" s="204">
        <f>O196*H196</f>
        <v>0</v>
      </c>
      <c r="Q196" s="204">
        <v>0</v>
      </c>
      <c r="R196" s="204">
        <f>Q196*H196</f>
        <v>0</v>
      </c>
      <c r="S196" s="204">
        <v>1.91E-3</v>
      </c>
      <c r="T196" s="205">
        <f>S196*H196</f>
        <v>4.7750000000000001E-2</v>
      </c>
      <c r="AR196" s="24" t="s">
        <v>137</v>
      </c>
      <c r="AT196" s="24" t="s">
        <v>132</v>
      </c>
      <c r="AU196" s="24" t="s">
        <v>82</v>
      </c>
      <c r="AY196" s="24" t="s">
        <v>127</v>
      </c>
      <c r="BE196" s="206">
        <f>IF(N196="základní",J196,0)</f>
        <v>0</v>
      </c>
      <c r="BF196" s="206">
        <f>IF(N196="snížená",J196,0)</f>
        <v>0</v>
      </c>
      <c r="BG196" s="206">
        <f>IF(N196="zákl. přenesená",J196,0)</f>
        <v>0</v>
      </c>
      <c r="BH196" s="206">
        <f>IF(N196="sníž. přenesená",J196,0)</f>
        <v>0</v>
      </c>
      <c r="BI196" s="206">
        <f>IF(N196="nulová",J196,0)</f>
        <v>0</v>
      </c>
      <c r="BJ196" s="24" t="s">
        <v>80</v>
      </c>
      <c r="BK196" s="206">
        <f>ROUND(I196*H196,2)</f>
        <v>0</v>
      </c>
      <c r="BL196" s="24" t="s">
        <v>137</v>
      </c>
      <c r="BM196" s="24" t="s">
        <v>322</v>
      </c>
    </row>
    <row r="197" spans="2:65" s="12" customFormat="1" ht="10.75">
      <c r="B197" s="219"/>
      <c r="C197" s="220"/>
      <c r="D197" s="209" t="s">
        <v>140</v>
      </c>
      <c r="E197" s="221" t="s">
        <v>21</v>
      </c>
      <c r="F197" s="222" t="s">
        <v>323</v>
      </c>
      <c r="G197" s="220"/>
      <c r="H197" s="223">
        <v>25</v>
      </c>
      <c r="I197" s="224"/>
      <c r="J197" s="220"/>
      <c r="K197" s="220"/>
      <c r="L197" s="225"/>
      <c r="M197" s="226"/>
      <c r="N197" s="227"/>
      <c r="O197" s="227"/>
      <c r="P197" s="227"/>
      <c r="Q197" s="227"/>
      <c r="R197" s="227"/>
      <c r="S197" s="227"/>
      <c r="T197" s="228"/>
      <c r="AT197" s="229" t="s">
        <v>140</v>
      </c>
      <c r="AU197" s="229" t="s">
        <v>82</v>
      </c>
      <c r="AV197" s="12" t="s">
        <v>82</v>
      </c>
      <c r="AW197" s="12" t="s">
        <v>37</v>
      </c>
      <c r="AX197" s="12" t="s">
        <v>73</v>
      </c>
      <c r="AY197" s="229" t="s">
        <v>127</v>
      </c>
    </row>
    <row r="198" spans="2:65" s="13" customFormat="1" ht="10.75">
      <c r="B198" s="230"/>
      <c r="C198" s="231"/>
      <c r="D198" s="232" t="s">
        <v>140</v>
      </c>
      <c r="E198" s="233" t="s">
        <v>21</v>
      </c>
      <c r="F198" s="234" t="s">
        <v>147</v>
      </c>
      <c r="G198" s="231"/>
      <c r="H198" s="235">
        <v>25</v>
      </c>
      <c r="I198" s="236"/>
      <c r="J198" s="231"/>
      <c r="K198" s="231"/>
      <c r="L198" s="237"/>
      <c r="M198" s="238"/>
      <c r="N198" s="239"/>
      <c r="O198" s="239"/>
      <c r="P198" s="239"/>
      <c r="Q198" s="239"/>
      <c r="R198" s="239"/>
      <c r="S198" s="239"/>
      <c r="T198" s="240"/>
      <c r="AT198" s="241" t="s">
        <v>140</v>
      </c>
      <c r="AU198" s="241" t="s">
        <v>82</v>
      </c>
      <c r="AV198" s="13" t="s">
        <v>148</v>
      </c>
      <c r="AW198" s="13" t="s">
        <v>37</v>
      </c>
      <c r="AX198" s="13" t="s">
        <v>80</v>
      </c>
      <c r="AY198" s="241" t="s">
        <v>127</v>
      </c>
    </row>
    <row r="199" spans="2:65" s="1" customFormat="1" ht="22.5" customHeight="1">
      <c r="B199" s="41"/>
      <c r="C199" s="195" t="s">
        <v>10</v>
      </c>
      <c r="D199" s="195" t="s">
        <v>132</v>
      </c>
      <c r="E199" s="196" t="s">
        <v>324</v>
      </c>
      <c r="F199" s="197" t="s">
        <v>325</v>
      </c>
      <c r="G199" s="198" t="s">
        <v>177</v>
      </c>
      <c r="H199" s="199">
        <v>153.69999999999999</v>
      </c>
      <c r="I199" s="200"/>
      <c r="J199" s="201">
        <f>ROUND(I199*H199,2)</f>
        <v>0</v>
      </c>
      <c r="K199" s="197" t="s">
        <v>136</v>
      </c>
      <c r="L199" s="61"/>
      <c r="M199" s="202" t="s">
        <v>21</v>
      </c>
      <c r="N199" s="203" t="s">
        <v>44</v>
      </c>
      <c r="O199" s="42"/>
      <c r="P199" s="204">
        <f>O199*H199</f>
        <v>0</v>
      </c>
      <c r="Q199" s="204">
        <v>0</v>
      </c>
      <c r="R199" s="204">
        <f>Q199*H199</f>
        <v>0</v>
      </c>
      <c r="S199" s="204">
        <v>2.2300000000000002E-3</v>
      </c>
      <c r="T199" s="205">
        <f>S199*H199</f>
        <v>0.34275100000000003</v>
      </c>
      <c r="AR199" s="24" t="s">
        <v>137</v>
      </c>
      <c r="AT199" s="24" t="s">
        <v>132</v>
      </c>
      <c r="AU199" s="24" t="s">
        <v>82</v>
      </c>
      <c r="AY199" s="24" t="s">
        <v>127</v>
      </c>
      <c r="BE199" s="206">
        <f>IF(N199="základní",J199,0)</f>
        <v>0</v>
      </c>
      <c r="BF199" s="206">
        <f>IF(N199="snížená",J199,0)</f>
        <v>0</v>
      </c>
      <c r="BG199" s="206">
        <f>IF(N199="zákl. přenesená",J199,0)</f>
        <v>0</v>
      </c>
      <c r="BH199" s="206">
        <f>IF(N199="sníž. přenesená",J199,0)</f>
        <v>0</v>
      </c>
      <c r="BI199" s="206">
        <f>IF(N199="nulová",J199,0)</f>
        <v>0</v>
      </c>
      <c r="BJ199" s="24" t="s">
        <v>80</v>
      </c>
      <c r="BK199" s="206">
        <f>ROUND(I199*H199,2)</f>
        <v>0</v>
      </c>
      <c r="BL199" s="24" t="s">
        <v>137</v>
      </c>
      <c r="BM199" s="24" t="s">
        <v>326</v>
      </c>
    </row>
    <row r="200" spans="2:65" s="12" customFormat="1" ht="10.75">
      <c r="B200" s="219"/>
      <c r="C200" s="220"/>
      <c r="D200" s="209" t="s">
        <v>140</v>
      </c>
      <c r="E200" s="221" t="s">
        <v>21</v>
      </c>
      <c r="F200" s="222" t="s">
        <v>327</v>
      </c>
      <c r="G200" s="220"/>
      <c r="H200" s="223">
        <v>153.69999999999999</v>
      </c>
      <c r="I200" s="224"/>
      <c r="J200" s="220"/>
      <c r="K200" s="220"/>
      <c r="L200" s="225"/>
      <c r="M200" s="226"/>
      <c r="N200" s="227"/>
      <c r="O200" s="227"/>
      <c r="P200" s="227"/>
      <c r="Q200" s="227"/>
      <c r="R200" s="227"/>
      <c r="S200" s="227"/>
      <c r="T200" s="228"/>
      <c r="AT200" s="229" t="s">
        <v>140</v>
      </c>
      <c r="AU200" s="229" t="s">
        <v>82</v>
      </c>
      <c r="AV200" s="12" t="s">
        <v>82</v>
      </c>
      <c r="AW200" s="12" t="s">
        <v>37</v>
      </c>
      <c r="AX200" s="12" t="s">
        <v>73</v>
      </c>
      <c r="AY200" s="229" t="s">
        <v>127</v>
      </c>
    </row>
    <row r="201" spans="2:65" s="13" customFormat="1" ht="10.75">
      <c r="B201" s="230"/>
      <c r="C201" s="231"/>
      <c r="D201" s="232" t="s">
        <v>140</v>
      </c>
      <c r="E201" s="233" t="s">
        <v>21</v>
      </c>
      <c r="F201" s="234" t="s">
        <v>147</v>
      </c>
      <c r="G201" s="231"/>
      <c r="H201" s="235">
        <v>153.69999999999999</v>
      </c>
      <c r="I201" s="236"/>
      <c r="J201" s="231"/>
      <c r="K201" s="231"/>
      <c r="L201" s="237"/>
      <c r="M201" s="238"/>
      <c r="N201" s="239"/>
      <c r="O201" s="239"/>
      <c r="P201" s="239"/>
      <c r="Q201" s="239"/>
      <c r="R201" s="239"/>
      <c r="S201" s="239"/>
      <c r="T201" s="240"/>
      <c r="AT201" s="241" t="s">
        <v>140</v>
      </c>
      <c r="AU201" s="241" t="s">
        <v>82</v>
      </c>
      <c r="AV201" s="13" t="s">
        <v>148</v>
      </c>
      <c r="AW201" s="13" t="s">
        <v>37</v>
      </c>
      <c r="AX201" s="13" t="s">
        <v>80</v>
      </c>
      <c r="AY201" s="241" t="s">
        <v>127</v>
      </c>
    </row>
    <row r="202" spans="2:65" s="1" customFormat="1" ht="22.5" customHeight="1">
      <c r="B202" s="41"/>
      <c r="C202" s="195" t="s">
        <v>328</v>
      </c>
      <c r="D202" s="195" t="s">
        <v>132</v>
      </c>
      <c r="E202" s="196" t="s">
        <v>329</v>
      </c>
      <c r="F202" s="197" t="s">
        <v>330</v>
      </c>
      <c r="G202" s="198" t="s">
        <v>177</v>
      </c>
      <c r="H202" s="199">
        <v>29.4</v>
      </c>
      <c r="I202" s="200"/>
      <c r="J202" s="201">
        <f>ROUND(I202*H202,2)</f>
        <v>0</v>
      </c>
      <c r="K202" s="197" t="s">
        <v>136</v>
      </c>
      <c r="L202" s="61"/>
      <c r="M202" s="202" t="s">
        <v>21</v>
      </c>
      <c r="N202" s="203" t="s">
        <v>44</v>
      </c>
      <c r="O202" s="42"/>
      <c r="P202" s="204">
        <f>O202*H202</f>
        <v>0</v>
      </c>
      <c r="Q202" s="204">
        <v>0</v>
      </c>
      <c r="R202" s="204">
        <f>Q202*H202</f>
        <v>0</v>
      </c>
      <c r="S202" s="204">
        <v>1.75E-3</v>
      </c>
      <c r="T202" s="205">
        <f>S202*H202</f>
        <v>5.1449999999999996E-2</v>
      </c>
      <c r="AR202" s="24" t="s">
        <v>137</v>
      </c>
      <c r="AT202" s="24" t="s">
        <v>132</v>
      </c>
      <c r="AU202" s="24" t="s">
        <v>82</v>
      </c>
      <c r="AY202" s="24" t="s">
        <v>127</v>
      </c>
      <c r="BE202" s="206">
        <f>IF(N202="základní",J202,0)</f>
        <v>0</v>
      </c>
      <c r="BF202" s="206">
        <f>IF(N202="snížená",J202,0)</f>
        <v>0</v>
      </c>
      <c r="BG202" s="206">
        <f>IF(N202="zákl. přenesená",J202,0)</f>
        <v>0</v>
      </c>
      <c r="BH202" s="206">
        <f>IF(N202="sníž. přenesená",J202,0)</f>
        <v>0</v>
      </c>
      <c r="BI202" s="206">
        <f>IF(N202="nulová",J202,0)</f>
        <v>0</v>
      </c>
      <c r="BJ202" s="24" t="s">
        <v>80</v>
      </c>
      <c r="BK202" s="206">
        <f>ROUND(I202*H202,2)</f>
        <v>0</v>
      </c>
      <c r="BL202" s="24" t="s">
        <v>137</v>
      </c>
      <c r="BM202" s="24" t="s">
        <v>331</v>
      </c>
    </row>
    <row r="203" spans="2:65" s="12" customFormat="1" ht="10.75">
      <c r="B203" s="219"/>
      <c r="C203" s="220"/>
      <c r="D203" s="209" t="s">
        <v>140</v>
      </c>
      <c r="E203" s="221" t="s">
        <v>21</v>
      </c>
      <c r="F203" s="222" t="s">
        <v>332</v>
      </c>
      <c r="G203" s="220"/>
      <c r="H203" s="223">
        <v>29.4</v>
      </c>
      <c r="I203" s="224"/>
      <c r="J203" s="220"/>
      <c r="K203" s="220"/>
      <c r="L203" s="225"/>
      <c r="M203" s="226"/>
      <c r="N203" s="227"/>
      <c r="O203" s="227"/>
      <c r="P203" s="227"/>
      <c r="Q203" s="227"/>
      <c r="R203" s="227"/>
      <c r="S203" s="227"/>
      <c r="T203" s="228"/>
      <c r="AT203" s="229" t="s">
        <v>140</v>
      </c>
      <c r="AU203" s="229" t="s">
        <v>82</v>
      </c>
      <c r="AV203" s="12" t="s">
        <v>82</v>
      </c>
      <c r="AW203" s="12" t="s">
        <v>37</v>
      </c>
      <c r="AX203" s="12" t="s">
        <v>73</v>
      </c>
      <c r="AY203" s="229" t="s">
        <v>127</v>
      </c>
    </row>
    <row r="204" spans="2:65" s="13" customFormat="1" ht="10.75">
      <c r="B204" s="230"/>
      <c r="C204" s="231"/>
      <c r="D204" s="232" t="s">
        <v>140</v>
      </c>
      <c r="E204" s="233" t="s">
        <v>21</v>
      </c>
      <c r="F204" s="234" t="s">
        <v>147</v>
      </c>
      <c r="G204" s="231"/>
      <c r="H204" s="235">
        <v>29.4</v>
      </c>
      <c r="I204" s="236"/>
      <c r="J204" s="231"/>
      <c r="K204" s="231"/>
      <c r="L204" s="237"/>
      <c r="M204" s="238"/>
      <c r="N204" s="239"/>
      <c r="O204" s="239"/>
      <c r="P204" s="239"/>
      <c r="Q204" s="239"/>
      <c r="R204" s="239"/>
      <c r="S204" s="239"/>
      <c r="T204" s="240"/>
      <c r="AT204" s="241" t="s">
        <v>140</v>
      </c>
      <c r="AU204" s="241" t="s">
        <v>82</v>
      </c>
      <c r="AV204" s="13" t="s">
        <v>148</v>
      </c>
      <c r="AW204" s="13" t="s">
        <v>37</v>
      </c>
      <c r="AX204" s="13" t="s">
        <v>80</v>
      </c>
      <c r="AY204" s="241" t="s">
        <v>127</v>
      </c>
    </row>
    <row r="205" spans="2:65" s="1" customFormat="1" ht="22.5" customHeight="1">
      <c r="B205" s="41"/>
      <c r="C205" s="195" t="s">
        <v>333</v>
      </c>
      <c r="D205" s="195" t="s">
        <v>132</v>
      </c>
      <c r="E205" s="196" t="s">
        <v>334</v>
      </c>
      <c r="F205" s="197" t="s">
        <v>335</v>
      </c>
      <c r="G205" s="198" t="s">
        <v>135</v>
      </c>
      <c r="H205" s="199">
        <v>8.4</v>
      </c>
      <c r="I205" s="200"/>
      <c r="J205" s="201">
        <f>ROUND(I205*H205,2)</f>
        <v>0</v>
      </c>
      <c r="K205" s="197" t="s">
        <v>136</v>
      </c>
      <c r="L205" s="61"/>
      <c r="M205" s="202" t="s">
        <v>21</v>
      </c>
      <c r="N205" s="203" t="s">
        <v>44</v>
      </c>
      <c r="O205" s="42"/>
      <c r="P205" s="204">
        <f>O205*H205</f>
        <v>0</v>
      </c>
      <c r="Q205" s="204">
        <v>0</v>
      </c>
      <c r="R205" s="204">
        <f>Q205*H205</f>
        <v>0</v>
      </c>
      <c r="S205" s="204">
        <v>5.8399999999999997E-3</v>
      </c>
      <c r="T205" s="205">
        <f>S205*H205</f>
        <v>4.9056000000000002E-2</v>
      </c>
      <c r="AR205" s="24" t="s">
        <v>137</v>
      </c>
      <c r="AT205" s="24" t="s">
        <v>132</v>
      </c>
      <c r="AU205" s="24" t="s">
        <v>82</v>
      </c>
      <c r="AY205" s="24" t="s">
        <v>127</v>
      </c>
      <c r="BE205" s="206">
        <f>IF(N205="základní",J205,0)</f>
        <v>0</v>
      </c>
      <c r="BF205" s="206">
        <f>IF(N205="snížená",J205,0)</f>
        <v>0</v>
      </c>
      <c r="BG205" s="206">
        <f>IF(N205="zákl. přenesená",J205,0)</f>
        <v>0</v>
      </c>
      <c r="BH205" s="206">
        <f>IF(N205="sníž. přenesená",J205,0)</f>
        <v>0</v>
      </c>
      <c r="BI205" s="206">
        <f>IF(N205="nulová",J205,0)</f>
        <v>0</v>
      </c>
      <c r="BJ205" s="24" t="s">
        <v>80</v>
      </c>
      <c r="BK205" s="206">
        <f>ROUND(I205*H205,2)</f>
        <v>0</v>
      </c>
      <c r="BL205" s="24" t="s">
        <v>137</v>
      </c>
      <c r="BM205" s="24" t="s">
        <v>336</v>
      </c>
    </row>
    <row r="206" spans="2:65" s="12" customFormat="1" ht="10.75">
      <c r="B206" s="219"/>
      <c r="C206" s="220"/>
      <c r="D206" s="209" t="s">
        <v>140</v>
      </c>
      <c r="E206" s="221" t="s">
        <v>21</v>
      </c>
      <c r="F206" s="222" t="s">
        <v>337</v>
      </c>
      <c r="G206" s="220"/>
      <c r="H206" s="223">
        <v>8.4</v>
      </c>
      <c r="I206" s="224"/>
      <c r="J206" s="220"/>
      <c r="K206" s="220"/>
      <c r="L206" s="225"/>
      <c r="M206" s="226"/>
      <c r="N206" s="227"/>
      <c r="O206" s="227"/>
      <c r="P206" s="227"/>
      <c r="Q206" s="227"/>
      <c r="R206" s="227"/>
      <c r="S206" s="227"/>
      <c r="T206" s="228"/>
      <c r="AT206" s="229" t="s">
        <v>140</v>
      </c>
      <c r="AU206" s="229" t="s">
        <v>82</v>
      </c>
      <c r="AV206" s="12" t="s">
        <v>82</v>
      </c>
      <c r="AW206" s="12" t="s">
        <v>37</v>
      </c>
      <c r="AX206" s="12" t="s">
        <v>73</v>
      </c>
      <c r="AY206" s="229" t="s">
        <v>127</v>
      </c>
    </row>
    <row r="207" spans="2:65" s="13" customFormat="1" ht="10.75">
      <c r="B207" s="230"/>
      <c r="C207" s="231"/>
      <c r="D207" s="232" t="s">
        <v>140</v>
      </c>
      <c r="E207" s="233" t="s">
        <v>21</v>
      </c>
      <c r="F207" s="234" t="s">
        <v>147</v>
      </c>
      <c r="G207" s="231"/>
      <c r="H207" s="235">
        <v>8.4</v>
      </c>
      <c r="I207" s="236"/>
      <c r="J207" s="231"/>
      <c r="K207" s="231"/>
      <c r="L207" s="237"/>
      <c r="M207" s="238"/>
      <c r="N207" s="239"/>
      <c r="O207" s="239"/>
      <c r="P207" s="239"/>
      <c r="Q207" s="239"/>
      <c r="R207" s="239"/>
      <c r="S207" s="239"/>
      <c r="T207" s="240"/>
      <c r="AT207" s="241" t="s">
        <v>140</v>
      </c>
      <c r="AU207" s="241" t="s">
        <v>82</v>
      </c>
      <c r="AV207" s="13" t="s">
        <v>148</v>
      </c>
      <c r="AW207" s="13" t="s">
        <v>37</v>
      </c>
      <c r="AX207" s="13" t="s">
        <v>80</v>
      </c>
      <c r="AY207" s="241" t="s">
        <v>127</v>
      </c>
    </row>
    <row r="208" spans="2:65" s="1" customFormat="1" ht="22.5" customHeight="1">
      <c r="B208" s="41"/>
      <c r="C208" s="195" t="s">
        <v>9</v>
      </c>
      <c r="D208" s="195" t="s">
        <v>132</v>
      </c>
      <c r="E208" s="196" t="s">
        <v>338</v>
      </c>
      <c r="F208" s="197" t="s">
        <v>339</v>
      </c>
      <c r="G208" s="198" t="s">
        <v>177</v>
      </c>
      <c r="H208" s="199">
        <v>6</v>
      </c>
      <c r="I208" s="200"/>
      <c r="J208" s="201">
        <f>ROUND(I208*H208,2)</f>
        <v>0</v>
      </c>
      <c r="K208" s="197" t="s">
        <v>136</v>
      </c>
      <c r="L208" s="61"/>
      <c r="M208" s="202" t="s">
        <v>21</v>
      </c>
      <c r="N208" s="203" t="s">
        <v>44</v>
      </c>
      <c r="O208" s="42"/>
      <c r="P208" s="204">
        <f>O208*H208</f>
        <v>0</v>
      </c>
      <c r="Q208" s="204">
        <v>0</v>
      </c>
      <c r="R208" s="204">
        <f>Q208*H208</f>
        <v>0</v>
      </c>
      <c r="S208" s="204">
        <v>2.5999999999999999E-3</v>
      </c>
      <c r="T208" s="205">
        <f>S208*H208</f>
        <v>1.5599999999999999E-2</v>
      </c>
      <c r="AR208" s="24" t="s">
        <v>137</v>
      </c>
      <c r="AT208" s="24" t="s">
        <v>132</v>
      </c>
      <c r="AU208" s="24" t="s">
        <v>82</v>
      </c>
      <c r="AY208" s="24" t="s">
        <v>127</v>
      </c>
      <c r="BE208" s="206">
        <f>IF(N208="základní",J208,0)</f>
        <v>0</v>
      </c>
      <c r="BF208" s="206">
        <f>IF(N208="snížená",J208,0)</f>
        <v>0</v>
      </c>
      <c r="BG208" s="206">
        <f>IF(N208="zákl. přenesená",J208,0)</f>
        <v>0</v>
      </c>
      <c r="BH208" s="206">
        <f>IF(N208="sníž. přenesená",J208,0)</f>
        <v>0</v>
      </c>
      <c r="BI208" s="206">
        <f>IF(N208="nulová",J208,0)</f>
        <v>0</v>
      </c>
      <c r="BJ208" s="24" t="s">
        <v>80</v>
      </c>
      <c r="BK208" s="206">
        <f>ROUND(I208*H208,2)</f>
        <v>0</v>
      </c>
      <c r="BL208" s="24" t="s">
        <v>137</v>
      </c>
      <c r="BM208" s="24" t="s">
        <v>340</v>
      </c>
    </row>
    <row r="209" spans="2:65" s="12" customFormat="1" ht="10.75">
      <c r="B209" s="219"/>
      <c r="C209" s="220"/>
      <c r="D209" s="209" t="s">
        <v>140</v>
      </c>
      <c r="E209" s="221" t="s">
        <v>21</v>
      </c>
      <c r="F209" s="222" t="s">
        <v>185</v>
      </c>
      <c r="G209" s="220"/>
      <c r="H209" s="223">
        <v>6</v>
      </c>
      <c r="I209" s="224"/>
      <c r="J209" s="220"/>
      <c r="K209" s="220"/>
      <c r="L209" s="225"/>
      <c r="M209" s="226"/>
      <c r="N209" s="227"/>
      <c r="O209" s="227"/>
      <c r="P209" s="227"/>
      <c r="Q209" s="227"/>
      <c r="R209" s="227"/>
      <c r="S209" s="227"/>
      <c r="T209" s="228"/>
      <c r="AT209" s="229" t="s">
        <v>140</v>
      </c>
      <c r="AU209" s="229" t="s">
        <v>82</v>
      </c>
      <c r="AV209" s="12" t="s">
        <v>82</v>
      </c>
      <c r="AW209" s="12" t="s">
        <v>37</v>
      </c>
      <c r="AX209" s="12" t="s">
        <v>73</v>
      </c>
      <c r="AY209" s="229" t="s">
        <v>127</v>
      </c>
    </row>
    <row r="210" spans="2:65" s="13" customFormat="1" ht="10.75">
      <c r="B210" s="230"/>
      <c r="C210" s="231"/>
      <c r="D210" s="232" t="s">
        <v>140</v>
      </c>
      <c r="E210" s="233" t="s">
        <v>21</v>
      </c>
      <c r="F210" s="234" t="s">
        <v>147</v>
      </c>
      <c r="G210" s="231"/>
      <c r="H210" s="235">
        <v>6</v>
      </c>
      <c r="I210" s="236"/>
      <c r="J210" s="231"/>
      <c r="K210" s="231"/>
      <c r="L210" s="237"/>
      <c r="M210" s="238"/>
      <c r="N210" s="239"/>
      <c r="O210" s="239"/>
      <c r="P210" s="239"/>
      <c r="Q210" s="239"/>
      <c r="R210" s="239"/>
      <c r="S210" s="239"/>
      <c r="T210" s="240"/>
      <c r="AT210" s="241" t="s">
        <v>140</v>
      </c>
      <c r="AU210" s="241" t="s">
        <v>82</v>
      </c>
      <c r="AV210" s="13" t="s">
        <v>148</v>
      </c>
      <c r="AW210" s="13" t="s">
        <v>37</v>
      </c>
      <c r="AX210" s="13" t="s">
        <v>80</v>
      </c>
      <c r="AY210" s="241" t="s">
        <v>127</v>
      </c>
    </row>
    <row r="211" spans="2:65" s="1" customFormat="1" ht="22.5" customHeight="1">
      <c r="B211" s="41"/>
      <c r="C211" s="195" t="s">
        <v>137</v>
      </c>
      <c r="D211" s="195" t="s">
        <v>132</v>
      </c>
      <c r="E211" s="196" t="s">
        <v>341</v>
      </c>
      <c r="F211" s="197" t="s">
        <v>342</v>
      </c>
      <c r="G211" s="198" t="s">
        <v>177</v>
      </c>
      <c r="H211" s="199">
        <v>153.69999999999999</v>
      </c>
      <c r="I211" s="200"/>
      <c r="J211" s="201">
        <f>ROUND(I211*H211,2)</f>
        <v>0</v>
      </c>
      <c r="K211" s="197" t="s">
        <v>136</v>
      </c>
      <c r="L211" s="61"/>
      <c r="M211" s="202" t="s">
        <v>21</v>
      </c>
      <c r="N211" s="203" t="s">
        <v>44</v>
      </c>
      <c r="O211" s="42"/>
      <c r="P211" s="204">
        <f>O211*H211</f>
        <v>0</v>
      </c>
      <c r="Q211" s="204">
        <v>0</v>
      </c>
      <c r="R211" s="204">
        <f>Q211*H211</f>
        <v>0</v>
      </c>
      <c r="S211" s="204">
        <v>1.069E-2</v>
      </c>
      <c r="T211" s="205">
        <f>S211*H211</f>
        <v>1.6430529999999999</v>
      </c>
      <c r="AR211" s="24" t="s">
        <v>137</v>
      </c>
      <c r="AT211" s="24" t="s">
        <v>132</v>
      </c>
      <c r="AU211" s="24" t="s">
        <v>82</v>
      </c>
      <c r="AY211" s="24" t="s">
        <v>127</v>
      </c>
      <c r="BE211" s="206">
        <f>IF(N211="základní",J211,0)</f>
        <v>0</v>
      </c>
      <c r="BF211" s="206">
        <f>IF(N211="snížená",J211,0)</f>
        <v>0</v>
      </c>
      <c r="BG211" s="206">
        <f>IF(N211="zákl. přenesená",J211,0)</f>
        <v>0</v>
      </c>
      <c r="BH211" s="206">
        <f>IF(N211="sníž. přenesená",J211,0)</f>
        <v>0</v>
      </c>
      <c r="BI211" s="206">
        <f>IF(N211="nulová",J211,0)</f>
        <v>0</v>
      </c>
      <c r="BJ211" s="24" t="s">
        <v>80</v>
      </c>
      <c r="BK211" s="206">
        <f>ROUND(I211*H211,2)</f>
        <v>0</v>
      </c>
      <c r="BL211" s="24" t="s">
        <v>137</v>
      </c>
      <c r="BM211" s="24" t="s">
        <v>343</v>
      </c>
    </row>
    <row r="212" spans="2:65" s="12" customFormat="1" ht="10.75">
      <c r="B212" s="219"/>
      <c r="C212" s="220"/>
      <c r="D212" s="209" t="s">
        <v>140</v>
      </c>
      <c r="E212" s="221" t="s">
        <v>21</v>
      </c>
      <c r="F212" s="222" t="s">
        <v>327</v>
      </c>
      <c r="G212" s="220"/>
      <c r="H212" s="223">
        <v>153.69999999999999</v>
      </c>
      <c r="I212" s="224"/>
      <c r="J212" s="220"/>
      <c r="K212" s="220"/>
      <c r="L212" s="225"/>
      <c r="M212" s="226"/>
      <c r="N212" s="227"/>
      <c r="O212" s="227"/>
      <c r="P212" s="227"/>
      <c r="Q212" s="227"/>
      <c r="R212" s="227"/>
      <c r="S212" s="227"/>
      <c r="T212" s="228"/>
      <c r="AT212" s="229" t="s">
        <v>140</v>
      </c>
      <c r="AU212" s="229" t="s">
        <v>82</v>
      </c>
      <c r="AV212" s="12" t="s">
        <v>82</v>
      </c>
      <c r="AW212" s="12" t="s">
        <v>37</v>
      </c>
      <c r="AX212" s="12" t="s">
        <v>73</v>
      </c>
      <c r="AY212" s="229" t="s">
        <v>127</v>
      </c>
    </row>
    <row r="213" spans="2:65" s="13" customFormat="1" ht="10.75">
      <c r="B213" s="230"/>
      <c r="C213" s="231"/>
      <c r="D213" s="232" t="s">
        <v>140</v>
      </c>
      <c r="E213" s="233" t="s">
        <v>21</v>
      </c>
      <c r="F213" s="234" t="s">
        <v>147</v>
      </c>
      <c r="G213" s="231"/>
      <c r="H213" s="235">
        <v>153.69999999999999</v>
      </c>
      <c r="I213" s="236"/>
      <c r="J213" s="231"/>
      <c r="K213" s="231"/>
      <c r="L213" s="237"/>
      <c r="M213" s="238"/>
      <c r="N213" s="239"/>
      <c r="O213" s="239"/>
      <c r="P213" s="239"/>
      <c r="Q213" s="239"/>
      <c r="R213" s="239"/>
      <c r="S213" s="239"/>
      <c r="T213" s="240"/>
      <c r="AT213" s="241" t="s">
        <v>140</v>
      </c>
      <c r="AU213" s="241" t="s">
        <v>82</v>
      </c>
      <c r="AV213" s="13" t="s">
        <v>148</v>
      </c>
      <c r="AW213" s="13" t="s">
        <v>37</v>
      </c>
      <c r="AX213" s="13" t="s">
        <v>80</v>
      </c>
      <c r="AY213" s="241" t="s">
        <v>127</v>
      </c>
    </row>
    <row r="214" spans="2:65" s="1" customFormat="1" ht="22.5" customHeight="1">
      <c r="B214" s="41"/>
      <c r="C214" s="195" t="s">
        <v>344</v>
      </c>
      <c r="D214" s="195" t="s">
        <v>132</v>
      </c>
      <c r="E214" s="196" t="s">
        <v>345</v>
      </c>
      <c r="F214" s="197" t="s">
        <v>346</v>
      </c>
      <c r="G214" s="198" t="s">
        <v>177</v>
      </c>
      <c r="H214" s="199">
        <v>6</v>
      </c>
      <c r="I214" s="200"/>
      <c r="J214" s="201">
        <f>ROUND(I214*H214,2)</f>
        <v>0</v>
      </c>
      <c r="K214" s="197" t="s">
        <v>136</v>
      </c>
      <c r="L214" s="61"/>
      <c r="M214" s="202" t="s">
        <v>21</v>
      </c>
      <c r="N214" s="203" t="s">
        <v>44</v>
      </c>
      <c r="O214" s="42"/>
      <c r="P214" s="204">
        <f>O214*H214</f>
        <v>0</v>
      </c>
      <c r="Q214" s="204">
        <v>1.7600000000000001E-3</v>
      </c>
      <c r="R214" s="204">
        <f>Q214*H214</f>
        <v>1.056E-2</v>
      </c>
      <c r="S214" s="204">
        <v>0</v>
      </c>
      <c r="T214" s="205">
        <f>S214*H214</f>
        <v>0</v>
      </c>
      <c r="AR214" s="24" t="s">
        <v>137</v>
      </c>
      <c r="AT214" s="24" t="s">
        <v>132</v>
      </c>
      <c r="AU214" s="24" t="s">
        <v>82</v>
      </c>
      <c r="AY214" s="24" t="s">
        <v>127</v>
      </c>
      <c r="BE214" s="206">
        <f>IF(N214="základní",J214,0)</f>
        <v>0</v>
      </c>
      <c r="BF214" s="206">
        <f>IF(N214="snížená",J214,0)</f>
        <v>0</v>
      </c>
      <c r="BG214" s="206">
        <f>IF(N214="zákl. přenesená",J214,0)</f>
        <v>0</v>
      </c>
      <c r="BH214" s="206">
        <f>IF(N214="sníž. přenesená",J214,0)</f>
        <v>0</v>
      </c>
      <c r="BI214" s="206">
        <f>IF(N214="nulová",J214,0)</f>
        <v>0</v>
      </c>
      <c r="BJ214" s="24" t="s">
        <v>80</v>
      </c>
      <c r="BK214" s="206">
        <f>ROUND(I214*H214,2)</f>
        <v>0</v>
      </c>
      <c r="BL214" s="24" t="s">
        <v>137</v>
      </c>
      <c r="BM214" s="24" t="s">
        <v>347</v>
      </c>
    </row>
    <row r="215" spans="2:65" s="12" customFormat="1" ht="10.75">
      <c r="B215" s="219"/>
      <c r="C215" s="220"/>
      <c r="D215" s="209" t="s">
        <v>140</v>
      </c>
      <c r="E215" s="221" t="s">
        <v>21</v>
      </c>
      <c r="F215" s="222" t="s">
        <v>185</v>
      </c>
      <c r="G215" s="220"/>
      <c r="H215" s="223">
        <v>6</v>
      </c>
      <c r="I215" s="224"/>
      <c r="J215" s="220"/>
      <c r="K215" s="220"/>
      <c r="L215" s="225"/>
      <c r="M215" s="226"/>
      <c r="N215" s="227"/>
      <c r="O215" s="227"/>
      <c r="P215" s="227"/>
      <c r="Q215" s="227"/>
      <c r="R215" s="227"/>
      <c r="S215" s="227"/>
      <c r="T215" s="228"/>
      <c r="AT215" s="229" t="s">
        <v>140</v>
      </c>
      <c r="AU215" s="229" t="s">
        <v>82</v>
      </c>
      <c r="AV215" s="12" t="s">
        <v>82</v>
      </c>
      <c r="AW215" s="12" t="s">
        <v>37</v>
      </c>
      <c r="AX215" s="12" t="s">
        <v>73</v>
      </c>
      <c r="AY215" s="229" t="s">
        <v>127</v>
      </c>
    </row>
    <row r="216" spans="2:65" s="13" customFormat="1" ht="10.75">
      <c r="B216" s="230"/>
      <c r="C216" s="231"/>
      <c r="D216" s="232" t="s">
        <v>140</v>
      </c>
      <c r="E216" s="233" t="s">
        <v>21</v>
      </c>
      <c r="F216" s="234" t="s">
        <v>147</v>
      </c>
      <c r="G216" s="231"/>
      <c r="H216" s="235">
        <v>6</v>
      </c>
      <c r="I216" s="236"/>
      <c r="J216" s="231"/>
      <c r="K216" s="231"/>
      <c r="L216" s="237"/>
      <c r="M216" s="238"/>
      <c r="N216" s="239"/>
      <c r="O216" s="239"/>
      <c r="P216" s="239"/>
      <c r="Q216" s="239"/>
      <c r="R216" s="239"/>
      <c r="S216" s="239"/>
      <c r="T216" s="240"/>
      <c r="AT216" s="241" t="s">
        <v>140</v>
      </c>
      <c r="AU216" s="241" t="s">
        <v>82</v>
      </c>
      <c r="AV216" s="13" t="s">
        <v>148</v>
      </c>
      <c r="AW216" s="13" t="s">
        <v>37</v>
      </c>
      <c r="AX216" s="13" t="s">
        <v>80</v>
      </c>
      <c r="AY216" s="241" t="s">
        <v>127</v>
      </c>
    </row>
    <row r="217" spans="2:65" s="1" customFormat="1" ht="44.25" customHeight="1">
      <c r="B217" s="41"/>
      <c r="C217" s="195" t="s">
        <v>348</v>
      </c>
      <c r="D217" s="195" t="s">
        <v>132</v>
      </c>
      <c r="E217" s="196" t="s">
        <v>349</v>
      </c>
      <c r="F217" s="197" t="s">
        <v>350</v>
      </c>
      <c r="G217" s="198" t="s">
        <v>135</v>
      </c>
      <c r="H217" s="199">
        <v>34</v>
      </c>
      <c r="I217" s="200"/>
      <c r="J217" s="201">
        <f>ROUND(I217*H217,2)</f>
        <v>0</v>
      </c>
      <c r="K217" s="197" t="s">
        <v>136</v>
      </c>
      <c r="L217" s="61"/>
      <c r="M217" s="202" t="s">
        <v>21</v>
      </c>
      <c r="N217" s="203" t="s">
        <v>44</v>
      </c>
      <c r="O217" s="42"/>
      <c r="P217" s="204">
        <f>O217*H217</f>
        <v>0</v>
      </c>
      <c r="Q217" s="204">
        <v>7.6E-3</v>
      </c>
      <c r="R217" s="204">
        <f>Q217*H217</f>
        <v>0.25840000000000002</v>
      </c>
      <c r="S217" s="204">
        <v>0</v>
      </c>
      <c r="T217" s="205">
        <f>S217*H217</f>
        <v>0</v>
      </c>
      <c r="AR217" s="24" t="s">
        <v>137</v>
      </c>
      <c r="AT217" s="24" t="s">
        <v>132</v>
      </c>
      <c r="AU217" s="24" t="s">
        <v>82</v>
      </c>
      <c r="AY217" s="24" t="s">
        <v>127</v>
      </c>
      <c r="BE217" s="206">
        <f>IF(N217="základní",J217,0)</f>
        <v>0</v>
      </c>
      <c r="BF217" s="206">
        <f>IF(N217="snížená",J217,0)</f>
        <v>0</v>
      </c>
      <c r="BG217" s="206">
        <f>IF(N217="zákl. přenesená",J217,0)</f>
        <v>0</v>
      </c>
      <c r="BH217" s="206">
        <f>IF(N217="sníž. přenesená",J217,0)</f>
        <v>0</v>
      </c>
      <c r="BI217" s="206">
        <f>IF(N217="nulová",J217,0)</f>
        <v>0</v>
      </c>
      <c r="BJ217" s="24" t="s">
        <v>80</v>
      </c>
      <c r="BK217" s="206">
        <f>ROUND(I217*H217,2)</f>
        <v>0</v>
      </c>
      <c r="BL217" s="24" t="s">
        <v>137</v>
      </c>
      <c r="BM217" s="24" t="s">
        <v>351</v>
      </c>
    </row>
    <row r="218" spans="2:65" s="12" customFormat="1" ht="10.75">
      <c r="B218" s="219"/>
      <c r="C218" s="220"/>
      <c r="D218" s="209" t="s">
        <v>140</v>
      </c>
      <c r="E218" s="221" t="s">
        <v>21</v>
      </c>
      <c r="F218" s="222" t="s">
        <v>344</v>
      </c>
      <c r="G218" s="220"/>
      <c r="H218" s="223">
        <v>34</v>
      </c>
      <c r="I218" s="224"/>
      <c r="J218" s="220"/>
      <c r="K218" s="220"/>
      <c r="L218" s="225"/>
      <c r="M218" s="226"/>
      <c r="N218" s="227"/>
      <c r="O218" s="227"/>
      <c r="P218" s="227"/>
      <c r="Q218" s="227"/>
      <c r="R218" s="227"/>
      <c r="S218" s="227"/>
      <c r="T218" s="228"/>
      <c r="AT218" s="229" t="s">
        <v>140</v>
      </c>
      <c r="AU218" s="229" t="s">
        <v>82</v>
      </c>
      <c r="AV218" s="12" t="s">
        <v>82</v>
      </c>
      <c r="AW218" s="12" t="s">
        <v>37</v>
      </c>
      <c r="AX218" s="12" t="s">
        <v>73</v>
      </c>
      <c r="AY218" s="229" t="s">
        <v>127</v>
      </c>
    </row>
    <row r="219" spans="2:65" s="13" customFormat="1" ht="10.75">
      <c r="B219" s="230"/>
      <c r="C219" s="231"/>
      <c r="D219" s="232" t="s">
        <v>140</v>
      </c>
      <c r="E219" s="233" t="s">
        <v>21</v>
      </c>
      <c r="F219" s="234" t="s">
        <v>147</v>
      </c>
      <c r="G219" s="231"/>
      <c r="H219" s="235">
        <v>34</v>
      </c>
      <c r="I219" s="236"/>
      <c r="J219" s="231"/>
      <c r="K219" s="231"/>
      <c r="L219" s="237"/>
      <c r="M219" s="238"/>
      <c r="N219" s="239"/>
      <c r="O219" s="239"/>
      <c r="P219" s="239"/>
      <c r="Q219" s="239"/>
      <c r="R219" s="239"/>
      <c r="S219" s="239"/>
      <c r="T219" s="240"/>
      <c r="AT219" s="241" t="s">
        <v>140</v>
      </c>
      <c r="AU219" s="241" t="s">
        <v>82</v>
      </c>
      <c r="AV219" s="13" t="s">
        <v>148</v>
      </c>
      <c r="AW219" s="13" t="s">
        <v>37</v>
      </c>
      <c r="AX219" s="13" t="s">
        <v>80</v>
      </c>
      <c r="AY219" s="241" t="s">
        <v>127</v>
      </c>
    </row>
    <row r="220" spans="2:65" s="1" customFormat="1" ht="31.5" customHeight="1">
      <c r="B220" s="41"/>
      <c r="C220" s="195" t="s">
        <v>352</v>
      </c>
      <c r="D220" s="195" t="s">
        <v>132</v>
      </c>
      <c r="E220" s="196" t="s">
        <v>353</v>
      </c>
      <c r="F220" s="197" t="s">
        <v>354</v>
      </c>
      <c r="G220" s="198" t="s">
        <v>177</v>
      </c>
      <c r="H220" s="199">
        <v>2.5</v>
      </c>
      <c r="I220" s="200"/>
      <c r="J220" s="201">
        <f>ROUND(I220*H220,2)</f>
        <v>0</v>
      </c>
      <c r="K220" s="197" t="s">
        <v>136</v>
      </c>
      <c r="L220" s="61"/>
      <c r="M220" s="202" t="s">
        <v>21</v>
      </c>
      <c r="N220" s="203" t="s">
        <v>44</v>
      </c>
      <c r="O220" s="42"/>
      <c r="P220" s="204">
        <f>O220*H220</f>
        <v>0</v>
      </c>
      <c r="Q220" s="204">
        <v>4.3099999999999996E-3</v>
      </c>
      <c r="R220" s="204">
        <f>Q220*H220</f>
        <v>1.0775E-2</v>
      </c>
      <c r="S220" s="204">
        <v>0</v>
      </c>
      <c r="T220" s="205">
        <f>S220*H220</f>
        <v>0</v>
      </c>
      <c r="AR220" s="24" t="s">
        <v>137</v>
      </c>
      <c r="AT220" s="24" t="s">
        <v>132</v>
      </c>
      <c r="AU220" s="24" t="s">
        <v>82</v>
      </c>
      <c r="AY220" s="24" t="s">
        <v>127</v>
      </c>
      <c r="BE220" s="206">
        <f>IF(N220="základní",J220,0)</f>
        <v>0</v>
      </c>
      <c r="BF220" s="206">
        <f>IF(N220="snížená",J220,0)</f>
        <v>0</v>
      </c>
      <c r="BG220" s="206">
        <f>IF(N220="zákl. přenesená",J220,0)</f>
        <v>0</v>
      </c>
      <c r="BH220" s="206">
        <f>IF(N220="sníž. přenesená",J220,0)</f>
        <v>0</v>
      </c>
      <c r="BI220" s="206">
        <f>IF(N220="nulová",J220,0)</f>
        <v>0</v>
      </c>
      <c r="BJ220" s="24" t="s">
        <v>80</v>
      </c>
      <c r="BK220" s="206">
        <f>ROUND(I220*H220,2)</f>
        <v>0</v>
      </c>
      <c r="BL220" s="24" t="s">
        <v>137</v>
      </c>
      <c r="BM220" s="24" t="s">
        <v>355</v>
      </c>
    </row>
    <row r="221" spans="2:65" s="12" customFormat="1" ht="10.75">
      <c r="B221" s="219"/>
      <c r="C221" s="220"/>
      <c r="D221" s="209" t="s">
        <v>140</v>
      </c>
      <c r="E221" s="221" t="s">
        <v>21</v>
      </c>
      <c r="F221" s="222" t="s">
        <v>304</v>
      </c>
      <c r="G221" s="220"/>
      <c r="H221" s="223">
        <v>2.5</v>
      </c>
      <c r="I221" s="224"/>
      <c r="J221" s="220"/>
      <c r="K221" s="220"/>
      <c r="L221" s="225"/>
      <c r="M221" s="226"/>
      <c r="N221" s="227"/>
      <c r="O221" s="227"/>
      <c r="P221" s="227"/>
      <c r="Q221" s="227"/>
      <c r="R221" s="227"/>
      <c r="S221" s="227"/>
      <c r="T221" s="228"/>
      <c r="AT221" s="229" t="s">
        <v>140</v>
      </c>
      <c r="AU221" s="229" t="s">
        <v>82</v>
      </c>
      <c r="AV221" s="12" t="s">
        <v>82</v>
      </c>
      <c r="AW221" s="12" t="s">
        <v>37</v>
      </c>
      <c r="AX221" s="12" t="s">
        <v>73</v>
      </c>
      <c r="AY221" s="229" t="s">
        <v>127</v>
      </c>
    </row>
    <row r="222" spans="2:65" s="13" customFormat="1" ht="10.75">
      <c r="B222" s="230"/>
      <c r="C222" s="231"/>
      <c r="D222" s="232" t="s">
        <v>140</v>
      </c>
      <c r="E222" s="233" t="s">
        <v>21</v>
      </c>
      <c r="F222" s="234" t="s">
        <v>147</v>
      </c>
      <c r="G222" s="231"/>
      <c r="H222" s="235">
        <v>2.5</v>
      </c>
      <c r="I222" s="236"/>
      <c r="J222" s="231"/>
      <c r="K222" s="231"/>
      <c r="L222" s="237"/>
      <c r="M222" s="238"/>
      <c r="N222" s="239"/>
      <c r="O222" s="239"/>
      <c r="P222" s="239"/>
      <c r="Q222" s="239"/>
      <c r="R222" s="239"/>
      <c r="S222" s="239"/>
      <c r="T222" s="240"/>
      <c r="AT222" s="241" t="s">
        <v>140</v>
      </c>
      <c r="AU222" s="241" t="s">
        <v>82</v>
      </c>
      <c r="AV222" s="13" t="s">
        <v>148</v>
      </c>
      <c r="AW222" s="13" t="s">
        <v>37</v>
      </c>
      <c r="AX222" s="13" t="s">
        <v>80</v>
      </c>
      <c r="AY222" s="241" t="s">
        <v>127</v>
      </c>
    </row>
    <row r="223" spans="2:65" s="1" customFormat="1" ht="31.5" customHeight="1">
      <c r="B223" s="41"/>
      <c r="C223" s="195" t="s">
        <v>323</v>
      </c>
      <c r="D223" s="195" t="s">
        <v>132</v>
      </c>
      <c r="E223" s="196" t="s">
        <v>356</v>
      </c>
      <c r="F223" s="197" t="s">
        <v>357</v>
      </c>
      <c r="G223" s="198" t="s">
        <v>177</v>
      </c>
      <c r="H223" s="199">
        <v>48.6</v>
      </c>
      <c r="I223" s="200"/>
      <c r="J223" s="201">
        <f>ROUND(I223*H223,2)</f>
        <v>0</v>
      </c>
      <c r="K223" s="197" t="s">
        <v>136</v>
      </c>
      <c r="L223" s="61"/>
      <c r="M223" s="202" t="s">
        <v>21</v>
      </c>
      <c r="N223" s="203" t="s">
        <v>44</v>
      </c>
      <c r="O223" s="42"/>
      <c r="P223" s="204">
        <f>O223*H223</f>
        <v>0</v>
      </c>
      <c r="Q223" s="204">
        <v>5.8599999999999998E-3</v>
      </c>
      <c r="R223" s="204">
        <f>Q223*H223</f>
        <v>0.28479599999999999</v>
      </c>
      <c r="S223" s="204">
        <v>0</v>
      </c>
      <c r="T223" s="205">
        <f>S223*H223</f>
        <v>0</v>
      </c>
      <c r="AR223" s="24" t="s">
        <v>137</v>
      </c>
      <c r="AT223" s="24" t="s">
        <v>132</v>
      </c>
      <c r="AU223" s="24" t="s">
        <v>82</v>
      </c>
      <c r="AY223" s="24" t="s">
        <v>127</v>
      </c>
      <c r="BE223" s="206">
        <f>IF(N223="základní",J223,0)</f>
        <v>0</v>
      </c>
      <c r="BF223" s="206">
        <f>IF(N223="snížená",J223,0)</f>
        <v>0</v>
      </c>
      <c r="BG223" s="206">
        <f>IF(N223="zákl. přenesená",J223,0)</f>
        <v>0</v>
      </c>
      <c r="BH223" s="206">
        <f>IF(N223="sníž. přenesená",J223,0)</f>
        <v>0</v>
      </c>
      <c r="BI223" s="206">
        <f>IF(N223="nulová",J223,0)</f>
        <v>0</v>
      </c>
      <c r="BJ223" s="24" t="s">
        <v>80</v>
      </c>
      <c r="BK223" s="206">
        <f>ROUND(I223*H223,2)</f>
        <v>0</v>
      </c>
      <c r="BL223" s="24" t="s">
        <v>137</v>
      </c>
      <c r="BM223" s="24" t="s">
        <v>358</v>
      </c>
    </row>
    <row r="224" spans="2:65" s="12" customFormat="1" ht="10.75">
      <c r="B224" s="219"/>
      <c r="C224" s="220"/>
      <c r="D224" s="209" t="s">
        <v>140</v>
      </c>
      <c r="E224" s="221" t="s">
        <v>21</v>
      </c>
      <c r="F224" s="222" t="s">
        <v>359</v>
      </c>
      <c r="G224" s="220"/>
      <c r="H224" s="223">
        <v>48.6</v>
      </c>
      <c r="I224" s="224"/>
      <c r="J224" s="220"/>
      <c r="K224" s="220"/>
      <c r="L224" s="225"/>
      <c r="M224" s="226"/>
      <c r="N224" s="227"/>
      <c r="O224" s="227"/>
      <c r="P224" s="227"/>
      <c r="Q224" s="227"/>
      <c r="R224" s="227"/>
      <c r="S224" s="227"/>
      <c r="T224" s="228"/>
      <c r="AT224" s="229" t="s">
        <v>140</v>
      </c>
      <c r="AU224" s="229" t="s">
        <v>82</v>
      </c>
      <c r="AV224" s="12" t="s">
        <v>82</v>
      </c>
      <c r="AW224" s="12" t="s">
        <v>37</v>
      </c>
      <c r="AX224" s="12" t="s">
        <v>73</v>
      </c>
      <c r="AY224" s="229" t="s">
        <v>127</v>
      </c>
    </row>
    <row r="225" spans="2:65" s="13" customFormat="1" ht="10.75">
      <c r="B225" s="230"/>
      <c r="C225" s="231"/>
      <c r="D225" s="232" t="s">
        <v>140</v>
      </c>
      <c r="E225" s="233" t="s">
        <v>21</v>
      </c>
      <c r="F225" s="234" t="s">
        <v>147</v>
      </c>
      <c r="G225" s="231"/>
      <c r="H225" s="235">
        <v>48.6</v>
      </c>
      <c r="I225" s="236"/>
      <c r="J225" s="231"/>
      <c r="K225" s="231"/>
      <c r="L225" s="237"/>
      <c r="M225" s="238"/>
      <c r="N225" s="239"/>
      <c r="O225" s="239"/>
      <c r="P225" s="239"/>
      <c r="Q225" s="239"/>
      <c r="R225" s="239"/>
      <c r="S225" s="239"/>
      <c r="T225" s="240"/>
      <c r="AT225" s="241" t="s">
        <v>140</v>
      </c>
      <c r="AU225" s="241" t="s">
        <v>82</v>
      </c>
      <c r="AV225" s="13" t="s">
        <v>148</v>
      </c>
      <c r="AW225" s="13" t="s">
        <v>37</v>
      </c>
      <c r="AX225" s="13" t="s">
        <v>80</v>
      </c>
      <c r="AY225" s="241" t="s">
        <v>127</v>
      </c>
    </row>
    <row r="226" spans="2:65" s="1" customFormat="1" ht="22.5" customHeight="1">
      <c r="B226" s="41"/>
      <c r="C226" s="195" t="s">
        <v>360</v>
      </c>
      <c r="D226" s="195" t="s">
        <v>132</v>
      </c>
      <c r="E226" s="196" t="s">
        <v>361</v>
      </c>
      <c r="F226" s="197" t="s">
        <v>362</v>
      </c>
      <c r="G226" s="198" t="s">
        <v>177</v>
      </c>
      <c r="H226" s="199">
        <v>298.27999999999997</v>
      </c>
      <c r="I226" s="200"/>
      <c r="J226" s="201">
        <f>ROUND(I226*H226,2)</f>
        <v>0</v>
      </c>
      <c r="K226" s="197" t="s">
        <v>21</v>
      </c>
      <c r="L226" s="61"/>
      <c r="M226" s="202" t="s">
        <v>21</v>
      </c>
      <c r="N226" s="203" t="s">
        <v>44</v>
      </c>
      <c r="O226" s="42"/>
      <c r="P226" s="204">
        <f>O226*H226</f>
        <v>0</v>
      </c>
      <c r="Q226" s="204">
        <v>0</v>
      </c>
      <c r="R226" s="204">
        <f>Q226*H226</f>
        <v>0</v>
      </c>
      <c r="S226" s="204">
        <v>0</v>
      </c>
      <c r="T226" s="205">
        <f>S226*H226</f>
        <v>0</v>
      </c>
      <c r="AR226" s="24" t="s">
        <v>137</v>
      </c>
      <c r="AT226" s="24" t="s">
        <v>132</v>
      </c>
      <c r="AU226" s="24" t="s">
        <v>82</v>
      </c>
      <c r="AY226" s="24" t="s">
        <v>127</v>
      </c>
      <c r="BE226" s="206">
        <f>IF(N226="základní",J226,0)</f>
        <v>0</v>
      </c>
      <c r="BF226" s="206">
        <f>IF(N226="snížená",J226,0)</f>
        <v>0</v>
      </c>
      <c r="BG226" s="206">
        <f>IF(N226="zákl. přenesená",J226,0)</f>
        <v>0</v>
      </c>
      <c r="BH226" s="206">
        <f>IF(N226="sníž. přenesená",J226,0)</f>
        <v>0</v>
      </c>
      <c r="BI226" s="206">
        <f>IF(N226="nulová",J226,0)</f>
        <v>0</v>
      </c>
      <c r="BJ226" s="24" t="s">
        <v>80</v>
      </c>
      <c r="BK226" s="206">
        <f>ROUND(I226*H226,2)</f>
        <v>0</v>
      </c>
      <c r="BL226" s="24" t="s">
        <v>137</v>
      </c>
      <c r="BM226" s="24" t="s">
        <v>363</v>
      </c>
    </row>
    <row r="227" spans="2:65" s="12" customFormat="1" ht="10.75">
      <c r="B227" s="219"/>
      <c r="C227" s="220"/>
      <c r="D227" s="209" t="s">
        <v>140</v>
      </c>
      <c r="E227" s="221" t="s">
        <v>21</v>
      </c>
      <c r="F227" s="222" t="s">
        <v>364</v>
      </c>
      <c r="G227" s="220"/>
      <c r="H227" s="223">
        <v>298.27999999999997</v>
      </c>
      <c r="I227" s="224"/>
      <c r="J227" s="220"/>
      <c r="K227" s="220"/>
      <c r="L227" s="225"/>
      <c r="M227" s="226"/>
      <c r="N227" s="227"/>
      <c r="O227" s="227"/>
      <c r="P227" s="227"/>
      <c r="Q227" s="227"/>
      <c r="R227" s="227"/>
      <c r="S227" s="227"/>
      <c r="T227" s="228"/>
      <c r="AT227" s="229" t="s">
        <v>140</v>
      </c>
      <c r="AU227" s="229" t="s">
        <v>82</v>
      </c>
      <c r="AV227" s="12" t="s">
        <v>82</v>
      </c>
      <c r="AW227" s="12" t="s">
        <v>37</v>
      </c>
      <c r="AX227" s="12" t="s">
        <v>73</v>
      </c>
      <c r="AY227" s="229" t="s">
        <v>127</v>
      </c>
    </row>
    <row r="228" spans="2:65" s="13" customFormat="1" ht="10.75">
      <c r="B228" s="230"/>
      <c r="C228" s="231"/>
      <c r="D228" s="232" t="s">
        <v>140</v>
      </c>
      <c r="E228" s="233" t="s">
        <v>21</v>
      </c>
      <c r="F228" s="234" t="s">
        <v>147</v>
      </c>
      <c r="G228" s="231"/>
      <c r="H228" s="235">
        <v>298.27999999999997</v>
      </c>
      <c r="I228" s="236"/>
      <c r="J228" s="231"/>
      <c r="K228" s="231"/>
      <c r="L228" s="237"/>
      <c r="M228" s="238"/>
      <c r="N228" s="239"/>
      <c r="O228" s="239"/>
      <c r="P228" s="239"/>
      <c r="Q228" s="239"/>
      <c r="R228" s="239"/>
      <c r="S228" s="239"/>
      <c r="T228" s="240"/>
      <c r="AT228" s="241" t="s">
        <v>140</v>
      </c>
      <c r="AU228" s="241" t="s">
        <v>82</v>
      </c>
      <c r="AV228" s="13" t="s">
        <v>148</v>
      </c>
      <c r="AW228" s="13" t="s">
        <v>37</v>
      </c>
      <c r="AX228" s="13" t="s">
        <v>80</v>
      </c>
      <c r="AY228" s="241" t="s">
        <v>127</v>
      </c>
    </row>
    <row r="229" spans="2:65" s="1" customFormat="1" ht="31.5" customHeight="1">
      <c r="B229" s="41"/>
      <c r="C229" s="195" t="s">
        <v>365</v>
      </c>
      <c r="D229" s="195" t="s">
        <v>132</v>
      </c>
      <c r="E229" s="196" t="s">
        <v>366</v>
      </c>
      <c r="F229" s="197" t="s">
        <v>367</v>
      </c>
      <c r="G229" s="198" t="s">
        <v>317</v>
      </c>
      <c r="H229" s="199">
        <v>15</v>
      </c>
      <c r="I229" s="200"/>
      <c r="J229" s="201">
        <f>ROUND(I229*H229,2)</f>
        <v>0</v>
      </c>
      <c r="K229" s="197" t="s">
        <v>136</v>
      </c>
      <c r="L229" s="61"/>
      <c r="M229" s="202" t="s">
        <v>21</v>
      </c>
      <c r="N229" s="203" t="s">
        <v>44</v>
      </c>
      <c r="O229" s="42"/>
      <c r="P229" s="204">
        <f>O229*H229</f>
        <v>0</v>
      </c>
      <c r="Q229" s="204">
        <v>3.5999999999999999E-3</v>
      </c>
      <c r="R229" s="204">
        <f>Q229*H229</f>
        <v>5.3999999999999999E-2</v>
      </c>
      <c r="S229" s="204">
        <v>0</v>
      </c>
      <c r="T229" s="205">
        <f>S229*H229</f>
        <v>0</v>
      </c>
      <c r="AR229" s="24" t="s">
        <v>137</v>
      </c>
      <c r="AT229" s="24" t="s">
        <v>132</v>
      </c>
      <c r="AU229" s="24" t="s">
        <v>82</v>
      </c>
      <c r="AY229" s="24" t="s">
        <v>127</v>
      </c>
      <c r="BE229" s="206">
        <f>IF(N229="základní",J229,0)</f>
        <v>0</v>
      </c>
      <c r="BF229" s="206">
        <f>IF(N229="snížená",J229,0)</f>
        <v>0</v>
      </c>
      <c r="BG229" s="206">
        <f>IF(N229="zákl. přenesená",J229,0)</f>
        <v>0</v>
      </c>
      <c r="BH229" s="206">
        <f>IF(N229="sníž. přenesená",J229,0)</f>
        <v>0</v>
      </c>
      <c r="BI229" s="206">
        <f>IF(N229="nulová",J229,0)</f>
        <v>0</v>
      </c>
      <c r="BJ229" s="24" t="s">
        <v>80</v>
      </c>
      <c r="BK229" s="206">
        <f>ROUND(I229*H229,2)</f>
        <v>0</v>
      </c>
      <c r="BL229" s="24" t="s">
        <v>137</v>
      </c>
      <c r="BM229" s="24" t="s">
        <v>368</v>
      </c>
    </row>
    <row r="230" spans="2:65" s="11" customFormat="1" ht="10.75">
      <c r="B230" s="207"/>
      <c r="C230" s="208"/>
      <c r="D230" s="209" t="s">
        <v>140</v>
      </c>
      <c r="E230" s="210" t="s">
        <v>21</v>
      </c>
      <c r="F230" s="211" t="s">
        <v>141</v>
      </c>
      <c r="G230" s="208"/>
      <c r="H230" s="212" t="s">
        <v>21</v>
      </c>
      <c r="I230" s="213"/>
      <c r="J230" s="208"/>
      <c r="K230" s="208"/>
      <c r="L230" s="214"/>
      <c r="M230" s="215"/>
      <c r="N230" s="216"/>
      <c r="O230" s="216"/>
      <c r="P230" s="216"/>
      <c r="Q230" s="216"/>
      <c r="R230" s="216"/>
      <c r="S230" s="216"/>
      <c r="T230" s="217"/>
      <c r="AT230" s="218" t="s">
        <v>140</v>
      </c>
      <c r="AU230" s="218" t="s">
        <v>82</v>
      </c>
      <c r="AV230" s="11" t="s">
        <v>80</v>
      </c>
      <c r="AW230" s="11" t="s">
        <v>37</v>
      </c>
      <c r="AX230" s="11" t="s">
        <v>73</v>
      </c>
      <c r="AY230" s="218" t="s">
        <v>127</v>
      </c>
    </row>
    <row r="231" spans="2:65" s="12" customFormat="1" ht="10.75">
      <c r="B231" s="219"/>
      <c r="C231" s="220"/>
      <c r="D231" s="209" t="s">
        <v>140</v>
      </c>
      <c r="E231" s="221" t="s">
        <v>21</v>
      </c>
      <c r="F231" s="222" t="s">
        <v>299</v>
      </c>
      <c r="G231" s="220"/>
      <c r="H231" s="223">
        <v>7</v>
      </c>
      <c r="I231" s="224"/>
      <c r="J231" s="220"/>
      <c r="K231" s="220"/>
      <c r="L231" s="225"/>
      <c r="M231" s="226"/>
      <c r="N231" s="227"/>
      <c r="O231" s="227"/>
      <c r="P231" s="227"/>
      <c r="Q231" s="227"/>
      <c r="R231" s="227"/>
      <c r="S231" s="227"/>
      <c r="T231" s="228"/>
      <c r="AT231" s="229" t="s">
        <v>140</v>
      </c>
      <c r="AU231" s="229" t="s">
        <v>82</v>
      </c>
      <c r="AV231" s="12" t="s">
        <v>82</v>
      </c>
      <c r="AW231" s="12" t="s">
        <v>37</v>
      </c>
      <c r="AX231" s="12" t="s">
        <v>73</v>
      </c>
      <c r="AY231" s="229" t="s">
        <v>127</v>
      </c>
    </row>
    <row r="232" spans="2:65" s="11" customFormat="1" ht="10.75">
      <c r="B232" s="207"/>
      <c r="C232" s="208"/>
      <c r="D232" s="209" t="s">
        <v>140</v>
      </c>
      <c r="E232" s="210" t="s">
        <v>21</v>
      </c>
      <c r="F232" s="211" t="s">
        <v>369</v>
      </c>
      <c r="G232" s="208"/>
      <c r="H232" s="212" t="s">
        <v>21</v>
      </c>
      <c r="I232" s="213"/>
      <c r="J232" s="208"/>
      <c r="K232" s="208"/>
      <c r="L232" s="214"/>
      <c r="M232" s="215"/>
      <c r="N232" s="216"/>
      <c r="O232" s="216"/>
      <c r="P232" s="216"/>
      <c r="Q232" s="216"/>
      <c r="R232" s="216"/>
      <c r="S232" s="216"/>
      <c r="T232" s="217"/>
      <c r="AT232" s="218" t="s">
        <v>140</v>
      </c>
      <c r="AU232" s="218" t="s">
        <v>82</v>
      </c>
      <c r="AV232" s="11" t="s">
        <v>80</v>
      </c>
      <c r="AW232" s="11" t="s">
        <v>37</v>
      </c>
      <c r="AX232" s="11" t="s">
        <v>73</v>
      </c>
      <c r="AY232" s="218" t="s">
        <v>127</v>
      </c>
    </row>
    <row r="233" spans="2:65" s="12" customFormat="1" ht="10.75">
      <c r="B233" s="219"/>
      <c r="C233" s="220"/>
      <c r="D233" s="209" t="s">
        <v>140</v>
      </c>
      <c r="E233" s="221" t="s">
        <v>21</v>
      </c>
      <c r="F233" s="222" t="s">
        <v>82</v>
      </c>
      <c r="G233" s="220"/>
      <c r="H233" s="223">
        <v>2</v>
      </c>
      <c r="I233" s="224"/>
      <c r="J233" s="220"/>
      <c r="K233" s="220"/>
      <c r="L233" s="225"/>
      <c r="M233" s="226"/>
      <c r="N233" s="227"/>
      <c r="O233" s="227"/>
      <c r="P233" s="227"/>
      <c r="Q233" s="227"/>
      <c r="R233" s="227"/>
      <c r="S233" s="227"/>
      <c r="T233" s="228"/>
      <c r="AT233" s="229" t="s">
        <v>140</v>
      </c>
      <c r="AU233" s="229" t="s">
        <v>82</v>
      </c>
      <c r="AV233" s="12" t="s">
        <v>82</v>
      </c>
      <c r="AW233" s="12" t="s">
        <v>37</v>
      </c>
      <c r="AX233" s="12" t="s">
        <v>73</v>
      </c>
      <c r="AY233" s="229" t="s">
        <v>127</v>
      </c>
    </row>
    <row r="234" spans="2:65" s="11" customFormat="1" ht="10.75">
      <c r="B234" s="207"/>
      <c r="C234" s="208"/>
      <c r="D234" s="209" t="s">
        <v>140</v>
      </c>
      <c r="E234" s="210" t="s">
        <v>21</v>
      </c>
      <c r="F234" s="211" t="s">
        <v>145</v>
      </c>
      <c r="G234" s="208"/>
      <c r="H234" s="212" t="s">
        <v>21</v>
      </c>
      <c r="I234" s="213"/>
      <c r="J234" s="208"/>
      <c r="K234" s="208"/>
      <c r="L234" s="214"/>
      <c r="M234" s="215"/>
      <c r="N234" s="216"/>
      <c r="O234" s="216"/>
      <c r="P234" s="216"/>
      <c r="Q234" s="216"/>
      <c r="R234" s="216"/>
      <c r="S234" s="216"/>
      <c r="T234" s="217"/>
      <c r="AT234" s="218" t="s">
        <v>140</v>
      </c>
      <c r="AU234" s="218" t="s">
        <v>82</v>
      </c>
      <c r="AV234" s="11" t="s">
        <v>80</v>
      </c>
      <c r="AW234" s="11" t="s">
        <v>37</v>
      </c>
      <c r="AX234" s="11" t="s">
        <v>73</v>
      </c>
      <c r="AY234" s="218" t="s">
        <v>127</v>
      </c>
    </row>
    <row r="235" spans="2:65" s="12" customFormat="1" ht="10.75">
      <c r="B235" s="219"/>
      <c r="C235" s="220"/>
      <c r="D235" s="209" t="s">
        <v>140</v>
      </c>
      <c r="E235" s="221" t="s">
        <v>21</v>
      </c>
      <c r="F235" s="222" t="s">
        <v>185</v>
      </c>
      <c r="G235" s="220"/>
      <c r="H235" s="223">
        <v>6</v>
      </c>
      <c r="I235" s="224"/>
      <c r="J235" s="220"/>
      <c r="K235" s="220"/>
      <c r="L235" s="225"/>
      <c r="M235" s="226"/>
      <c r="N235" s="227"/>
      <c r="O235" s="227"/>
      <c r="P235" s="227"/>
      <c r="Q235" s="227"/>
      <c r="R235" s="227"/>
      <c r="S235" s="227"/>
      <c r="T235" s="228"/>
      <c r="AT235" s="229" t="s">
        <v>140</v>
      </c>
      <c r="AU235" s="229" t="s">
        <v>82</v>
      </c>
      <c r="AV235" s="12" t="s">
        <v>82</v>
      </c>
      <c r="AW235" s="12" t="s">
        <v>37</v>
      </c>
      <c r="AX235" s="12" t="s">
        <v>73</v>
      </c>
      <c r="AY235" s="229" t="s">
        <v>127</v>
      </c>
    </row>
    <row r="236" spans="2:65" s="13" customFormat="1" ht="10.75">
      <c r="B236" s="230"/>
      <c r="C236" s="231"/>
      <c r="D236" s="232" t="s">
        <v>140</v>
      </c>
      <c r="E236" s="233" t="s">
        <v>21</v>
      </c>
      <c r="F236" s="234" t="s">
        <v>147</v>
      </c>
      <c r="G236" s="231"/>
      <c r="H236" s="235">
        <v>15</v>
      </c>
      <c r="I236" s="236"/>
      <c r="J236" s="231"/>
      <c r="K236" s="231"/>
      <c r="L236" s="237"/>
      <c r="M236" s="238"/>
      <c r="N236" s="239"/>
      <c r="O236" s="239"/>
      <c r="P236" s="239"/>
      <c r="Q236" s="239"/>
      <c r="R236" s="239"/>
      <c r="S236" s="239"/>
      <c r="T236" s="240"/>
      <c r="AT236" s="241" t="s">
        <v>140</v>
      </c>
      <c r="AU236" s="241" t="s">
        <v>82</v>
      </c>
      <c r="AV236" s="13" t="s">
        <v>148</v>
      </c>
      <c r="AW236" s="13" t="s">
        <v>37</v>
      </c>
      <c r="AX236" s="13" t="s">
        <v>80</v>
      </c>
      <c r="AY236" s="241" t="s">
        <v>127</v>
      </c>
    </row>
    <row r="237" spans="2:65" s="1" customFormat="1" ht="31.5" customHeight="1">
      <c r="B237" s="41"/>
      <c r="C237" s="195" t="s">
        <v>370</v>
      </c>
      <c r="D237" s="195" t="s">
        <v>132</v>
      </c>
      <c r="E237" s="196" t="s">
        <v>371</v>
      </c>
      <c r="F237" s="197" t="s">
        <v>372</v>
      </c>
      <c r="G237" s="198" t="s">
        <v>177</v>
      </c>
      <c r="H237" s="199">
        <v>25</v>
      </c>
      <c r="I237" s="200"/>
      <c r="J237" s="201">
        <f>ROUND(I237*H237,2)</f>
        <v>0</v>
      </c>
      <c r="K237" s="197" t="s">
        <v>136</v>
      </c>
      <c r="L237" s="61"/>
      <c r="M237" s="202" t="s">
        <v>21</v>
      </c>
      <c r="N237" s="203" t="s">
        <v>44</v>
      </c>
      <c r="O237" s="42"/>
      <c r="P237" s="204">
        <f>O237*H237</f>
        <v>0</v>
      </c>
      <c r="Q237" s="204">
        <v>2.7799999999999999E-3</v>
      </c>
      <c r="R237" s="204">
        <f>Q237*H237</f>
        <v>6.9499999999999992E-2</v>
      </c>
      <c r="S237" s="204">
        <v>0</v>
      </c>
      <c r="T237" s="205">
        <f>S237*H237</f>
        <v>0</v>
      </c>
      <c r="AR237" s="24" t="s">
        <v>137</v>
      </c>
      <c r="AT237" s="24" t="s">
        <v>132</v>
      </c>
      <c r="AU237" s="24" t="s">
        <v>82</v>
      </c>
      <c r="AY237" s="24" t="s">
        <v>127</v>
      </c>
      <c r="BE237" s="206">
        <f>IF(N237="základní",J237,0)</f>
        <v>0</v>
      </c>
      <c r="BF237" s="206">
        <f>IF(N237="snížená",J237,0)</f>
        <v>0</v>
      </c>
      <c r="BG237" s="206">
        <f>IF(N237="zákl. přenesená",J237,0)</f>
        <v>0</v>
      </c>
      <c r="BH237" s="206">
        <f>IF(N237="sníž. přenesená",J237,0)</f>
        <v>0</v>
      </c>
      <c r="BI237" s="206">
        <f>IF(N237="nulová",J237,0)</f>
        <v>0</v>
      </c>
      <c r="BJ237" s="24" t="s">
        <v>80</v>
      </c>
      <c r="BK237" s="206">
        <f>ROUND(I237*H237,2)</f>
        <v>0</v>
      </c>
      <c r="BL237" s="24" t="s">
        <v>137</v>
      </c>
      <c r="BM237" s="24" t="s">
        <v>373</v>
      </c>
    </row>
    <row r="238" spans="2:65" s="11" customFormat="1" ht="10.75">
      <c r="B238" s="207"/>
      <c r="C238" s="208"/>
      <c r="D238" s="209" t="s">
        <v>140</v>
      </c>
      <c r="E238" s="210" t="s">
        <v>21</v>
      </c>
      <c r="F238" s="211" t="s">
        <v>374</v>
      </c>
      <c r="G238" s="208"/>
      <c r="H238" s="212" t="s">
        <v>21</v>
      </c>
      <c r="I238" s="213"/>
      <c r="J238" s="208"/>
      <c r="K238" s="208"/>
      <c r="L238" s="214"/>
      <c r="M238" s="215"/>
      <c r="N238" s="216"/>
      <c r="O238" s="216"/>
      <c r="P238" s="216"/>
      <c r="Q238" s="216"/>
      <c r="R238" s="216"/>
      <c r="S238" s="216"/>
      <c r="T238" s="217"/>
      <c r="AT238" s="218" t="s">
        <v>140</v>
      </c>
      <c r="AU238" s="218" t="s">
        <v>82</v>
      </c>
      <c r="AV238" s="11" t="s">
        <v>80</v>
      </c>
      <c r="AW238" s="11" t="s">
        <v>37</v>
      </c>
      <c r="AX238" s="11" t="s">
        <v>73</v>
      </c>
      <c r="AY238" s="218" t="s">
        <v>127</v>
      </c>
    </row>
    <row r="239" spans="2:65" s="12" customFormat="1" ht="10.75">
      <c r="B239" s="219"/>
      <c r="C239" s="220"/>
      <c r="D239" s="209" t="s">
        <v>140</v>
      </c>
      <c r="E239" s="221" t="s">
        <v>21</v>
      </c>
      <c r="F239" s="222" t="s">
        <v>375</v>
      </c>
      <c r="G239" s="220"/>
      <c r="H239" s="223">
        <v>25</v>
      </c>
      <c r="I239" s="224"/>
      <c r="J239" s="220"/>
      <c r="K239" s="220"/>
      <c r="L239" s="225"/>
      <c r="M239" s="226"/>
      <c r="N239" s="227"/>
      <c r="O239" s="227"/>
      <c r="P239" s="227"/>
      <c r="Q239" s="227"/>
      <c r="R239" s="227"/>
      <c r="S239" s="227"/>
      <c r="T239" s="228"/>
      <c r="AT239" s="229" t="s">
        <v>140</v>
      </c>
      <c r="AU239" s="229" t="s">
        <v>82</v>
      </c>
      <c r="AV239" s="12" t="s">
        <v>82</v>
      </c>
      <c r="AW239" s="12" t="s">
        <v>37</v>
      </c>
      <c r="AX239" s="12" t="s">
        <v>73</v>
      </c>
      <c r="AY239" s="229" t="s">
        <v>127</v>
      </c>
    </row>
    <row r="240" spans="2:65" s="13" customFormat="1" ht="10.75">
      <c r="B240" s="230"/>
      <c r="C240" s="231"/>
      <c r="D240" s="232" t="s">
        <v>140</v>
      </c>
      <c r="E240" s="233" t="s">
        <v>21</v>
      </c>
      <c r="F240" s="234" t="s">
        <v>147</v>
      </c>
      <c r="G240" s="231"/>
      <c r="H240" s="235">
        <v>25</v>
      </c>
      <c r="I240" s="236"/>
      <c r="J240" s="231"/>
      <c r="K240" s="231"/>
      <c r="L240" s="237"/>
      <c r="M240" s="238"/>
      <c r="N240" s="239"/>
      <c r="O240" s="239"/>
      <c r="P240" s="239"/>
      <c r="Q240" s="239"/>
      <c r="R240" s="239"/>
      <c r="S240" s="239"/>
      <c r="T240" s="240"/>
      <c r="AT240" s="241" t="s">
        <v>140</v>
      </c>
      <c r="AU240" s="241" t="s">
        <v>82</v>
      </c>
      <c r="AV240" s="13" t="s">
        <v>148</v>
      </c>
      <c r="AW240" s="13" t="s">
        <v>37</v>
      </c>
      <c r="AX240" s="13" t="s">
        <v>80</v>
      </c>
      <c r="AY240" s="241" t="s">
        <v>127</v>
      </c>
    </row>
    <row r="241" spans="2:65" s="1" customFormat="1" ht="31.5" customHeight="1">
      <c r="B241" s="41"/>
      <c r="C241" s="195" t="s">
        <v>376</v>
      </c>
      <c r="D241" s="195" t="s">
        <v>132</v>
      </c>
      <c r="E241" s="196" t="s">
        <v>377</v>
      </c>
      <c r="F241" s="197" t="s">
        <v>378</v>
      </c>
      <c r="G241" s="198" t="s">
        <v>135</v>
      </c>
      <c r="H241" s="199">
        <v>153.69999999999999</v>
      </c>
      <c r="I241" s="200"/>
      <c r="J241" s="201">
        <f>ROUND(I241*H241,2)</f>
        <v>0</v>
      </c>
      <c r="K241" s="197" t="s">
        <v>136</v>
      </c>
      <c r="L241" s="61"/>
      <c r="M241" s="202" t="s">
        <v>21</v>
      </c>
      <c r="N241" s="203" t="s">
        <v>44</v>
      </c>
      <c r="O241" s="42"/>
      <c r="P241" s="204">
        <f>O241*H241</f>
        <v>0</v>
      </c>
      <c r="Q241" s="204">
        <v>5.3600000000000002E-3</v>
      </c>
      <c r="R241" s="204">
        <f>Q241*H241</f>
        <v>0.82383200000000001</v>
      </c>
      <c r="S241" s="204">
        <v>0</v>
      </c>
      <c r="T241" s="205">
        <f>S241*H241</f>
        <v>0</v>
      </c>
      <c r="AR241" s="24" t="s">
        <v>137</v>
      </c>
      <c r="AT241" s="24" t="s">
        <v>132</v>
      </c>
      <c r="AU241" s="24" t="s">
        <v>82</v>
      </c>
      <c r="AY241" s="24" t="s">
        <v>127</v>
      </c>
      <c r="BE241" s="206">
        <f>IF(N241="základní",J241,0)</f>
        <v>0</v>
      </c>
      <c r="BF241" s="206">
        <f>IF(N241="snížená",J241,0)</f>
        <v>0</v>
      </c>
      <c r="BG241" s="206">
        <f>IF(N241="zákl. přenesená",J241,0)</f>
        <v>0</v>
      </c>
      <c r="BH241" s="206">
        <f>IF(N241="sníž. přenesená",J241,0)</f>
        <v>0</v>
      </c>
      <c r="BI241" s="206">
        <f>IF(N241="nulová",J241,0)</f>
        <v>0</v>
      </c>
      <c r="BJ241" s="24" t="s">
        <v>80</v>
      </c>
      <c r="BK241" s="206">
        <f>ROUND(I241*H241,2)</f>
        <v>0</v>
      </c>
      <c r="BL241" s="24" t="s">
        <v>137</v>
      </c>
      <c r="BM241" s="24" t="s">
        <v>379</v>
      </c>
    </row>
    <row r="242" spans="2:65" s="12" customFormat="1" ht="10.75">
      <c r="B242" s="219"/>
      <c r="C242" s="220"/>
      <c r="D242" s="209" t="s">
        <v>140</v>
      </c>
      <c r="E242" s="221" t="s">
        <v>21</v>
      </c>
      <c r="F242" s="222" t="s">
        <v>380</v>
      </c>
      <c r="G242" s="220"/>
      <c r="H242" s="223">
        <v>153.69999999999999</v>
      </c>
      <c r="I242" s="224"/>
      <c r="J242" s="220"/>
      <c r="K242" s="220"/>
      <c r="L242" s="225"/>
      <c r="M242" s="226"/>
      <c r="N242" s="227"/>
      <c r="O242" s="227"/>
      <c r="P242" s="227"/>
      <c r="Q242" s="227"/>
      <c r="R242" s="227"/>
      <c r="S242" s="227"/>
      <c r="T242" s="228"/>
      <c r="AT242" s="229" t="s">
        <v>140</v>
      </c>
      <c r="AU242" s="229" t="s">
        <v>82</v>
      </c>
      <c r="AV242" s="12" t="s">
        <v>82</v>
      </c>
      <c r="AW242" s="12" t="s">
        <v>37</v>
      </c>
      <c r="AX242" s="12" t="s">
        <v>73</v>
      </c>
      <c r="AY242" s="229" t="s">
        <v>127</v>
      </c>
    </row>
    <row r="243" spans="2:65" s="13" customFormat="1" ht="10.75">
      <c r="B243" s="230"/>
      <c r="C243" s="231"/>
      <c r="D243" s="232" t="s">
        <v>140</v>
      </c>
      <c r="E243" s="233" t="s">
        <v>21</v>
      </c>
      <c r="F243" s="234" t="s">
        <v>147</v>
      </c>
      <c r="G243" s="231"/>
      <c r="H243" s="235">
        <v>153.69999999999999</v>
      </c>
      <c r="I243" s="236"/>
      <c r="J243" s="231"/>
      <c r="K243" s="231"/>
      <c r="L243" s="237"/>
      <c r="M243" s="238"/>
      <c r="N243" s="239"/>
      <c r="O243" s="239"/>
      <c r="P243" s="239"/>
      <c r="Q243" s="239"/>
      <c r="R243" s="239"/>
      <c r="S243" s="239"/>
      <c r="T243" s="240"/>
      <c r="AT243" s="241" t="s">
        <v>140</v>
      </c>
      <c r="AU243" s="241" t="s">
        <v>82</v>
      </c>
      <c r="AV243" s="13" t="s">
        <v>148</v>
      </c>
      <c r="AW243" s="13" t="s">
        <v>37</v>
      </c>
      <c r="AX243" s="13" t="s">
        <v>80</v>
      </c>
      <c r="AY243" s="241" t="s">
        <v>127</v>
      </c>
    </row>
    <row r="244" spans="2:65" s="1" customFormat="1" ht="31.5" customHeight="1">
      <c r="B244" s="41"/>
      <c r="C244" s="195" t="s">
        <v>381</v>
      </c>
      <c r="D244" s="195" t="s">
        <v>132</v>
      </c>
      <c r="E244" s="196" t="s">
        <v>382</v>
      </c>
      <c r="F244" s="197" t="s">
        <v>383</v>
      </c>
      <c r="G244" s="198" t="s">
        <v>177</v>
      </c>
      <c r="H244" s="199">
        <v>29.4</v>
      </c>
      <c r="I244" s="200"/>
      <c r="J244" s="201">
        <f>ROUND(I244*H244,2)</f>
        <v>0</v>
      </c>
      <c r="K244" s="197" t="s">
        <v>136</v>
      </c>
      <c r="L244" s="61"/>
      <c r="M244" s="202" t="s">
        <v>21</v>
      </c>
      <c r="N244" s="203" t="s">
        <v>44</v>
      </c>
      <c r="O244" s="42"/>
      <c r="P244" s="204">
        <f>O244*H244</f>
        <v>0</v>
      </c>
      <c r="Q244" s="204">
        <v>2.5500000000000002E-3</v>
      </c>
      <c r="R244" s="204">
        <f>Q244*H244</f>
        <v>7.4969999999999995E-2</v>
      </c>
      <c r="S244" s="204">
        <v>0</v>
      </c>
      <c r="T244" s="205">
        <f>S244*H244</f>
        <v>0</v>
      </c>
      <c r="AR244" s="24" t="s">
        <v>137</v>
      </c>
      <c r="AT244" s="24" t="s">
        <v>132</v>
      </c>
      <c r="AU244" s="24" t="s">
        <v>82</v>
      </c>
      <c r="AY244" s="24" t="s">
        <v>127</v>
      </c>
      <c r="BE244" s="206">
        <f>IF(N244="základní",J244,0)</f>
        <v>0</v>
      </c>
      <c r="BF244" s="206">
        <f>IF(N244="snížená",J244,0)</f>
        <v>0</v>
      </c>
      <c r="BG244" s="206">
        <f>IF(N244="zákl. přenesená",J244,0)</f>
        <v>0</v>
      </c>
      <c r="BH244" s="206">
        <f>IF(N244="sníž. přenesená",J244,0)</f>
        <v>0</v>
      </c>
      <c r="BI244" s="206">
        <f>IF(N244="nulová",J244,0)</f>
        <v>0</v>
      </c>
      <c r="BJ244" s="24" t="s">
        <v>80</v>
      </c>
      <c r="BK244" s="206">
        <f>ROUND(I244*H244,2)</f>
        <v>0</v>
      </c>
      <c r="BL244" s="24" t="s">
        <v>137</v>
      </c>
      <c r="BM244" s="24" t="s">
        <v>384</v>
      </c>
    </row>
    <row r="245" spans="2:65" s="12" customFormat="1" ht="10.75">
      <c r="B245" s="219"/>
      <c r="C245" s="220"/>
      <c r="D245" s="209" t="s">
        <v>140</v>
      </c>
      <c r="E245" s="221" t="s">
        <v>21</v>
      </c>
      <c r="F245" s="222" t="s">
        <v>385</v>
      </c>
      <c r="G245" s="220"/>
      <c r="H245" s="223">
        <v>29.4</v>
      </c>
      <c r="I245" s="224"/>
      <c r="J245" s="220"/>
      <c r="K245" s="220"/>
      <c r="L245" s="225"/>
      <c r="M245" s="226"/>
      <c r="N245" s="227"/>
      <c r="O245" s="227"/>
      <c r="P245" s="227"/>
      <c r="Q245" s="227"/>
      <c r="R245" s="227"/>
      <c r="S245" s="227"/>
      <c r="T245" s="228"/>
      <c r="AT245" s="229" t="s">
        <v>140</v>
      </c>
      <c r="AU245" s="229" t="s">
        <v>82</v>
      </c>
      <c r="AV245" s="12" t="s">
        <v>82</v>
      </c>
      <c r="AW245" s="12" t="s">
        <v>37</v>
      </c>
      <c r="AX245" s="12" t="s">
        <v>73</v>
      </c>
      <c r="AY245" s="229" t="s">
        <v>127</v>
      </c>
    </row>
    <row r="246" spans="2:65" s="13" customFormat="1" ht="10.75">
      <c r="B246" s="230"/>
      <c r="C246" s="231"/>
      <c r="D246" s="232" t="s">
        <v>140</v>
      </c>
      <c r="E246" s="233" t="s">
        <v>21</v>
      </c>
      <c r="F246" s="234" t="s">
        <v>147</v>
      </c>
      <c r="G246" s="231"/>
      <c r="H246" s="235">
        <v>29.4</v>
      </c>
      <c r="I246" s="236"/>
      <c r="J246" s="231"/>
      <c r="K246" s="231"/>
      <c r="L246" s="237"/>
      <c r="M246" s="238"/>
      <c r="N246" s="239"/>
      <c r="O246" s="239"/>
      <c r="P246" s="239"/>
      <c r="Q246" s="239"/>
      <c r="R246" s="239"/>
      <c r="S246" s="239"/>
      <c r="T246" s="240"/>
      <c r="AT246" s="241" t="s">
        <v>140</v>
      </c>
      <c r="AU246" s="241" t="s">
        <v>82</v>
      </c>
      <c r="AV246" s="13" t="s">
        <v>148</v>
      </c>
      <c r="AW246" s="13" t="s">
        <v>37</v>
      </c>
      <c r="AX246" s="13" t="s">
        <v>80</v>
      </c>
      <c r="AY246" s="241" t="s">
        <v>127</v>
      </c>
    </row>
    <row r="247" spans="2:65" s="1" customFormat="1" ht="31.5" customHeight="1">
      <c r="B247" s="41"/>
      <c r="C247" s="195" t="s">
        <v>386</v>
      </c>
      <c r="D247" s="195" t="s">
        <v>132</v>
      </c>
      <c r="E247" s="196" t="s">
        <v>387</v>
      </c>
      <c r="F247" s="197" t="s">
        <v>388</v>
      </c>
      <c r="G247" s="198" t="s">
        <v>135</v>
      </c>
      <c r="H247" s="199">
        <v>8.4</v>
      </c>
      <c r="I247" s="200"/>
      <c r="J247" s="201">
        <f>ROUND(I247*H247,2)</f>
        <v>0</v>
      </c>
      <c r="K247" s="197" t="s">
        <v>136</v>
      </c>
      <c r="L247" s="61"/>
      <c r="M247" s="202" t="s">
        <v>21</v>
      </c>
      <c r="N247" s="203" t="s">
        <v>44</v>
      </c>
      <c r="O247" s="42"/>
      <c r="P247" s="204">
        <f>O247*H247</f>
        <v>0</v>
      </c>
      <c r="Q247" s="204">
        <v>1.082E-2</v>
      </c>
      <c r="R247" s="204">
        <f>Q247*H247</f>
        <v>9.0887999999999997E-2</v>
      </c>
      <c r="S247" s="204">
        <v>0</v>
      </c>
      <c r="T247" s="205">
        <f>S247*H247</f>
        <v>0</v>
      </c>
      <c r="AR247" s="24" t="s">
        <v>137</v>
      </c>
      <c r="AT247" s="24" t="s">
        <v>132</v>
      </c>
      <c r="AU247" s="24" t="s">
        <v>82</v>
      </c>
      <c r="AY247" s="24" t="s">
        <v>127</v>
      </c>
      <c r="BE247" s="206">
        <f>IF(N247="základní",J247,0)</f>
        <v>0</v>
      </c>
      <c r="BF247" s="206">
        <f>IF(N247="snížená",J247,0)</f>
        <v>0</v>
      </c>
      <c r="BG247" s="206">
        <f>IF(N247="zákl. přenesená",J247,0)</f>
        <v>0</v>
      </c>
      <c r="BH247" s="206">
        <f>IF(N247="sníž. přenesená",J247,0)</f>
        <v>0</v>
      </c>
      <c r="BI247" s="206">
        <f>IF(N247="nulová",J247,0)</f>
        <v>0</v>
      </c>
      <c r="BJ247" s="24" t="s">
        <v>80</v>
      </c>
      <c r="BK247" s="206">
        <f>ROUND(I247*H247,2)</f>
        <v>0</v>
      </c>
      <c r="BL247" s="24" t="s">
        <v>137</v>
      </c>
      <c r="BM247" s="24" t="s">
        <v>389</v>
      </c>
    </row>
    <row r="248" spans="2:65" s="11" customFormat="1" ht="10.75">
      <c r="B248" s="207"/>
      <c r="C248" s="208"/>
      <c r="D248" s="209" t="s">
        <v>140</v>
      </c>
      <c r="E248" s="210" t="s">
        <v>21</v>
      </c>
      <c r="F248" s="211" t="s">
        <v>390</v>
      </c>
      <c r="G248" s="208"/>
      <c r="H248" s="212" t="s">
        <v>21</v>
      </c>
      <c r="I248" s="213"/>
      <c r="J248" s="208"/>
      <c r="K248" s="208"/>
      <c r="L248" s="214"/>
      <c r="M248" s="215"/>
      <c r="N248" s="216"/>
      <c r="O248" s="216"/>
      <c r="P248" s="216"/>
      <c r="Q248" s="216"/>
      <c r="R248" s="216"/>
      <c r="S248" s="216"/>
      <c r="T248" s="217"/>
      <c r="AT248" s="218" t="s">
        <v>140</v>
      </c>
      <c r="AU248" s="218" t="s">
        <v>82</v>
      </c>
      <c r="AV248" s="11" t="s">
        <v>80</v>
      </c>
      <c r="AW248" s="11" t="s">
        <v>37</v>
      </c>
      <c r="AX248" s="11" t="s">
        <v>73</v>
      </c>
      <c r="AY248" s="218" t="s">
        <v>127</v>
      </c>
    </row>
    <row r="249" spans="2:65" s="12" customFormat="1" ht="10.75">
      <c r="B249" s="219"/>
      <c r="C249" s="220"/>
      <c r="D249" s="209" t="s">
        <v>140</v>
      </c>
      <c r="E249" s="221" t="s">
        <v>21</v>
      </c>
      <c r="F249" s="222" t="s">
        <v>391</v>
      </c>
      <c r="G249" s="220"/>
      <c r="H249" s="223">
        <v>8.4</v>
      </c>
      <c r="I249" s="224"/>
      <c r="J249" s="220"/>
      <c r="K249" s="220"/>
      <c r="L249" s="225"/>
      <c r="M249" s="226"/>
      <c r="N249" s="227"/>
      <c r="O249" s="227"/>
      <c r="P249" s="227"/>
      <c r="Q249" s="227"/>
      <c r="R249" s="227"/>
      <c r="S249" s="227"/>
      <c r="T249" s="228"/>
      <c r="AT249" s="229" t="s">
        <v>140</v>
      </c>
      <c r="AU249" s="229" t="s">
        <v>82</v>
      </c>
      <c r="AV249" s="12" t="s">
        <v>82</v>
      </c>
      <c r="AW249" s="12" t="s">
        <v>37</v>
      </c>
      <c r="AX249" s="12" t="s">
        <v>73</v>
      </c>
      <c r="AY249" s="229" t="s">
        <v>127</v>
      </c>
    </row>
    <row r="250" spans="2:65" s="13" customFormat="1" ht="10.75">
      <c r="B250" s="230"/>
      <c r="C250" s="231"/>
      <c r="D250" s="232" t="s">
        <v>140</v>
      </c>
      <c r="E250" s="233" t="s">
        <v>21</v>
      </c>
      <c r="F250" s="234" t="s">
        <v>147</v>
      </c>
      <c r="G250" s="231"/>
      <c r="H250" s="235">
        <v>8.4</v>
      </c>
      <c r="I250" s="236"/>
      <c r="J250" s="231"/>
      <c r="K250" s="231"/>
      <c r="L250" s="237"/>
      <c r="M250" s="238"/>
      <c r="N250" s="239"/>
      <c r="O250" s="239"/>
      <c r="P250" s="239"/>
      <c r="Q250" s="239"/>
      <c r="R250" s="239"/>
      <c r="S250" s="239"/>
      <c r="T250" s="240"/>
      <c r="AT250" s="241" t="s">
        <v>140</v>
      </c>
      <c r="AU250" s="241" t="s">
        <v>82</v>
      </c>
      <c r="AV250" s="13" t="s">
        <v>148</v>
      </c>
      <c r="AW250" s="13" t="s">
        <v>37</v>
      </c>
      <c r="AX250" s="13" t="s">
        <v>80</v>
      </c>
      <c r="AY250" s="241" t="s">
        <v>127</v>
      </c>
    </row>
    <row r="251" spans="2:65" s="1" customFormat="1" ht="22.5" customHeight="1">
      <c r="B251" s="41"/>
      <c r="C251" s="195" t="s">
        <v>392</v>
      </c>
      <c r="D251" s="195" t="s">
        <v>132</v>
      </c>
      <c r="E251" s="196" t="s">
        <v>393</v>
      </c>
      <c r="F251" s="197" t="s">
        <v>394</v>
      </c>
      <c r="G251" s="198" t="s">
        <v>177</v>
      </c>
      <c r="H251" s="199">
        <v>6</v>
      </c>
      <c r="I251" s="200"/>
      <c r="J251" s="201">
        <f>ROUND(I251*H251,2)</f>
        <v>0</v>
      </c>
      <c r="K251" s="197" t="s">
        <v>136</v>
      </c>
      <c r="L251" s="61"/>
      <c r="M251" s="202" t="s">
        <v>21</v>
      </c>
      <c r="N251" s="203" t="s">
        <v>44</v>
      </c>
      <c r="O251" s="42"/>
      <c r="P251" s="204">
        <f>O251*H251</f>
        <v>0</v>
      </c>
      <c r="Q251" s="204">
        <v>3.2200000000000002E-3</v>
      </c>
      <c r="R251" s="204">
        <f>Q251*H251</f>
        <v>1.932E-2</v>
      </c>
      <c r="S251" s="204">
        <v>0</v>
      </c>
      <c r="T251" s="205">
        <f>S251*H251</f>
        <v>0</v>
      </c>
      <c r="AR251" s="24" t="s">
        <v>137</v>
      </c>
      <c r="AT251" s="24" t="s">
        <v>132</v>
      </c>
      <c r="AU251" s="24" t="s">
        <v>82</v>
      </c>
      <c r="AY251" s="24" t="s">
        <v>127</v>
      </c>
      <c r="BE251" s="206">
        <f>IF(N251="základní",J251,0)</f>
        <v>0</v>
      </c>
      <c r="BF251" s="206">
        <f>IF(N251="snížená",J251,0)</f>
        <v>0</v>
      </c>
      <c r="BG251" s="206">
        <f>IF(N251="zákl. přenesená",J251,0)</f>
        <v>0</v>
      </c>
      <c r="BH251" s="206">
        <f>IF(N251="sníž. přenesená",J251,0)</f>
        <v>0</v>
      </c>
      <c r="BI251" s="206">
        <f>IF(N251="nulová",J251,0)</f>
        <v>0</v>
      </c>
      <c r="BJ251" s="24" t="s">
        <v>80</v>
      </c>
      <c r="BK251" s="206">
        <f>ROUND(I251*H251,2)</f>
        <v>0</v>
      </c>
      <c r="BL251" s="24" t="s">
        <v>137</v>
      </c>
      <c r="BM251" s="24" t="s">
        <v>395</v>
      </c>
    </row>
    <row r="252" spans="2:65" s="12" customFormat="1" ht="10.75">
      <c r="B252" s="219"/>
      <c r="C252" s="220"/>
      <c r="D252" s="209" t="s">
        <v>140</v>
      </c>
      <c r="E252" s="221" t="s">
        <v>21</v>
      </c>
      <c r="F252" s="222" t="s">
        <v>185</v>
      </c>
      <c r="G252" s="220"/>
      <c r="H252" s="223">
        <v>6</v>
      </c>
      <c r="I252" s="224"/>
      <c r="J252" s="220"/>
      <c r="K252" s="220"/>
      <c r="L252" s="225"/>
      <c r="M252" s="226"/>
      <c r="N252" s="227"/>
      <c r="O252" s="227"/>
      <c r="P252" s="227"/>
      <c r="Q252" s="227"/>
      <c r="R252" s="227"/>
      <c r="S252" s="227"/>
      <c r="T252" s="228"/>
      <c r="AT252" s="229" t="s">
        <v>140</v>
      </c>
      <c r="AU252" s="229" t="s">
        <v>82</v>
      </c>
      <c r="AV252" s="12" t="s">
        <v>82</v>
      </c>
      <c r="AW252" s="12" t="s">
        <v>37</v>
      </c>
      <c r="AX252" s="12" t="s">
        <v>73</v>
      </c>
      <c r="AY252" s="229" t="s">
        <v>127</v>
      </c>
    </row>
    <row r="253" spans="2:65" s="13" customFormat="1" ht="10.75">
      <c r="B253" s="230"/>
      <c r="C253" s="231"/>
      <c r="D253" s="232" t="s">
        <v>140</v>
      </c>
      <c r="E253" s="233" t="s">
        <v>21</v>
      </c>
      <c r="F253" s="234" t="s">
        <v>147</v>
      </c>
      <c r="G253" s="231"/>
      <c r="H253" s="235">
        <v>6</v>
      </c>
      <c r="I253" s="236"/>
      <c r="J253" s="231"/>
      <c r="K253" s="231"/>
      <c r="L253" s="237"/>
      <c r="M253" s="238"/>
      <c r="N253" s="239"/>
      <c r="O253" s="239"/>
      <c r="P253" s="239"/>
      <c r="Q253" s="239"/>
      <c r="R253" s="239"/>
      <c r="S253" s="239"/>
      <c r="T253" s="240"/>
      <c r="AT253" s="241" t="s">
        <v>140</v>
      </c>
      <c r="AU253" s="241" t="s">
        <v>82</v>
      </c>
      <c r="AV253" s="13" t="s">
        <v>148</v>
      </c>
      <c r="AW253" s="13" t="s">
        <v>37</v>
      </c>
      <c r="AX253" s="13" t="s">
        <v>80</v>
      </c>
      <c r="AY253" s="241" t="s">
        <v>127</v>
      </c>
    </row>
    <row r="254" spans="2:65" s="1" customFormat="1" ht="31.5" customHeight="1">
      <c r="B254" s="41"/>
      <c r="C254" s="195" t="s">
        <v>396</v>
      </c>
      <c r="D254" s="195" t="s">
        <v>132</v>
      </c>
      <c r="E254" s="196" t="s">
        <v>397</v>
      </c>
      <c r="F254" s="197" t="s">
        <v>398</v>
      </c>
      <c r="G254" s="198" t="s">
        <v>177</v>
      </c>
      <c r="H254" s="199">
        <v>153.69999999999999</v>
      </c>
      <c r="I254" s="200"/>
      <c r="J254" s="201">
        <f>ROUND(I254*H254,2)</f>
        <v>0</v>
      </c>
      <c r="K254" s="197" t="s">
        <v>136</v>
      </c>
      <c r="L254" s="61"/>
      <c r="M254" s="202" t="s">
        <v>21</v>
      </c>
      <c r="N254" s="203" t="s">
        <v>44</v>
      </c>
      <c r="O254" s="42"/>
      <c r="P254" s="204">
        <f>O254*H254</f>
        <v>0</v>
      </c>
      <c r="Q254" s="204">
        <v>1.481E-2</v>
      </c>
      <c r="R254" s="204">
        <f>Q254*H254</f>
        <v>2.276297</v>
      </c>
      <c r="S254" s="204">
        <v>0</v>
      </c>
      <c r="T254" s="205">
        <f>S254*H254</f>
        <v>0</v>
      </c>
      <c r="AR254" s="24" t="s">
        <v>137</v>
      </c>
      <c r="AT254" s="24" t="s">
        <v>132</v>
      </c>
      <c r="AU254" s="24" t="s">
        <v>82</v>
      </c>
      <c r="AY254" s="24" t="s">
        <v>127</v>
      </c>
      <c r="BE254" s="206">
        <f>IF(N254="základní",J254,0)</f>
        <v>0</v>
      </c>
      <c r="BF254" s="206">
        <f>IF(N254="snížená",J254,0)</f>
        <v>0</v>
      </c>
      <c r="BG254" s="206">
        <f>IF(N254="zákl. přenesená",J254,0)</f>
        <v>0</v>
      </c>
      <c r="BH254" s="206">
        <f>IF(N254="sníž. přenesená",J254,0)</f>
        <v>0</v>
      </c>
      <c r="BI254" s="206">
        <f>IF(N254="nulová",J254,0)</f>
        <v>0</v>
      </c>
      <c r="BJ254" s="24" t="s">
        <v>80</v>
      </c>
      <c r="BK254" s="206">
        <f>ROUND(I254*H254,2)</f>
        <v>0</v>
      </c>
      <c r="BL254" s="24" t="s">
        <v>137</v>
      </c>
      <c r="BM254" s="24" t="s">
        <v>399</v>
      </c>
    </row>
    <row r="255" spans="2:65" s="12" customFormat="1" ht="10.75">
      <c r="B255" s="219"/>
      <c r="C255" s="220"/>
      <c r="D255" s="209" t="s">
        <v>140</v>
      </c>
      <c r="E255" s="221" t="s">
        <v>21</v>
      </c>
      <c r="F255" s="222" t="s">
        <v>380</v>
      </c>
      <c r="G255" s="220"/>
      <c r="H255" s="223">
        <v>153.69999999999999</v>
      </c>
      <c r="I255" s="224"/>
      <c r="J255" s="220"/>
      <c r="K255" s="220"/>
      <c r="L255" s="225"/>
      <c r="M255" s="226"/>
      <c r="N255" s="227"/>
      <c r="O255" s="227"/>
      <c r="P255" s="227"/>
      <c r="Q255" s="227"/>
      <c r="R255" s="227"/>
      <c r="S255" s="227"/>
      <c r="T255" s="228"/>
      <c r="AT255" s="229" t="s">
        <v>140</v>
      </c>
      <c r="AU255" s="229" t="s">
        <v>82</v>
      </c>
      <c r="AV255" s="12" t="s">
        <v>82</v>
      </c>
      <c r="AW255" s="12" t="s">
        <v>37</v>
      </c>
      <c r="AX255" s="12" t="s">
        <v>73</v>
      </c>
      <c r="AY255" s="229" t="s">
        <v>127</v>
      </c>
    </row>
    <row r="256" spans="2:65" s="13" customFormat="1" ht="10.75">
      <c r="B256" s="230"/>
      <c r="C256" s="231"/>
      <c r="D256" s="232" t="s">
        <v>140</v>
      </c>
      <c r="E256" s="233" t="s">
        <v>21</v>
      </c>
      <c r="F256" s="234" t="s">
        <v>147</v>
      </c>
      <c r="G256" s="231"/>
      <c r="H256" s="235">
        <v>153.69999999999999</v>
      </c>
      <c r="I256" s="236"/>
      <c r="J256" s="231"/>
      <c r="K256" s="231"/>
      <c r="L256" s="237"/>
      <c r="M256" s="238"/>
      <c r="N256" s="239"/>
      <c r="O256" s="239"/>
      <c r="P256" s="239"/>
      <c r="Q256" s="239"/>
      <c r="R256" s="239"/>
      <c r="S256" s="239"/>
      <c r="T256" s="240"/>
      <c r="AT256" s="241" t="s">
        <v>140</v>
      </c>
      <c r="AU256" s="241" t="s">
        <v>82</v>
      </c>
      <c r="AV256" s="13" t="s">
        <v>148</v>
      </c>
      <c r="AW256" s="13" t="s">
        <v>37</v>
      </c>
      <c r="AX256" s="13" t="s">
        <v>80</v>
      </c>
      <c r="AY256" s="241" t="s">
        <v>127</v>
      </c>
    </row>
    <row r="257" spans="2:65" s="1" customFormat="1" ht="31.5" customHeight="1">
      <c r="B257" s="41"/>
      <c r="C257" s="195" t="s">
        <v>400</v>
      </c>
      <c r="D257" s="195" t="s">
        <v>132</v>
      </c>
      <c r="E257" s="196" t="s">
        <v>401</v>
      </c>
      <c r="F257" s="197" t="s">
        <v>402</v>
      </c>
      <c r="G257" s="198" t="s">
        <v>238</v>
      </c>
      <c r="H257" s="244"/>
      <c r="I257" s="200"/>
      <c r="J257" s="201">
        <f>ROUND(I257*H257,2)</f>
        <v>0</v>
      </c>
      <c r="K257" s="197" t="s">
        <v>136</v>
      </c>
      <c r="L257" s="61"/>
      <c r="M257" s="202" t="s">
        <v>21</v>
      </c>
      <c r="N257" s="203" t="s">
        <v>44</v>
      </c>
      <c r="O257" s="42"/>
      <c r="P257" s="204">
        <f>O257*H257</f>
        <v>0</v>
      </c>
      <c r="Q257" s="204">
        <v>0</v>
      </c>
      <c r="R257" s="204">
        <f>Q257*H257</f>
        <v>0</v>
      </c>
      <c r="S257" s="204">
        <v>0</v>
      </c>
      <c r="T257" s="205">
        <f>S257*H257</f>
        <v>0</v>
      </c>
      <c r="AR257" s="24" t="s">
        <v>137</v>
      </c>
      <c r="AT257" s="24" t="s">
        <v>132</v>
      </c>
      <c r="AU257" s="24" t="s">
        <v>82</v>
      </c>
      <c r="AY257" s="24" t="s">
        <v>127</v>
      </c>
      <c r="BE257" s="206">
        <f>IF(N257="základní",J257,0)</f>
        <v>0</v>
      </c>
      <c r="BF257" s="206">
        <f>IF(N257="snížená",J257,0)</f>
        <v>0</v>
      </c>
      <c r="BG257" s="206">
        <f>IF(N257="zákl. přenesená",J257,0)</f>
        <v>0</v>
      </c>
      <c r="BH257" s="206">
        <f>IF(N257="sníž. přenesená",J257,0)</f>
        <v>0</v>
      </c>
      <c r="BI257" s="206">
        <f>IF(N257="nulová",J257,0)</f>
        <v>0</v>
      </c>
      <c r="BJ257" s="24" t="s">
        <v>80</v>
      </c>
      <c r="BK257" s="206">
        <f>ROUND(I257*H257,2)</f>
        <v>0</v>
      </c>
      <c r="BL257" s="24" t="s">
        <v>137</v>
      </c>
      <c r="BM257" s="24" t="s">
        <v>403</v>
      </c>
    </row>
    <row r="258" spans="2:65" s="10" customFormat="1" ht="29.9" customHeight="1">
      <c r="B258" s="176"/>
      <c r="C258" s="177"/>
      <c r="D258" s="192" t="s">
        <v>72</v>
      </c>
      <c r="E258" s="193" t="s">
        <v>404</v>
      </c>
      <c r="F258" s="193" t="s">
        <v>405</v>
      </c>
      <c r="G258" s="177"/>
      <c r="H258" s="177"/>
      <c r="I258" s="180"/>
      <c r="J258" s="194">
        <f>BK258</f>
        <v>0</v>
      </c>
      <c r="K258" s="177"/>
      <c r="L258" s="182"/>
      <c r="M258" s="183"/>
      <c r="N258" s="184"/>
      <c r="O258" s="184"/>
      <c r="P258" s="185">
        <f>SUM(P259:P353)</f>
        <v>0</v>
      </c>
      <c r="Q258" s="184"/>
      <c r="R258" s="185">
        <f>SUM(R259:R353)</f>
        <v>1.7527302700000003</v>
      </c>
      <c r="S258" s="184"/>
      <c r="T258" s="186">
        <f>SUM(T259:T353)</f>
        <v>0</v>
      </c>
      <c r="AR258" s="187" t="s">
        <v>82</v>
      </c>
      <c r="AT258" s="188" t="s">
        <v>72</v>
      </c>
      <c r="AU258" s="188" t="s">
        <v>80</v>
      </c>
      <c r="AY258" s="187" t="s">
        <v>127</v>
      </c>
      <c r="BK258" s="189">
        <f>SUM(BK259:BK353)</f>
        <v>0</v>
      </c>
    </row>
    <row r="259" spans="2:65" s="1" customFormat="1" ht="31.5" customHeight="1">
      <c r="B259" s="41"/>
      <c r="C259" s="195" t="s">
        <v>406</v>
      </c>
      <c r="D259" s="195" t="s">
        <v>132</v>
      </c>
      <c r="E259" s="196" t="s">
        <v>407</v>
      </c>
      <c r="F259" s="197" t="s">
        <v>408</v>
      </c>
      <c r="G259" s="198" t="s">
        <v>135</v>
      </c>
      <c r="H259" s="199">
        <v>1043.6310000000001</v>
      </c>
      <c r="I259" s="200"/>
      <c r="J259" s="201">
        <f>ROUND(I259*H259,2)</f>
        <v>0</v>
      </c>
      <c r="K259" s="197" t="s">
        <v>136</v>
      </c>
      <c r="L259" s="61"/>
      <c r="M259" s="202" t="s">
        <v>21</v>
      </c>
      <c r="N259" s="203" t="s">
        <v>44</v>
      </c>
      <c r="O259" s="42"/>
      <c r="P259" s="204">
        <f>O259*H259</f>
        <v>0</v>
      </c>
      <c r="Q259" s="204">
        <v>1.2E-4</v>
      </c>
      <c r="R259" s="204">
        <f>Q259*H259</f>
        <v>0.12523572000000002</v>
      </c>
      <c r="S259" s="204">
        <v>0</v>
      </c>
      <c r="T259" s="205">
        <f>S259*H259</f>
        <v>0</v>
      </c>
      <c r="AR259" s="24" t="s">
        <v>137</v>
      </c>
      <c r="AT259" s="24" t="s">
        <v>132</v>
      </c>
      <c r="AU259" s="24" t="s">
        <v>82</v>
      </c>
      <c r="AY259" s="24" t="s">
        <v>127</v>
      </c>
      <c r="BE259" s="206">
        <f>IF(N259="základní",J259,0)</f>
        <v>0</v>
      </c>
      <c r="BF259" s="206">
        <f>IF(N259="snížená",J259,0)</f>
        <v>0</v>
      </c>
      <c r="BG259" s="206">
        <f>IF(N259="zákl. přenesená",J259,0)</f>
        <v>0</v>
      </c>
      <c r="BH259" s="206">
        <f>IF(N259="sníž. přenesená",J259,0)</f>
        <v>0</v>
      </c>
      <c r="BI259" s="206">
        <f>IF(N259="nulová",J259,0)</f>
        <v>0</v>
      </c>
      <c r="BJ259" s="24" t="s">
        <v>80</v>
      </c>
      <c r="BK259" s="206">
        <f>ROUND(I259*H259,2)</f>
        <v>0</v>
      </c>
      <c r="BL259" s="24" t="s">
        <v>137</v>
      </c>
      <c r="BM259" s="24" t="s">
        <v>409</v>
      </c>
    </row>
    <row r="260" spans="2:65" s="11" customFormat="1" ht="10.75">
      <c r="B260" s="207"/>
      <c r="C260" s="208"/>
      <c r="D260" s="209" t="s">
        <v>140</v>
      </c>
      <c r="E260" s="210" t="s">
        <v>21</v>
      </c>
      <c r="F260" s="211" t="s">
        <v>246</v>
      </c>
      <c r="G260" s="208"/>
      <c r="H260" s="212" t="s">
        <v>21</v>
      </c>
      <c r="I260" s="213"/>
      <c r="J260" s="208"/>
      <c r="K260" s="208"/>
      <c r="L260" s="214"/>
      <c r="M260" s="215"/>
      <c r="N260" s="216"/>
      <c r="O260" s="216"/>
      <c r="P260" s="216"/>
      <c r="Q260" s="216"/>
      <c r="R260" s="216"/>
      <c r="S260" s="216"/>
      <c r="T260" s="217"/>
      <c r="AT260" s="218" t="s">
        <v>140</v>
      </c>
      <c r="AU260" s="218" t="s">
        <v>82</v>
      </c>
      <c r="AV260" s="11" t="s">
        <v>80</v>
      </c>
      <c r="AW260" s="11" t="s">
        <v>37</v>
      </c>
      <c r="AX260" s="11" t="s">
        <v>73</v>
      </c>
      <c r="AY260" s="218" t="s">
        <v>127</v>
      </c>
    </row>
    <row r="261" spans="2:65" s="12" customFormat="1" ht="10.75">
      <c r="B261" s="219"/>
      <c r="C261" s="220"/>
      <c r="D261" s="209" t="s">
        <v>140</v>
      </c>
      <c r="E261" s="221" t="s">
        <v>21</v>
      </c>
      <c r="F261" s="222" t="s">
        <v>247</v>
      </c>
      <c r="G261" s="220"/>
      <c r="H261" s="223">
        <v>247.59899999999999</v>
      </c>
      <c r="I261" s="224"/>
      <c r="J261" s="220"/>
      <c r="K261" s="220"/>
      <c r="L261" s="225"/>
      <c r="M261" s="226"/>
      <c r="N261" s="227"/>
      <c r="O261" s="227"/>
      <c r="P261" s="227"/>
      <c r="Q261" s="227"/>
      <c r="R261" s="227"/>
      <c r="S261" s="227"/>
      <c r="T261" s="228"/>
      <c r="AT261" s="229" t="s">
        <v>140</v>
      </c>
      <c r="AU261" s="229" t="s">
        <v>82</v>
      </c>
      <c r="AV261" s="12" t="s">
        <v>82</v>
      </c>
      <c r="AW261" s="12" t="s">
        <v>37</v>
      </c>
      <c r="AX261" s="12" t="s">
        <v>73</v>
      </c>
      <c r="AY261" s="229" t="s">
        <v>127</v>
      </c>
    </row>
    <row r="262" spans="2:65" s="12" customFormat="1" ht="10.75">
      <c r="B262" s="219"/>
      <c r="C262" s="220"/>
      <c r="D262" s="209" t="s">
        <v>140</v>
      </c>
      <c r="E262" s="221" t="s">
        <v>21</v>
      </c>
      <c r="F262" s="222" t="s">
        <v>248</v>
      </c>
      <c r="G262" s="220"/>
      <c r="H262" s="223">
        <v>88.956000000000003</v>
      </c>
      <c r="I262" s="224"/>
      <c r="J262" s="220"/>
      <c r="K262" s="220"/>
      <c r="L262" s="225"/>
      <c r="M262" s="226"/>
      <c r="N262" s="227"/>
      <c r="O262" s="227"/>
      <c r="P262" s="227"/>
      <c r="Q262" s="227"/>
      <c r="R262" s="227"/>
      <c r="S262" s="227"/>
      <c r="T262" s="228"/>
      <c r="AT262" s="229" t="s">
        <v>140</v>
      </c>
      <c r="AU262" s="229" t="s">
        <v>82</v>
      </c>
      <c r="AV262" s="12" t="s">
        <v>82</v>
      </c>
      <c r="AW262" s="12" t="s">
        <v>37</v>
      </c>
      <c r="AX262" s="12" t="s">
        <v>73</v>
      </c>
      <c r="AY262" s="229" t="s">
        <v>127</v>
      </c>
    </row>
    <row r="263" spans="2:65" s="14" customFormat="1" ht="10.75">
      <c r="B263" s="245"/>
      <c r="C263" s="246"/>
      <c r="D263" s="209" t="s">
        <v>140</v>
      </c>
      <c r="E263" s="247" t="s">
        <v>21</v>
      </c>
      <c r="F263" s="248" t="s">
        <v>249</v>
      </c>
      <c r="G263" s="246"/>
      <c r="H263" s="249">
        <v>336.55500000000001</v>
      </c>
      <c r="I263" s="250"/>
      <c r="J263" s="246"/>
      <c r="K263" s="246"/>
      <c r="L263" s="251"/>
      <c r="M263" s="252"/>
      <c r="N263" s="253"/>
      <c r="O263" s="253"/>
      <c r="P263" s="253"/>
      <c r="Q263" s="253"/>
      <c r="R263" s="253"/>
      <c r="S263" s="253"/>
      <c r="T263" s="254"/>
      <c r="AT263" s="255" t="s">
        <v>140</v>
      </c>
      <c r="AU263" s="255" t="s">
        <v>82</v>
      </c>
      <c r="AV263" s="14" t="s">
        <v>138</v>
      </c>
      <c r="AW263" s="14" t="s">
        <v>37</v>
      </c>
      <c r="AX263" s="14" t="s">
        <v>73</v>
      </c>
      <c r="AY263" s="255" t="s">
        <v>127</v>
      </c>
    </row>
    <row r="264" spans="2:65" s="11" customFormat="1" ht="10.75">
      <c r="B264" s="207"/>
      <c r="C264" s="208"/>
      <c r="D264" s="209" t="s">
        <v>140</v>
      </c>
      <c r="E264" s="210" t="s">
        <v>21</v>
      </c>
      <c r="F264" s="211" t="s">
        <v>250</v>
      </c>
      <c r="G264" s="208"/>
      <c r="H264" s="212" t="s">
        <v>21</v>
      </c>
      <c r="I264" s="213"/>
      <c r="J264" s="208"/>
      <c r="K264" s="208"/>
      <c r="L264" s="214"/>
      <c r="M264" s="215"/>
      <c r="N264" s="216"/>
      <c r="O264" s="216"/>
      <c r="P264" s="216"/>
      <c r="Q264" s="216"/>
      <c r="R264" s="216"/>
      <c r="S264" s="216"/>
      <c r="T264" s="217"/>
      <c r="AT264" s="218" t="s">
        <v>140</v>
      </c>
      <c r="AU264" s="218" t="s">
        <v>82</v>
      </c>
      <c r="AV264" s="11" t="s">
        <v>80</v>
      </c>
      <c r="AW264" s="11" t="s">
        <v>37</v>
      </c>
      <c r="AX264" s="11" t="s">
        <v>73</v>
      </c>
      <c r="AY264" s="218" t="s">
        <v>127</v>
      </c>
    </row>
    <row r="265" spans="2:65" s="12" customFormat="1" ht="10.75">
      <c r="B265" s="219"/>
      <c r="C265" s="220"/>
      <c r="D265" s="209" t="s">
        <v>140</v>
      </c>
      <c r="E265" s="221" t="s">
        <v>21</v>
      </c>
      <c r="F265" s="222" t="s">
        <v>251</v>
      </c>
      <c r="G265" s="220"/>
      <c r="H265" s="223">
        <v>79.95</v>
      </c>
      <c r="I265" s="224"/>
      <c r="J265" s="220"/>
      <c r="K265" s="220"/>
      <c r="L265" s="225"/>
      <c r="M265" s="226"/>
      <c r="N265" s="227"/>
      <c r="O265" s="227"/>
      <c r="P265" s="227"/>
      <c r="Q265" s="227"/>
      <c r="R265" s="227"/>
      <c r="S265" s="227"/>
      <c r="T265" s="228"/>
      <c r="AT265" s="229" t="s">
        <v>140</v>
      </c>
      <c r="AU265" s="229" t="s">
        <v>82</v>
      </c>
      <c r="AV265" s="12" t="s">
        <v>82</v>
      </c>
      <c r="AW265" s="12" t="s">
        <v>37</v>
      </c>
      <c r="AX265" s="12" t="s">
        <v>73</v>
      </c>
      <c r="AY265" s="229" t="s">
        <v>127</v>
      </c>
    </row>
    <row r="266" spans="2:65" s="12" customFormat="1" ht="10.75">
      <c r="B266" s="219"/>
      <c r="C266" s="220"/>
      <c r="D266" s="209" t="s">
        <v>140</v>
      </c>
      <c r="E266" s="221" t="s">
        <v>21</v>
      </c>
      <c r="F266" s="222" t="s">
        <v>252</v>
      </c>
      <c r="G266" s="220"/>
      <c r="H266" s="223">
        <v>39.942</v>
      </c>
      <c r="I266" s="224"/>
      <c r="J266" s="220"/>
      <c r="K266" s="220"/>
      <c r="L266" s="225"/>
      <c r="M266" s="226"/>
      <c r="N266" s="227"/>
      <c r="O266" s="227"/>
      <c r="P266" s="227"/>
      <c r="Q266" s="227"/>
      <c r="R266" s="227"/>
      <c r="S266" s="227"/>
      <c r="T266" s="228"/>
      <c r="AT266" s="229" t="s">
        <v>140</v>
      </c>
      <c r="AU266" s="229" t="s">
        <v>82</v>
      </c>
      <c r="AV266" s="12" t="s">
        <v>82</v>
      </c>
      <c r="AW266" s="12" t="s">
        <v>37</v>
      </c>
      <c r="AX266" s="12" t="s">
        <v>73</v>
      </c>
      <c r="AY266" s="229" t="s">
        <v>127</v>
      </c>
    </row>
    <row r="267" spans="2:65" s="14" customFormat="1" ht="10.75">
      <c r="B267" s="245"/>
      <c r="C267" s="246"/>
      <c r="D267" s="209" t="s">
        <v>140</v>
      </c>
      <c r="E267" s="247" t="s">
        <v>21</v>
      </c>
      <c r="F267" s="248" t="s">
        <v>249</v>
      </c>
      <c r="G267" s="246"/>
      <c r="H267" s="249">
        <v>119.892</v>
      </c>
      <c r="I267" s="250"/>
      <c r="J267" s="246"/>
      <c r="K267" s="246"/>
      <c r="L267" s="251"/>
      <c r="M267" s="252"/>
      <c r="N267" s="253"/>
      <c r="O267" s="253"/>
      <c r="P267" s="253"/>
      <c r="Q267" s="253"/>
      <c r="R267" s="253"/>
      <c r="S267" s="253"/>
      <c r="T267" s="254"/>
      <c r="AT267" s="255" t="s">
        <v>140</v>
      </c>
      <c r="AU267" s="255" t="s">
        <v>82</v>
      </c>
      <c r="AV267" s="14" t="s">
        <v>138</v>
      </c>
      <c r="AW267" s="14" t="s">
        <v>37</v>
      </c>
      <c r="AX267" s="14" t="s">
        <v>73</v>
      </c>
      <c r="AY267" s="255" t="s">
        <v>127</v>
      </c>
    </row>
    <row r="268" spans="2:65" s="11" customFormat="1" ht="10.75">
      <c r="B268" s="207"/>
      <c r="C268" s="208"/>
      <c r="D268" s="209" t="s">
        <v>140</v>
      </c>
      <c r="E268" s="210" t="s">
        <v>21</v>
      </c>
      <c r="F268" s="211" t="s">
        <v>253</v>
      </c>
      <c r="G268" s="208"/>
      <c r="H268" s="212" t="s">
        <v>21</v>
      </c>
      <c r="I268" s="213"/>
      <c r="J268" s="208"/>
      <c r="K268" s="208"/>
      <c r="L268" s="214"/>
      <c r="M268" s="215"/>
      <c r="N268" s="216"/>
      <c r="O268" s="216"/>
      <c r="P268" s="216"/>
      <c r="Q268" s="216"/>
      <c r="R268" s="216"/>
      <c r="S268" s="216"/>
      <c r="T268" s="217"/>
      <c r="AT268" s="218" t="s">
        <v>140</v>
      </c>
      <c r="AU268" s="218" t="s">
        <v>82</v>
      </c>
      <c r="AV268" s="11" t="s">
        <v>80</v>
      </c>
      <c r="AW268" s="11" t="s">
        <v>37</v>
      </c>
      <c r="AX268" s="11" t="s">
        <v>73</v>
      </c>
      <c r="AY268" s="218" t="s">
        <v>127</v>
      </c>
    </row>
    <row r="269" spans="2:65" s="12" customFormat="1" ht="10.75">
      <c r="B269" s="219"/>
      <c r="C269" s="220"/>
      <c r="D269" s="209" t="s">
        <v>140</v>
      </c>
      <c r="E269" s="221" t="s">
        <v>21</v>
      </c>
      <c r="F269" s="222" t="s">
        <v>254</v>
      </c>
      <c r="G269" s="220"/>
      <c r="H269" s="223">
        <v>27.367999999999999</v>
      </c>
      <c r="I269" s="224"/>
      <c r="J269" s="220"/>
      <c r="K269" s="220"/>
      <c r="L269" s="225"/>
      <c r="M269" s="226"/>
      <c r="N269" s="227"/>
      <c r="O269" s="227"/>
      <c r="P269" s="227"/>
      <c r="Q269" s="227"/>
      <c r="R269" s="227"/>
      <c r="S269" s="227"/>
      <c r="T269" s="228"/>
      <c r="AT269" s="229" t="s">
        <v>140</v>
      </c>
      <c r="AU269" s="229" t="s">
        <v>82</v>
      </c>
      <c r="AV269" s="12" t="s">
        <v>82</v>
      </c>
      <c r="AW269" s="12" t="s">
        <v>37</v>
      </c>
      <c r="AX269" s="12" t="s">
        <v>73</v>
      </c>
      <c r="AY269" s="229" t="s">
        <v>127</v>
      </c>
    </row>
    <row r="270" spans="2:65" s="12" customFormat="1" ht="10.75">
      <c r="B270" s="219"/>
      <c r="C270" s="220"/>
      <c r="D270" s="209" t="s">
        <v>140</v>
      </c>
      <c r="E270" s="221" t="s">
        <v>21</v>
      </c>
      <c r="F270" s="222" t="s">
        <v>255</v>
      </c>
      <c r="G270" s="220"/>
      <c r="H270" s="223">
        <v>51.66</v>
      </c>
      <c r="I270" s="224"/>
      <c r="J270" s="220"/>
      <c r="K270" s="220"/>
      <c r="L270" s="225"/>
      <c r="M270" s="226"/>
      <c r="N270" s="227"/>
      <c r="O270" s="227"/>
      <c r="P270" s="227"/>
      <c r="Q270" s="227"/>
      <c r="R270" s="227"/>
      <c r="S270" s="227"/>
      <c r="T270" s="228"/>
      <c r="AT270" s="229" t="s">
        <v>140</v>
      </c>
      <c r="AU270" s="229" t="s">
        <v>82</v>
      </c>
      <c r="AV270" s="12" t="s">
        <v>82</v>
      </c>
      <c r="AW270" s="12" t="s">
        <v>37</v>
      </c>
      <c r="AX270" s="12" t="s">
        <v>73</v>
      </c>
      <c r="AY270" s="229" t="s">
        <v>127</v>
      </c>
    </row>
    <row r="271" spans="2:65" s="12" customFormat="1" ht="10.75">
      <c r="B271" s="219"/>
      <c r="C271" s="220"/>
      <c r="D271" s="209" t="s">
        <v>140</v>
      </c>
      <c r="E271" s="221" t="s">
        <v>21</v>
      </c>
      <c r="F271" s="222" t="s">
        <v>256</v>
      </c>
      <c r="G271" s="220"/>
      <c r="H271" s="223">
        <v>94.05</v>
      </c>
      <c r="I271" s="224"/>
      <c r="J271" s="220"/>
      <c r="K271" s="220"/>
      <c r="L271" s="225"/>
      <c r="M271" s="226"/>
      <c r="N271" s="227"/>
      <c r="O271" s="227"/>
      <c r="P271" s="227"/>
      <c r="Q271" s="227"/>
      <c r="R271" s="227"/>
      <c r="S271" s="227"/>
      <c r="T271" s="228"/>
      <c r="AT271" s="229" t="s">
        <v>140</v>
      </c>
      <c r="AU271" s="229" t="s">
        <v>82</v>
      </c>
      <c r="AV271" s="12" t="s">
        <v>82</v>
      </c>
      <c r="AW271" s="12" t="s">
        <v>37</v>
      </c>
      <c r="AX271" s="12" t="s">
        <v>73</v>
      </c>
      <c r="AY271" s="229" t="s">
        <v>127</v>
      </c>
    </row>
    <row r="272" spans="2:65" s="12" customFormat="1" ht="10.75">
      <c r="B272" s="219"/>
      <c r="C272" s="220"/>
      <c r="D272" s="209" t="s">
        <v>140</v>
      </c>
      <c r="E272" s="221" t="s">
        <v>21</v>
      </c>
      <c r="F272" s="222" t="s">
        <v>257</v>
      </c>
      <c r="G272" s="220"/>
      <c r="H272" s="223">
        <v>66.42</v>
      </c>
      <c r="I272" s="224"/>
      <c r="J272" s="220"/>
      <c r="K272" s="220"/>
      <c r="L272" s="225"/>
      <c r="M272" s="226"/>
      <c r="N272" s="227"/>
      <c r="O272" s="227"/>
      <c r="P272" s="227"/>
      <c r="Q272" s="227"/>
      <c r="R272" s="227"/>
      <c r="S272" s="227"/>
      <c r="T272" s="228"/>
      <c r="AT272" s="229" t="s">
        <v>140</v>
      </c>
      <c r="AU272" s="229" t="s">
        <v>82</v>
      </c>
      <c r="AV272" s="12" t="s">
        <v>82</v>
      </c>
      <c r="AW272" s="12" t="s">
        <v>37</v>
      </c>
      <c r="AX272" s="12" t="s">
        <v>73</v>
      </c>
      <c r="AY272" s="229" t="s">
        <v>127</v>
      </c>
    </row>
    <row r="273" spans="2:65" s="12" customFormat="1" ht="10.75">
      <c r="B273" s="219"/>
      <c r="C273" s="220"/>
      <c r="D273" s="209" t="s">
        <v>140</v>
      </c>
      <c r="E273" s="221" t="s">
        <v>21</v>
      </c>
      <c r="F273" s="222" t="s">
        <v>258</v>
      </c>
      <c r="G273" s="220"/>
      <c r="H273" s="223">
        <v>31.058</v>
      </c>
      <c r="I273" s="224"/>
      <c r="J273" s="220"/>
      <c r="K273" s="220"/>
      <c r="L273" s="225"/>
      <c r="M273" s="226"/>
      <c r="N273" s="227"/>
      <c r="O273" s="227"/>
      <c r="P273" s="227"/>
      <c r="Q273" s="227"/>
      <c r="R273" s="227"/>
      <c r="S273" s="227"/>
      <c r="T273" s="228"/>
      <c r="AT273" s="229" t="s">
        <v>140</v>
      </c>
      <c r="AU273" s="229" t="s">
        <v>82</v>
      </c>
      <c r="AV273" s="12" t="s">
        <v>82</v>
      </c>
      <c r="AW273" s="12" t="s">
        <v>37</v>
      </c>
      <c r="AX273" s="12" t="s">
        <v>73</v>
      </c>
      <c r="AY273" s="229" t="s">
        <v>127</v>
      </c>
    </row>
    <row r="274" spans="2:65" s="12" customFormat="1" ht="10.75">
      <c r="B274" s="219"/>
      <c r="C274" s="220"/>
      <c r="D274" s="209" t="s">
        <v>140</v>
      </c>
      <c r="E274" s="221" t="s">
        <v>21</v>
      </c>
      <c r="F274" s="222" t="s">
        <v>259</v>
      </c>
      <c r="G274" s="220"/>
      <c r="H274" s="223">
        <v>115.69</v>
      </c>
      <c r="I274" s="224"/>
      <c r="J274" s="220"/>
      <c r="K274" s="220"/>
      <c r="L274" s="225"/>
      <c r="M274" s="226"/>
      <c r="N274" s="227"/>
      <c r="O274" s="227"/>
      <c r="P274" s="227"/>
      <c r="Q274" s="227"/>
      <c r="R274" s="227"/>
      <c r="S274" s="227"/>
      <c r="T274" s="228"/>
      <c r="AT274" s="229" t="s">
        <v>140</v>
      </c>
      <c r="AU274" s="229" t="s">
        <v>82</v>
      </c>
      <c r="AV274" s="12" t="s">
        <v>82</v>
      </c>
      <c r="AW274" s="12" t="s">
        <v>37</v>
      </c>
      <c r="AX274" s="12" t="s">
        <v>73</v>
      </c>
      <c r="AY274" s="229" t="s">
        <v>127</v>
      </c>
    </row>
    <row r="275" spans="2:65" s="12" customFormat="1" ht="10.75">
      <c r="B275" s="219"/>
      <c r="C275" s="220"/>
      <c r="D275" s="209" t="s">
        <v>140</v>
      </c>
      <c r="E275" s="221" t="s">
        <v>21</v>
      </c>
      <c r="F275" s="222" t="s">
        <v>260</v>
      </c>
      <c r="G275" s="220"/>
      <c r="H275" s="223">
        <v>23</v>
      </c>
      <c r="I275" s="224"/>
      <c r="J275" s="220"/>
      <c r="K275" s="220"/>
      <c r="L275" s="225"/>
      <c r="M275" s="226"/>
      <c r="N275" s="227"/>
      <c r="O275" s="227"/>
      <c r="P275" s="227"/>
      <c r="Q275" s="227"/>
      <c r="R275" s="227"/>
      <c r="S275" s="227"/>
      <c r="T275" s="228"/>
      <c r="AT275" s="229" t="s">
        <v>140</v>
      </c>
      <c r="AU275" s="229" t="s">
        <v>82</v>
      </c>
      <c r="AV275" s="12" t="s">
        <v>82</v>
      </c>
      <c r="AW275" s="12" t="s">
        <v>37</v>
      </c>
      <c r="AX275" s="12" t="s">
        <v>73</v>
      </c>
      <c r="AY275" s="229" t="s">
        <v>127</v>
      </c>
    </row>
    <row r="276" spans="2:65" s="12" customFormat="1" ht="10.75">
      <c r="B276" s="219"/>
      <c r="C276" s="220"/>
      <c r="D276" s="209" t="s">
        <v>140</v>
      </c>
      <c r="E276" s="221" t="s">
        <v>21</v>
      </c>
      <c r="F276" s="222" t="s">
        <v>261</v>
      </c>
      <c r="G276" s="220"/>
      <c r="H276" s="223">
        <v>48.41</v>
      </c>
      <c r="I276" s="224"/>
      <c r="J276" s="220"/>
      <c r="K276" s="220"/>
      <c r="L276" s="225"/>
      <c r="M276" s="226"/>
      <c r="N276" s="227"/>
      <c r="O276" s="227"/>
      <c r="P276" s="227"/>
      <c r="Q276" s="227"/>
      <c r="R276" s="227"/>
      <c r="S276" s="227"/>
      <c r="T276" s="228"/>
      <c r="AT276" s="229" t="s">
        <v>140</v>
      </c>
      <c r="AU276" s="229" t="s">
        <v>82</v>
      </c>
      <c r="AV276" s="12" t="s">
        <v>82</v>
      </c>
      <c r="AW276" s="12" t="s">
        <v>37</v>
      </c>
      <c r="AX276" s="12" t="s">
        <v>73</v>
      </c>
      <c r="AY276" s="229" t="s">
        <v>127</v>
      </c>
    </row>
    <row r="277" spans="2:65" s="12" customFormat="1" ht="10.75">
      <c r="B277" s="219"/>
      <c r="C277" s="220"/>
      <c r="D277" s="209" t="s">
        <v>140</v>
      </c>
      <c r="E277" s="221" t="s">
        <v>21</v>
      </c>
      <c r="F277" s="222" t="s">
        <v>262</v>
      </c>
      <c r="G277" s="220"/>
      <c r="H277" s="223">
        <v>129.52799999999999</v>
      </c>
      <c r="I277" s="224"/>
      <c r="J277" s="220"/>
      <c r="K277" s="220"/>
      <c r="L277" s="225"/>
      <c r="M277" s="226"/>
      <c r="N277" s="227"/>
      <c r="O277" s="227"/>
      <c r="P277" s="227"/>
      <c r="Q277" s="227"/>
      <c r="R277" s="227"/>
      <c r="S277" s="227"/>
      <c r="T277" s="228"/>
      <c r="AT277" s="229" t="s">
        <v>140</v>
      </c>
      <c r="AU277" s="229" t="s">
        <v>82</v>
      </c>
      <c r="AV277" s="12" t="s">
        <v>82</v>
      </c>
      <c r="AW277" s="12" t="s">
        <v>37</v>
      </c>
      <c r="AX277" s="12" t="s">
        <v>73</v>
      </c>
      <c r="AY277" s="229" t="s">
        <v>127</v>
      </c>
    </row>
    <row r="278" spans="2:65" s="14" customFormat="1" ht="10.75">
      <c r="B278" s="245"/>
      <c r="C278" s="246"/>
      <c r="D278" s="209" t="s">
        <v>140</v>
      </c>
      <c r="E278" s="247" t="s">
        <v>21</v>
      </c>
      <c r="F278" s="248" t="s">
        <v>249</v>
      </c>
      <c r="G278" s="246"/>
      <c r="H278" s="249">
        <v>587.18399999999997</v>
      </c>
      <c r="I278" s="250"/>
      <c r="J278" s="246"/>
      <c r="K278" s="246"/>
      <c r="L278" s="251"/>
      <c r="M278" s="252"/>
      <c r="N278" s="253"/>
      <c r="O278" s="253"/>
      <c r="P278" s="253"/>
      <c r="Q278" s="253"/>
      <c r="R278" s="253"/>
      <c r="S278" s="253"/>
      <c r="T278" s="254"/>
      <c r="AT278" s="255" t="s">
        <v>140</v>
      </c>
      <c r="AU278" s="255" t="s">
        <v>82</v>
      </c>
      <c r="AV278" s="14" t="s">
        <v>138</v>
      </c>
      <c r="AW278" s="14" t="s">
        <v>37</v>
      </c>
      <c r="AX278" s="14" t="s">
        <v>73</v>
      </c>
      <c r="AY278" s="255" t="s">
        <v>127</v>
      </c>
    </row>
    <row r="279" spans="2:65" s="13" customFormat="1" ht="10.75">
      <c r="B279" s="230"/>
      <c r="C279" s="231"/>
      <c r="D279" s="232" t="s">
        <v>140</v>
      </c>
      <c r="E279" s="233" t="s">
        <v>21</v>
      </c>
      <c r="F279" s="234" t="s">
        <v>147</v>
      </c>
      <c r="G279" s="231"/>
      <c r="H279" s="235">
        <v>1043.6310000000001</v>
      </c>
      <c r="I279" s="236"/>
      <c r="J279" s="231"/>
      <c r="K279" s="231"/>
      <c r="L279" s="237"/>
      <c r="M279" s="238"/>
      <c r="N279" s="239"/>
      <c r="O279" s="239"/>
      <c r="P279" s="239"/>
      <c r="Q279" s="239"/>
      <c r="R279" s="239"/>
      <c r="S279" s="239"/>
      <c r="T279" s="240"/>
      <c r="AT279" s="241" t="s">
        <v>140</v>
      </c>
      <c r="AU279" s="241" t="s">
        <v>82</v>
      </c>
      <c r="AV279" s="13" t="s">
        <v>148</v>
      </c>
      <c r="AW279" s="13" t="s">
        <v>37</v>
      </c>
      <c r="AX279" s="13" t="s">
        <v>80</v>
      </c>
      <c r="AY279" s="241" t="s">
        <v>127</v>
      </c>
    </row>
    <row r="280" spans="2:65" s="1" customFormat="1" ht="31.5" customHeight="1">
      <c r="B280" s="41"/>
      <c r="C280" s="195" t="s">
        <v>410</v>
      </c>
      <c r="D280" s="195" t="s">
        <v>132</v>
      </c>
      <c r="E280" s="196" t="s">
        <v>411</v>
      </c>
      <c r="F280" s="197" t="s">
        <v>412</v>
      </c>
      <c r="G280" s="198" t="s">
        <v>177</v>
      </c>
      <c r="H280" s="199">
        <v>298.27999999999997</v>
      </c>
      <c r="I280" s="200"/>
      <c r="J280" s="201">
        <f>ROUND(I280*H280,2)</f>
        <v>0</v>
      </c>
      <c r="K280" s="197" t="s">
        <v>136</v>
      </c>
      <c r="L280" s="61"/>
      <c r="M280" s="202" t="s">
        <v>21</v>
      </c>
      <c r="N280" s="203" t="s">
        <v>44</v>
      </c>
      <c r="O280" s="42"/>
      <c r="P280" s="204">
        <f>O280*H280</f>
        <v>0</v>
      </c>
      <c r="Q280" s="204">
        <v>2.0000000000000002E-5</v>
      </c>
      <c r="R280" s="204">
        <f>Q280*H280</f>
        <v>5.9655999999999997E-3</v>
      </c>
      <c r="S280" s="204">
        <v>0</v>
      </c>
      <c r="T280" s="205">
        <f>S280*H280</f>
        <v>0</v>
      </c>
      <c r="AR280" s="24" t="s">
        <v>137</v>
      </c>
      <c r="AT280" s="24" t="s">
        <v>132</v>
      </c>
      <c r="AU280" s="24" t="s">
        <v>82</v>
      </c>
      <c r="AY280" s="24" t="s">
        <v>127</v>
      </c>
      <c r="BE280" s="206">
        <f>IF(N280="základní",J280,0)</f>
        <v>0</v>
      </c>
      <c r="BF280" s="206">
        <f>IF(N280="snížená",J280,0)</f>
        <v>0</v>
      </c>
      <c r="BG280" s="206">
        <f>IF(N280="zákl. přenesená",J280,0)</f>
        <v>0</v>
      </c>
      <c r="BH280" s="206">
        <f>IF(N280="sníž. přenesená",J280,0)</f>
        <v>0</v>
      </c>
      <c r="BI280" s="206">
        <f>IF(N280="nulová",J280,0)</f>
        <v>0</v>
      </c>
      <c r="BJ280" s="24" t="s">
        <v>80</v>
      </c>
      <c r="BK280" s="206">
        <f>ROUND(I280*H280,2)</f>
        <v>0</v>
      </c>
      <c r="BL280" s="24" t="s">
        <v>137</v>
      </c>
      <c r="BM280" s="24" t="s">
        <v>413</v>
      </c>
    </row>
    <row r="281" spans="2:65" s="12" customFormat="1" ht="10.75">
      <c r="B281" s="219"/>
      <c r="C281" s="220"/>
      <c r="D281" s="209" t="s">
        <v>140</v>
      </c>
      <c r="E281" s="221" t="s">
        <v>21</v>
      </c>
      <c r="F281" s="222" t="s">
        <v>364</v>
      </c>
      <c r="G281" s="220"/>
      <c r="H281" s="223">
        <v>298.27999999999997</v>
      </c>
      <c r="I281" s="224"/>
      <c r="J281" s="220"/>
      <c r="K281" s="220"/>
      <c r="L281" s="225"/>
      <c r="M281" s="226"/>
      <c r="N281" s="227"/>
      <c r="O281" s="227"/>
      <c r="P281" s="227"/>
      <c r="Q281" s="227"/>
      <c r="R281" s="227"/>
      <c r="S281" s="227"/>
      <c r="T281" s="228"/>
      <c r="AT281" s="229" t="s">
        <v>140</v>
      </c>
      <c r="AU281" s="229" t="s">
        <v>82</v>
      </c>
      <c r="AV281" s="12" t="s">
        <v>82</v>
      </c>
      <c r="AW281" s="12" t="s">
        <v>37</v>
      </c>
      <c r="AX281" s="12" t="s">
        <v>73</v>
      </c>
      <c r="AY281" s="229" t="s">
        <v>127</v>
      </c>
    </row>
    <row r="282" spans="2:65" s="13" customFormat="1" ht="10.75">
      <c r="B282" s="230"/>
      <c r="C282" s="231"/>
      <c r="D282" s="232" t="s">
        <v>140</v>
      </c>
      <c r="E282" s="233" t="s">
        <v>21</v>
      </c>
      <c r="F282" s="234" t="s">
        <v>147</v>
      </c>
      <c r="G282" s="231"/>
      <c r="H282" s="235">
        <v>298.27999999999997</v>
      </c>
      <c r="I282" s="236"/>
      <c r="J282" s="231"/>
      <c r="K282" s="231"/>
      <c r="L282" s="237"/>
      <c r="M282" s="238"/>
      <c r="N282" s="239"/>
      <c r="O282" s="239"/>
      <c r="P282" s="239"/>
      <c r="Q282" s="239"/>
      <c r="R282" s="239"/>
      <c r="S282" s="239"/>
      <c r="T282" s="240"/>
      <c r="AT282" s="241" t="s">
        <v>140</v>
      </c>
      <c r="AU282" s="241" t="s">
        <v>82</v>
      </c>
      <c r="AV282" s="13" t="s">
        <v>148</v>
      </c>
      <c r="AW282" s="13" t="s">
        <v>37</v>
      </c>
      <c r="AX282" s="13" t="s">
        <v>80</v>
      </c>
      <c r="AY282" s="241" t="s">
        <v>127</v>
      </c>
    </row>
    <row r="283" spans="2:65" s="1" customFormat="1" ht="31.5" customHeight="1">
      <c r="B283" s="41"/>
      <c r="C283" s="256" t="s">
        <v>414</v>
      </c>
      <c r="D283" s="256" t="s">
        <v>214</v>
      </c>
      <c r="E283" s="257" t="s">
        <v>415</v>
      </c>
      <c r="F283" s="258" t="s">
        <v>416</v>
      </c>
      <c r="G283" s="259" t="s">
        <v>135</v>
      </c>
      <c r="H283" s="260">
        <v>1095.8130000000001</v>
      </c>
      <c r="I283" s="261"/>
      <c r="J283" s="262">
        <f>ROUND(I283*H283,2)</f>
        <v>0</v>
      </c>
      <c r="K283" s="258" t="s">
        <v>21</v>
      </c>
      <c r="L283" s="263"/>
      <c r="M283" s="264" t="s">
        <v>21</v>
      </c>
      <c r="N283" s="265" t="s">
        <v>44</v>
      </c>
      <c r="O283" s="42"/>
      <c r="P283" s="204">
        <f>O283*H283</f>
        <v>0</v>
      </c>
      <c r="Q283" s="204">
        <v>7.6999999999999996E-4</v>
      </c>
      <c r="R283" s="204">
        <f>Q283*H283</f>
        <v>0.84377601000000002</v>
      </c>
      <c r="S283" s="204">
        <v>0</v>
      </c>
      <c r="T283" s="205">
        <f>S283*H283</f>
        <v>0</v>
      </c>
      <c r="AR283" s="24" t="s">
        <v>282</v>
      </c>
      <c r="AT283" s="24" t="s">
        <v>214</v>
      </c>
      <c r="AU283" s="24" t="s">
        <v>82</v>
      </c>
      <c r="AY283" s="24" t="s">
        <v>127</v>
      </c>
      <c r="BE283" s="206">
        <f>IF(N283="základní",J283,0)</f>
        <v>0</v>
      </c>
      <c r="BF283" s="206">
        <f>IF(N283="snížená",J283,0)</f>
        <v>0</v>
      </c>
      <c r="BG283" s="206">
        <f>IF(N283="zákl. přenesená",J283,0)</f>
        <v>0</v>
      </c>
      <c r="BH283" s="206">
        <f>IF(N283="sníž. přenesená",J283,0)</f>
        <v>0</v>
      </c>
      <c r="BI283" s="206">
        <f>IF(N283="nulová",J283,0)</f>
        <v>0</v>
      </c>
      <c r="BJ283" s="24" t="s">
        <v>80</v>
      </c>
      <c r="BK283" s="206">
        <f>ROUND(I283*H283,2)</f>
        <v>0</v>
      </c>
      <c r="BL283" s="24" t="s">
        <v>137</v>
      </c>
      <c r="BM283" s="24" t="s">
        <v>417</v>
      </c>
    </row>
    <row r="284" spans="2:65" s="12" customFormat="1" ht="10.75">
      <c r="B284" s="219"/>
      <c r="C284" s="220"/>
      <c r="D284" s="209" t="s">
        <v>140</v>
      </c>
      <c r="E284" s="221" t="s">
        <v>21</v>
      </c>
      <c r="F284" s="222" t="s">
        <v>418</v>
      </c>
      <c r="G284" s="220"/>
      <c r="H284" s="223">
        <v>1095.8130000000001</v>
      </c>
      <c r="I284" s="224"/>
      <c r="J284" s="220"/>
      <c r="K284" s="220"/>
      <c r="L284" s="225"/>
      <c r="M284" s="226"/>
      <c r="N284" s="227"/>
      <c r="O284" s="227"/>
      <c r="P284" s="227"/>
      <c r="Q284" s="227"/>
      <c r="R284" s="227"/>
      <c r="S284" s="227"/>
      <c r="T284" s="228"/>
      <c r="AT284" s="229" t="s">
        <v>140</v>
      </c>
      <c r="AU284" s="229" t="s">
        <v>82</v>
      </c>
      <c r="AV284" s="12" t="s">
        <v>82</v>
      </c>
      <c r="AW284" s="12" t="s">
        <v>37</v>
      </c>
      <c r="AX284" s="12" t="s">
        <v>73</v>
      </c>
      <c r="AY284" s="229" t="s">
        <v>127</v>
      </c>
    </row>
    <row r="285" spans="2:65" s="13" customFormat="1" ht="10.75">
      <c r="B285" s="230"/>
      <c r="C285" s="231"/>
      <c r="D285" s="232" t="s">
        <v>140</v>
      </c>
      <c r="E285" s="233" t="s">
        <v>21</v>
      </c>
      <c r="F285" s="234" t="s">
        <v>147</v>
      </c>
      <c r="G285" s="231"/>
      <c r="H285" s="235">
        <v>1095.8130000000001</v>
      </c>
      <c r="I285" s="236"/>
      <c r="J285" s="231"/>
      <c r="K285" s="231"/>
      <c r="L285" s="237"/>
      <c r="M285" s="238"/>
      <c r="N285" s="239"/>
      <c r="O285" s="239"/>
      <c r="P285" s="239"/>
      <c r="Q285" s="239"/>
      <c r="R285" s="239"/>
      <c r="S285" s="239"/>
      <c r="T285" s="240"/>
      <c r="AT285" s="241" t="s">
        <v>140</v>
      </c>
      <c r="AU285" s="241" t="s">
        <v>82</v>
      </c>
      <c r="AV285" s="13" t="s">
        <v>148</v>
      </c>
      <c r="AW285" s="13" t="s">
        <v>37</v>
      </c>
      <c r="AX285" s="13" t="s">
        <v>80</v>
      </c>
      <c r="AY285" s="241" t="s">
        <v>127</v>
      </c>
    </row>
    <row r="286" spans="2:65" s="1" customFormat="1" ht="31.5" customHeight="1">
      <c r="B286" s="41"/>
      <c r="C286" s="195" t="s">
        <v>419</v>
      </c>
      <c r="D286" s="195" t="s">
        <v>132</v>
      </c>
      <c r="E286" s="196" t="s">
        <v>420</v>
      </c>
      <c r="F286" s="197" t="s">
        <v>421</v>
      </c>
      <c r="G286" s="198" t="s">
        <v>177</v>
      </c>
      <c r="H286" s="199">
        <v>71.2</v>
      </c>
      <c r="I286" s="200"/>
      <c r="J286" s="201">
        <f>ROUND(I286*H286,2)</f>
        <v>0</v>
      </c>
      <c r="K286" s="197" t="s">
        <v>136</v>
      </c>
      <c r="L286" s="61"/>
      <c r="M286" s="202" t="s">
        <v>21</v>
      </c>
      <c r="N286" s="203" t="s">
        <v>44</v>
      </c>
      <c r="O286" s="42"/>
      <c r="P286" s="204">
        <f>O286*H286</f>
        <v>0</v>
      </c>
      <c r="Q286" s="204">
        <v>0</v>
      </c>
      <c r="R286" s="204">
        <f>Q286*H286</f>
        <v>0</v>
      </c>
      <c r="S286" s="204">
        <v>0</v>
      </c>
      <c r="T286" s="205">
        <f>S286*H286</f>
        <v>0</v>
      </c>
      <c r="AR286" s="24" t="s">
        <v>137</v>
      </c>
      <c r="AT286" s="24" t="s">
        <v>132</v>
      </c>
      <c r="AU286" s="24" t="s">
        <v>82</v>
      </c>
      <c r="AY286" s="24" t="s">
        <v>127</v>
      </c>
      <c r="BE286" s="206">
        <f>IF(N286="základní",J286,0)</f>
        <v>0</v>
      </c>
      <c r="BF286" s="206">
        <f>IF(N286="snížená",J286,0)</f>
        <v>0</v>
      </c>
      <c r="BG286" s="206">
        <f>IF(N286="zákl. přenesená",J286,0)</f>
        <v>0</v>
      </c>
      <c r="BH286" s="206">
        <f>IF(N286="sníž. přenesená",J286,0)</f>
        <v>0</v>
      </c>
      <c r="BI286" s="206">
        <f>IF(N286="nulová",J286,0)</f>
        <v>0</v>
      </c>
      <c r="BJ286" s="24" t="s">
        <v>80</v>
      </c>
      <c r="BK286" s="206">
        <f>ROUND(I286*H286,2)</f>
        <v>0</v>
      </c>
      <c r="BL286" s="24" t="s">
        <v>137</v>
      </c>
      <c r="BM286" s="24" t="s">
        <v>422</v>
      </c>
    </row>
    <row r="287" spans="2:65" s="12" customFormat="1" ht="10.75">
      <c r="B287" s="219"/>
      <c r="C287" s="220"/>
      <c r="D287" s="209" t="s">
        <v>140</v>
      </c>
      <c r="E287" s="221" t="s">
        <v>21</v>
      </c>
      <c r="F287" s="222" t="s">
        <v>423</v>
      </c>
      <c r="G287" s="220"/>
      <c r="H287" s="223">
        <v>71.2</v>
      </c>
      <c r="I287" s="224"/>
      <c r="J287" s="220"/>
      <c r="K287" s="220"/>
      <c r="L287" s="225"/>
      <c r="M287" s="226"/>
      <c r="N287" s="227"/>
      <c r="O287" s="227"/>
      <c r="P287" s="227"/>
      <c r="Q287" s="227"/>
      <c r="R287" s="227"/>
      <c r="S287" s="227"/>
      <c r="T287" s="228"/>
      <c r="AT287" s="229" t="s">
        <v>140</v>
      </c>
      <c r="AU287" s="229" t="s">
        <v>82</v>
      </c>
      <c r="AV287" s="12" t="s">
        <v>82</v>
      </c>
      <c r="AW287" s="12" t="s">
        <v>37</v>
      </c>
      <c r="AX287" s="12" t="s">
        <v>73</v>
      </c>
      <c r="AY287" s="229" t="s">
        <v>127</v>
      </c>
    </row>
    <row r="288" spans="2:65" s="13" customFormat="1" ht="10.75">
      <c r="B288" s="230"/>
      <c r="C288" s="231"/>
      <c r="D288" s="232" t="s">
        <v>140</v>
      </c>
      <c r="E288" s="233" t="s">
        <v>21</v>
      </c>
      <c r="F288" s="234" t="s">
        <v>147</v>
      </c>
      <c r="G288" s="231"/>
      <c r="H288" s="235">
        <v>71.2</v>
      </c>
      <c r="I288" s="236"/>
      <c r="J288" s="231"/>
      <c r="K288" s="231"/>
      <c r="L288" s="237"/>
      <c r="M288" s="238"/>
      <c r="N288" s="239"/>
      <c r="O288" s="239"/>
      <c r="P288" s="239"/>
      <c r="Q288" s="239"/>
      <c r="R288" s="239"/>
      <c r="S288" s="239"/>
      <c r="T288" s="240"/>
      <c r="AT288" s="241" t="s">
        <v>140</v>
      </c>
      <c r="AU288" s="241" t="s">
        <v>82</v>
      </c>
      <c r="AV288" s="13" t="s">
        <v>148</v>
      </c>
      <c r="AW288" s="13" t="s">
        <v>37</v>
      </c>
      <c r="AX288" s="13" t="s">
        <v>80</v>
      </c>
      <c r="AY288" s="241" t="s">
        <v>127</v>
      </c>
    </row>
    <row r="289" spans="2:65" s="1" customFormat="1" ht="31.5" customHeight="1">
      <c r="B289" s="41"/>
      <c r="C289" s="195" t="s">
        <v>424</v>
      </c>
      <c r="D289" s="195" t="s">
        <v>132</v>
      </c>
      <c r="E289" s="196" t="s">
        <v>425</v>
      </c>
      <c r="F289" s="197" t="s">
        <v>426</v>
      </c>
      <c r="G289" s="198" t="s">
        <v>135</v>
      </c>
      <c r="H289" s="199">
        <v>972.221</v>
      </c>
      <c r="I289" s="200"/>
      <c r="J289" s="201">
        <f>ROUND(I289*H289,2)</f>
        <v>0</v>
      </c>
      <c r="K289" s="197" t="s">
        <v>136</v>
      </c>
      <c r="L289" s="61"/>
      <c r="M289" s="202" t="s">
        <v>21</v>
      </c>
      <c r="N289" s="203" t="s">
        <v>44</v>
      </c>
      <c r="O289" s="42"/>
      <c r="P289" s="204">
        <f>O289*H289</f>
        <v>0</v>
      </c>
      <c r="Q289" s="204">
        <v>0</v>
      </c>
      <c r="R289" s="204">
        <f>Q289*H289</f>
        <v>0</v>
      </c>
      <c r="S289" s="204">
        <v>0</v>
      </c>
      <c r="T289" s="205">
        <f>S289*H289</f>
        <v>0</v>
      </c>
      <c r="AR289" s="24" t="s">
        <v>137</v>
      </c>
      <c r="AT289" s="24" t="s">
        <v>132</v>
      </c>
      <c r="AU289" s="24" t="s">
        <v>82</v>
      </c>
      <c r="AY289" s="24" t="s">
        <v>127</v>
      </c>
      <c r="BE289" s="206">
        <f>IF(N289="základní",J289,0)</f>
        <v>0</v>
      </c>
      <c r="BF289" s="206">
        <f>IF(N289="snížená",J289,0)</f>
        <v>0</v>
      </c>
      <c r="BG289" s="206">
        <f>IF(N289="zákl. přenesená",J289,0)</f>
        <v>0</v>
      </c>
      <c r="BH289" s="206">
        <f>IF(N289="sníž. přenesená",J289,0)</f>
        <v>0</v>
      </c>
      <c r="BI289" s="206">
        <f>IF(N289="nulová",J289,0)</f>
        <v>0</v>
      </c>
      <c r="BJ289" s="24" t="s">
        <v>80</v>
      </c>
      <c r="BK289" s="206">
        <f>ROUND(I289*H289,2)</f>
        <v>0</v>
      </c>
      <c r="BL289" s="24" t="s">
        <v>137</v>
      </c>
      <c r="BM289" s="24" t="s">
        <v>427</v>
      </c>
    </row>
    <row r="290" spans="2:65" s="12" customFormat="1" ht="10.75">
      <c r="B290" s="219"/>
      <c r="C290" s="220"/>
      <c r="D290" s="209" t="s">
        <v>140</v>
      </c>
      <c r="E290" s="221" t="s">
        <v>21</v>
      </c>
      <c r="F290" s="222" t="s">
        <v>428</v>
      </c>
      <c r="G290" s="220"/>
      <c r="H290" s="223">
        <v>972.221</v>
      </c>
      <c r="I290" s="224"/>
      <c r="J290" s="220"/>
      <c r="K290" s="220"/>
      <c r="L290" s="225"/>
      <c r="M290" s="226"/>
      <c r="N290" s="227"/>
      <c r="O290" s="227"/>
      <c r="P290" s="227"/>
      <c r="Q290" s="227"/>
      <c r="R290" s="227"/>
      <c r="S290" s="227"/>
      <c r="T290" s="228"/>
      <c r="AT290" s="229" t="s">
        <v>140</v>
      </c>
      <c r="AU290" s="229" t="s">
        <v>82</v>
      </c>
      <c r="AV290" s="12" t="s">
        <v>82</v>
      </c>
      <c r="AW290" s="12" t="s">
        <v>37</v>
      </c>
      <c r="AX290" s="12" t="s">
        <v>73</v>
      </c>
      <c r="AY290" s="229" t="s">
        <v>127</v>
      </c>
    </row>
    <row r="291" spans="2:65" s="13" customFormat="1" ht="10.75">
      <c r="B291" s="230"/>
      <c r="C291" s="231"/>
      <c r="D291" s="232" t="s">
        <v>140</v>
      </c>
      <c r="E291" s="233" t="s">
        <v>21</v>
      </c>
      <c r="F291" s="234" t="s">
        <v>147</v>
      </c>
      <c r="G291" s="231"/>
      <c r="H291" s="235">
        <v>972.221</v>
      </c>
      <c r="I291" s="236"/>
      <c r="J291" s="231"/>
      <c r="K291" s="231"/>
      <c r="L291" s="237"/>
      <c r="M291" s="238"/>
      <c r="N291" s="239"/>
      <c r="O291" s="239"/>
      <c r="P291" s="239"/>
      <c r="Q291" s="239"/>
      <c r="R291" s="239"/>
      <c r="S291" s="239"/>
      <c r="T291" s="240"/>
      <c r="AT291" s="241" t="s">
        <v>140</v>
      </c>
      <c r="AU291" s="241" t="s">
        <v>82</v>
      </c>
      <c r="AV291" s="13" t="s">
        <v>148</v>
      </c>
      <c r="AW291" s="13" t="s">
        <v>37</v>
      </c>
      <c r="AX291" s="13" t="s">
        <v>80</v>
      </c>
      <c r="AY291" s="241" t="s">
        <v>127</v>
      </c>
    </row>
    <row r="292" spans="2:65" s="1" customFormat="1" ht="22.5" customHeight="1">
      <c r="B292" s="41"/>
      <c r="C292" s="195" t="s">
        <v>429</v>
      </c>
      <c r="D292" s="195" t="s">
        <v>132</v>
      </c>
      <c r="E292" s="196" t="s">
        <v>430</v>
      </c>
      <c r="F292" s="197" t="s">
        <v>431</v>
      </c>
      <c r="G292" s="198" t="s">
        <v>135</v>
      </c>
      <c r="H292" s="199">
        <v>1043.6310000000001</v>
      </c>
      <c r="I292" s="200"/>
      <c r="J292" s="201">
        <f>ROUND(I292*H292,2)</f>
        <v>0</v>
      </c>
      <c r="K292" s="197" t="s">
        <v>21</v>
      </c>
      <c r="L292" s="61"/>
      <c r="M292" s="202" t="s">
        <v>21</v>
      </c>
      <c r="N292" s="203" t="s">
        <v>44</v>
      </c>
      <c r="O292" s="42"/>
      <c r="P292" s="204">
        <f>O292*H292</f>
        <v>0</v>
      </c>
      <c r="Q292" s="204">
        <v>0</v>
      </c>
      <c r="R292" s="204">
        <f>Q292*H292</f>
        <v>0</v>
      </c>
      <c r="S292" s="204">
        <v>0</v>
      </c>
      <c r="T292" s="205">
        <f>S292*H292</f>
        <v>0</v>
      </c>
      <c r="AR292" s="24" t="s">
        <v>137</v>
      </c>
      <c r="AT292" s="24" t="s">
        <v>132</v>
      </c>
      <c r="AU292" s="24" t="s">
        <v>82</v>
      </c>
      <c r="AY292" s="24" t="s">
        <v>127</v>
      </c>
      <c r="BE292" s="206">
        <f>IF(N292="základní",J292,0)</f>
        <v>0</v>
      </c>
      <c r="BF292" s="206">
        <f>IF(N292="snížená",J292,0)</f>
        <v>0</v>
      </c>
      <c r="BG292" s="206">
        <f>IF(N292="zákl. přenesená",J292,0)</f>
        <v>0</v>
      </c>
      <c r="BH292" s="206">
        <f>IF(N292="sníž. přenesená",J292,0)</f>
        <v>0</v>
      </c>
      <c r="BI292" s="206">
        <f>IF(N292="nulová",J292,0)</f>
        <v>0</v>
      </c>
      <c r="BJ292" s="24" t="s">
        <v>80</v>
      </c>
      <c r="BK292" s="206">
        <f>ROUND(I292*H292,2)</f>
        <v>0</v>
      </c>
      <c r="BL292" s="24" t="s">
        <v>137</v>
      </c>
      <c r="BM292" s="24" t="s">
        <v>432</v>
      </c>
    </row>
    <row r="293" spans="2:65" s="11" customFormat="1" ht="10.75">
      <c r="B293" s="207"/>
      <c r="C293" s="208"/>
      <c r="D293" s="209" t="s">
        <v>140</v>
      </c>
      <c r="E293" s="210" t="s">
        <v>21</v>
      </c>
      <c r="F293" s="211" t="s">
        <v>246</v>
      </c>
      <c r="G293" s="208"/>
      <c r="H293" s="212" t="s">
        <v>21</v>
      </c>
      <c r="I293" s="213"/>
      <c r="J293" s="208"/>
      <c r="K293" s="208"/>
      <c r="L293" s="214"/>
      <c r="M293" s="215"/>
      <c r="N293" s="216"/>
      <c r="O293" s="216"/>
      <c r="P293" s="216"/>
      <c r="Q293" s="216"/>
      <c r="R293" s="216"/>
      <c r="S293" s="216"/>
      <c r="T293" s="217"/>
      <c r="AT293" s="218" t="s">
        <v>140</v>
      </c>
      <c r="AU293" s="218" t="s">
        <v>82</v>
      </c>
      <c r="AV293" s="11" t="s">
        <v>80</v>
      </c>
      <c r="AW293" s="11" t="s">
        <v>37</v>
      </c>
      <c r="AX293" s="11" t="s">
        <v>73</v>
      </c>
      <c r="AY293" s="218" t="s">
        <v>127</v>
      </c>
    </row>
    <row r="294" spans="2:65" s="12" customFormat="1" ht="10.75">
      <c r="B294" s="219"/>
      <c r="C294" s="220"/>
      <c r="D294" s="209" t="s">
        <v>140</v>
      </c>
      <c r="E294" s="221" t="s">
        <v>21</v>
      </c>
      <c r="F294" s="222" t="s">
        <v>247</v>
      </c>
      <c r="G294" s="220"/>
      <c r="H294" s="223">
        <v>247.59899999999999</v>
      </c>
      <c r="I294" s="224"/>
      <c r="J294" s="220"/>
      <c r="K294" s="220"/>
      <c r="L294" s="225"/>
      <c r="M294" s="226"/>
      <c r="N294" s="227"/>
      <c r="O294" s="227"/>
      <c r="P294" s="227"/>
      <c r="Q294" s="227"/>
      <c r="R294" s="227"/>
      <c r="S294" s="227"/>
      <c r="T294" s="228"/>
      <c r="AT294" s="229" t="s">
        <v>140</v>
      </c>
      <c r="AU294" s="229" t="s">
        <v>82</v>
      </c>
      <c r="AV294" s="12" t="s">
        <v>82</v>
      </c>
      <c r="AW294" s="12" t="s">
        <v>37</v>
      </c>
      <c r="AX294" s="12" t="s">
        <v>73</v>
      </c>
      <c r="AY294" s="229" t="s">
        <v>127</v>
      </c>
    </row>
    <row r="295" spans="2:65" s="12" customFormat="1" ht="10.75">
      <c r="B295" s="219"/>
      <c r="C295" s="220"/>
      <c r="D295" s="209" t="s">
        <v>140</v>
      </c>
      <c r="E295" s="221" t="s">
        <v>21</v>
      </c>
      <c r="F295" s="222" t="s">
        <v>248</v>
      </c>
      <c r="G295" s="220"/>
      <c r="H295" s="223">
        <v>88.956000000000003</v>
      </c>
      <c r="I295" s="224"/>
      <c r="J295" s="220"/>
      <c r="K295" s="220"/>
      <c r="L295" s="225"/>
      <c r="M295" s="226"/>
      <c r="N295" s="227"/>
      <c r="O295" s="227"/>
      <c r="P295" s="227"/>
      <c r="Q295" s="227"/>
      <c r="R295" s="227"/>
      <c r="S295" s="227"/>
      <c r="T295" s="228"/>
      <c r="AT295" s="229" t="s">
        <v>140</v>
      </c>
      <c r="AU295" s="229" t="s">
        <v>82</v>
      </c>
      <c r="AV295" s="12" t="s">
        <v>82</v>
      </c>
      <c r="AW295" s="12" t="s">
        <v>37</v>
      </c>
      <c r="AX295" s="12" t="s">
        <v>73</v>
      </c>
      <c r="AY295" s="229" t="s">
        <v>127</v>
      </c>
    </row>
    <row r="296" spans="2:65" s="14" customFormat="1" ht="10.75">
      <c r="B296" s="245"/>
      <c r="C296" s="246"/>
      <c r="D296" s="209" t="s">
        <v>140</v>
      </c>
      <c r="E296" s="247" t="s">
        <v>21</v>
      </c>
      <c r="F296" s="248" t="s">
        <v>249</v>
      </c>
      <c r="G296" s="246"/>
      <c r="H296" s="249">
        <v>336.55500000000001</v>
      </c>
      <c r="I296" s="250"/>
      <c r="J296" s="246"/>
      <c r="K296" s="246"/>
      <c r="L296" s="251"/>
      <c r="M296" s="252"/>
      <c r="N296" s="253"/>
      <c r="O296" s="253"/>
      <c r="P296" s="253"/>
      <c r="Q296" s="253"/>
      <c r="R296" s="253"/>
      <c r="S296" s="253"/>
      <c r="T296" s="254"/>
      <c r="AT296" s="255" t="s">
        <v>140</v>
      </c>
      <c r="AU296" s="255" t="s">
        <v>82</v>
      </c>
      <c r="AV296" s="14" t="s">
        <v>138</v>
      </c>
      <c r="AW296" s="14" t="s">
        <v>37</v>
      </c>
      <c r="AX296" s="14" t="s">
        <v>73</v>
      </c>
      <c r="AY296" s="255" t="s">
        <v>127</v>
      </c>
    </row>
    <row r="297" spans="2:65" s="11" customFormat="1" ht="10.75">
      <c r="B297" s="207"/>
      <c r="C297" s="208"/>
      <c r="D297" s="209" t="s">
        <v>140</v>
      </c>
      <c r="E297" s="210" t="s">
        <v>21</v>
      </c>
      <c r="F297" s="211" t="s">
        <v>250</v>
      </c>
      <c r="G297" s="208"/>
      <c r="H297" s="212" t="s">
        <v>21</v>
      </c>
      <c r="I297" s="213"/>
      <c r="J297" s="208"/>
      <c r="K297" s="208"/>
      <c r="L297" s="214"/>
      <c r="M297" s="215"/>
      <c r="N297" s="216"/>
      <c r="O297" s="216"/>
      <c r="P297" s="216"/>
      <c r="Q297" s="216"/>
      <c r="R297" s="216"/>
      <c r="S297" s="216"/>
      <c r="T297" s="217"/>
      <c r="AT297" s="218" t="s">
        <v>140</v>
      </c>
      <c r="AU297" s="218" t="s">
        <v>82</v>
      </c>
      <c r="AV297" s="11" t="s">
        <v>80</v>
      </c>
      <c r="AW297" s="11" t="s">
        <v>37</v>
      </c>
      <c r="AX297" s="11" t="s">
        <v>73</v>
      </c>
      <c r="AY297" s="218" t="s">
        <v>127</v>
      </c>
    </row>
    <row r="298" spans="2:65" s="12" customFormat="1" ht="10.75">
      <c r="B298" s="219"/>
      <c r="C298" s="220"/>
      <c r="D298" s="209" t="s">
        <v>140</v>
      </c>
      <c r="E298" s="221" t="s">
        <v>21</v>
      </c>
      <c r="F298" s="222" t="s">
        <v>251</v>
      </c>
      <c r="G298" s="220"/>
      <c r="H298" s="223">
        <v>79.95</v>
      </c>
      <c r="I298" s="224"/>
      <c r="J298" s="220"/>
      <c r="K298" s="220"/>
      <c r="L298" s="225"/>
      <c r="M298" s="226"/>
      <c r="N298" s="227"/>
      <c r="O298" s="227"/>
      <c r="P298" s="227"/>
      <c r="Q298" s="227"/>
      <c r="R298" s="227"/>
      <c r="S298" s="227"/>
      <c r="T298" s="228"/>
      <c r="AT298" s="229" t="s">
        <v>140</v>
      </c>
      <c r="AU298" s="229" t="s">
        <v>82</v>
      </c>
      <c r="AV298" s="12" t="s">
        <v>82</v>
      </c>
      <c r="AW298" s="12" t="s">
        <v>37</v>
      </c>
      <c r="AX298" s="12" t="s">
        <v>73</v>
      </c>
      <c r="AY298" s="229" t="s">
        <v>127</v>
      </c>
    </row>
    <row r="299" spans="2:65" s="12" customFormat="1" ht="10.75">
      <c r="B299" s="219"/>
      <c r="C299" s="220"/>
      <c r="D299" s="209" t="s">
        <v>140</v>
      </c>
      <c r="E299" s="221" t="s">
        <v>21</v>
      </c>
      <c r="F299" s="222" t="s">
        <v>252</v>
      </c>
      <c r="G299" s="220"/>
      <c r="H299" s="223">
        <v>39.942</v>
      </c>
      <c r="I299" s="224"/>
      <c r="J299" s="220"/>
      <c r="K299" s="220"/>
      <c r="L299" s="225"/>
      <c r="M299" s="226"/>
      <c r="N299" s="227"/>
      <c r="O299" s="227"/>
      <c r="P299" s="227"/>
      <c r="Q299" s="227"/>
      <c r="R299" s="227"/>
      <c r="S299" s="227"/>
      <c r="T299" s="228"/>
      <c r="AT299" s="229" t="s">
        <v>140</v>
      </c>
      <c r="AU299" s="229" t="s">
        <v>82</v>
      </c>
      <c r="AV299" s="12" t="s">
        <v>82</v>
      </c>
      <c r="AW299" s="12" t="s">
        <v>37</v>
      </c>
      <c r="AX299" s="12" t="s">
        <v>73</v>
      </c>
      <c r="AY299" s="229" t="s">
        <v>127</v>
      </c>
    </row>
    <row r="300" spans="2:65" s="14" customFormat="1" ht="10.75">
      <c r="B300" s="245"/>
      <c r="C300" s="246"/>
      <c r="D300" s="209" t="s">
        <v>140</v>
      </c>
      <c r="E300" s="247" t="s">
        <v>21</v>
      </c>
      <c r="F300" s="248" t="s">
        <v>249</v>
      </c>
      <c r="G300" s="246"/>
      <c r="H300" s="249">
        <v>119.892</v>
      </c>
      <c r="I300" s="250"/>
      <c r="J300" s="246"/>
      <c r="K300" s="246"/>
      <c r="L300" s="251"/>
      <c r="M300" s="252"/>
      <c r="N300" s="253"/>
      <c r="O300" s="253"/>
      <c r="P300" s="253"/>
      <c r="Q300" s="253"/>
      <c r="R300" s="253"/>
      <c r="S300" s="253"/>
      <c r="T300" s="254"/>
      <c r="AT300" s="255" t="s">
        <v>140</v>
      </c>
      <c r="AU300" s="255" t="s">
        <v>82</v>
      </c>
      <c r="AV300" s="14" t="s">
        <v>138</v>
      </c>
      <c r="AW300" s="14" t="s">
        <v>37</v>
      </c>
      <c r="AX300" s="14" t="s">
        <v>73</v>
      </c>
      <c r="AY300" s="255" t="s">
        <v>127</v>
      </c>
    </row>
    <row r="301" spans="2:65" s="11" customFormat="1" ht="10.75">
      <c r="B301" s="207"/>
      <c r="C301" s="208"/>
      <c r="D301" s="209" t="s">
        <v>140</v>
      </c>
      <c r="E301" s="210" t="s">
        <v>21</v>
      </c>
      <c r="F301" s="211" t="s">
        <v>253</v>
      </c>
      <c r="G301" s="208"/>
      <c r="H301" s="212" t="s">
        <v>21</v>
      </c>
      <c r="I301" s="213"/>
      <c r="J301" s="208"/>
      <c r="K301" s="208"/>
      <c r="L301" s="214"/>
      <c r="M301" s="215"/>
      <c r="N301" s="216"/>
      <c r="O301" s="216"/>
      <c r="P301" s="216"/>
      <c r="Q301" s="216"/>
      <c r="R301" s="216"/>
      <c r="S301" s="216"/>
      <c r="T301" s="217"/>
      <c r="AT301" s="218" t="s">
        <v>140</v>
      </c>
      <c r="AU301" s="218" t="s">
        <v>82</v>
      </c>
      <c r="AV301" s="11" t="s">
        <v>80</v>
      </c>
      <c r="AW301" s="11" t="s">
        <v>37</v>
      </c>
      <c r="AX301" s="11" t="s">
        <v>73</v>
      </c>
      <c r="AY301" s="218" t="s">
        <v>127</v>
      </c>
    </row>
    <row r="302" spans="2:65" s="12" customFormat="1" ht="10.75">
      <c r="B302" s="219"/>
      <c r="C302" s="220"/>
      <c r="D302" s="209" t="s">
        <v>140</v>
      </c>
      <c r="E302" s="221" t="s">
        <v>21</v>
      </c>
      <c r="F302" s="222" t="s">
        <v>254</v>
      </c>
      <c r="G302" s="220"/>
      <c r="H302" s="223">
        <v>27.367999999999999</v>
      </c>
      <c r="I302" s="224"/>
      <c r="J302" s="220"/>
      <c r="K302" s="220"/>
      <c r="L302" s="225"/>
      <c r="M302" s="226"/>
      <c r="N302" s="227"/>
      <c r="O302" s="227"/>
      <c r="P302" s="227"/>
      <c r="Q302" s="227"/>
      <c r="R302" s="227"/>
      <c r="S302" s="227"/>
      <c r="T302" s="228"/>
      <c r="AT302" s="229" t="s">
        <v>140</v>
      </c>
      <c r="AU302" s="229" t="s">
        <v>82</v>
      </c>
      <c r="AV302" s="12" t="s">
        <v>82</v>
      </c>
      <c r="AW302" s="12" t="s">
        <v>37</v>
      </c>
      <c r="AX302" s="12" t="s">
        <v>73</v>
      </c>
      <c r="AY302" s="229" t="s">
        <v>127</v>
      </c>
    </row>
    <row r="303" spans="2:65" s="12" customFormat="1" ht="10.75">
      <c r="B303" s="219"/>
      <c r="C303" s="220"/>
      <c r="D303" s="209" t="s">
        <v>140</v>
      </c>
      <c r="E303" s="221" t="s">
        <v>21</v>
      </c>
      <c r="F303" s="222" t="s">
        <v>255</v>
      </c>
      <c r="G303" s="220"/>
      <c r="H303" s="223">
        <v>51.66</v>
      </c>
      <c r="I303" s="224"/>
      <c r="J303" s="220"/>
      <c r="K303" s="220"/>
      <c r="L303" s="225"/>
      <c r="M303" s="226"/>
      <c r="N303" s="227"/>
      <c r="O303" s="227"/>
      <c r="P303" s="227"/>
      <c r="Q303" s="227"/>
      <c r="R303" s="227"/>
      <c r="S303" s="227"/>
      <c r="T303" s="228"/>
      <c r="AT303" s="229" t="s">
        <v>140</v>
      </c>
      <c r="AU303" s="229" t="s">
        <v>82</v>
      </c>
      <c r="AV303" s="12" t="s">
        <v>82</v>
      </c>
      <c r="AW303" s="12" t="s">
        <v>37</v>
      </c>
      <c r="AX303" s="12" t="s">
        <v>73</v>
      </c>
      <c r="AY303" s="229" t="s">
        <v>127</v>
      </c>
    </row>
    <row r="304" spans="2:65" s="12" customFormat="1" ht="10.75">
      <c r="B304" s="219"/>
      <c r="C304" s="220"/>
      <c r="D304" s="209" t="s">
        <v>140</v>
      </c>
      <c r="E304" s="221" t="s">
        <v>21</v>
      </c>
      <c r="F304" s="222" t="s">
        <v>256</v>
      </c>
      <c r="G304" s="220"/>
      <c r="H304" s="223">
        <v>94.05</v>
      </c>
      <c r="I304" s="224"/>
      <c r="J304" s="220"/>
      <c r="K304" s="220"/>
      <c r="L304" s="225"/>
      <c r="M304" s="226"/>
      <c r="N304" s="227"/>
      <c r="O304" s="227"/>
      <c r="P304" s="227"/>
      <c r="Q304" s="227"/>
      <c r="R304" s="227"/>
      <c r="S304" s="227"/>
      <c r="T304" s="228"/>
      <c r="AT304" s="229" t="s">
        <v>140</v>
      </c>
      <c r="AU304" s="229" t="s">
        <v>82</v>
      </c>
      <c r="AV304" s="12" t="s">
        <v>82</v>
      </c>
      <c r="AW304" s="12" t="s">
        <v>37</v>
      </c>
      <c r="AX304" s="12" t="s">
        <v>73</v>
      </c>
      <c r="AY304" s="229" t="s">
        <v>127</v>
      </c>
    </row>
    <row r="305" spans="2:65" s="12" customFormat="1" ht="10.75">
      <c r="B305" s="219"/>
      <c r="C305" s="220"/>
      <c r="D305" s="209" t="s">
        <v>140</v>
      </c>
      <c r="E305" s="221" t="s">
        <v>21</v>
      </c>
      <c r="F305" s="222" t="s">
        <v>257</v>
      </c>
      <c r="G305" s="220"/>
      <c r="H305" s="223">
        <v>66.42</v>
      </c>
      <c r="I305" s="224"/>
      <c r="J305" s="220"/>
      <c r="K305" s="220"/>
      <c r="L305" s="225"/>
      <c r="M305" s="226"/>
      <c r="N305" s="227"/>
      <c r="O305" s="227"/>
      <c r="P305" s="227"/>
      <c r="Q305" s="227"/>
      <c r="R305" s="227"/>
      <c r="S305" s="227"/>
      <c r="T305" s="228"/>
      <c r="AT305" s="229" t="s">
        <v>140</v>
      </c>
      <c r="AU305" s="229" t="s">
        <v>82</v>
      </c>
      <c r="AV305" s="12" t="s">
        <v>82</v>
      </c>
      <c r="AW305" s="12" t="s">
        <v>37</v>
      </c>
      <c r="AX305" s="12" t="s">
        <v>73</v>
      </c>
      <c r="AY305" s="229" t="s">
        <v>127</v>
      </c>
    </row>
    <row r="306" spans="2:65" s="12" customFormat="1" ht="10.75">
      <c r="B306" s="219"/>
      <c r="C306" s="220"/>
      <c r="D306" s="209" t="s">
        <v>140</v>
      </c>
      <c r="E306" s="221" t="s">
        <v>21</v>
      </c>
      <c r="F306" s="222" t="s">
        <v>258</v>
      </c>
      <c r="G306" s="220"/>
      <c r="H306" s="223">
        <v>31.058</v>
      </c>
      <c r="I306" s="224"/>
      <c r="J306" s="220"/>
      <c r="K306" s="220"/>
      <c r="L306" s="225"/>
      <c r="M306" s="226"/>
      <c r="N306" s="227"/>
      <c r="O306" s="227"/>
      <c r="P306" s="227"/>
      <c r="Q306" s="227"/>
      <c r="R306" s="227"/>
      <c r="S306" s="227"/>
      <c r="T306" s="228"/>
      <c r="AT306" s="229" t="s">
        <v>140</v>
      </c>
      <c r="AU306" s="229" t="s">
        <v>82</v>
      </c>
      <c r="AV306" s="12" t="s">
        <v>82</v>
      </c>
      <c r="AW306" s="12" t="s">
        <v>37</v>
      </c>
      <c r="AX306" s="12" t="s">
        <v>73</v>
      </c>
      <c r="AY306" s="229" t="s">
        <v>127</v>
      </c>
    </row>
    <row r="307" spans="2:65" s="12" customFormat="1" ht="10.75">
      <c r="B307" s="219"/>
      <c r="C307" s="220"/>
      <c r="D307" s="209" t="s">
        <v>140</v>
      </c>
      <c r="E307" s="221" t="s">
        <v>21</v>
      </c>
      <c r="F307" s="222" t="s">
        <v>259</v>
      </c>
      <c r="G307" s="220"/>
      <c r="H307" s="223">
        <v>115.69</v>
      </c>
      <c r="I307" s="224"/>
      <c r="J307" s="220"/>
      <c r="K307" s="220"/>
      <c r="L307" s="225"/>
      <c r="M307" s="226"/>
      <c r="N307" s="227"/>
      <c r="O307" s="227"/>
      <c r="P307" s="227"/>
      <c r="Q307" s="227"/>
      <c r="R307" s="227"/>
      <c r="S307" s="227"/>
      <c r="T307" s="228"/>
      <c r="AT307" s="229" t="s">
        <v>140</v>
      </c>
      <c r="AU307" s="229" t="s">
        <v>82</v>
      </c>
      <c r="AV307" s="12" t="s">
        <v>82</v>
      </c>
      <c r="AW307" s="12" t="s">
        <v>37</v>
      </c>
      <c r="AX307" s="12" t="s">
        <v>73</v>
      </c>
      <c r="AY307" s="229" t="s">
        <v>127</v>
      </c>
    </row>
    <row r="308" spans="2:65" s="12" customFormat="1" ht="10.75">
      <c r="B308" s="219"/>
      <c r="C308" s="220"/>
      <c r="D308" s="209" t="s">
        <v>140</v>
      </c>
      <c r="E308" s="221" t="s">
        <v>21</v>
      </c>
      <c r="F308" s="222" t="s">
        <v>260</v>
      </c>
      <c r="G308" s="220"/>
      <c r="H308" s="223">
        <v>23</v>
      </c>
      <c r="I308" s="224"/>
      <c r="J308" s="220"/>
      <c r="K308" s="220"/>
      <c r="L308" s="225"/>
      <c r="M308" s="226"/>
      <c r="N308" s="227"/>
      <c r="O308" s="227"/>
      <c r="P308" s="227"/>
      <c r="Q308" s="227"/>
      <c r="R308" s="227"/>
      <c r="S308" s="227"/>
      <c r="T308" s="228"/>
      <c r="AT308" s="229" t="s">
        <v>140</v>
      </c>
      <c r="AU308" s="229" t="s">
        <v>82</v>
      </c>
      <c r="AV308" s="12" t="s">
        <v>82</v>
      </c>
      <c r="AW308" s="12" t="s">
        <v>37</v>
      </c>
      <c r="AX308" s="12" t="s">
        <v>73</v>
      </c>
      <c r="AY308" s="229" t="s">
        <v>127</v>
      </c>
    </row>
    <row r="309" spans="2:65" s="12" customFormat="1" ht="10.75">
      <c r="B309" s="219"/>
      <c r="C309" s="220"/>
      <c r="D309" s="209" t="s">
        <v>140</v>
      </c>
      <c r="E309" s="221" t="s">
        <v>21</v>
      </c>
      <c r="F309" s="222" t="s">
        <v>261</v>
      </c>
      <c r="G309" s="220"/>
      <c r="H309" s="223">
        <v>48.41</v>
      </c>
      <c r="I309" s="224"/>
      <c r="J309" s="220"/>
      <c r="K309" s="220"/>
      <c r="L309" s="225"/>
      <c r="M309" s="226"/>
      <c r="N309" s="227"/>
      <c r="O309" s="227"/>
      <c r="P309" s="227"/>
      <c r="Q309" s="227"/>
      <c r="R309" s="227"/>
      <c r="S309" s="227"/>
      <c r="T309" s="228"/>
      <c r="AT309" s="229" t="s">
        <v>140</v>
      </c>
      <c r="AU309" s="229" t="s">
        <v>82</v>
      </c>
      <c r="AV309" s="12" t="s">
        <v>82</v>
      </c>
      <c r="AW309" s="12" t="s">
        <v>37</v>
      </c>
      <c r="AX309" s="12" t="s">
        <v>73</v>
      </c>
      <c r="AY309" s="229" t="s">
        <v>127</v>
      </c>
    </row>
    <row r="310" spans="2:65" s="12" customFormat="1" ht="10.75">
      <c r="B310" s="219"/>
      <c r="C310" s="220"/>
      <c r="D310" s="209" t="s">
        <v>140</v>
      </c>
      <c r="E310" s="221" t="s">
        <v>21</v>
      </c>
      <c r="F310" s="222" t="s">
        <v>262</v>
      </c>
      <c r="G310" s="220"/>
      <c r="H310" s="223">
        <v>129.52799999999999</v>
      </c>
      <c r="I310" s="224"/>
      <c r="J310" s="220"/>
      <c r="K310" s="220"/>
      <c r="L310" s="225"/>
      <c r="M310" s="226"/>
      <c r="N310" s="227"/>
      <c r="O310" s="227"/>
      <c r="P310" s="227"/>
      <c r="Q310" s="227"/>
      <c r="R310" s="227"/>
      <c r="S310" s="227"/>
      <c r="T310" s="228"/>
      <c r="AT310" s="229" t="s">
        <v>140</v>
      </c>
      <c r="AU310" s="229" t="s">
        <v>82</v>
      </c>
      <c r="AV310" s="12" t="s">
        <v>82</v>
      </c>
      <c r="AW310" s="12" t="s">
        <v>37</v>
      </c>
      <c r="AX310" s="12" t="s">
        <v>73</v>
      </c>
      <c r="AY310" s="229" t="s">
        <v>127</v>
      </c>
    </row>
    <row r="311" spans="2:65" s="14" customFormat="1" ht="10.75">
      <c r="B311" s="245"/>
      <c r="C311" s="246"/>
      <c r="D311" s="209" t="s">
        <v>140</v>
      </c>
      <c r="E311" s="247" t="s">
        <v>21</v>
      </c>
      <c r="F311" s="248" t="s">
        <v>249</v>
      </c>
      <c r="G311" s="246"/>
      <c r="H311" s="249">
        <v>587.18399999999997</v>
      </c>
      <c r="I311" s="250"/>
      <c r="J311" s="246"/>
      <c r="K311" s="246"/>
      <c r="L311" s="251"/>
      <c r="M311" s="252"/>
      <c r="N311" s="253"/>
      <c r="O311" s="253"/>
      <c r="P311" s="253"/>
      <c r="Q311" s="253"/>
      <c r="R311" s="253"/>
      <c r="S311" s="253"/>
      <c r="T311" s="254"/>
      <c r="AT311" s="255" t="s">
        <v>140</v>
      </c>
      <c r="AU311" s="255" t="s">
        <v>82</v>
      </c>
      <c r="AV311" s="14" t="s">
        <v>138</v>
      </c>
      <c r="AW311" s="14" t="s">
        <v>37</v>
      </c>
      <c r="AX311" s="14" t="s">
        <v>73</v>
      </c>
      <c r="AY311" s="255" t="s">
        <v>127</v>
      </c>
    </row>
    <row r="312" spans="2:65" s="13" customFormat="1" ht="10.75">
      <c r="B312" s="230"/>
      <c r="C312" s="231"/>
      <c r="D312" s="232" t="s">
        <v>140</v>
      </c>
      <c r="E312" s="233" t="s">
        <v>21</v>
      </c>
      <c r="F312" s="234" t="s">
        <v>147</v>
      </c>
      <c r="G312" s="231"/>
      <c r="H312" s="235">
        <v>1043.6310000000001</v>
      </c>
      <c r="I312" s="236"/>
      <c r="J312" s="231"/>
      <c r="K312" s="231"/>
      <c r="L312" s="237"/>
      <c r="M312" s="238"/>
      <c r="N312" s="239"/>
      <c r="O312" s="239"/>
      <c r="P312" s="239"/>
      <c r="Q312" s="239"/>
      <c r="R312" s="239"/>
      <c r="S312" s="239"/>
      <c r="T312" s="240"/>
      <c r="AT312" s="241" t="s">
        <v>140</v>
      </c>
      <c r="AU312" s="241" t="s">
        <v>82</v>
      </c>
      <c r="AV312" s="13" t="s">
        <v>148</v>
      </c>
      <c r="AW312" s="13" t="s">
        <v>37</v>
      </c>
      <c r="AX312" s="13" t="s">
        <v>80</v>
      </c>
      <c r="AY312" s="241" t="s">
        <v>127</v>
      </c>
    </row>
    <row r="313" spans="2:65" s="1" customFormat="1" ht="31.5" customHeight="1">
      <c r="B313" s="41"/>
      <c r="C313" s="195" t="s">
        <v>433</v>
      </c>
      <c r="D313" s="195" t="s">
        <v>132</v>
      </c>
      <c r="E313" s="196" t="s">
        <v>434</v>
      </c>
      <c r="F313" s="197" t="s">
        <v>435</v>
      </c>
      <c r="G313" s="198" t="s">
        <v>177</v>
      </c>
      <c r="H313" s="199">
        <v>98.9</v>
      </c>
      <c r="I313" s="200"/>
      <c r="J313" s="201">
        <f>ROUND(I313*H313,2)</f>
        <v>0</v>
      </c>
      <c r="K313" s="197" t="s">
        <v>21</v>
      </c>
      <c r="L313" s="61"/>
      <c r="M313" s="202" t="s">
        <v>21</v>
      </c>
      <c r="N313" s="203" t="s">
        <v>44</v>
      </c>
      <c r="O313" s="42"/>
      <c r="P313" s="204">
        <f>O313*H313</f>
        <v>0</v>
      </c>
      <c r="Q313" s="204">
        <v>0</v>
      </c>
      <c r="R313" s="204">
        <f>Q313*H313</f>
        <v>0</v>
      </c>
      <c r="S313" s="204">
        <v>0</v>
      </c>
      <c r="T313" s="205">
        <f>S313*H313</f>
        <v>0</v>
      </c>
      <c r="AR313" s="24" t="s">
        <v>137</v>
      </c>
      <c r="AT313" s="24" t="s">
        <v>132</v>
      </c>
      <c r="AU313" s="24" t="s">
        <v>82</v>
      </c>
      <c r="AY313" s="24" t="s">
        <v>127</v>
      </c>
      <c r="BE313" s="206">
        <f>IF(N313="základní",J313,0)</f>
        <v>0</v>
      </c>
      <c r="BF313" s="206">
        <f>IF(N313="snížená",J313,0)</f>
        <v>0</v>
      </c>
      <c r="BG313" s="206">
        <f>IF(N313="zákl. přenesená",J313,0)</f>
        <v>0</v>
      </c>
      <c r="BH313" s="206">
        <f>IF(N313="sníž. přenesená",J313,0)</f>
        <v>0</v>
      </c>
      <c r="BI313" s="206">
        <f>IF(N313="nulová",J313,0)</f>
        <v>0</v>
      </c>
      <c r="BJ313" s="24" t="s">
        <v>80</v>
      </c>
      <c r="BK313" s="206">
        <f>ROUND(I313*H313,2)</f>
        <v>0</v>
      </c>
      <c r="BL313" s="24" t="s">
        <v>137</v>
      </c>
      <c r="BM313" s="24" t="s">
        <v>436</v>
      </c>
    </row>
    <row r="314" spans="2:65" s="11" customFormat="1" ht="10.75">
      <c r="B314" s="207"/>
      <c r="C314" s="208"/>
      <c r="D314" s="209" t="s">
        <v>140</v>
      </c>
      <c r="E314" s="210" t="s">
        <v>21</v>
      </c>
      <c r="F314" s="211" t="s">
        <v>437</v>
      </c>
      <c r="G314" s="208"/>
      <c r="H314" s="212" t="s">
        <v>21</v>
      </c>
      <c r="I314" s="213"/>
      <c r="J314" s="208"/>
      <c r="K314" s="208"/>
      <c r="L314" s="214"/>
      <c r="M314" s="215"/>
      <c r="N314" s="216"/>
      <c r="O314" s="216"/>
      <c r="P314" s="216"/>
      <c r="Q314" s="216"/>
      <c r="R314" s="216"/>
      <c r="S314" s="216"/>
      <c r="T314" s="217"/>
      <c r="AT314" s="218" t="s">
        <v>140</v>
      </c>
      <c r="AU314" s="218" t="s">
        <v>82</v>
      </c>
      <c r="AV314" s="11" t="s">
        <v>80</v>
      </c>
      <c r="AW314" s="11" t="s">
        <v>37</v>
      </c>
      <c r="AX314" s="11" t="s">
        <v>73</v>
      </c>
      <c r="AY314" s="218" t="s">
        <v>127</v>
      </c>
    </row>
    <row r="315" spans="2:65" s="12" customFormat="1" ht="10.75">
      <c r="B315" s="219"/>
      <c r="C315" s="220"/>
      <c r="D315" s="209" t="s">
        <v>140</v>
      </c>
      <c r="E315" s="221" t="s">
        <v>21</v>
      </c>
      <c r="F315" s="222" t="s">
        <v>438</v>
      </c>
      <c r="G315" s="220"/>
      <c r="H315" s="223">
        <v>49.3</v>
      </c>
      <c r="I315" s="224"/>
      <c r="J315" s="220"/>
      <c r="K315" s="220"/>
      <c r="L315" s="225"/>
      <c r="M315" s="226"/>
      <c r="N315" s="227"/>
      <c r="O315" s="227"/>
      <c r="P315" s="227"/>
      <c r="Q315" s="227"/>
      <c r="R315" s="227"/>
      <c r="S315" s="227"/>
      <c r="T315" s="228"/>
      <c r="AT315" s="229" t="s">
        <v>140</v>
      </c>
      <c r="AU315" s="229" t="s">
        <v>82</v>
      </c>
      <c r="AV315" s="12" t="s">
        <v>82</v>
      </c>
      <c r="AW315" s="12" t="s">
        <v>37</v>
      </c>
      <c r="AX315" s="12" t="s">
        <v>73</v>
      </c>
      <c r="AY315" s="229" t="s">
        <v>127</v>
      </c>
    </row>
    <row r="316" spans="2:65" s="11" customFormat="1" ht="10.75">
      <c r="B316" s="207"/>
      <c r="C316" s="208"/>
      <c r="D316" s="209" t="s">
        <v>140</v>
      </c>
      <c r="E316" s="210" t="s">
        <v>21</v>
      </c>
      <c r="F316" s="211" t="s">
        <v>439</v>
      </c>
      <c r="G316" s="208"/>
      <c r="H316" s="212" t="s">
        <v>21</v>
      </c>
      <c r="I316" s="213"/>
      <c r="J316" s="208"/>
      <c r="K316" s="208"/>
      <c r="L316" s="214"/>
      <c r="M316" s="215"/>
      <c r="N316" s="216"/>
      <c r="O316" s="216"/>
      <c r="P316" s="216"/>
      <c r="Q316" s="216"/>
      <c r="R316" s="216"/>
      <c r="S316" s="216"/>
      <c r="T316" s="217"/>
      <c r="AT316" s="218" t="s">
        <v>140</v>
      </c>
      <c r="AU316" s="218" t="s">
        <v>82</v>
      </c>
      <c r="AV316" s="11" t="s">
        <v>80</v>
      </c>
      <c r="AW316" s="11" t="s">
        <v>37</v>
      </c>
      <c r="AX316" s="11" t="s">
        <v>73</v>
      </c>
      <c r="AY316" s="218" t="s">
        <v>127</v>
      </c>
    </row>
    <row r="317" spans="2:65" s="12" customFormat="1" ht="10.75">
      <c r="B317" s="219"/>
      <c r="C317" s="220"/>
      <c r="D317" s="209" t="s">
        <v>140</v>
      </c>
      <c r="E317" s="221" t="s">
        <v>21</v>
      </c>
      <c r="F317" s="222" t="s">
        <v>440</v>
      </c>
      <c r="G317" s="220"/>
      <c r="H317" s="223">
        <v>49.6</v>
      </c>
      <c r="I317" s="224"/>
      <c r="J317" s="220"/>
      <c r="K317" s="220"/>
      <c r="L317" s="225"/>
      <c r="M317" s="226"/>
      <c r="N317" s="227"/>
      <c r="O317" s="227"/>
      <c r="P317" s="227"/>
      <c r="Q317" s="227"/>
      <c r="R317" s="227"/>
      <c r="S317" s="227"/>
      <c r="T317" s="228"/>
      <c r="AT317" s="229" t="s">
        <v>140</v>
      </c>
      <c r="AU317" s="229" t="s">
        <v>82</v>
      </c>
      <c r="AV317" s="12" t="s">
        <v>82</v>
      </c>
      <c r="AW317" s="12" t="s">
        <v>37</v>
      </c>
      <c r="AX317" s="12" t="s">
        <v>73</v>
      </c>
      <c r="AY317" s="229" t="s">
        <v>127</v>
      </c>
    </row>
    <row r="318" spans="2:65" s="13" customFormat="1" ht="10.75">
      <c r="B318" s="230"/>
      <c r="C318" s="231"/>
      <c r="D318" s="232" t="s">
        <v>140</v>
      </c>
      <c r="E318" s="233" t="s">
        <v>21</v>
      </c>
      <c r="F318" s="234" t="s">
        <v>147</v>
      </c>
      <c r="G318" s="231"/>
      <c r="H318" s="235">
        <v>98.9</v>
      </c>
      <c r="I318" s="236"/>
      <c r="J318" s="231"/>
      <c r="K318" s="231"/>
      <c r="L318" s="237"/>
      <c r="M318" s="238"/>
      <c r="N318" s="239"/>
      <c r="O318" s="239"/>
      <c r="P318" s="239"/>
      <c r="Q318" s="239"/>
      <c r="R318" s="239"/>
      <c r="S318" s="239"/>
      <c r="T318" s="240"/>
      <c r="AT318" s="241" t="s">
        <v>140</v>
      </c>
      <c r="AU318" s="241" t="s">
        <v>82</v>
      </c>
      <c r="AV318" s="13" t="s">
        <v>148</v>
      </c>
      <c r="AW318" s="13" t="s">
        <v>37</v>
      </c>
      <c r="AX318" s="13" t="s">
        <v>80</v>
      </c>
      <c r="AY318" s="241" t="s">
        <v>127</v>
      </c>
    </row>
    <row r="319" spans="2:65" s="1" customFormat="1" ht="22.5" customHeight="1">
      <c r="B319" s="41"/>
      <c r="C319" s="195" t="s">
        <v>441</v>
      </c>
      <c r="D319" s="195" t="s">
        <v>132</v>
      </c>
      <c r="E319" s="196" t="s">
        <v>442</v>
      </c>
      <c r="F319" s="197" t="s">
        <v>443</v>
      </c>
      <c r="G319" s="198" t="s">
        <v>135</v>
      </c>
      <c r="H319" s="199">
        <v>972.221</v>
      </c>
      <c r="I319" s="200"/>
      <c r="J319" s="201">
        <f>ROUND(I319*H319,2)</f>
        <v>0</v>
      </c>
      <c r="K319" s="197" t="s">
        <v>21</v>
      </c>
      <c r="L319" s="61"/>
      <c r="M319" s="202" t="s">
        <v>21</v>
      </c>
      <c r="N319" s="203" t="s">
        <v>44</v>
      </c>
      <c r="O319" s="42"/>
      <c r="P319" s="204">
        <f>O319*H319</f>
        <v>0</v>
      </c>
      <c r="Q319" s="204">
        <v>0</v>
      </c>
      <c r="R319" s="204">
        <f>Q319*H319</f>
        <v>0</v>
      </c>
      <c r="S319" s="204">
        <v>0</v>
      </c>
      <c r="T319" s="205">
        <f>S319*H319</f>
        <v>0</v>
      </c>
      <c r="AR319" s="24" t="s">
        <v>137</v>
      </c>
      <c r="AT319" s="24" t="s">
        <v>132</v>
      </c>
      <c r="AU319" s="24" t="s">
        <v>82</v>
      </c>
      <c r="AY319" s="24" t="s">
        <v>127</v>
      </c>
      <c r="BE319" s="206">
        <f>IF(N319="základní",J319,0)</f>
        <v>0</v>
      </c>
      <c r="BF319" s="206">
        <f>IF(N319="snížená",J319,0)</f>
        <v>0</v>
      </c>
      <c r="BG319" s="206">
        <f>IF(N319="zákl. přenesená",J319,0)</f>
        <v>0</v>
      </c>
      <c r="BH319" s="206">
        <f>IF(N319="sníž. přenesená",J319,0)</f>
        <v>0</v>
      </c>
      <c r="BI319" s="206">
        <f>IF(N319="nulová",J319,0)</f>
        <v>0</v>
      </c>
      <c r="BJ319" s="24" t="s">
        <v>80</v>
      </c>
      <c r="BK319" s="206">
        <f>ROUND(I319*H319,2)</f>
        <v>0</v>
      </c>
      <c r="BL319" s="24" t="s">
        <v>137</v>
      </c>
      <c r="BM319" s="24" t="s">
        <v>444</v>
      </c>
    </row>
    <row r="320" spans="2:65" s="12" customFormat="1" ht="10.75">
      <c r="B320" s="219"/>
      <c r="C320" s="220"/>
      <c r="D320" s="209" t="s">
        <v>140</v>
      </c>
      <c r="E320" s="221" t="s">
        <v>21</v>
      </c>
      <c r="F320" s="222" t="s">
        <v>428</v>
      </c>
      <c r="G320" s="220"/>
      <c r="H320" s="223">
        <v>972.221</v>
      </c>
      <c r="I320" s="224"/>
      <c r="J320" s="220"/>
      <c r="K320" s="220"/>
      <c r="L320" s="225"/>
      <c r="M320" s="226"/>
      <c r="N320" s="227"/>
      <c r="O320" s="227"/>
      <c r="P320" s="227"/>
      <c r="Q320" s="227"/>
      <c r="R320" s="227"/>
      <c r="S320" s="227"/>
      <c r="T320" s="228"/>
      <c r="AT320" s="229" t="s">
        <v>140</v>
      </c>
      <c r="AU320" s="229" t="s">
        <v>82</v>
      </c>
      <c r="AV320" s="12" t="s">
        <v>82</v>
      </c>
      <c r="AW320" s="12" t="s">
        <v>37</v>
      </c>
      <c r="AX320" s="12" t="s">
        <v>73</v>
      </c>
      <c r="AY320" s="229" t="s">
        <v>127</v>
      </c>
    </row>
    <row r="321" spans="2:65" s="13" customFormat="1" ht="10.75">
      <c r="B321" s="230"/>
      <c r="C321" s="231"/>
      <c r="D321" s="232" t="s">
        <v>140</v>
      </c>
      <c r="E321" s="233" t="s">
        <v>21</v>
      </c>
      <c r="F321" s="234" t="s">
        <v>147</v>
      </c>
      <c r="G321" s="231"/>
      <c r="H321" s="235">
        <v>972.221</v>
      </c>
      <c r="I321" s="236"/>
      <c r="J321" s="231"/>
      <c r="K321" s="231"/>
      <c r="L321" s="237"/>
      <c r="M321" s="238"/>
      <c r="N321" s="239"/>
      <c r="O321" s="239"/>
      <c r="P321" s="239"/>
      <c r="Q321" s="239"/>
      <c r="R321" s="239"/>
      <c r="S321" s="239"/>
      <c r="T321" s="240"/>
      <c r="AT321" s="241" t="s">
        <v>140</v>
      </c>
      <c r="AU321" s="241" t="s">
        <v>82</v>
      </c>
      <c r="AV321" s="13" t="s">
        <v>148</v>
      </c>
      <c r="AW321" s="13" t="s">
        <v>37</v>
      </c>
      <c r="AX321" s="13" t="s">
        <v>80</v>
      </c>
      <c r="AY321" s="241" t="s">
        <v>127</v>
      </c>
    </row>
    <row r="322" spans="2:65" s="1" customFormat="1" ht="31.5" customHeight="1">
      <c r="B322" s="41"/>
      <c r="C322" s="195" t="s">
        <v>445</v>
      </c>
      <c r="D322" s="195" t="s">
        <v>132</v>
      </c>
      <c r="E322" s="196" t="s">
        <v>446</v>
      </c>
      <c r="F322" s="197" t="s">
        <v>447</v>
      </c>
      <c r="G322" s="198" t="s">
        <v>177</v>
      </c>
      <c r="H322" s="199">
        <v>98.9</v>
      </c>
      <c r="I322" s="200"/>
      <c r="J322" s="201">
        <f>ROUND(I322*H322,2)</f>
        <v>0</v>
      </c>
      <c r="K322" s="197" t="s">
        <v>21</v>
      </c>
      <c r="L322" s="61"/>
      <c r="M322" s="202" t="s">
        <v>21</v>
      </c>
      <c r="N322" s="203" t="s">
        <v>44</v>
      </c>
      <c r="O322" s="42"/>
      <c r="P322" s="204">
        <f>O322*H322</f>
        <v>0</v>
      </c>
      <c r="Q322" s="204">
        <v>0</v>
      </c>
      <c r="R322" s="204">
        <f>Q322*H322</f>
        <v>0</v>
      </c>
      <c r="S322" s="204">
        <v>0</v>
      </c>
      <c r="T322" s="205">
        <f>S322*H322</f>
        <v>0</v>
      </c>
      <c r="AR322" s="24" t="s">
        <v>137</v>
      </c>
      <c r="AT322" s="24" t="s">
        <v>132</v>
      </c>
      <c r="AU322" s="24" t="s">
        <v>82</v>
      </c>
      <c r="AY322" s="24" t="s">
        <v>127</v>
      </c>
      <c r="BE322" s="206">
        <f>IF(N322="základní",J322,0)</f>
        <v>0</v>
      </c>
      <c r="BF322" s="206">
        <f>IF(N322="snížená",J322,0)</f>
        <v>0</v>
      </c>
      <c r="BG322" s="206">
        <f>IF(N322="zákl. přenesená",J322,0)</f>
        <v>0</v>
      </c>
      <c r="BH322" s="206">
        <f>IF(N322="sníž. přenesená",J322,0)</f>
        <v>0</v>
      </c>
      <c r="BI322" s="206">
        <f>IF(N322="nulová",J322,0)</f>
        <v>0</v>
      </c>
      <c r="BJ322" s="24" t="s">
        <v>80</v>
      </c>
      <c r="BK322" s="206">
        <f>ROUND(I322*H322,2)</f>
        <v>0</v>
      </c>
      <c r="BL322" s="24" t="s">
        <v>137</v>
      </c>
      <c r="BM322" s="24" t="s">
        <v>448</v>
      </c>
    </row>
    <row r="323" spans="2:65" s="12" customFormat="1" ht="10.75">
      <c r="B323" s="219"/>
      <c r="C323" s="220"/>
      <c r="D323" s="209" t="s">
        <v>140</v>
      </c>
      <c r="E323" s="221" t="s">
        <v>21</v>
      </c>
      <c r="F323" s="222" t="s">
        <v>449</v>
      </c>
      <c r="G323" s="220"/>
      <c r="H323" s="223">
        <v>98.9</v>
      </c>
      <c r="I323" s="224"/>
      <c r="J323" s="220"/>
      <c r="K323" s="220"/>
      <c r="L323" s="225"/>
      <c r="M323" s="226"/>
      <c r="N323" s="227"/>
      <c r="O323" s="227"/>
      <c r="P323" s="227"/>
      <c r="Q323" s="227"/>
      <c r="R323" s="227"/>
      <c r="S323" s="227"/>
      <c r="T323" s="228"/>
      <c r="AT323" s="229" t="s">
        <v>140</v>
      </c>
      <c r="AU323" s="229" t="s">
        <v>82</v>
      </c>
      <c r="AV323" s="12" t="s">
        <v>82</v>
      </c>
      <c r="AW323" s="12" t="s">
        <v>37</v>
      </c>
      <c r="AX323" s="12" t="s">
        <v>73</v>
      </c>
      <c r="AY323" s="229" t="s">
        <v>127</v>
      </c>
    </row>
    <row r="324" spans="2:65" s="13" customFormat="1" ht="10.75">
      <c r="B324" s="230"/>
      <c r="C324" s="231"/>
      <c r="D324" s="232" t="s">
        <v>140</v>
      </c>
      <c r="E324" s="233" t="s">
        <v>21</v>
      </c>
      <c r="F324" s="234" t="s">
        <v>147</v>
      </c>
      <c r="G324" s="231"/>
      <c r="H324" s="235">
        <v>98.9</v>
      </c>
      <c r="I324" s="236"/>
      <c r="J324" s="231"/>
      <c r="K324" s="231"/>
      <c r="L324" s="237"/>
      <c r="M324" s="238"/>
      <c r="N324" s="239"/>
      <c r="O324" s="239"/>
      <c r="P324" s="239"/>
      <c r="Q324" s="239"/>
      <c r="R324" s="239"/>
      <c r="S324" s="239"/>
      <c r="T324" s="240"/>
      <c r="AT324" s="241" t="s">
        <v>140</v>
      </c>
      <c r="AU324" s="241" t="s">
        <v>82</v>
      </c>
      <c r="AV324" s="13" t="s">
        <v>148</v>
      </c>
      <c r="AW324" s="13" t="s">
        <v>37</v>
      </c>
      <c r="AX324" s="13" t="s">
        <v>80</v>
      </c>
      <c r="AY324" s="241" t="s">
        <v>127</v>
      </c>
    </row>
    <row r="325" spans="2:65" s="1" customFormat="1" ht="31.5" customHeight="1">
      <c r="B325" s="41"/>
      <c r="C325" s="195" t="s">
        <v>450</v>
      </c>
      <c r="D325" s="195" t="s">
        <v>132</v>
      </c>
      <c r="E325" s="196" t="s">
        <v>451</v>
      </c>
      <c r="F325" s="197" t="s">
        <v>452</v>
      </c>
      <c r="G325" s="198" t="s">
        <v>177</v>
      </c>
      <c r="H325" s="199">
        <v>49.6</v>
      </c>
      <c r="I325" s="200"/>
      <c r="J325" s="201">
        <f>ROUND(I325*H325,2)</f>
        <v>0</v>
      </c>
      <c r="K325" s="197" t="s">
        <v>136</v>
      </c>
      <c r="L325" s="61"/>
      <c r="M325" s="202" t="s">
        <v>21</v>
      </c>
      <c r="N325" s="203" t="s">
        <v>44</v>
      </c>
      <c r="O325" s="42"/>
      <c r="P325" s="204">
        <f>O325*H325</f>
        <v>0</v>
      </c>
      <c r="Q325" s="204">
        <v>5.7099999999999998E-3</v>
      </c>
      <c r="R325" s="204">
        <f>Q325*H325</f>
        <v>0.28321600000000002</v>
      </c>
      <c r="S325" s="204">
        <v>0</v>
      </c>
      <c r="T325" s="205">
        <f>S325*H325</f>
        <v>0</v>
      </c>
      <c r="AR325" s="24" t="s">
        <v>137</v>
      </c>
      <c r="AT325" s="24" t="s">
        <v>132</v>
      </c>
      <c r="AU325" s="24" t="s">
        <v>82</v>
      </c>
      <c r="AY325" s="24" t="s">
        <v>127</v>
      </c>
      <c r="BE325" s="206">
        <f>IF(N325="základní",J325,0)</f>
        <v>0</v>
      </c>
      <c r="BF325" s="206">
        <f>IF(N325="snížená",J325,0)</f>
        <v>0</v>
      </c>
      <c r="BG325" s="206">
        <f>IF(N325="zákl. přenesená",J325,0)</f>
        <v>0</v>
      </c>
      <c r="BH325" s="206">
        <f>IF(N325="sníž. přenesená",J325,0)</f>
        <v>0</v>
      </c>
      <c r="BI325" s="206">
        <f>IF(N325="nulová",J325,0)</f>
        <v>0</v>
      </c>
      <c r="BJ325" s="24" t="s">
        <v>80</v>
      </c>
      <c r="BK325" s="206">
        <f>ROUND(I325*H325,2)</f>
        <v>0</v>
      </c>
      <c r="BL325" s="24" t="s">
        <v>137</v>
      </c>
      <c r="BM325" s="24" t="s">
        <v>453</v>
      </c>
    </row>
    <row r="326" spans="2:65" s="12" customFormat="1" ht="10.75">
      <c r="B326" s="219"/>
      <c r="C326" s="220"/>
      <c r="D326" s="209" t="s">
        <v>140</v>
      </c>
      <c r="E326" s="221" t="s">
        <v>21</v>
      </c>
      <c r="F326" s="222" t="s">
        <v>440</v>
      </c>
      <c r="G326" s="220"/>
      <c r="H326" s="223">
        <v>49.6</v>
      </c>
      <c r="I326" s="224"/>
      <c r="J326" s="220"/>
      <c r="K326" s="220"/>
      <c r="L326" s="225"/>
      <c r="M326" s="226"/>
      <c r="N326" s="227"/>
      <c r="O326" s="227"/>
      <c r="P326" s="227"/>
      <c r="Q326" s="227"/>
      <c r="R326" s="227"/>
      <c r="S326" s="227"/>
      <c r="T326" s="228"/>
      <c r="AT326" s="229" t="s">
        <v>140</v>
      </c>
      <c r="AU326" s="229" t="s">
        <v>82</v>
      </c>
      <c r="AV326" s="12" t="s">
        <v>82</v>
      </c>
      <c r="AW326" s="12" t="s">
        <v>37</v>
      </c>
      <c r="AX326" s="12" t="s">
        <v>73</v>
      </c>
      <c r="AY326" s="229" t="s">
        <v>127</v>
      </c>
    </row>
    <row r="327" spans="2:65" s="13" customFormat="1" ht="10.75">
      <c r="B327" s="230"/>
      <c r="C327" s="231"/>
      <c r="D327" s="232" t="s">
        <v>140</v>
      </c>
      <c r="E327" s="233" t="s">
        <v>21</v>
      </c>
      <c r="F327" s="234" t="s">
        <v>147</v>
      </c>
      <c r="G327" s="231"/>
      <c r="H327" s="235">
        <v>49.6</v>
      </c>
      <c r="I327" s="236"/>
      <c r="J327" s="231"/>
      <c r="K327" s="231"/>
      <c r="L327" s="237"/>
      <c r="M327" s="238"/>
      <c r="N327" s="239"/>
      <c r="O327" s="239"/>
      <c r="P327" s="239"/>
      <c r="Q327" s="239"/>
      <c r="R327" s="239"/>
      <c r="S327" s="239"/>
      <c r="T327" s="240"/>
      <c r="AT327" s="241" t="s">
        <v>140</v>
      </c>
      <c r="AU327" s="241" t="s">
        <v>82</v>
      </c>
      <c r="AV327" s="13" t="s">
        <v>148</v>
      </c>
      <c r="AW327" s="13" t="s">
        <v>37</v>
      </c>
      <c r="AX327" s="13" t="s">
        <v>80</v>
      </c>
      <c r="AY327" s="241" t="s">
        <v>127</v>
      </c>
    </row>
    <row r="328" spans="2:65" s="1" customFormat="1" ht="31.5" customHeight="1">
      <c r="B328" s="41"/>
      <c r="C328" s="195" t="s">
        <v>454</v>
      </c>
      <c r="D328" s="195" t="s">
        <v>132</v>
      </c>
      <c r="E328" s="196" t="s">
        <v>455</v>
      </c>
      <c r="F328" s="197" t="s">
        <v>456</v>
      </c>
      <c r="G328" s="198" t="s">
        <v>177</v>
      </c>
      <c r="H328" s="199">
        <v>49.5</v>
      </c>
      <c r="I328" s="200"/>
      <c r="J328" s="201">
        <f>ROUND(I328*H328,2)</f>
        <v>0</v>
      </c>
      <c r="K328" s="197" t="s">
        <v>136</v>
      </c>
      <c r="L328" s="61"/>
      <c r="M328" s="202" t="s">
        <v>21</v>
      </c>
      <c r="N328" s="203" t="s">
        <v>44</v>
      </c>
      <c r="O328" s="42"/>
      <c r="P328" s="204">
        <f>O328*H328</f>
        <v>0</v>
      </c>
      <c r="Q328" s="204">
        <v>5.7099999999999998E-3</v>
      </c>
      <c r="R328" s="204">
        <f>Q328*H328</f>
        <v>0.28264499999999998</v>
      </c>
      <c r="S328" s="204">
        <v>0</v>
      </c>
      <c r="T328" s="205">
        <f>S328*H328</f>
        <v>0</v>
      </c>
      <c r="AR328" s="24" t="s">
        <v>137</v>
      </c>
      <c r="AT328" s="24" t="s">
        <v>132</v>
      </c>
      <c r="AU328" s="24" t="s">
        <v>82</v>
      </c>
      <c r="AY328" s="24" t="s">
        <v>127</v>
      </c>
      <c r="BE328" s="206">
        <f>IF(N328="základní",J328,0)</f>
        <v>0</v>
      </c>
      <c r="BF328" s="206">
        <f>IF(N328="snížená",J328,0)</f>
        <v>0</v>
      </c>
      <c r="BG328" s="206">
        <f>IF(N328="zákl. přenesená",J328,0)</f>
        <v>0</v>
      </c>
      <c r="BH328" s="206">
        <f>IF(N328="sníž. přenesená",J328,0)</f>
        <v>0</v>
      </c>
      <c r="BI328" s="206">
        <f>IF(N328="nulová",J328,0)</f>
        <v>0</v>
      </c>
      <c r="BJ328" s="24" t="s">
        <v>80</v>
      </c>
      <c r="BK328" s="206">
        <f>ROUND(I328*H328,2)</f>
        <v>0</v>
      </c>
      <c r="BL328" s="24" t="s">
        <v>137</v>
      </c>
      <c r="BM328" s="24" t="s">
        <v>457</v>
      </c>
    </row>
    <row r="329" spans="2:65" s="12" customFormat="1" ht="10.75">
      <c r="B329" s="219"/>
      <c r="C329" s="220"/>
      <c r="D329" s="209" t="s">
        <v>140</v>
      </c>
      <c r="E329" s="221" t="s">
        <v>21</v>
      </c>
      <c r="F329" s="222" t="s">
        <v>458</v>
      </c>
      <c r="G329" s="220"/>
      <c r="H329" s="223">
        <v>49.5</v>
      </c>
      <c r="I329" s="224"/>
      <c r="J329" s="220"/>
      <c r="K329" s="220"/>
      <c r="L329" s="225"/>
      <c r="M329" s="226"/>
      <c r="N329" s="227"/>
      <c r="O329" s="227"/>
      <c r="P329" s="227"/>
      <c r="Q329" s="227"/>
      <c r="R329" s="227"/>
      <c r="S329" s="227"/>
      <c r="T329" s="228"/>
      <c r="AT329" s="229" t="s">
        <v>140</v>
      </c>
      <c r="AU329" s="229" t="s">
        <v>82</v>
      </c>
      <c r="AV329" s="12" t="s">
        <v>82</v>
      </c>
      <c r="AW329" s="12" t="s">
        <v>37</v>
      </c>
      <c r="AX329" s="12" t="s">
        <v>73</v>
      </c>
      <c r="AY329" s="229" t="s">
        <v>127</v>
      </c>
    </row>
    <row r="330" spans="2:65" s="13" customFormat="1" ht="10.75">
      <c r="B330" s="230"/>
      <c r="C330" s="231"/>
      <c r="D330" s="232" t="s">
        <v>140</v>
      </c>
      <c r="E330" s="233" t="s">
        <v>21</v>
      </c>
      <c r="F330" s="234" t="s">
        <v>147</v>
      </c>
      <c r="G330" s="231"/>
      <c r="H330" s="235">
        <v>49.5</v>
      </c>
      <c r="I330" s="236"/>
      <c r="J330" s="231"/>
      <c r="K330" s="231"/>
      <c r="L330" s="237"/>
      <c r="M330" s="238"/>
      <c r="N330" s="239"/>
      <c r="O330" s="239"/>
      <c r="P330" s="239"/>
      <c r="Q330" s="239"/>
      <c r="R330" s="239"/>
      <c r="S330" s="239"/>
      <c r="T330" s="240"/>
      <c r="AT330" s="241" t="s">
        <v>140</v>
      </c>
      <c r="AU330" s="241" t="s">
        <v>82</v>
      </c>
      <c r="AV330" s="13" t="s">
        <v>148</v>
      </c>
      <c r="AW330" s="13" t="s">
        <v>37</v>
      </c>
      <c r="AX330" s="13" t="s">
        <v>80</v>
      </c>
      <c r="AY330" s="241" t="s">
        <v>127</v>
      </c>
    </row>
    <row r="331" spans="2:65" s="1" customFormat="1" ht="31.5" customHeight="1">
      <c r="B331" s="41"/>
      <c r="C331" s="195" t="s">
        <v>459</v>
      </c>
      <c r="D331" s="195" t="s">
        <v>132</v>
      </c>
      <c r="E331" s="196" t="s">
        <v>460</v>
      </c>
      <c r="F331" s="197" t="s">
        <v>461</v>
      </c>
      <c r="G331" s="198" t="s">
        <v>135</v>
      </c>
      <c r="H331" s="199">
        <v>1077.6310000000001</v>
      </c>
      <c r="I331" s="200"/>
      <c r="J331" s="201">
        <f>ROUND(I331*H331,2)</f>
        <v>0</v>
      </c>
      <c r="K331" s="197" t="s">
        <v>136</v>
      </c>
      <c r="L331" s="61"/>
      <c r="M331" s="202" t="s">
        <v>21</v>
      </c>
      <c r="N331" s="203" t="s">
        <v>44</v>
      </c>
      <c r="O331" s="42"/>
      <c r="P331" s="204">
        <f>O331*H331</f>
        <v>0</v>
      </c>
      <c r="Q331" s="204">
        <v>0</v>
      </c>
      <c r="R331" s="204">
        <f>Q331*H331</f>
        <v>0</v>
      </c>
      <c r="S331" s="204">
        <v>0</v>
      </c>
      <c r="T331" s="205">
        <f>S331*H331</f>
        <v>0</v>
      </c>
      <c r="AR331" s="24" t="s">
        <v>137</v>
      </c>
      <c r="AT331" s="24" t="s">
        <v>132</v>
      </c>
      <c r="AU331" s="24" t="s">
        <v>82</v>
      </c>
      <c r="AY331" s="24" t="s">
        <v>127</v>
      </c>
      <c r="BE331" s="206">
        <f>IF(N331="základní",J331,0)</f>
        <v>0</v>
      </c>
      <c r="BF331" s="206">
        <f>IF(N331="snížená",J331,0)</f>
        <v>0</v>
      </c>
      <c r="BG331" s="206">
        <f>IF(N331="zákl. přenesená",J331,0)</f>
        <v>0</v>
      </c>
      <c r="BH331" s="206">
        <f>IF(N331="sníž. přenesená",J331,0)</f>
        <v>0</v>
      </c>
      <c r="BI331" s="206">
        <f>IF(N331="nulová",J331,0)</f>
        <v>0</v>
      </c>
      <c r="BJ331" s="24" t="s">
        <v>80</v>
      </c>
      <c r="BK331" s="206">
        <f>ROUND(I331*H331,2)</f>
        <v>0</v>
      </c>
      <c r="BL331" s="24" t="s">
        <v>137</v>
      </c>
      <c r="BM331" s="24" t="s">
        <v>462</v>
      </c>
    </row>
    <row r="332" spans="2:65" s="11" customFormat="1" ht="10.75">
      <c r="B332" s="207"/>
      <c r="C332" s="208"/>
      <c r="D332" s="209" t="s">
        <v>140</v>
      </c>
      <c r="E332" s="210" t="s">
        <v>21</v>
      </c>
      <c r="F332" s="211" t="s">
        <v>463</v>
      </c>
      <c r="G332" s="208"/>
      <c r="H332" s="212" t="s">
        <v>21</v>
      </c>
      <c r="I332" s="213"/>
      <c r="J332" s="208"/>
      <c r="K332" s="208"/>
      <c r="L332" s="214"/>
      <c r="M332" s="215"/>
      <c r="N332" s="216"/>
      <c r="O332" s="216"/>
      <c r="P332" s="216"/>
      <c r="Q332" s="216"/>
      <c r="R332" s="216"/>
      <c r="S332" s="216"/>
      <c r="T332" s="217"/>
      <c r="AT332" s="218" t="s">
        <v>140</v>
      </c>
      <c r="AU332" s="218" t="s">
        <v>82</v>
      </c>
      <c r="AV332" s="11" t="s">
        <v>80</v>
      </c>
      <c r="AW332" s="11" t="s">
        <v>37</v>
      </c>
      <c r="AX332" s="11" t="s">
        <v>73</v>
      </c>
      <c r="AY332" s="218" t="s">
        <v>127</v>
      </c>
    </row>
    <row r="333" spans="2:65" s="12" customFormat="1" ht="10.75">
      <c r="B333" s="219"/>
      <c r="C333" s="220"/>
      <c r="D333" s="209" t="s">
        <v>140</v>
      </c>
      <c r="E333" s="221" t="s">
        <v>21</v>
      </c>
      <c r="F333" s="222" t="s">
        <v>267</v>
      </c>
      <c r="G333" s="220"/>
      <c r="H333" s="223">
        <v>1043.6310000000001</v>
      </c>
      <c r="I333" s="224"/>
      <c r="J333" s="220"/>
      <c r="K333" s="220"/>
      <c r="L333" s="225"/>
      <c r="M333" s="226"/>
      <c r="N333" s="227"/>
      <c r="O333" s="227"/>
      <c r="P333" s="227"/>
      <c r="Q333" s="227"/>
      <c r="R333" s="227"/>
      <c r="S333" s="227"/>
      <c r="T333" s="228"/>
      <c r="AT333" s="229" t="s">
        <v>140</v>
      </c>
      <c r="AU333" s="229" t="s">
        <v>82</v>
      </c>
      <c r="AV333" s="12" t="s">
        <v>82</v>
      </c>
      <c r="AW333" s="12" t="s">
        <v>37</v>
      </c>
      <c r="AX333" s="12" t="s">
        <v>73</v>
      </c>
      <c r="AY333" s="229" t="s">
        <v>127</v>
      </c>
    </row>
    <row r="334" spans="2:65" s="11" customFormat="1" ht="10.75">
      <c r="B334" s="207"/>
      <c r="C334" s="208"/>
      <c r="D334" s="209" t="s">
        <v>140</v>
      </c>
      <c r="E334" s="210" t="s">
        <v>21</v>
      </c>
      <c r="F334" s="211" t="s">
        <v>464</v>
      </c>
      <c r="G334" s="208"/>
      <c r="H334" s="212" t="s">
        <v>21</v>
      </c>
      <c r="I334" s="213"/>
      <c r="J334" s="208"/>
      <c r="K334" s="208"/>
      <c r="L334" s="214"/>
      <c r="M334" s="215"/>
      <c r="N334" s="216"/>
      <c r="O334" s="216"/>
      <c r="P334" s="216"/>
      <c r="Q334" s="216"/>
      <c r="R334" s="216"/>
      <c r="S334" s="216"/>
      <c r="T334" s="217"/>
      <c r="AT334" s="218" t="s">
        <v>140</v>
      </c>
      <c r="AU334" s="218" t="s">
        <v>82</v>
      </c>
      <c r="AV334" s="11" t="s">
        <v>80</v>
      </c>
      <c r="AW334" s="11" t="s">
        <v>37</v>
      </c>
      <c r="AX334" s="11" t="s">
        <v>73</v>
      </c>
      <c r="AY334" s="218" t="s">
        <v>127</v>
      </c>
    </row>
    <row r="335" spans="2:65" s="12" customFormat="1" ht="10.75">
      <c r="B335" s="219"/>
      <c r="C335" s="220"/>
      <c r="D335" s="209" t="s">
        <v>140</v>
      </c>
      <c r="E335" s="221" t="s">
        <v>21</v>
      </c>
      <c r="F335" s="222" t="s">
        <v>365</v>
      </c>
      <c r="G335" s="220"/>
      <c r="H335" s="223">
        <v>27</v>
      </c>
      <c r="I335" s="224"/>
      <c r="J335" s="220"/>
      <c r="K335" s="220"/>
      <c r="L335" s="225"/>
      <c r="M335" s="226"/>
      <c r="N335" s="227"/>
      <c r="O335" s="227"/>
      <c r="P335" s="227"/>
      <c r="Q335" s="227"/>
      <c r="R335" s="227"/>
      <c r="S335" s="227"/>
      <c r="T335" s="228"/>
      <c r="AT335" s="229" t="s">
        <v>140</v>
      </c>
      <c r="AU335" s="229" t="s">
        <v>82</v>
      </c>
      <c r="AV335" s="12" t="s">
        <v>82</v>
      </c>
      <c r="AW335" s="12" t="s">
        <v>37</v>
      </c>
      <c r="AX335" s="12" t="s">
        <v>73</v>
      </c>
      <c r="AY335" s="229" t="s">
        <v>127</v>
      </c>
    </row>
    <row r="336" spans="2:65" s="11" customFormat="1" ht="10.75">
      <c r="B336" s="207"/>
      <c r="C336" s="208"/>
      <c r="D336" s="209" t="s">
        <v>140</v>
      </c>
      <c r="E336" s="210" t="s">
        <v>21</v>
      </c>
      <c r="F336" s="211" t="s">
        <v>465</v>
      </c>
      <c r="G336" s="208"/>
      <c r="H336" s="212" t="s">
        <v>21</v>
      </c>
      <c r="I336" s="213"/>
      <c r="J336" s="208"/>
      <c r="K336" s="208"/>
      <c r="L336" s="214"/>
      <c r="M336" s="215"/>
      <c r="N336" s="216"/>
      <c r="O336" s="216"/>
      <c r="P336" s="216"/>
      <c r="Q336" s="216"/>
      <c r="R336" s="216"/>
      <c r="S336" s="216"/>
      <c r="T336" s="217"/>
      <c r="AT336" s="218" t="s">
        <v>140</v>
      </c>
      <c r="AU336" s="218" t="s">
        <v>82</v>
      </c>
      <c r="AV336" s="11" t="s">
        <v>80</v>
      </c>
      <c r="AW336" s="11" t="s">
        <v>37</v>
      </c>
      <c r="AX336" s="11" t="s">
        <v>73</v>
      </c>
      <c r="AY336" s="218" t="s">
        <v>127</v>
      </c>
    </row>
    <row r="337" spans="2:65" s="12" customFormat="1" ht="10.75">
      <c r="B337" s="219"/>
      <c r="C337" s="220"/>
      <c r="D337" s="209" t="s">
        <v>140</v>
      </c>
      <c r="E337" s="221" t="s">
        <v>21</v>
      </c>
      <c r="F337" s="222" t="s">
        <v>299</v>
      </c>
      <c r="G337" s="220"/>
      <c r="H337" s="223">
        <v>7</v>
      </c>
      <c r="I337" s="224"/>
      <c r="J337" s="220"/>
      <c r="K337" s="220"/>
      <c r="L337" s="225"/>
      <c r="M337" s="226"/>
      <c r="N337" s="227"/>
      <c r="O337" s="227"/>
      <c r="P337" s="227"/>
      <c r="Q337" s="227"/>
      <c r="R337" s="227"/>
      <c r="S337" s="227"/>
      <c r="T337" s="228"/>
      <c r="AT337" s="229" t="s">
        <v>140</v>
      </c>
      <c r="AU337" s="229" t="s">
        <v>82</v>
      </c>
      <c r="AV337" s="12" t="s">
        <v>82</v>
      </c>
      <c r="AW337" s="12" t="s">
        <v>37</v>
      </c>
      <c r="AX337" s="12" t="s">
        <v>73</v>
      </c>
      <c r="AY337" s="229" t="s">
        <v>127</v>
      </c>
    </row>
    <row r="338" spans="2:65" s="13" customFormat="1" ht="10.75">
      <c r="B338" s="230"/>
      <c r="C338" s="231"/>
      <c r="D338" s="232" t="s">
        <v>140</v>
      </c>
      <c r="E338" s="233" t="s">
        <v>21</v>
      </c>
      <c r="F338" s="234" t="s">
        <v>147</v>
      </c>
      <c r="G338" s="231"/>
      <c r="H338" s="235">
        <v>1077.6310000000001</v>
      </c>
      <c r="I338" s="236"/>
      <c r="J338" s="231"/>
      <c r="K338" s="231"/>
      <c r="L338" s="237"/>
      <c r="M338" s="238"/>
      <c r="N338" s="239"/>
      <c r="O338" s="239"/>
      <c r="P338" s="239"/>
      <c r="Q338" s="239"/>
      <c r="R338" s="239"/>
      <c r="S338" s="239"/>
      <c r="T338" s="240"/>
      <c r="AT338" s="241" t="s">
        <v>140</v>
      </c>
      <c r="AU338" s="241" t="s">
        <v>82</v>
      </c>
      <c r="AV338" s="13" t="s">
        <v>148</v>
      </c>
      <c r="AW338" s="13" t="s">
        <v>37</v>
      </c>
      <c r="AX338" s="13" t="s">
        <v>80</v>
      </c>
      <c r="AY338" s="241" t="s">
        <v>127</v>
      </c>
    </row>
    <row r="339" spans="2:65" s="1" customFormat="1" ht="31.5" customHeight="1">
      <c r="B339" s="41"/>
      <c r="C339" s="256" t="s">
        <v>466</v>
      </c>
      <c r="D339" s="256" t="s">
        <v>214</v>
      </c>
      <c r="E339" s="257" t="s">
        <v>467</v>
      </c>
      <c r="F339" s="258" t="s">
        <v>468</v>
      </c>
      <c r="G339" s="259" t="s">
        <v>135</v>
      </c>
      <c r="H339" s="260">
        <v>1147.9939999999999</v>
      </c>
      <c r="I339" s="261"/>
      <c r="J339" s="262">
        <f>ROUND(I339*H339,2)</f>
        <v>0</v>
      </c>
      <c r="K339" s="258" t="s">
        <v>21</v>
      </c>
      <c r="L339" s="263"/>
      <c r="M339" s="264" t="s">
        <v>21</v>
      </c>
      <c r="N339" s="265" t="s">
        <v>44</v>
      </c>
      <c r="O339" s="42"/>
      <c r="P339" s="204">
        <f>O339*H339</f>
        <v>0</v>
      </c>
      <c r="Q339" s="204">
        <v>0</v>
      </c>
      <c r="R339" s="204">
        <f>Q339*H339</f>
        <v>0</v>
      </c>
      <c r="S339" s="204">
        <v>0</v>
      </c>
      <c r="T339" s="205">
        <f>S339*H339</f>
        <v>0</v>
      </c>
      <c r="AR339" s="24" t="s">
        <v>282</v>
      </c>
      <c r="AT339" s="24" t="s">
        <v>214</v>
      </c>
      <c r="AU339" s="24" t="s">
        <v>82</v>
      </c>
      <c r="AY339" s="24" t="s">
        <v>127</v>
      </c>
      <c r="BE339" s="206">
        <f>IF(N339="základní",J339,0)</f>
        <v>0</v>
      </c>
      <c r="BF339" s="206">
        <f>IF(N339="snížená",J339,0)</f>
        <v>0</v>
      </c>
      <c r="BG339" s="206">
        <f>IF(N339="zákl. přenesená",J339,0)</f>
        <v>0</v>
      </c>
      <c r="BH339" s="206">
        <f>IF(N339="sníž. přenesená",J339,0)</f>
        <v>0</v>
      </c>
      <c r="BI339" s="206">
        <f>IF(N339="nulová",J339,0)</f>
        <v>0</v>
      </c>
      <c r="BJ339" s="24" t="s">
        <v>80</v>
      </c>
      <c r="BK339" s="206">
        <f>ROUND(I339*H339,2)</f>
        <v>0</v>
      </c>
      <c r="BL339" s="24" t="s">
        <v>137</v>
      </c>
      <c r="BM339" s="24" t="s">
        <v>469</v>
      </c>
    </row>
    <row r="340" spans="2:65" s="12" customFormat="1" ht="10.75">
      <c r="B340" s="219"/>
      <c r="C340" s="220"/>
      <c r="D340" s="209" t="s">
        <v>140</v>
      </c>
      <c r="E340" s="221" t="s">
        <v>21</v>
      </c>
      <c r="F340" s="222" t="s">
        <v>470</v>
      </c>
      <c r="G340" s="220"/>
      <c r="H340" s="223">
        <v>1147.9939999999999</v>
      </c>
      <c r="I340" s="224"/>
      <c r="J340" s="220"/>
      <c r="K340" s="220"/>
      <c r="L340" s="225"/>
      <c r="M340" s="226"/>
      <c r="N340" s="227"/>
      <c r="O340" s="227"/>
      <c r="P340" s="227"/>
      <c r="Q340" s="227"/>
      <c r="R340" s="227"/>
      <c r="S340" s="227"/>
      <c r="T340" s="228"/>
      <c r="AT340" s="229" t="s">
        <v>140</v>
      </c>
      <c r="AU340" s="229" t="s">
        <v>82</v>
      </c>
      <c r="AV340" s="12" t="s">
        <v>82</v>
      </c>
      <c r="AW340" s="12" t="s">
        <v>37</v>
      </c>
      <c r="AX340" s="12" t="s">
        <v>73</v>
      </c>
      <c r="AY340" s="229" t="s">
        <v>127</v>
      </c>
    </row>
    <row r="341" spans="2:65" s="13" customFormat="1" ht="10.75">
      <c r="B341" s="230"/>
      <c r="C341" s="231"/>
      <c r="D341" s="232" t="s">
        <v>140</v>
      </c>
      <c r="E341" s="233" t="s">
        <v>21</v>
      </c>
      <c r="F341" s="234" t="s">
        <v>147</v>
      </c>
      <c r="G341" s="231"/>
      <c r="H341" s="235">
        <v>1147.9939999999999</v>
      </c>
      <c r="I341" s="236"/>
      <c r="J341" s="231"/>
      <c r="K341" s="231"/>
      <c r="L341" s="237"/>
      <c r="M341" s="238"/>
      <c r="N341" s="239"/>
      <c r="O341" s="239"/>
      <c r="P341" s="239"/>
      <c r="Q341" s="239"/>
      <c r="R341" s="239"/>
      <c r="S341" s="239"/>
      <c r="T341" s="240"/>
      <c r="AT341" s="241" t="s">
        <v>140</v>
      </c>
      <c r="AU341" s="241" t="s">
        <v>82</v>
      </c>
      <c r="AV341" s="13" t="s">
        <v>148</v>
      </c>
      <c r="AW341" s="13" t="s">
        <v>37</v>
      </c>
      <c r="AX341" s="13" t="s">
        <v>80</v>
      </c>
      <c r="AY341" s="241" t="s">
        <v>127</v>
      </c>
    </row>
    <row r="342" spans="2:65" s="1" customFormat="1" ht="22.5" customHeight="1">
      <c r="B342" s="41"/>
      <c r="C342" s="256" t="s">
        <v>471</v>
      </c>
      <c r="D342" s="256" t="s">
        <v>214</v>
      </c>
      <c r="E342" s="257" t="s">
        <v>472</v>
      </c>
      <c r="F342" s="258" t="s">
        <v>473</v>
      </c>
      <c r="G342" s="259" t="s">
        <v>135</v>
      </c>
      <c r="H342" s="260">
        <v>37.4</v>
      </c>
      <c r="I342" s="261"/>
      <c r="J342" s="262">
        <f>ROUND(I342*H342,2)</f>
        <v>0</v>
      </c>
      <c r="K342" s="258" t="s">
        <v>21</v>
      </c>
      <c r="L342" s="263"/>
      <c r="M342" s="264" t="s">
        <v>21</v>
      </c>
      <c r="N342" s="265" t="s">
        <v>44</v>
      </c>
      <c r="O342" s="42"/>
      <c r="P342" s="204">
        <f>O342*H342</f>
        <v>0</v>
      </c>
      <c r="Q342" s="204">
        <v>0</v>
      </c>
      <c r="R342" s="204">
        <f>Q342*H342</f>
        <v>0</v>
      </c>
      <c r="S342" s="204">
        <v>0</v>
      </c>
      <c r="T342" s="205">
        <f>S342*H342</f>
        <v>0</v>
      </c>
      <c r="AR342" s="24" t="s">
        <v>282</v>
      </c>
      <c r="AT342" s="24" t="s">
        <v>214</v>
      </c>
      <c r="AU342" s="24" t="s">
        <v>82</v>
      </c>
      <c r="AY342" s="24" t="s">
        <v>127</v>
      </c>
      <c r="BE342" s="206">
        <f>IF(N342="základní",J342,0)</f>
        <v>0</v>
      </c>
      <c r="BF342" s="206">
        <f>IF(N342="snížená",J342,0)</f>
        <v>0</v>
      </c>
      <c r="BG342" s="206">
        <f>IF(N342="zákl. přenesená",J342,0)</f>
        <v>0</v>
      </c>
      <c r="BH342" s="206">
        <f>IF(N342="sníž. přenesená",J342,0)</f>
        <v>0</v>
      </c>
      <c r="BI342" s="206">
        <f>IF(N342="nulová",J342,0)</f>
        <v>0</v>
      </c>
      <c r="BJ342" s="24" t="s">
        <v>80</v>
      </c>
      <c r="BK342" s="206">
        <f>ROUND(I342*H342,2)</f>
        <v>0</v>
      </c>
      <c r="BL342" s="24" t="s">
        <v>137</v>
      </c>
      <c r="BM342" s="24" t="s">
        <v>474</v>
      </c>
    </row>
    <row r="343" spans="2:65" s="12" customFormat="1" ht="10.75">
      <c r="B343" s="219"/>
      <c r="C343" s="220"/>
      <c r="D343" s="209" t="s">
        <v>140</v>
      </c>
      <c r="E343" s="221" t="s">
        <v>21</v>
      </c>
      <c r="F343" s="222" t="s">
        <v>475</v>
      </c>
      <c r="G343" s="220"/>
      <c r="H343" s="223">
        <v>37.4</v>
      </c>
      <c r="I343" s="224"/>
      <c r="J343" s="220"/>
      <c r="K343" s="220"/>
      <c r="L343" s="225"/>
      <c r="M343" s="226"/>
      <c r="N343" s="227"/>
      <c r="O343" s="227"/>
      <c r="P343" s="227"/>
      <c r="Q343" s="227"/>
      <c r="R343" s="227"/>
      <c r="S343" s="227"/>
      <c r="T343" s="228"/>
      <c r="AT343" s="229" t="s">
        <v>140</v>
      </c>
      <c r="AU343" s="229" t="s">
        <v>82</v>
      </c>
      <c r="AV343" s="12" t="s">
        <v>82</v>
      </c>
      <c r="AW343" s="12" t="s">
        <v>37</v>
      </c>
      <c r="AX343" s="12" t="s">
        <v>73</v>
      </c>
      <c r="AY343" s="229" t="s">
        <v>127</v>
      </c>
    </row>
    <row r="344" spans="2:65" s="13" customFormat="1" ht="10.75">
      <c r="B344" s="230"/>
      <c r="C344" s="231"/>
      <c r="D344" s="232" t="s">
        <v>140</v>
      </c>
      <c r="E344" s="233" t="s">
        <v>21</v>
      </c>
      <c r="F344" s="234" t="s">
        <v>147</v>
      </c>
      <c r="G344" s="231"/>
      <c r="H344" s="235">
        <v>37.4</v>
      </c>
      <c r="I344" s="236"/>
      <c r="J344" s="231"/>
      <c r="K344" s="231"/>
      <c r="L344" s="237"/>
      <c r="M344" s="238"/>
      <c r="N344" s="239"/>
      <c r="O344" s="239"/>
      <c r="P344" s="239"/>
      <c r="Q344" s="239"/>
      <c r="R344" s="239"/>
      <c r="S344" s="239"/>
      <c r="T344" s="240"/>
      <c r="AT344" s="241" t="s">
        <v>140</v>
      </c>
      <c r="AU344" s="241" t="s">
        <v>82</v>
      </c>
      <c r="AV344" s="13" t="s">
        <v>148</v>
      </c>
      <c r="AW344" s="13" t="s">
        <v>37</v>
      </c>
      <c r="AX344" s="13" t="s">
        <v>80</v>
      </c>
      <c r="AY344" s="241" t="s">
        <v>127</v>
      </c>
    </row>
    <row r="345" spans="2:65" s="1" customFormat="1" ht="22.5" customHeight="1">
      <c r="B345" s="41"/>
      <c r="C345" s="195" t="s">
        <v>476</v>
      </c>
      <c r="D345" s="195" t="s">
        <v>132</v>
      </c>
      <c r="E345" s="196" t="s">
        <v>477</v>
      </c>
      <c r="F345" s="197" t="s">
        <v>478</v>
      </c>
      <c r="G345" s="198" t="s">
        <v>177</v>
      </c>
      <c r="H345" s="199">
        <v>307.39999999999998</v>
      </c>
      <c r="I345" s="200"/>
      <c r="J345" s="201">
        <f>ROUND(I345*H345,2)</f>
        <v>0</v>
      </c>
      <c r="K345" s="197" t="s">
        <v>21</v>
      </c>
      <c r="L345" s="61"/>
      <c r="M345" s="202" t="s">
        <v>21</v>
      </c>
      <c r="N345" s="203" t="s">
        <v>44</v>
      </c>
      <c r="O345" s="42"/>
      <c r="P345" s="204">
        <f>O345*H345</f>
        <v>0</v>
      </c>
      <c r="Q345" s="204">
        <v>1.0000000000000001E-5</v>
      </c>
      <c r="R345" s="204">
        <f>Q345*H345</f>
        <v>3.0739999999999999E-3</v>
      </c>
      <c r="S345" s="204">
        <v>0</v>
      </c>
      <c r="T345" s="205">
        <f>S345*H345</f>
        <v>0</v>
      </c>
      <c r="AR345" s="24" t="s">
        <v>137</v>
      </c>
      <c r="AT345" s="24" t="s">
        <v>132</v>
      </c>
      <c r="AU345" s="24" t="s">
        <v>82</v>
      </c>
      <c r="AY345" s="24" t="s">
        <v>127</v>
      </c>
      <c r="BE345" s="206">
        <f>IF(N345="základní",J345,0)</f>
        <v>0</v>
      </c>
      <c r="BF345" s="206">
        <f>IF(N345="snížená",J345,0)</f>
        <v>0</v>
      </c>
      <c r="BG345" s="206">
        <f>IF(N345="zákl. přenesená",J345,0)</f>
        <v>0</v>
      </c>
      <c r="BH345" s="206">
        <f>IF(N345="sníž. přenesená",J345,0)</f>
        <v>0</v>
      </c>
      <c r="BI345" s="206">
        <f>IF(N345="nulová",J345,0)</f>
        <v>0</v>
      </c>
      <c r="BJ345" s="24" t="s">
        <v>80</v>
      </c>
      <c r="BK345" s="206">
        <f>ROUND(I345*H345,2)</f>
        <v>0</v>
      </c>
      <c r="BL345" s="24" t="s">
        <v>137</v>
      </c>
      <c r="BM345" s="24" t="s">
        <v>479</v>
      </c>
    </row>
    <row r="346" spans="2:65" s="12" customFormat="1" ht="10.75">
      <c r="B346" s="219"/>
      <c r="C346" s="220"/>
      <c r="D346" s="209" t="s">
        <v>140</v>
      </c>
      <c r="E346" s="221" t="s">
        <v>21</v>
      </c>
      <c r="F346" s="222" t="s">
        <v>480</v>
      </c>
      <c r="G346" s="220"/>
      <c r="H346" s="223">
        <v>307.39999999999998</v>
      </c>
      <c r="I346" s="224"/>
      <c r="J346" s="220"/>
      <c r="K346" s="220"/>
      <c r="L346" s="225"/>
      <c r="M346" s="226"/>
      <c r="N346" s="227"/>
      <c r="O346" s="227"/>
      <c r="P346" s="227"/>
      <c r="Q346" s="227"/>
      <c r="R346" s="227"/>
      <c r="S346" s="227"/>
      <c r="T346" s="228"/>
      <c r="AT346" s="229" t="s">
        <v>140</v>
      </c>
      <c r="AU346" s="229" t="s">
        <v>82</v>
      </c>
      <c r="AV346" s="12" t="s">
        <v>82</v>
      </c>
      <c r="AW346" s="12" t="s">
        <v>37</v>
      </c>
      <c r="AX346" s="12" t="s">
        <v>73</v>
      </c>
      <c r="AY346" s="229" t="s">
        <v>127</v>
      </c>
    </row>
    <row r="347" spans="2:65" s="13" customFormat="1" ht="10.75">
      <c r="B347" s="230"/>
      <c r="C347" s="231"/>
      <c r="D347" s="232" t="s">
        <v>140</v>
      </c>
      <c r="E347" s="233" t="s">
        <v>21</v>
      </c>
      <c r="F347" s="234" t="s">
        <v>147</v>
      </c>
      <c r="G347" s="231"/>
      <c r="H347" s="235">
        <v>307.39999999999998</v>
      </c>
      <c r="I347" s="236"/>
      <c r="J347" s="231"/>
      <c r="K347" s="231"/>
      <c r="L347" s="237"/>
      <c r="M347" s="238"/>
      <c r="N347" s="239"/>
      <c r="O347" s="239"/>
      <c r="P347" s="239"/>
      <c r="Q347" s="239"/>
      <c r="R347" s="239"/>
      <c r="S347" s="239"/>
      <c r="T347" s="240"/>
      <c r="AT347" s="241" t="s">
        <v>140</v>
      </c>
      <c r="AU347" s="241" t="s">
        <v>82</v>
      </c>
      <c r="AV347" s="13" t="s">
        <v>148</v>
      </c>
      <c r="AW347" s="13" t="s">
        <v>37</v>
      </c>
      <c r="AX347" s="13" t="s">
        <v>80</v>
      </c>
      <c r="AY347" s="241" t="s">
        <v>127</v>
      </c>
    </row>
    <row r="348" spans="2:65" s="1" customFormat="1" ht="22.5" customHeight="1">
      <c r="B348" s="41"/>
      <c r="C348" s="256" t="s">
        <v>481</v>
      </c>
      <c r="D348" s="256" t="s">
        <v>214</v>
      </c>
      <c r="E348" s="257" t="s">
        <v>482</v>
      </c>
      <c r="F348" s="258" t="s">
        <v>483</v>
      </c>
      <c r="G348" s="259" t="s">
        <v>177</v>
      </c>
      <c r="H348" s="260">
        <v>313.548</v>
      </c>
      <c r="I348" s="261"/>
      <c r="J348" s="262">
        <f>ROUND(I348*H348,2)</f>
        <v>0</v>
      </c>
      <c r="K348" s="258" t="s">
        <v>21</v>
      </c>
      <c r="L348" s="263"/>
      <c r="M348" s="264" t="s">
        <v>21</v>
      </c>
      <c r="N348" s="265" t="s">
        <v>44</v>
      </c>
      <c r="O348" s="42"/>
      <c r="P348" s="204">
        <f>O348*H348</f>
        <v>0</v>
      </c>
      <c r="Q348" s="204">
        <v>2.0000000000000001E-4</v>
      </c>
      <c r="R348" s="204">
        <f>Q348*H348</f>
        <v>6.2709600000000004E-2</v>
      </c>
      <c r="S348" s="204">
        <v>0</v>
      </c>
      <c r="T348" s="205">
        <f>S348*H348</f>
        <v>0</v>
      </c>
      <c r="AR348" s="24" t="s">
        <v>282</v>
      </c>
      <c r="AT348" s="24" t="s">
        <v>214</v>
      </c>
      <c r="AU348" s="24" t="s">
        <v>82</v>
      </c>
      <c r="AY348" s="24" t="s">
        <v>127</v>
      </c>
      <c r="BE348" s="206">
        <f>IF(N348="základní",J348,0)</f>
        <v>0</v>
      </c>
      <c r="BF348" s="206">
        <f>IF(N348="snížená",J348,0)</f>
        <v>0</v>
      </c>
      <c r="BG348" s="206">
        <f>IF(N348="zákl. přenesená",J348,0)</f>
        <v>0</v>
      </c>
      <c r="BH348" s="206">
        <f>IF(N348="sníž. přenesená",J348,0)</f>
        <v>0</v>
      </c>
      <c r="BI348" s="206">
        <f>IF(N348="nulová",J348,0)</f>
        <v>0</v>
      </c>
      <c r="BJ348" s="24" t="s">
        <v>80</v>
      </c>
      <c r="BK348" s="206">
        <f>ROUND(I348*H348,2)</f>
        <v>0</v>
      </c>
      <c r="BL348" s="24" t="s">
        <v>137</v>
      </c>
      <c r="BM348" s="24" t="s">
        <v>484</v>
      </c>
    </row>
    <row r="349" spans="2:65" s="12" customFormat="1" ht="10.75">
      <c r="B349" s="219"/>
      <c r="C349" s="220"/>
      <c r="D349" s="209" t="s">
        <v>140</v>
      </c>
      <c r="E349" s="221" t="s">
        <v>21</v>
      </c>
      <c r="F349" s="222" t="s">
        <v>485</v>
      </c>
      <c r="G349" s="220"/>
      <c r="H349" s="223">
        <v>313.548</v>
      </c>
      <c r="I349" s="224"/>
      <c r="J349" s="220"/>
      <c r="K349" s="220"/>
      <c r="L349" s="225"/>
      <c r="M349" s="226"/>
      <c r="N349" s="227"/>
      <c r="O349" s="227"/>
      <c r="P349" s="227"/>
      <c r="Q349" s="227"/>
      <c r="R349" s="227"/>
      <c r="S349" s="227"/>
      <c r="T349" s="228"/>
      <c r="AT349" s="229" t="s">
        <v>140</v>
      </c>
      <c r="AU349" s="229" t="s">
        <v>82</v>
      </c>
      <c r="AV349" s="12" t="s">
        <v>82</v>
      </c>
      <c r="AW349" s="12" t="s">
        <v>37</v>
      </c>
      <c r="AX349" s="12" t="s">
        <v>73</v>
      </c>
      <c r="AY349" s="229" t="s">
        <v>127</v>
      </c>
    </row>
    <row r="350" spans="2:65" s="13" customFormat="1" ht="10.75">
      <c r="B350" s="230"/>
      <c r="C350" s="231"/>
      <c r="D350" s="232" t="s">
        <v>140</v>
      </c>
      <c r="E350" s="233" t="s">
        <v>21</v>
      </c>
      <c r="F350" s="234" t="s">
        <v>147</v>
      </c>
      <c r="G350" s="231"/>
      <c r="H350" s="235">
        <v>313.548</v>
      </c>
      <c r="I350" s="236"/>
      <c r="J350" s="231"/>
      <c r="K350" s="231"/>
      <c r="L350" s="237"/>
      <c r="M350" s="238"/>
      <c r="N350" s="239"/>
      <c r="O350" s="239"/>
      <c r="P350" s="239"/>
      <c r="Q350" s="239"/>
      <c r="R350" s="239"/>
      <c r="S350" s="239"/>
      <c r="T350" s="240"/>
      <c r="AT350" s="241" t="s">
        <v>140</v>
      </c>
      <c r="AU350" s="241" t="s">
        <v>82</v>
      </c>
      <c r="AV350" s="13" t="s">
        <v>148</v>
      </c>
      <c r="AW350" s="13" t="s">
        <v>37</v>
      </c>
      <c r="AX350" s="13" t="s">
        <v>80</v>
      </c>
      <c r="AY350" s="241" t="s">
        <v>127</v>
      </c>
    </row>
    <row r="351" spans="2:65" s="1" customFormat="1" ht="31.5" customHeight="1">
      <c r="B351" s="41"/>
      <c r="C351" s="195" t="s">
        <v>486</v>
      </c>
      <c r="D351" s="195" t="s">
        <v>132</v>
      </c>
      <c r="E351" s="196" t="s">
        <v>487</v>
      </c>
      <c r="F351" s="197" t="s">
        <v>488</v>
      </c>
      <c r="G351" s="198" t="s">
        <v>135</v>
      </c>
      <c r="H351" s="199">
        <v>972.221</v>
      </c>
      <c r="I351" s="200"/>
      <c r="J351" s="201">
        <f>ROUND(I351*H351,2)</f>
        <v>0</v>
      </c>
      <c r="K351" s="197" t="s">
        <v>136</v>
      </c>
      <c r="L351" s="61"/>
      <c r="M351" s="202" t="s">
        <v>21</v>
      </c>
      <c r="N351" s="203" t="s">
        <v>44</v>
      </c>
      <c r="O351" s="42"/>
      <c r="P351" s="204">
        <f>O351*H351</f>
        <v>0</v>
      </c>
      <c r="Q351" s="204">
        <v>0</v>
      </c>
      <c r="R351" s="204">
        <f>Q351*H351</f>
        <v>0</v>
      </c>
      <c r="S351" s="204">
        <v>0</v>
      </c>
      <c r="T351" s="205">
        <f>S351*H351</f>
        <v>0</v>
      </c>
      <c r="AR351" s="24" t="s">
        <v>137</v>
      </c>
      <c r="AT351" s="24" t="s">
        <v>132</v>
      </c>
      <c r="AU351" s="24" t="s">
        <v>82</v>
      </c>
      <c r="AY351" s="24" t="s">
        <v>127</v>
      </c>
      <c r="BE351" s="206">
        <f>IF(N351="základní",J351,0)</f>
        <v>0</v>
      </c>
      <c r="BF351" s="206">
        <f>IF(N351="snížená",J351,0)</f>
        <v>0</v>
      </c>
      <c r="BG351" s="206">
        <f>IF(N351="zákl. přenesená",J351,0)</f>
        <v>0</v>
      </c>
      <c r="BH351" s="206">
        <f>IF(N351="sníž. přenesená",J351,0)</f>
        <v>0</v>
      </c>
      <c r="BI351" s="206">
        <f>IF(N351="nulová",J351,0)</f>
        <v>0</v>
      </c>
      <c r="BJ351" s="24" t="s">
        <v>80</v>
      </c>
      <c r="BK351" s="206">
        <f>ROUND(I351*H351,2)</f>
        <v>0</v>
      </c>
      <c r="BL351" s="24" t="s">
        <v>137</v>
      </c>
      <c r="BM351" s="24" t="s">
        <v>489</v>
      </c>
    </row>
    <row r="352" spans="2:65" s="1" customFormat="1" ht="22.5" customHeight="1">
      <c r="B352" s="41"/>
      <c r="C352" s="195" t="s">
        <v>490</v>
      </c>
      <c r="D352" s="195" t="s">
        <v>132</v>
      </c>
      <c r="E352" s="196" t="s">
        <v>491</v>
      </c>
      <c r="F352" s="197" t="s">
        <v>492</v>
      </c>
      <c r="G352" s="198" t="s">
        <v>135</v>
      </c>
      <c r="H352" s="199">
        <v>1043.6310000000001</v>
      </c>
      <c r="I352" s="200"/>
      <c r="J352" s="201">
        <f>ROUND(I352*H352,2)</f>
        <v>0</v>
      </c>
      <c r="K352" s="197" t="s">
        <v>136</v>
      </c>
      <c r="L352" s="61"/>
      <c r="M352" s="202" t="s">
        <v>21</v>
      </c>
      <c r="N352" s="203" t="s">
        <v>44</v>
      </c>
      <c r="O352" s="42"/>
      <c r="P352" s="204">
        <f>O352*H352</f>
        <v>0</v>
      </c>
      <c r="Q352" s="204">
        <v>1.3999999999999999E-4</v>
      </c>
      <c r="R352" s="204">
        <f>Q352*H352</f>
        <v>0.14610834</v>
      </c>
      <c r="S352" s="204">
        <v>0</v>
      </c>
      <c r="T352" s="205">
        <f>S352*H352</f>
        <v>0</v>
      </c>
      <c r="AR352" s="24" t="s">
        <v>137</v>
      </c>
      <c r="AT352" s="24" t="s">
        <v>132</v>
      </c>
      <c r="AU352" s="24" t="s">
        <v>82</v>
      </c>
      <c r="AY352" s="24" t="s">
        <v>127</v>
      </c>
      <c r="BE352" s="206">
        <f>IF(N352="základní",J352,0)</f>
        <v>0</v>
      </c>
      <c r="BF352" s="206">
        <f>IF(N352="snížená",J352,0)</f>
        <v>0</v>
      </c>
      <c r="BG352" s="206">
        <f>IF(N352="zákl. přenesená",J352,0)</f>
        <v>0</v>
      </c>
      <c r="BH352" s="206">
        <f>IF(N352="sníž. přenesená",J352,0)</f>
        <v>0</v>
      </c>
      <c r="BI352" s="206">
        <f>IF(N352="nulová",J352,0)</f>
        <v>0</v>
      </c>
      <c r="BJ352" s="24" t="s">
        <v>80</v>
      </c>
      <c r="BK352" s="206">
        <f>ROUND(I352*H352,2)</f>
        <v>0</v>
      </c>
      <c r="BL352" s="24" t="s">
        <v>137</v>
      </c>
      <c r="BM352" s="24" t="s">
        <v>493</v>
      </c>
    </row>
    <row r="353" spans="2:65" s="1" customFormat="1" ht="31.5" customHeight="1">
      <c r="B353" s="41"/>
      <c r="C353" s="195" t="s">
        <v>494</v>
      </c>
      <c r="D353" s="195" t="s">
        <v>132</v>
      </c>
      <c r="E353" s="196" t="s">
        <v>495</v>
      </c>
      <c r="F353" s="197" t="s">
        <v>496</v>
      </c>
      <c r="G353" s="198" t="s">
        <v>238</v>
      </c>
      <c r="H353" s="244"/>
      <c r="I353" s="200"/>
      <c r="J353" s="201">
        <f>ROUND(I353*H353,2)</f>
        <v>0</v>
      </c>
      <c r="K353" s="197" t="s">
        <v>136</v>
      </c>
      <c r="L353" s="61"/>
      <c r="M353" s="202" t="s">
        <v>21</v>
      </c>
      <c r="N353" s="203" t="s">
        <v>44</v>
      </c>
      <c r="O353" s="42"/>
      <c r="P353" s="204">
        <f>O353*H353</f>
        <v>0</v>
      </c>
      <c r="Q353" s="204">
        <v>0</v>
      </c>
      <c r="R353" s="204">
        <f>Q353*H353</f>
        <v>0</v>
      </c>
      <c r="S353" s="204">
        <v>0</v>
      </c>
      <c r="T353" s="205">
        <f>S353*H353</f>
        <v>0</v>
      </c>
      <c r="AR353" s="24" t="s">
        <v>137</v>
      </c>
      <c r="AT353" s="24" t="s">
        <v>132</v>
      </c>
      <c r="AU353" s="24" t="s">
        <v>82</v>
      </c>
      <c r="AY353" s="24" t="s">
        <v>127</v>
      </c>
      <c r="BE353" s="206">
        <f>IF(N353="základní",J353,0)</f>
        <v>0</v>
      </c>
      <c r="BF353" s="206">
        <f>IF(N353="snížená",J353,0)</f>
        <v>0</v>
      </c>
      <c r="BG353" s="206">
        <f>IF(N353="zákl. přenesená",J353,0)</f>
        <v>0</v>
      </c>
      <c r="BH353" s="206">
        <f>IF(N353="sníž. přenesená",J353,0)</f>
        <v>0</v>
      </c>
      <c r="BI353" s="206">
        <f>IF(N353="nulová",J353,0)</f>
        <v>0</v>
      </c>
      <c r="BJ353" s="24" t="s">
        <v>80</v>
      </c>
      <c r="BK353" s="206">
        <f>ROUND(I353*H353,2)</f>
        <v>0</v>
      </c>
      <c r="BL353" s="24" t="s">
        <v>137</v>
      </c>
      <c r="BM353" s="24" t="s">
        <v>497</v>
      </c>
    </row>
    <row r="354" spans="2:65" s="10" customFormat="1" ht="37.4" customHeight="1">
      <c r="B354" s="176"/>
      <c r="C354" s="177"/>
      <c r="D354" s="192" t="s">
        <v>72</v>
      </c>
      <c r="E354" s="242" t="s">
        <v>498</v>
      </c>
      <c r="F354" s="242" t="s">
        <v>499</v>
      </c>
      <c r="G354" s="177"/>
      <c r="H354" s="177"/>
      <c r="I354" s="180"/>
      <c r="J354" s="243">
        <f>BK354</f>
        <v>0</v>
      </c>
      <c r="K354" s="177"/>
      <c r="L354" s="182"/>
      <c r="M354" s="183"/>
      <c r="N354" s="184"/>
      <c r="O354" s="184"/>
      <c r="P354" s="185">
        <f>P355</f>
        <v>0</v>
      </c>
      <c r="Q354" s="184"/>
      <c r="R354" s="185">
        <f>R355</f>
        <v>0</v>
      </c>
      <c r="S354" s="184"/>
      <c r="T354" s="186">
        <f>T355</f>
        <v>0</v>
      </c>
      <c r="AR354" s="187" t="s">
        <v>148</v>
      </c>
      <c r="AT354" s="188" t="s">
        <v>72</v>
      </c>
      <c r="AU354" s="188" t="s">
        <v>73</v>
      </c>
      <c r="AY354" s="187" t="s">
        <v>127</v>
      </c>
      <c r="BK354" s="189">
        <f>BK355</f>
        <v>0</v>
      </c>
    </row>
    <row r="355" spans="2:65" s="1" customFormat="1" ht="22.5" customHeight="1">
      <c r="B355" s="41"/>
      <c r="C355" s="195" t="s">
        <v>500</v>
      </c>
      <c r="D355" s="195" t="s">
        <v>132</v>
      </c>
      <c r="E355" s="196" t="s">
        <v>501</v>
      </c>
      <c r="F355" s="197" t="s">
        <v>502</v>
      </c>
      <c r="G355" s="198" t="s">
        <v>503</v>
      </c>
      <c r="H355" s="199">
        <v>16</v>
      </c>
      <c r="I355" s="200"/>
      <c r="J355" s="201">
        <f>ROUND(I355*H355,2)</f>
        <v>0</v>
      </c>
      <c r="K355" s="197" t="s">
        <v>21</v>
      </c>
      <c r="L355" s="61"/>
      <c r="M355" s="202" t="s">
        <v>21</v>
      </c>
      <c r="N355" s="266" t="s">
        <v>44</v>
      </c>
      <c r="O355" s="267"/>
      <c r="P355" s="268">
        <f>O355*H355</f>
        <v>0</v>
      </c>
      <c r="Q355" s="268">
        <v>0</v>
      </c>
      <c r="R355" s="268">
        <f>Q355*H355</f>
        <v>0</v>
      </c>
      <c r="S355" s="268">
        <v>0</v>
      </c>
      <c r="T355" s="269">
        <f>S355*H355</f>
        <v>0</v>
      </c>
      <c r="AR355" s="24" t="s">
        <v>504</v>
      </c>
      <c r="AT355" s="24" t="s">
        <v>132</v>
      </c>
      <c r="AU355" s="24" t="s">
        <v>80</v>
      </c>
      <c r="AY355" s="24" t="s">
        <v>127</v>
      </c>
      <c r="BE355" s="206">
        <f>IF(N355="základní",J355,0)</f>
        <v>0</v>
      </c>
      <c r="BF355" s="206">
        <f>IF(N355="snížená",J355,0)</f>
        <v>0</v>
      </c>
      <c r="BG355" s="206">
        <f>IF(N355="zákl. přenesená",J355,0)</f>
        <v>0</v>
      </c>
      <c r="BH355" s="206">
        <f>IF(N355="sníž. přenesená",J355,0)</f>
        <v>0</v>
      </c>
      <c r="BI355" s="206">
        <f>IF(N355="nulová",J355,0)</f>
        <v>0</v>
      </c>
      <c r="BJ355" s="24" t="s">
        <v>80</v>
      </c>
      <c r="BK355" s="206">
        <f>ROUND(I355*H355,2)</f>
        <v>0</v>
      </c>
      <c r="BL355" s="24" t="s">
        <v>504</v>
      </c>
      <c r="BM355" s="24" t="s">
        <v>505</v>
      </c>
    </row>
    <row r="356" spans="2:65" s="1" customFormat="1" ht="7" customHeight="1">
      <c r="B356" s="56"/>
      <c r="C356" s="57"/>
      <c r="D356" s="57"/>
      <c r="E356" s="57"/>
      <c r="F356" s="57"/>
      <c r="G356" s="57"/>
      <c r="H356" s="57"/>
      <c r="I356" s="139"/>
      <c r="J356" s="57"/>
      <c r="K356" s="57"/>
      <c r="L356" s="61"/>
    </row>
  </sheetData>
  <sheetProtection algorithmName="SHA-512" hashValue="6wFYtm+7CYb/4wYKCb0+OG4x58NSWENKdXccGO2GGYuL3lLIELllrIP4EG7f3Hmht8eFktlgeK4vWNxqzbSPWw==" saltValue="Vz5+y1LcBb3XOUy1MA3KiA==" spinCount="100000" sheet="1" objects="1" scenarios="1" formatCells="0" formatColumns="0" formatRows="0" sort="0" autoFilter="0"/>
  <autoFilter ref="C87:K355"/>
  <mergeCells count="9">
    <mergeCell ref="E78:H78"/>
    <mergeCell ref="E80:H8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9"/>
  <sheetViews>
    <sheetView showGridLines="0" workbookViewId="0">
      <pane ySplit="1" topLeftCell="A2" activePane="bottomLeft" state="frozen"/>
      <selection pane="bottomLeft"/>
    </sheetView>
  </sheetViews>
  <sheetFormatPr defaultRowHeight="14.6"/>
  <cols>
    <col min="1" max="1" width="8.296875" customWidth="1"/>
    <col min="2" max="2" width="1.69921875" customWidth="1"/>
    <col min="3" max="3" width="4.19921875" customWidth="1"/>
    <col min="4" max="4" width="4.296875" customWidth="1"/>
    <col min="5" max="5" width="17.19921875" customWidth="1"/>
    <col min="6" max="6" width="75" customWidth="1"/>
    <col min="7" max="7" width="8.69921875" customWidth="1"/>
    <col min="8" max="8" width="11.19921875" customWidth="1"/>
    <col min="9" max="9" width="12.69921875" style="111" customWidth="1"/>
    <col min="10" max="10" width="23.5" customWidth="1"/>
    <col min="11" max="11" width="15.5" customWidth="1"/>
    <col min="13" max="18" width="9.296875" hidden="1"/>
    <col min="19" max="19" width="8.19921875" hidden="1" customWidth="1"/>
    <col min="20" max="20" width="29.69921875" hidden="1" customWidth="1"/>
    <col min="21" max="21" width="16.296875" hidden="1" customWidth="1"/>
    <col min="22" max="22" width="12.296875" customWidth="1"/>
    <col min="23" max="23" width="16.296875" customWidth="1"/>
    <col min="24" max="24" width="12.296875" customWidth="1"/>
    <col min="25" max="25" width="15" customWidth="1"/>
    <col min="26" max="26" width="11" customWidth="1"/>
    <col min="27" max="27" width="15" customWidth="1"/>
    <col min="28" max="28" width="16.296875" customWidth="1"/>
    <col min="29" max="29" width="11" customWidth="1"/>
    <col min="30" max="30" width="15" customWidth="1"/>
    <col min="31" max="31" width="16.296875" customWidth="1"/>
    <col min="44" max="65" width="9.296875" hidden="1"/>
  </cols>
  <sheetData>
    <row r="1" spans="1:70" ht="21.75" customHeight="1">
      <c r="A1" s="21"/>
      <c r="B1" s="112"/>
      <c r="C1" s="112"/>
      <c r="D1" s="113" t="s">
        <v>1</v>
      </c>
      <c r="E1" s="112"/>
      <c r="F1" s="114" t="s">
        <v>86</v>
      </c>
      <c r="G1" s="393" t="s">
        <v>87</v>
      </c>
      <c r="H1" s="393"/>
      <c r="I1" s="115"/>
      <c r="J1" s="114" t="s">
        <v>88</v>
      </c>
      <c r="K1" s="113" t="s">
        <v>89</v>
      </c>
      <c r="L1" s="114" t="s">
        <v>90</v>
      </c>
      <c r="M1" s="114"/>
      <c r="N1" s="114"/>
      <c r="O1" s="114"/>
      <c r="P1" s="114"/>
      <c r="Q1" s="114"/>
      <c r="R1" s="114"/>
      <c r="S1" s="114"/>
      <c r="T1" s="11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7" customHeight="1">
      <c r="L2" s="385"/>
      <c r="M2" s="385"/>
      <c r="N2" s="385"/>
      <c r="O2" s="385"/>
      <c r="P2" s="385"/>
      <c r="Q2" s="385"/>
      <c r="R2" s="385"/>
      <c r="S2" s="385"/>
      <c r="T2" s="385"/>
      <c r="U2" s="385"/>
      <c r="V2" s="385"/>
      <c r="AT2" s="24" t="s">
        <v>85</v>
      </c>
    </row>
    <row r="3" spans="1:70" ht="7" customHeight="1">
      <c r="B3" s="25"/>
      <c r="C3" s="26"/>
      <c r="D3" s="26"/>
      <c r="E3" s="26"/>
      <c r="F3" s="26"/>
      <c r="G3" s="26"/>
      <c r="H3" s="26"/>
      <c r="I3" s="116"/>
      <c r="J3" s="26"/>
      <c r="K3" s="27"/>
      <c r="AT3" s="24" t="s">
        <v>82</v>
      </c>
    </row>
    <row r="4" spans="1:70" ht="37" customHeight="1">
      <c r="B4" s="28"/>
      <c r="C4" s="29"/>
      <c r="D4" s="30" t="s">
        <v>91</v>
      </c>
      <c r="E4" s="29"/>
      <c r="F4" s="29"/>
      <c r="G4" s="29"/>
      <c r="H4" s="29"/>
      <c r="I4" s="117"/>
      <c r="J4" s="29"/>
      <c r="K4" s="31"/>
      <c r="M4" s="32" t="s">
        <v>12</v>
      </c>
      <c r="AT4" s="24" t="s">
        <v>6</v>
      </c>
    </row>
    <row r="5" spans="1:70" ht="7" customHeight="1">
      <c r="B5" s="28"/>
      <c r="C5" s="29"/>
      <c r="D5" s="29"/>
      <c r="E5" s="29"/>
      <c r="F5" s="29"/>
      <c r="G5" s="29"/>
      <c r="H5" s="29"/>
      <c r="I5" s="117"/>
      <c r="J5" s="29"/>
      <c r="K5" s="31"/>
    </row>
    <row r="6" spans="1:70" ht="12">
      <c r="B6" s="28"/>
      <c r="C6" s="29"/>
      <c r="D6" s="37" t="s">
        <v>18</v>
      </c>
      <c r="E6" s="29"/>
      <c r="F6" s="29"/>
      <c r="G6" s="29"/>
      <c r="H6" s="29"/>
      <c r="I6" s="117"/>
      <c r="J6" s="29"/>
      <c r="K6" s="31"/>
    </row>
    <row r="7" spans="1:70" ht="22.5" customHeight="1">
      <c r="B7" s="28"/>
      <c r="C7" s="29"/>
      <c r="D7" s="29"/>
      <c r="E7" s="386" t="str">
        <f>'Rekapitulace stavby'!K6</f>
        <v>Výměna střešní krytiny na objektu Opavská 64/1 ve Šternberku</v>
      </c>
      <c r="F7" s="387"/>
      <c r="G7" s="387"/>
      <c r="H7" s="387"/>
      <c r="I7" s="117"/>
      <c r="J7" s="29"/>
      <c r="K7" s="31"/>
    </row>
    <row r="8" spans="1:70" s="1" customFormat="1" ht="12">
      <c r="B8" s="41"/>
      <c r="C8" s="42"/>
      <c r="D8" s="37" t="s">
        <v>92</v>
      </c>
      <c r="E8" s="42"/>
      <c r="F8" s="42"/>
      <c r="G8" s="42"/>
      <c r="H8" s="42"/>
      <c r="I8" s="118"/>
      <c r="J8" s="42"/>
      <c r="K8" s="45"/>
    </row>
    <row r="9" spans="1:70" s="1" customFormat="1" ht="37" customHeight="1">
      <c r="B9" s="41"/>
      <c r="C9" s="42"/>
      <c r="D9" s="42"/>
      <c r="E9" s="388" t="s">
        <v>506</v>
      </c>
      <c r="F9" s="389"/>
      <c r="G9" s="389"/>
      <c r="H9" s="389"/>
      <c r="I9" s="118"/>
      <c r="J9" s="42"/>
      <c r="K9" s="45"/>
    </row>
    <row r="10" spans="1:70" s="1" customFormat="1" ht="10.75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" customHeight="1">
      <c r="B11" s="41"/>
      <c r="C11" s="42"/>
      <c r="D11" s="37" t="s">
        <v>20</v>
      </c>
      <c r="E11" s="42"/>
      <c r="F11" s="35" t="s">
        <v>21</v>
      </c>
      <c r="G11" s="42"/>
      <c r="H11" s="42"/>
      <c r="I11" s="119" t="s">
        <v>22</v>
      </c>
      <c r="J11" s="35" t="s">
        <v>21</v>
      </c>
      <c r="K11" s="45"/>
    </row>
    <row r="12" spans="1:70" s="1" customFormat="1" ht="14.4" customHeight="1">
      <c r="B12" s="41"/>
      <c r="C12" s="42"/>
      <c r="D12" s="37" t="s">
        <v>23</v>
      </c>
      <c r="E12" s="42"/>
      <c r="F12" s="35" t="s">
        <v>24</v>
      </c>
      <c r="G12" s="42"/>
      <c r="H12" s="42"/>
      <c r="I12" s="119" t="s">
        <v>25</v>
      </c>
      <c r="J12" s="120" t="str">
        <f>'Rekapitulace stavby'!AN8</f>
        <v>4. 3. 2023</v>
      </c>
      <c r="K12" s="45"/>
    </row>
    <row r="13" spans="1:70" s="1" customFormat="1" ht="10.85" customHeight="1">
      <c r="B13" s="41"/>
      <c r="C13" s="42"/>
      <c r="D13" s="42"/>
      <c r="E13" s="42"/>
      <c r="F13" s="42"/>
      <c r="G13" s="42"/>
      <c r="H13" s="42"/>
      <c r="I13" s="118"/>
      <c r="J13" s="42"/>
      <c r="K13" s="45"/>
    </row>
    <row r="14" spans="1:70" s="1" customFormat="1" ht="14.4" customHeight="1">
      <c r="B14" s="41"/>
      <c r="C14" s="42"/>
      <c r="D14" s="37" t="s">
        <v>27</v>
      </c>
      <c r="E14" s="42"/>
      <c r="F14" s="42"/>
      <c r="G14" s="42"/>
      <c r="H14" s="42"/>
      <c r="I14" s="119" t="s">
        <v>28</v>
      </c>
      <c r="J14" s="35" t="s">
        <v>29</v>
      </c>
      <c r="K14" s="45"/>
    </row>
    <row r="15" spans="1:70" s="1" customFormat="1" ht="18" customHeight="1">
      <c r="B15" s="41"/>
      <c r="C15" s="42"/>
      <c r="D15" s="42"/>
      <c r="E15" s="35" t="s">
        <v>30</v>
      </c>
      <c r="F15" s="42"/>
      <c r="G15" s="42"/>
      <c r="H15" s="42"/>
      <c r="I15" s="119" t="s">
        <v>31</v>
      </c>
      <c r="J15" s="35" t="s">
        <v>32</v>
      </c>
      <c r="K15" s="45"/>
    </row>
    <row r="16" spans="1:70" s="1" customFormat="1" ht="7" customHeight="1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" customHeight="1">
      <c r="B17" s="41"/>
      <c r="C17" s="42"/>
      <c r="D17" s="37" t="s">
        <v>33</v>
      </c>
      <c r="E17" s="42"/>
      <c r="F17" s="42"/>
      <c r="G17" s="42"/>
      <c r="H17" s="42"/>
      <c r="I17" s="119" t="s">
        <v>28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31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7" customHeight="1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" customHeight="1">
      <c r="B20" s="41"/>
      <c r="C20" s="42"/>
      <c r="D20" s="37" t="s">
        <v>35</v>
      </c>
      <c r="E20" s="42"/>
      <c r="F20" s="42"/>
      <c r="G20" s="42"/>
      <c r="H20" s="42"/>
      <c r="I20" s="119" t="s">
        <v>28</v>
      </c>
      <c r="J20" s="35" t="str">
        <f>IF('Rekapitulace stavby'!AN16="","",'Rekapitulace stavby'!AN16)</f>
        <v/>
      </c>
      <c r="K20" s="45"/>
    </row>
    <row r="21" spans="2:11" s="1" customFormat="1" ht="18" customHeight="1">
      <c r="B21" s="41"/>
      <c r="C21" s="42"/>
      <c r="D21" s="42"/>
      <c r="E21" s="35" t="str">
        <f>IF('Rekapitulace stavby'!E17="","",'Rekapitulace stavby'!E17)</f>
        <v xml:space="preserve"> </v>
      </c>
      <c r="F21" s="42"/>
      <c r="G21" s="42"/>
      <c r="H21" s="42"/>
      <c r="I21" s="119" t="s">
        <v>31</v>
      </c>
      <c r="J21" s="35" t="str">
        <f>IF('Rekapitulace stavby'!AN17="","",'Rekapitulace stavby'!AN17)</f>
        <v/>
      </c>
      <c r="K21" s="45"/>
    </row>
    <row r="22" spans="2:11" s="1" customFormat="1" ht="7" customHeight="1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" customHeight="1">
      <c r="B23" s="41"/>
      <c r="C23" s="42"/>
      <c r="D23" s="37" t="s">
        <v>38</v>
      </c>
      <c r="E23" s="42"/>
      <c r="F23" s="42"/>
      <c r="G23" s="42"/>
      <c r="H23" s="42"/>
      <c r="I23" s="118"/>
      <c r="J23" s="42"/>
      <c r="K23" s="45"/>
    </row>
    <row r="24" spans="2:11" s="6" customFormat="1" ht="22.5" customHeight="1">
      <c r="B24" s="121"/>
      <c r="C24" s="122"/>
      <c r="D24" s="122"/>
      <c r="E24" s="355" t="s">
        <v>21</v>
      </c>
      <c r="F24" s="355"/>
      <c r="G24" s="355"/>
      <c r="H24" s="355"/>
      <c r="I24" s="123"/>
      <c r="J24" s="122"/>
      <c r="K24" s="124"/>
    </row>
    <row r="25" spans="2:11" s="1" customFormat="1" ht="7" customHeight="1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7" customHeight="1">
      <c r="B26" s="41"/>
      <c r="C26" s="42"/>
      <c r="D26" s="85"/>
      <c r="E26" s="85"/>
      <c r="F26" s="85"/>
      <c r="G26" s="85"/>
      <c r="H26" s="85"/>
      <c r="I26" s="125"/>
      <c r="J26" s="85"/>
      <c r="K26" s="126"/>
    </row>
    <row r="27" spans="2:11" s="1" customFormat="1" ht="25.4" customHeight="1">
      <c r="B27" s="41"/>
      <c r="C27" s="42"/>
      <c r="D27" s="127" t="s">
        <v>39</v>
      </c>
      <c r="E27" s="42"/>
      <c r="F27" s="42"/>
      <c r="G27" s="42"/>
      <c r="H27" s="42"/>
      <c r="I27" s="118"/>
      <c r="J27" s="128">
        <f>ROUND(J80,2)</f>
        <v>0</v>
      </c>
      <c r="K27" s="45"/>
    </row>
    <row r="28" spans="2:11" s="1" customFormat="1" ht="7" customHeight="1">
      <c r="B28" s="41"/>
      <c r="C28" s="42"/>
      <c r="D28" s="85"/>
      <c r="E28" s="85"/>
      <c r="F28" s="85"/>
      <c r="G28" s="85"/>
      <c r="H28" s="85"/>
      <c r="I28" s="125"/>
      <c r="J28" s="85"/>
      <c r="K28" s="126"/>
    </row>
    <row r="29" spans="2:11" s="1" customFormat="1" ht="14.4" customHeight="1">
      <c r="B29" s="41"/>
      <c r="C29" s="42"/>
      <c r="D29" s="42"/>
      <c r="E29" s="42"/>
      <c r="F29" s="46" t="s">
        <v>41</v>
      </c>
      <c r="G29" s="42"/>
      <c r="H29" s="42"/>
      <c r="I29" s="129" t="s">
        <v>40</v>
      </c>
      <c r="J29" s="46" t="s">
        <v>42</v>
      </c>
      <c r="K29" s="45"/>
    </row>
    <row r="30" spans="2:11" s="1" customFormat="1" ht="14.4" customHeight="1">
      <c r="B30" s="41"/>
      <c r="C30" s="42"/>
      <c r="D30" s="49" t="s">
        <v>43</v>
      </c>
      <c r="E30" s="49" t="s">
        <v>44</v>
      </c>
      <c r="F30" s="130">
        <f>ROUND(SUM(BE80:BE88), 2)</f>
        <v>0</v>
      </c>
      <c r="G30" s="42"/>
      <c r="H30" s="42"/>
      <c r="I30" s="131">
        <v>0.21</v>
      </c>
      <c r="J30" s="130">
        <f>ROUND(ROUND((SUM(BE80:BE88)), 2)*I30, 2)</f>
        <v>0</v>
      </c>
      <c r="K30" s="45"/>
    </row>
    <row r="31" spans="2:11" s="1" customFormat="1" ht="14.4" customHeight="1">
      <c r="B31" s="41"/>
      <c r="C31" s="42"/>
      <c r="D31" s="42"/>
      <c r="E31" s="49" t="s">
        <v>45</v>
      </c>
      <c r="F31" s="130">
        <f>ROUND(SUM(BF80:BF88), 2)</f>
        <v>0</v>
      </c>
      <c r="G31" s="42"/>
      <c r="H31" s="42"/>
      <c r="I31" s="131">
        <v>0.15</v>
      </c>
      <c r="J31" s="130">
        <f>ROUND(ROUND((SUM(BF80:BF88)), 2)*I31, 2)</f>
        <v>0</v>
      </c>
      <c r="K31" s="45"/>
    </row>
    <row r="32" spans="2:11" s="1" customFormat="1" ht="14.4" hidden="1" customHeight="1">
      <c r="B32" s="41"/>
      <c r="C32" s="42"/>
      <c r="D32" s="42"/>
      <c r="E32" s="49" t="s">
        <v>46</v>
      </c>
      <c r="F32" s="130">
        <f>ROUND(SUM(BG80:BG88), 2)</f>
        <v>0</v>
      </c>
      <c r="G32" s="42"/>
      <c r="H32" s="42"/>
      <c r="I32" s="131">
        <v>0.21</v>
      </c>
      <c r="J32" s="130">
        <v>0</v>
      </c>
      <c r="K32" s="45"/>
    </row>
    <row r="33" spans="2:11" s="1" customFormat="1" ht="14.4" hidden="1" customHeight="1">
      <c r="B33" s="41"/>
      <c r="C33" s="42"/>
      <c r="D33" s="42"/>
      <c r="E33" s="49" t="s">
        <v>47</v>
      </c>
      <c r="F33" s="130">
        <f>ROUND(SUM(BH80:BH88), 2)</f>
        <v>0</v>
      </c>
      <c r="G33" s="42"/>
      <c r="H33" s="42"/>
      <c r="I33" s="131">
        <v>0.15</v>
      </c>
      <c r="J33" s="130">
        <v>0</v>
      </c>
      <c r="K33" s="45"/>
    </row>
    <row r="34" spans="2:11" s="1" customFormat="1" ht="14.4" hidden="1" customHeight="1">
      <c r="B34" s="41"/>
      <c r="C34" s="42"/>
      <c r="D34" s="42"/>
      <c r="E34" s="49" t="s">
        <v>48</v>
      </c>
      <c r="F34" s="130">
        <f>ROUND(SUM(BI80:BI88), 2)</f>
        <v>0</v>
      </c>
      <c r="G34" s="42"/>
      <c r="H34" s="42"/>
      <c r="I34" s="131">
        <v>0</v>
      </c>
      <c r="J34" s="130">
        <v>0</v>
      </c>
      <c r="K34" s="45"/>
    </row>
    <row r="35" spans="2:11" s="1" customFormat="1" ht="7" customHeight="1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4" customHeight="1">
      <c r="B36" s="41"/>
      <c r="C36" s="132"/>
      <c r="D36" s="133" t="s">
        <v>49</v>
      </c>
      <c r="E36" s="79"/>
      <c r="F36" s="79"/>
      <c r="G36" s="134" t="s">
        <v>50</v>
      </c>
      <c r="H36" s="135" t="s">
        <v>51</v>
      </c>
      <c r="I36" s="136"/>
      <c r="J36" s="137">
        <f>SUM(J27:J34)</f>
        <v>0</v>
      </c>
      <c r="K36" s="138"/>
    </row>
    <row r="37" spans="2:11" s="1" customFormat="1" ht="14.4" customHeight="1">
      <c r="B37" s="56"/>
      <c r="C37" s="57"/>
      <c r="D37" s="57"/>
      <c r="E37" s="57"/>
      <c r="F37" s="57"/>
      <c r="G37" s="57"/>
      <c r="H37" s="57"/>
      <c r="I37" s="139"/>
      <c r="J37" s="57"/>
      <c r="K37" s="58"/>
    </row>
    <row r="41" spans="2:11" s="1" customFormat="1" ht="7" customHeight="1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7" customHeight="1">
      <c r="B42" s="41"/>
      <c r="C42" s="30" t="s">
        <v>94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7" customHeight="1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" customHeight="1">
      <c r="B44" s="41"/>
      <c r="C44" s="37" t="s">
        <v>18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22.5" customHeight="1">
      <c r="B45" s="41"/>
      <c r="C45" s="42"/>
      <c r="D45" s="42"/>
      <c r="E45" s="386" t="str">
        <f>E7</f>
        <v>Výměna střešní krytiny na objektu Opavská 64/1 ve Šternberku</v>
      </c>
      <c r="F45" s="387"/>
      <c r="G45" s="387"/>
      <c r="H45" s="387"/>
      <c r="I45" s="118"/>
      <c r="J45" s="42"/>
      <c r="K45" s="45"/>
    </row>
    <row r="46" spans="2:11" s="1" customFormat="1" ht="14.4" customHeight="1">
      <c r="B46" s="41"/>
      <c r="C46" s="37" t="s">
        <v>92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23.25" customHeight="1">
      <c r="B47" s="41"/>
      <c r="C47" s="42"/>
      <c r="D47" s="42"/>
      <c r="E47" s="388" t="str">
        <f>E9</f>
        <v>02122022/01-02 - Vedlejší rozpočtové náklady</v>
      </c>
      <c r="F47" s="389"/>
      <c r="G47" s="389"/>
      <c r="H47" s="389"/>
      <c r="I47" s="118"/>
      <c r="J47" s="42"/>
      <c r="K47" s="45"/>
    </row>
    <row r="48" spans="2:11" s="1" customFormat="1" ht="7" customHeight="1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>
      <c r="B49" s="41"/>
      <c r="C49" s="37" t="s">
        <v>23</v>
      </c>
      <c r="D49" s="42"/>
      <c r="E49" s="42"/>
      <c r="F49" s="35" t="str">
        <f>F12</f>
        <v>Opavská 64/1</v>
      </c>
      <c r="G49" s="42"/>
      <c r="H49" s="42"/>
      <c r="I49" s="119" t="s">
        <v>25</v>
      </c>
      <c r="J49" s="120" t="str">
        <f>IF(J12="","",J12)</f>
        <v>4. 3. 2023</v>
      </c>
      <c r="K49" s="45"/>
    </row>
    <row r="50" spans="2:47" s="1" customFormat="1" ht="7" customHeight="1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 ht="12">
      <c r="B51" s="41"/>
      <c r="C51" s="37" t="s">
        <v>27</v>
      </c>
      <c r="D51" s="42"/>
      <c r="E51" s="42"/>
      <c r="F51" s="35" t="str">
        <f>E15</f>
        <v>Město Šternberk, Horní náměstí 16, 78501 Šternberk</v>
      </c>
      <c r="G51" s="42"/>
      <c r="H51" s="42"/>
      <c r="I51" s="119" t="s">
        <v>35</v>
      </c>
      <c r="J51" s="35" t="str">
        <f>E21</f>
        <v xml:space="preserve"> </v>
      </c>
      <c r="K51" s="45"/>
    </row>
    <row r="52" spans="2:47" s="1" customFormat="1" ht="14.4" customHeight="1">
      <c r="B52" s="41"/>
      <c r="C52" s="37" t="s">
        <v>33</v>
      </c>
      <c r="D52" s="42"/>
      <c r="E52" s="42"/>
      <c r="F52" s="35" t="str">
        <f>IF(E18="","",E18)</f>
        <v/>
      </c>
      <c r="G52" s="42"/>
      <c r="H52" s="42"/>
      <c r="I52" s="118"/>
      <c r="J52" s="42"/>
      <c r="K52" s="45"/>
    </row>
    <row r="53" spans="2:47" s="1" customFormat="1" ht="10.3" customHeight="1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>
      <c r="B54" s="41"/>
      <c r="C54" s="144" t="s">
        <v>95</v>
      </c>
      <c r="D54" s="132"/>
      <c r="E54" s="132"/>
      <c r="F54" s="132"/>
      <c r="G54" s="132"/>
      <c r="H54" s="132"/>
      <c r="I54" s="145"/>
      <c r="J54" s="146" t="s">
        <v>96</v>
      </c>
      <c r="K54" s="147"/>
    </row>
    <row r="55" spans="2:47" s="1" customFormat="1" ht="10.3" customHeight="1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>
      <c r="B56" s="41"/>
      <c r="C56" s="148" t="s">
        <v>97</v>
      </c>
      <c r="D56" s="42"/>
      <c r="E56" s="42"/>
      <c r="F56" s="42"/>
      <c r="G56" s="42"/>
      <c r="H56" s="42"/>
      <c r="I56" s="118"/>
      <c r="J56" s="128">
        <f>J80</f>
        <v>0</v>
      </c>
      <c r="K56" s="45"/>
      <c r="AU56" s="24" t="s">
        <v>98</v>
      </c>
    </row>
    <row r="57" spans="2:47" s="7" customFormat="1" ht="25" customHeight="1">
      <c r="B57" s="149"/>
      <c r="C57" s="150"/>
      <c r="D57" s="151" t="s">
        <v>507</v>
      </c>
      <c r="E57" s="152"/>
      <c r="F57" s="152"/>
      <c r="G57" s="152"/>
      <c r="H57" s="152"/>
      <c r="I57" s="153"/>
      <c r="J57" s="154">
        <f>J81</f>
        <v>0</v>
      </c>
      <c r="K57" s="155"/>
    </row>
    <row r="58" spans="2:47" s="8" customFormat="1" ht="19.95" customHeight="1">
      <c r="B58" s="156"/>
      <c r="C58" s="157"/>
      <c r="D58" s="158" t="s">
        <v>508</v>
      </c>
      <c r="E58" s="159"/>
      <c r="F58" s="159"/>
      <c r="G58" s="159"/>
      <c r="H58" s="159"/>
      <c r="I58" s="160"/>
      <c r="J58" s="161">
        <f>J82</f>
        <v>0</v>
      </c>
      <c r="K58" s="162"/>
    </row>
    <row r="59" spans="2:47" s="8" customFormat="1" ht="19.95" customHeight="1">
      <c r="B59" s="156"/>
      <c r="C59" s="157"/>
      <c r="D59" s="158" t="s">
        <v>509</v>
      </c>
      <c r="E59" s="159"/>
      <c r="F59" s="159"/>
      <c r="G59" s="159"/>
      <c r="H59" s="159"/>
      <c r="I59" s="160"/>
      <c r="J59" s="161">
        <f>J85</f>
        <v>0</v>
      </c>
      <c r="K59" s="162"/>
    </row>
    <row r="60" spans="2:47" s="8" customFormat="1" ht="19.95" customHeight="1">
      <c r="B60" s="156"/>
      <c r="C60" s="157"/>
      <c r="D60" s="158" t="s">
        <v>510</v>
      </c>
      <c r="E60" s="159"/>
      <c r="F60" s="159"/>
      <c r="G60" s="159"/>
      <c r="H60" s="159"/>
      <c r="I60" s="160"/>
      <c r="J60" s="161">
        <f>J87</f>
        <v>0</v>
      </c>
      <c r="K60" s="162"/>
    </row>
    <row r="61" spans="2:47" s="1" customFormat="1" ht="21.75" customHeight="1">
      <c r="B61" s="41"/>
      <c r="C61" s="42"/>
      <c r="D61" s="42"/>
      <c r="E61" s="42"/>
      <c r="F61" s="42"/>
      <c r="G61" s="42"/>
      <c r="H61" s="42"/>
      <c r="I61" s="118"/>
      <c r="J61" s="42"/>
      <c r="K61" s="45"/>
    </row>
    <row r="62" spans="2:47" s="1" customFormat="1" ht="7" customHeight="1">
      <c r="B62" s="56"/>
      <c r="C62" s="57"/>
      <c r="D62" s="57"/>
      <c r="E62" s="57"/>
      <c r="F62" s="57"/>
      <c r="G62" s="57"/>
      <c r="H62" s="57"/>
      <c r="I62" s="139"/>
      <c r="J62" s="57"/>
      <c r="K62" s="58"/>
    </row>
    <row r="66" spans="2:63" s="1" customFormat="1" ht="7" customHeight="1">
      <c r="B66" s="59"/>
      <c r="C66" s="60"/>
      <c r="D66" s="60"/>
      <c r="E66" s="60"/>
      <c r="F66" s="60"/>
      <c r="G66" s="60"/>
      <c r="H66" s="60"/>
      <c r="I66" s="142"/>
      <c r="J66" s="60"/>
      <c r="K66" s="60"/>
      <c r="L66" s="61"/>
    </row>
    <row r="67" spans="2:63" s="1" customFormat="1" ht="37" customHeight="1">
      <c r="B67" s="41"/>
      <c r="C67" s="62" t="s">
        <v>111</v>
      </c>
      <c r="D67" s="63"/>
      <c r="E67" s="63"/>
      <c r="F67" s="63"/>
      <c r="G67" s="63"/>
      <c r="H67" s="63"/>
      <c r="I67" s="163"/>
      <c r="J67" s="63"/>
      <c r="K67" s="63"/>
      <c r="L67" s="61"/>
    </row>
    <row r="68" spans="2:63" s="1" customFormat="1" ht="7" customHeight="1">
      <c r="B68" s="41"/>
      <c r="C68" s="63"/>
      <c r="D68" s="63"/>
      <c r="E68" s="63"/>
      <c r="F68" s="63"/>
      <c r="G68" s="63"/>
      <c r="H68" s="63"/>
      <c r="I68" s="163"/>
      <c r="J68" s="63"/>
      <c r="K68" s="63"/>
      <c r="L68" s="61"/>
    </row>
    <row r="69" spans="2:63" s="1" customFormat="1" ht="14.4" customHeight="1">
      <c r="B69" s="41"/>
      <c r="C69" s="65" t="s">
        <v>18</v>
      </c>
      <c r="D69" s="63"/>
      <c r="E69" s="63"/>
      <c r="F69" s="63"/>
      <c r="G69" s="63"/>
      <c r="H69" s="63"/>
      <c r="I69" s="163"/>
      <c r="J69" s="63"/>
      <c r="K69" s="63"/>
      <c r="L69" s="61"/>
    </row>
    <row r="70" spans="2:63" s="1" customFormat="1" ht="22.5" customHeight="1">
      <c r="B70" s="41"/>
      <c r="C70" s="63"/>
      <c r="D70" s="63"/>
      <c r="E70" s="390" t="str">
        <f>E7</f>
        <v>Výměna střešní krytiny na objektu Opavská 64/1 ve Šternberku</v>
      </c>
      <c r="F70" s="391"/>
      <c r="G70" s="391"/>
      <c r="H70" s="391"/>
      <c r="I70" s="163"/>
      <c r="J70" s="63"/>
      <c r="K70" s="63"/>
      <c r="L70" s="61"/>
    </row>
    <row r="71" spans="2:63" s="1" customFormat="1" ht="14.4" customHeight="1">
      <c r="B71" s="41"/>
      <c r="C71" s="65" t="s">
        <v>92</v>
      </c>
      <c r="D71" s="63"/>
      <c r="E71" s="63"/>
      <c r="F71" s="63"/>
      <c r="G71" s="63"/>
      <c r="H71" s="63"/>
      <c r="I71" s="163"/>
      <c r="J71" s="63"/>
      <c r="K71" s="63"/>
      <c r="L71" s="61"/>
    </row>
    <row r="72" spans="2:63" s="1" customFormat="1" ht="23.25" customHeight="1">
      <c r="B72" s="41"/>
      <c r="C72" s="63"/>
      <c r="D72" s="63"/>
      <c r="E72" s="366" t="str">
        <f>E9</f>
        <v>02122022/01-02 - Vedlejší rozpočtové náklady</v>
      </c>
      <c r="F72" s="392"/>
      <c r="G72" s="392"/>
      <c r="H72" s="392"/>
      <c r="I72" s="163"/>
      <c r="J72" s="63"/>
      <c r="K72" s="63"/>
      <c r="L72" s="61"/>
    </row>
    <row r="73" spans="2:63" s="1" customFormat="1" ht="7" customHeight="1">
      <c r="B73" s="41"/>
      <c r="C73" s="63"/>
      <c r="D73" s="63"/>
      <c r="E73" s="63"/>
      <c r="F73" s="63"/>
      <c r="G73" s="63"/>
      <c r="H73" s="63"/>
      <c r="I73" s="163"/>
      <c r="J73" s="63"/>
      <c r="K73" s="63"/>
      <c r="L73" s="61"/>
    </row>
    <row r="74" spans="2:63" s="1" customFormat="1" ht="18" customHeight="1">
      <c r="B74" s="41"/>
      <c r="C74" s="65" t="s">
        <v>23</v>
      </c>
      <c r="D74" s="63"/>
      <c r="E74" s="63"/>
      <c r="F74" s="164" t="str">
        <f>F12</f>
        <v>Opavská 64/1</v>
      </c>
      <c r="G74" s="63"/>
      <c r="H74" s="63"/>
      <c r="I74" s="165" t="s">
        <v>25</v>
      </c>
      <c r="J74" s="73" t="str">
        <f>IF(J12="","",J12)</f>
        <v>4. 3. 2023</v>
      </c>
      <c r="K74" s="63"/>
      <c r="L74" s="61"/>
    </row>
    <row r="75" spans="2:63" s="1" customFormat="1" ht="7" customHeight="1">
      <c r="B75" s="41"/>
      <c r="C75" s="63"/>
      <c r="D75" s="63"/>
      <c r="E75" s="63"/>
      <c r="F75" s="63"/>
      <c r="G75" s="63"/>
      <c r="H75" s="63"/>
      <c r="I75" s="163"/>
      <c r="J75" s="63"/>
      <c r="K75" s="63"/>
      <c r="L75" s="61"/>
    </row>
    <row r="76" spans="2:63" s="1" customFormat="1" ht="12">
      <c r="B76" s="41"/>
      <c r="C76" s="65" t="s">
        <v>27</v>
      </c>
      <c r="D76" s="63"/>
      <c r="E76" s="63"/>
      <c r="F76" s="164" t="str">
        <f>E15</f>
        <v>Město Šternberk, Horní náměstí 16, 78501 Šternberk</v>
      </c>
      <c r="G76" s="63"/>
      <c r="H76" s="63"/>
      <c r="I76" s="165" t="s">
        <v>35</v>
      </c>
      <c r="J76" s="164" t="str">
        <f>E21</f>
        <v xml:space="preserve"> </v>
      </c>
      <c r="K76" s="63"/>
      <c r="L76" s="61"/>
    </row>
    <row r="77" spans="2:63" s="1" customFormat="1" ht="14.4" customHeight="1">
      <c r="B77" s="41"/>
      <c r="C77" s="65" t="s">
        <v>33</v>
      </c>
      <c r="D77" s="63"/>
      <c r="E77" s="63"/>
      <c r="F77" s="164" t="str">
        <f>IF(E18="","",E18)</f>
        <v/>
      </c>
      <c r="G77" s="63"/>
      <c r="H77" s="63"/>
      <c r="I77" s="163"/>
      <c r="J77" s="63"/>
      <c r="K77" s="63"/>
      <c r="L77" s="61"/>
    </row>
    <row r="78" spans="2:63" s="1" customFormat="1" ht="10.3" customHeight="1">
      <c r="B78" s="41"/>
      <c r="C78" s="63"/>
      <c r="D78" s="63"/>
      <c r="E78" s="63"/>
      <c r="F78" s="63"/>
      <c r="G78" s="63"/>
      <c r="H78" s="63"/>
      <c r="I78" s="163"/>
      <c r="J78" s="63"/>
      <c r="K78" s="63"/>
      <c r="L78" s="61"/>
    </row>
    <row r="79" spans="2:63" s="9" customFormat="1" ht="29.25" customHeight="1">
      <c r="B79" s="166"/>
      <c r="C79" s="167" t="s">
        <v>112</v>
      </c>
      <c r="D79" s="168" t="s">
        <v>58</v>
      </c>
      <c r="E79" s="168" t="s">
        <v>54</v>
      </c>
      <c r="F79" s="168" t="s">
        <v>113</v>
      </c>
      <c r="G79" s="168" t="s">
        <v>114</v>
      </c>
      <c r="H79" s="168" t="s">
        <v>115</v>
      </c>
      <c r="I79" s="169" t="s">
        <v>116</v>
      </c>
      <c r="J79" s="168" t="s">
        <v>96</v>
      </c>
      <c r="K79" s="170" t="s">
        <v>117</v>
      </c>
      <c r="L79" s="171"/>
      <c r="M79" s="81" t="s">
        <v>118</v>
      </c>
      <c r="N79" s="82" t="s">
        <v>43</v>
      </c>
      <c r="O79" s="82" t="s">
        <v>119</v>
      </c>
      <c r="P79" s="82" t="s">
        <v>120</v>
      </c>
      <c r="Q79" s="82" t="s">
        <v>121</v>
      </c>
      <c r="R79" s="82" t="s">
        <v>122</v>
      </c>
      <c r="S79" s="82" t="s">
        <v>123</v>
      </c>
      <c r="T79" s="83" t="s">
        <v>124</v>
      </c>
    </row>
    <row r="80" spans="2:63" s="1" customFormat="1" ht="29.25" customHeight="1">
      <c r="B80" s="41"/>
      <c r="C80" s="87" t="s">
        <v>97</v>
      </c>
      <c r="D80" s="63"/>
      <c r="E80" s="63"/>
      <c r="F80" s="63"/>
      <c r="G80" s="63"/>
      <c r="H80" s="63"/>
      <c r="I80" s="163"/>
      <c r="J80" s="172">
        <f>BK80</f>
        <v>0</v>
      </c>
      <c r="K80" s="63"/>
      <c r="L80" s="61"/>
      <c r="M80" s="84"/>
      <c r="N80" s="85"/>
      <c r="O80" s="85"/>
      <c r="P80" s="173">
        <f>P81</f>
        <v>0</v>
      </c>
      <c r="Q80" s="85"/>
      <c r="R80" s="173">
        <f>R81</f>
        <v>0</v>
      </c>
      <c r="S80" s="85"/>
      <c r="T80" s="174">
        <f>T81</f>
        <v>0</v>
      </c>
      <c r="AT80" s="24" t="s">
        <v>72</v>
      </c>
      <c r="AU80" s="24" t="s">
        <v>98</v>
      </c>
      <c r="BK80" s="175">
        <f>BK81</f>
        <v>0</v>
      </c>
    </row>
    <row r="81" spans="2:65" s="10" customFormat="1" ht="37.4" customHeight="1">
      <c r="B81" s="176"/>
      <c r="C81" s="177"/>
      <c r="D81" s="178" t="s">
        <v>72</v>
      </c>
      <c r="E81" s="179" t="s">
        <v>511</v>
      </c>
      <c r="F81" s="179" t="s">
        <v>512</v>
      </c>
      <c r="G81" s="177"/>
      <c r="H81" s="177"/>
      <c r="I81" s="180"/>
      <c r="J81" s="181">
        <f>BK81</f>
        <v>0</v>
      </c>
      <c r="K81" s="177"/>
      <c r="L81" s="182"/>
      <c r="M81" s="183"/>
      <c r="N81" s="184"/>
      <c r="O81" s="184"/>
      <c r="P81" s="185">
        <f>P82+P85+P87</f>
        <v>0</v>
      </c>
      <c r="Q81" s="184"/>
      <c r="R81" s="185">
        <f>R82+R85+R87</f>
        <v>0</v>
      </c>
      <c r="S81" s="184"/>
      <c r="T81" s="186">
        <f>T82+T85+T87</f>
        <v>0</v>
      </c>
      <c r="AR81" s="187" t="s">
        <v>180</v>
      </c>
      <c r="AT81" s="188" t="s">
        <v>72</v>
      </c>
      <c r="AU81" s="188" t="s">
        <v>73</v>
      </c>
      <c r="AY81" s="187" t="s">
        <v>127</v>
      </c>
      <c r="BK81" s="189">
        <f>BK82+BK85+BK87</f>
        <v>0</v>
      </c>
    </row>
    <row r="82" spans="2:65" s="10" customFormat="1" ht="19.95" customHeight="1">
      <c r="B82" s="176"/>
      <c r="C82" s="177"/>
      <c r="D82" s="192" t="s">
        <v>72</v>
      </c>
      <c r="E82" s="193" t="s">
        <v>513</v>
      </c>
      <c r="F82" s="193" t="s">
        <v>514</v>
      </c>
      <c r="G82" s="177"/>
      <c r="H82" s="177"/>
      <c r="I82" s="180"/>
      <c r="J82" s="194">
        <f>BK82</f>
        <v>0</v>
      </c>
      <c r="K82" s="177"/>
      <c r="L82" s="182"/>
      <c r="M82" s="183"/>
      <c r="N82" s="184"/>
      <c r="O82" s="184"/>
      <c r="P82" s="185">
        <f>SUM(P83:P84)</f>
        <v>0</v>
      </c>
      <c r="Q82" s="184"/>
      <c r="R82" s="185">
        <f>SUM(R83:R84)</f>
        <v>0</v>
      </c>
      <c r="S82" s="184"/>
      <c r="T82" s="186">
        <f>SUM(T83:T84)</f>
        <v>0</v>
      </c>
      <c r="AR82" s="187" t="s">
        <v>180</v>
      </c>
      <c r="AT82" s="188" t="s">
        <v>72</v>
      </c>
      <c r="AU82" s="188" t="s">
        <v>80</v>
      </c>
      <c r="AY82" s="187" t="s">
        <v>127</v>
      </c>
      <c r="BK82" s="189">
        <f>SUM(BK83:BK84)</f>
        <v>0</v>
      </c>
    </row>
    <row r="83" spans="2:65" s="1" customFormat="1" ht="22.5" customHeight="1">
      <c r="B83" s="41"/>
      <c r="C83" s="195" t="s">
        <v>515</v>
      </c>
      <c r="D83" s="195" t="s">
        <v>132</v>
      </c>
      <c r="E83" s="196" t="s">
        <v>516</v>
      </c>
      <c r="F83" s="197" t="s">
        <v>517</v>
      </c>
      <c r="G83" s="198" t="s">
        <v>238</v>
      </c>
      <c r="H83" s="244"/>
      <c r="I83" s="200"/>
      <c r="J83" s="201">
        <f>ROUND(I83*H83,2)</f>
        <v>0</v>
      </c>
      <c r="K83" s="197" t="s">
        <v>21</v>
      </c>
      <c r="L83" s="61"/>
      <c r="M83" s="202" t="s">
        <v>21</v>
      </c>
      <c r="N83" s="203" t="s">
        <v>44</v>
      </c>
      <c r="O83" s="42"/>
      <c r="P83" s="204">
        <f>O83*H83</f>
        <v>0</v>
      </c>
      <c r="Q83" s="204">
        <v>0</v>
      </c>
      <c r="R83" s="204">
        <f>Q83*H83</f>
        <v>0</v>
      </c>
      <c r="S83" s="204">
        <v>0</v>
      </c>
      <c r="T83" s="205">
        <f>S83*H83</f>
        <v>0</v>
      </c>
      <c r="AR83" s="24" t="s">
        <v>518</v>
      </c>
      <c r="AT83" s="24" t="s">
        <v>132</v>
      </c>
      <c r="AU83" s="24" t="s">
        <v>82</v>
      </c>
      <c r="AY83" s="24" t="s">
        <v>127</v>
      </c>
      <c r="BE83" s="206">
        <f>IF(N83="základní",J83,0)</f>
        <v>0</v>
      </c>
      <c r="BF83" s="206">
        <f>IF(N83="snížená",J83,0)</f>
        <v>0</v>
      </c>
      <c r="BG83" s="206">
        <f>IF(N83="zákl. přenesená",J83,0)</f>
        <v>0</v>
      </c>
      <c r="BH83" s="206">
        <f>IF(N83="sníž. přenesená",J83,0)</f>
        <v>0</v>
      </c>
      <c r="BI83" s="206">
        <f>IF(N83="nulová",J83,0)</f>
        <v>0</v>
      </c>
      <c r="BJ83" s="24" t="s">
        <v>80</v>
      </c>
      <c r="BK83" s="206">
        <f>ROUND(I83*H83,2)</f>
        <v>0</v>
      </c>
      <c r="BL83" s="24" t="s">
        <v>518</v>
      </c>
      <c r="BM83" s="24" t="s">
        <v>519</v>
      </c>
    </row>
    <row r="84" spans="2:65" s="1" customFormat="1" ht="22.5" customHeight="1">
      <c r="B84" s="41"/>
      <c r="C84" s="195" t="s">
        <v>520</v>
      </c>
      <c r="D84" s="195" t="s">
        <v>132</v>
      </c>
      <c r="E84" s="196" t="s">
        <v>521</v>
      </c>
      <c r="F84" s="197" t="s">
        <v>522</v>
      </c>
      <c r="G84" s="198" t="s">
        <v>523</v>
      </c>
      <c r="H84" s="199">
        <v>1</v>
      </c>
      <c r="I84" s="200"/>
      <c r="J84" s="201">
        <f>ROUND(I84*H84,2)</f>
        <v>0</v>
      </c>
      <c r="K84" s="197" t="s">
        <v>136</v>
      </c>
      <c r="L84" s="61"/>
      <c r="M84" s="202" t="s">
        <v>21</v>
      </c>
      <c r="N84" s="203" t="s">
        <v>44</v>
      </c>
      <c r="O84" s="42"/>
      <c r="P84" s="204">
        <f>O84*H84</f>
        <v>0</v>
      </c>
      <c r="Q84" s="204">
        <v>0</v>
      </c>
      <c r="R84" s="204">
        <f>Q84*H84</f>
        <v>0</v>
      </c>
      <c r="S84" s="204">
        <v>0</v>
      </c>
      <c r="T84" s="205">
        <f>S84*H84</f>
        <v>0</v>
      </c>
      <c r="AR84" s="24" t="s">
        <v>518</v>
      </c>
      <c r="AT84" s="24" t="s">
        <v>132</v>
      </c>
      <c r="AU84" s="24" t="s">
        <v>82</v>
      </c>
      <c r="AY84" s="24" t="s">
        <v>127</v>
      </c>
      <c r="BE84" s="206">
        <f>IF(N84="základní",J84,0)</f>
        <v>0</v>
      </c>
      <c r="BF84" s="206">
        <f>IF(N84="snížená",J84,0)</f>
        <v>0</v>
      </c>
      <c r="BG84" s="206">
        <f>IF(N84="zákl. přenesená",J84,0)</f>
        <v>0</v>
      </c>
      <c r="BH84" s="206">
        <f>IF(N84="sníž. přenesená",J84,0)</f>
        <v>0</v>
      </c>
      <c r="BI84" s="206">
        <f>IF(N84="nulová",J84,0)</f>
        <v>0</v>
      </c>
      <c r="BJ84" s="24" t="s">
        <v>80</v>
      </c>
      <c r="BK84" s="206">
        <f>ROUND(I84*H84,2)</f>
        <v>0</v>
      </c>
      <c r="BL84" s="24" t="s">
        <v>518</v>
      </c>
      <c r="BM84" s="24" t="s">
        <v>524</v>
      </c>
    </row>
    <row r="85" spans="2:65" s="10" customFormat="1" ht="29.9" customHeight="1">
      <c r="B85" s="176"/>
      <c r="C85" s="177"/>
      <c r="D85" s="192" t="s">
        <v>72</v>
      </c>
      <c r="E85" s="193" t="s">
        <v>525</v>
      </c>
      <c r="F85" s="193" t="s">
        <v>526</v>
      </c>
      <c r="G85" s="177"/>
      <c r="H85" s="177"/>
      <c r="I85" s="180"/>
      <c r="J85" s="194">
        <f>BK85</f>
        <v>0</v>
      </c>
      <c r="K85" s="177"/>
      <c r="L85" s="182"/>
      <c r="M85" s="183"/>
      <c r="N85" s="184"/>
      <c r="O85" s="184"/>
      <c r="P85" s="185">
        <f>P86</f>
        <v>0</v>
      </c>
      <c r="Q85" s="184"/>
      <c r="R85" s="185">
        <f>R86</f>
        <v>0</v>
      </c>
      <c r="S85" s="184"/>
      <c r="T85" s="186">
        <f>T86</f>
        <v>0</v>
      </c>
      <c r="AR85" s="187" t="s">
        <v>180</v>
      </c>
      <c r="AT85" s="188" t="s">
        <v>72</v>
      </c>
      <c r="AU85" s="188" t="s">
        <v>80</v>
      </c>
      <c r="AY85" s="187" t="s">
        <v>127</v>
      </c>
      <c r="BK85" s="189">
        <f>BK86</f>
        <v>0</v>
      </c>
    </row>
    <row r="86" spans="2:65" s="1" customFormat="1" ht="22.5" customHeight="1">
      <c r="B86" s="41"/>
      <c r="C86" s="195" t="s">
        <v>218</v>
      </c>
      <c r="D86" s="195" t="s">
        <v>132</v>
      </c>
      <c r="E86" s="196" t="s">
        <v>527</v>
      </c>
      <c r="F86" s="197" t="s">
        <v>528</v>
      </c>
      <c r="G86" s="198" t="s">
        <v>238</v>
      </c>
      <c r="H86" s="244"/>
      <c r="I86" s="200"/>
      <c r="J86" s="201">
        <f>ROUND(I86*H86,2)</f>
        <v>0</v>
      </c>
      <c r="K86" s="197" t="s">
        <v>21</v>
      </c>
      <c r="L86" s="61"/>
      <c r="M86" s="202" t="s">
        <v>21</v>
      </c>
      <c r="N86" s="203" t="s">
        <v>44</v>
      </c>
      <c r="O86" s="42"/>
      <c r="P86" s="204">
        <f>O86*H86</f>
        <v>0</v>
      </c>
      <c r="Q86" s="204">
        <v>0</v>
      </c>
      <c r="R86" s="204">
        <f>Q86*H86</f>
        <v>0</v>
      </c>
      <c r="S86" s="204">
        <v>0</v>
      </c>
      <c r="T86" s="205">
        <f>S86*H86</f>
        <v>0</v>
      </c>
      <c r="AR86" s="24" t="s">
        <v>518</v>
      </c>
      <c r="AT86" s="24" t="s">
        <v>132</v>
      </c>
      <c r="AU86" s="24" t="s">
        <v>82</v>
      </c>
      <c r="AY86" s="24" t="s">
        <v>127</v>
      </c>
      <c r="BE86" s="206">
        <f>IF(N86="základní",J86,0)</f>
        <v>0</v>
      </c>
      <c r="BF86" s="206">
        <f>IF(N86="snížená",J86,0)</f>
        <v>0</v>
      </c>
      <c r="BG86" s="206">
        <f>IF(N86="zákl. přenesená",J86,0)</f>
        <v>0</v>
      </c>
      <c r="BH86" s="206">
        <f>IF(N86="sníž. přenesená",J86,0)</f>
        <v>0</v>
      </c>
      <c r="BI86" s="206">
        <f>IF(N86="nulová",J86,0)</f>
        <v>0</v>
      </c>
      <c r="BJ86" s="24" t="s">
        <v>80</v>
      </c>
      <c r="BK86" s="206">
        <f>ROUND(I86*H86,2)</f>
        <v>0</v>
      </c>
      <c r="BL86" s="24" t="s">
        <v>518</v>
      </c>
      <c r="BM86" s="24" t="s">
        <v>529</v>
      </c>
    </row>
    <row r="87" spans="2:65" s="10" customFormat="1" ht="29.9" customHeight="1">
      <c r="B87" s="176"/>
      <c r="C87" s="177"/>
      <c r="D87" s="192" t="s">
        <v>72</v>
      </c>
      <c r="E87" s="193" t="s">
        <v>530</v>
      </c>
      <c r="F87" s="193" t="s">
        <v>531</v>
      </c>
      <c r="G87" s="177"/>
      <c r="H87" s="177"/>
      <c r="I87" s="180"/>
      <c r="J87" s="194">
        <f>BK87</f>
        <v>0</v>
      </c>
      <c r="K87" s="177"/>
      <c r="L87" s="182"/>
      <c r="M87" s="183"/>
      <c r="N87" s="184"/>
      <c r="O87" s="184"/>
      <c r="P87" s="185">
        <f>P88</f>
        <v>0</v>
      </c>
      <c r="Q87" s="184"/>
      <c r="R87" s="185">
        <f>R88</f>
        <v>0</v>
      </c>
      <c r="S87" s="184"/>
      <c r="T87" s="186">
        <f>T88</f>
        <v>0</v>
      </c>
      <c r="AR87" s="187" t="s">
        <v>180</v>
      </c>
      <c r="AT87" s="188" t="s">
        <v>72</v>
      </c>
      <c r="AU87" s="188" t="s">
        <v>80</v>
      </c>
      <c r="AY87" s="187" t="s">
        <v>127</v>
      </c>
      <c r="BK87" s="189">
        <f>BK88</f>
        <v>0</v>
      </c>
    </row>
    <row r="88" spans="2:65" s="1" customFormat="1" ht="22.5" customHeight="1">
      <c r="B88" s="41"/>
      <c r="C88" s="195" t="s">
        <v>223</v>
      </c>
      <c r="D88" s="195" t="s">
        <v>132</v>
      </c>
      <c r="E88" s="196" t="s">
        <v>532</v>
      </c>
      <c r="F88" s="197" t="s">
        <v>533</v>
      </c>
      <c r="G88" s="198" t="s">
        <v>523</v>
      </c>
      <c r="H88" s="199">
        <v>1</v>
      </c>
      <c r="I88" s="200"/>
      <c r="J88" s="201">
        <f>ROUND(I88*H88,2)</f>
        <v>0</v>
      </c>
      <c r="K88" s="197" t="s">
        <v>136</v>
      </c>
      <c r="L88" s="61"/>
      <c r="M88" s="202" t="s">
        <v>21</v>
      </c>
      <c r="N88" s="266" t="s">
        <v>44</v>
      </c>
      <c r="O88" s="267"/>
      <c r="P88" s="268">
        <f>O88*H88</f>
        <v>0</v>
      </c>
      <c r="Q88" s="268">
        <v>0</v>
      </c>
      <c r="R88" s="268">
        <f>Q88*H88</f>
        <v>0</v>
      </c>
      <c r="S88" s="268">
        <v>0</v>
      </c>
      <c r="T88" s="269">
        <f>S88*H88</f>
        <v>0</v>
      </c>
      <c r="AR88" s="24" t="s">
        <v>518</v>
      </c>
      <c r="AT88" s="24" t="s">
        <v>132</v>
      </c>
      <c r="AU88" s="24" t="s">
        <v>82</v>
      </c>
      <c r="AY88" s="24" t="s">
        <v>127</v>
      </c>
      <c r="BE88" s="206">
        <f>IF(N88="základní",J88,0)</f>
        <v>0</v>
      </c>
      <c r="BF88" s="206">
        <f>IF(N88="snížená",J88,0)</f>
        <v>0</v>
      </c>
      <c r="BG88" s="206">
        <f>IF(N88="zákl. přenesená",J88,0)</f>
        <v>0</v>
      </c>
      <c r="BH88" s="206">
        <f>IF(N88="sníž. přenesená",J88,0)</f>
        <v>0</v>
      </c>
      <c r="BI88" s="206">
        <f>IF(N88="nulová",J88,0)</f>
        <v>0</v>
      </c>
      <c r="BJ88" s="24" t="s">
        <v>80</v>
      </c>
      <c r="BK88" s="206">
        <f>ROUND(I88*H88,2)</f>
        <v>0</v>
      </c>
      <c r="BL88" s="24" t="s">
        <v>518</v>
      </c>
      <c r="BM88" s="24" t="s">
        <v>534</v>
      </c>
    </row>
    <row r="89" spans="2:65" s="1" customFormat="1" ht="7" customHeight="1">
      <c r="B89" s="56"/>
      <c r="C89" s="57"/>
      <c r="D89" s="57"/>
      <c r="E89" s="57"/>
      <c r="F89" s="57"/>
      <c r="G89" s="57"/>
      <c r="H89" s="57"/>
      <c r="I89" s="139"/>
      <c r="J89" s="57"/>
      <c r="K89" s="57"/>
      <c r="L89" s="61"/>
    </row>
  </sheetData>
  <sheetProtection algorithmName="SHA-512" hashValue="tUy+5uRlUNzLaXluq3M4jbaQuUAjmTOhI0lUbvgw4nSKR3tDrTSqXP0oW2y1ZAsOqLQJW1gbE3GhPQsPiiCvtQ==" saltValue="QC+v4NN6ajj6xmt9e6Eg7Q==" spinCount="100000" sheet="1" objects="1" scenarios="1" formatCells="0" formatColumns="0" formatRows="0" sort="0" autoFilter="0"/>
  <autoFilter ref="C79:K88"/>
  <mergeCells count="9">
    <mergeCell ref="E70:H70"/>
    <mergeCell ref="E72:H72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9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0.75"/>
  <cols>
    <col min="1" max="1" width="8.296875" style="270" customWidth="1"/>
    <col min="2" max="2" width="1.69921875" style="270" customWidth="1"/>
    <col min="3" max="4" width="5" style="270" customWidth="1"/>
    <col min="5" max="5" width="11.69921875" style="270" customWidth="1"/>
    <col min="6" max="6" width="9.19921875" style="270" customWidth="1"/>
    <col min="7" max="7" width="5" style="270" customWidth="1"/>
    <col min="8" max="8" width="77.796875" style="270" customWidth="1"/>
    <col min="9" max="10" width="20" style="270" customWidth="1"/>
    <col min="11" max="11" width="1.69921875" style="270" customWidth="1"/>
  </cols>
  <sheetData>
    <row r="1" spans="2:11" ht="37.5" customHeight="1"/>
    <row r="2" spans="2:11" ht="7.5" customHeight="1">
      <c r="B2" s="271"/>
      <c r="C2" s="272"/>
      <c r="D2" s="272"/>
      <c r="E2" s="272"/>
      <c r="F2" s="272"/>
      <c r="G2" s="272"/>
      <c r="H2" s="272"/>
      <c r="I2" s="272"/>
      <c r="J2" s="272"/>
      <c r="K2" s="273"/>
    </row>
    <row r="3" spans="2:11" s="15" customFormat="1" ht="45" customHeight="1">
      <c r="B3" s="274"/>
      <c r="C3" s="397" t="s">
        <v>535</v>
      </c>
      <c r="D3" s="397"/>
      <c r="E3" s="397"/>
      <c r="F3" s="397"/>
      <c r="G3" s="397"/>
      <c r="H3" s="397"/>
      <c r="I3" s="397"/>
      <c r="J3" s="397"/>
      <c r="K3" s="275"/>
    </row>
    <row r="4" spans="2:11" ht="25.5" customHeight="1">
      <c r="B4" s="276"/>
      <c r="C4" s="401" t="s">
        <v>536</v>
      </c>
      <c r="D4" s="401"/>
      <c r="E4" s="401"/>
      <c r="F4" s="401"/>
      <c r="G4" s="401"/>
      <c r="H4" s="401"/>
      <c r="I4" s="401"/>
      <c r="J4" s="401"/>
      <c r="K4" s="277"/>
    </row>
    <row r="5" spans="2:11" ht="5.25" customHeight="1">
      <c r="B5" s="276"/>
      <c r="C5" s="278"/>
      <c r="D5" s="278"/>
      <c r="E5" s="278"/>
      <c r="F5" s="278"/>
      <c r="G5" s="278"/>
      <c r="H5" s="278"/>
      <c r="I5" s="278"/>
      <c r="J5" s="278"/>
      <c r="K5" s="277"/>
    </row>
    <row r="6" spans="2:11" ht="15" customHeight="1">
      <c r="B6" s="276"/>
      <c r="C6" s="400" t="s">
        <v>537</v>
      </c>
      <c r="D6" s="400"/>
      <c r="E6" s="400"/>
      <c r="F6" s="400"/>
      <c r="G6" s="400"/>
      <c r="H6" s="400"/>
      <c r="I6" s="400"/>
      <c r="J6" s="400"/>
      <c r="K6" s="277"/>
    </row>
    <row r="7" spans="2:11" ht="15" customHeight="1">
      <c r="B7" s="280"/>
      <c r="C7" s="400" t="s">
        <v>538</v>
      </c>
      <c r="D7" s="400"/>
      <c r="E7" s="400"/>
      <c r="F7" s="400"/>
      <c r="G7" s="400"/>
      <c r="H7" s="400"/>
      <c r="I7" s="400"/>
      <c r="J7" s="400"/>
      <c r="K7" s="277"/>
    </row>
    <row r="8" spans="2:11" ht="12.75" customHeight="1">
      <c r="B8" s="280"/>
      <c r="C8" s="279"/>
      <c r="D8" s="279"/>
      <c r="E8" s="279"/>
      <c r="F8" s="279"/>
      <c r="G8" s="279"/>
      <c r="H8" s="279"/>
      <c r="I8" s="279"/>
      <c r="J8" s="279"/>
      <c r="K8" s="277"/>
    </row>
    <row r="9" spans="2:11" ht="15" customHeight="1">
      <c r="B9" s="280"/>
      <c r="C9" s="400" t="s">
        <v>539</v>
      </c>
      <c r="D9" s="400"/>
      <c r="E9" s="400"/>
      <c r="F9" s="400"/>
      <c r="G9" s="400"/>
      <c r="H9" s="400"/>
      <c r="I9" s="400"/>
      <c r="J9" s="400"/>
      <c r="K9" s="277"/>
    </row>
    <row r="10" spans="2:11" ht="15" customHeight="1">
      <c r="B10" s="280"/>
      <c r="C10" s="279"/>
      <c r="D10" s="400" t="s">
        <v>540</v>
      </c>
      <c r="E10" s="400"/>
      <c r="F10" s="400"/>
      <c r="G10" s="400"/>
      <c r="H10" s="400"/>
      <c r="I10" s="400"/>
      <c r="J10" s="400"/>
      <c r="K10" s="277"/>
    </row>
    <row r="11" spans="2:11" ht="15" customHeight="1">
      <c r="B11" s="280"/>
      <c r="C11" s="281"/>
      <c r="D11" s="400" t="s">
        <v>541</v>
      </c>
      <c r="E11" s="400"/>
      <c r="F11" s="400"/>
      <c r="G11" s="400"/>
      <c r="H11" s="400"/>
      <c r="I11" s="400"/>
      <c r="J11" s="400"/>
      <c r="K11" s="277"/>
    </row>
    <row r="12" spans="2:11" ht="12.75" customHeight="1">
      <c r="B12" s="280"/>
      <c r="C12" s="281"/>
      <c r="D12" s="281"/>
      <c r="E12" s="281"/>
      <c r="F12" s="281"/>
      <c r="G12" s="281"/>
      <c r="H12" s="281"/>
      <c r="I12" s="281"/>
      <c r="J12" s="281"/>
      <c r="K12" s="277"/>
    </row>
    <row r="13" spans="2:11" ht="15" customHeight="1">
      <c r="B13" s="280"/>
      <c r="C13" s="281"/>
      <c r="D13" s="400" t="s">
        <v>542</v>
      </c>
      <c r="E13" s="400"/>
      <c r="F13" s="400"/>
      <c r="G13" s="400"/>
      <c r="H13" s="400"/>
      <c r="I13" s="400"/>
      <c r="J13" s="400"/>
      <c r="K13" s="277"/>
    </row>
    <row r="14" spans="2:11" ht="15" customHeight="1">
      <c r="B14" s="280"/>
      <c r="C14" s="281"/>
      <c r="D14" s="400" t="s">
        <v>543</v>
      </c>
      <c r="E14" s="400"/>
      <c r="F14" s="400"/>
      <c r="G14" s="400"/>
      <c r="H14" s="400"/>
      <c r="I14" s="400"/>
      <c r="J14" s="400"/>
      <c r="K14" s="277"/>
    </row>
    <row r="15" spans="2:11" ht="15" customHeight="1">
      <c r="B15" s="280"/>
      <c r="C15" s="281"/>
      <c r="D15" s="400" t="s">
        <v>544</v>
      </c>
      <c r="E15" s="400"/>
      <c r="F15" s="400"/>
      <c r="G15" s="400"/>
      <c r="H15" s="400"/>
      <c r="I15" s="400"/>
      <c r="J15" s="400"/>
      <c r="K15" s="277"/>
    </row>
    <row r="16" spans="2:11" ht="15" customHeight="1">
      <c r="B16" s="280"/>
      <c r="C16" s="281"/>
      <c r="D16" s="281"/>
      <c r="E16" s="282" t="s">
        <v>79</v>
      </c>
      <c r="F16" s="400" t="s">
        <v>545</v>
      </c>
      <c r="G16" s="400"/>
      <c r="H16" s="400"/>
      <c r="I16" s="400"/>
      <c r="J16" s="400"/>
      <c r="K16" s="277"/>
    </row>
    <row r="17" spans="2:11" ht="15" customHeight="1">
      <c r="B17" s="280"/>
      <c r="C17" s="281"/>
      <c r="D17" s="281"/>
      <c r="E17" s="282" t="s">
        <v>546</v>
      </c>
      <c r="F17" s="400" t="s">
        <v>547</v>
      </c>
      <c r="G17" s="400"/>
      <c r="H17" s="400"/>
      <c r="I17" s="400"/>
      <c r="J17" s="400"/>
      <c r="K17" s="277"/>
    </row>
    <row r="18" spans="2:11" ht="15" customHeight="1">
      <c r="B18" s="280"/>
      <c r="C18" s="281"/>
      <c r="D18" s="281"/>
      <c r="E18" s="282" t="s">
        <v>548</v>
      </c>
      <c r="F18" s="400" t="s">
        <v>549</v>
      </c>
      <c r="G18" s="400"/>
      <c r="H18" s="400"/>
      <c r="I18" s="400"/>
      <c r="J18" s="400"/>
      <c r="K18" s="277"/>
    </row>
    <row r="19" spans="2:11" ht="15" customHeight="1">
      <c r="B19" s="280"/>
      <c r="C19" s="281"/>
      <c r="D19" s="281"/>
      <c r="E19" s="282" t="s">
        <v>550</v>
      </c>
      <c r="F19" s="400" t="s">
        <v>551</v>
      </c>
      <c r="G19" s="400"/>
      <c r="H19" s="400"/>
      <c r="I19" s="400"/>
      <c r="J19" s="400"/>
      <c r="K19" s="277"/>
    </row>
    <row r="20" spans="2:11" ht="15" customHeight="1">
      <c r="B20" s="280"/>
      <c r="C20" s="281"/>
      <c r="D20" s="281"/>
      <c r="E20" s="282" t="s">
        <v>552</v>
      </c>
      <c r="F20" s="400" t="s">
        <v>553</v>
      </c>
      <c r="G20" s="400"/>
      <c r="H20" s="400"/>
      <c r="I20" s="400"/>
      <c r="J20" s="400"/>
      <c r="K20" s="277"/>
    </row>
    <row r="21" spans="2:11" ht="15" customHeight="1">
      <c r="B21" s="280"/>
      <c r="C21" s="281"/>
      <c r="D21" s="281"/>
      <c r="E21" s="282" t="s">
        <v>554</v>
      </c>
      <c r="F21" s="400" t="s">
        <v>555</v>
      </c>
      <c r="G21" s="400"/>
      <c r="H21" s="400"/>
      <c r="I21" s="400"/>
      <c r="J21" s="400"/>
      <c r="K21" s="277"/>
    </row>
    <row r="22" spans="2:11" ht="12.75" customHeight="1">
      <c r="B22" s="280"/>
      <c r="C22" s="281"/>
      <c r="D22" s="281"/>
      <c r="E22" s="281"/>
      <c r="F22" s="281"/>
      <c r="G22" s="281"/>
      <c r="H22" s="281"/>
      <c r="I22" s="281"/>
      <c r="J22" s="281"/>
      <c r="K22" s="277"/>
    </row>
    <row r="23" spans="2:11" ht="15" customHeight="1">
      <c r="B23" s="280"/>
      <c r="C23" s="400" t="s">
        <v>556</v>
      </c>
      <c r="D23" s="400"/>
      <c r="E23" s="400"/>
      <c r="F23" s="400"/>
      <c r="G23" s="400"/>
      <c r="H23" s="400"/>
      <c r="I23" s="400"/>
      <c r="J23" s="400"/>
      <c r="K23" s="277"/>
    </row>
    <row r="24" spans="2:11" ht="15" customHeight="1">
      <c r="B24" s="280"/>
      <c r="C24" s="400" t="s">
        <v>557</v>
      </c>
      <c r="D24" s="400"/>
      <c r="E24" s="400"/>
      <c r="F24" s="400"/>
      <c r="G24" s="400"/>
      <c r="H24" s="400"/>
      <c r="I24" s="400"/>
      <c r="J24" s="400"/>
      <c r="K24" s="277"/>
    </row>
    <row r="25" spans="2:11" ht="15" customHeight="1">
      <c r="B25" s="280"/>
      <c r="C25" s="279"/>
      <c r="D25" s="400" t="s">
        <v>558</v>
      </c>
      <c r="E25" s="400"/>
      <c r="F25" s="400"/>
      <c r="G25" s="400"/>
      <c r="H25" s="400"/>
      <c r="I25" s="400"/>
      <c r="J25" s="400"/>
      <c r="K25" s="277"/>
    </row>
    <row r="26" spans="2:11" ht="15" customHeight="1">
      <c r="B26" s="280"/>
      <c r="C26" s="281"/>
      <c r="D26" s="400" t="s">
        <v>559</v>
      </c>
      <c r="E26" s="400"/>
      <c r="F26" s="400"/>
      <c r="G26" s="400"/>
      <c r="H26" s="400"/>
      <c r="I26" s="400"/>
      <c r="J26" s="400"/>
      <c r="K26" s="277"/>
    </row>
    <row r="27" spans="2:11" ht="12.75" customHeight="1">
      <c r="B27" s="280"/>
      <c r="C27" s="281"/>
      <c r="D27" s="281"/>
      <c r="E27" s="281"/>
      <c r="F27" s="281"/>
      <c r="G27" s="281"/>
      <c r="H27" s="281"/>
      <c r="I27" s="281"/>
      <c r="J27" s="281"/>
      <c r="K27" s="277"/>
    </row>
    <row r="28" spans="2:11" ht="15" customHeight="1">
      <c r="B28" s="280"/>
      <c r="C28" s="281"/>
      <c r="D28" s="400" t="s">
        <v>560</v>
      </c>
      <c r="E28" s="400"/>
      <c r="F28" s="400"/>
      <c r="G28" s="400"/>
      <c r="H28" s="400"/>
      <c r="I28" s="400"/>
      <c r="J28" s="400"/>
      <c r="K28" s="277"/>
    </row>
    <row r="29" spans="2:11" ht="15" customHeight="1">
      <c r="B29" s="280"/>
      <c r="C29" s="281"/>
      <c r="D29" s="400" t="s">
        <v>561</v>
      </c>
      <c r="E29" s="400"/>
      <c r="F29" s="400"/>
      <c r="G29" s="400"/>
      <c r="H29" s="400"/>
      <c r="I29" s="400"/>
      <c r="J29" s="400"/>
      <c r="K29" s="277"/>
    </row>
    <row r="30" spans="2:11" ht="12.75" customHeight="1">
      <c r="B30" s="280"/>
      <c r="C30" s="281"/>
      <c r="D30" s="281"/>
      <c r="E30" s="281"/>
      <c r="F30" s="281"/>
      <c r="G30" s="281"/>
      <c r="H30" s="281"/>
      <c r="I30" s="281"/>
      <c r="J30" s="281"/>
      <c r="K30" s="277"/>
    </row>
    <row r="31" spans="2:11" ht="15" customHeight="1">
      <c r="B31" s="280"/>
      <c r="C31" s="281"/>
      <c r="D31" s="400" t="s">
        <v>562</v>
      </c>
      <c r="E31" s="400"/>
      <c r="F31" s="400"/>
      <c r="G31" s="400"/>
      <c r="H31" s="400"/>
      <c r="I31" s="400"/>
      <c r="J31" s="400"/>
      <c r="K31" s="277"/>
    </row>
    <row r="32" spans="2:11" ht="15" customHeight="1">
      <c r="B32" s="280"/>
      <c r="C32" s="281"/>
      <c r="D32" s="400" t="s">
        <v>563</v>
      </c>
      <c r="E32" s="400"/>
      <c r="F32" s="400"/>
      <c r="G32" s="400"/>
      <c r="H32" s="400"/>
      <c r="I32" s="400"/>
      <c r="J32" s="400"/>
      <c r="K32" s="277"/>
    </row>
    <row r="33" spans="2:11" ht="15" customHeight="1">
      <c r="B33" s="280"/>
      <c r="C33" s="281"/>
      <c r="D33" s="400" t="s">
        <v>564</v>
      </c>
      <c r="E33" s="400"/>
      <c r="F33" s="400"/>
      <c r="G33" s="400"/>
      <c r="H33" s="400"/>
      <c r="I33" s="400"/>
      <c r="J33" s="400"/>
      <c r="K33" s="277"/>
    </row>
    <row r="34" spans="2:11" ht="15" customHeight="1">
      <c r="B34" s="280"/>
      <c r="C34" s="281"/>
      <c r="D34" s="279"/>
      <c r="E34" s="283" t="s">
        <v>112</v>
      </c>
      <c r="F34" s="279"/>
      <c r="G34" s="400" t="s">
        <v>565</v>
      </c>
      <c r="H34" s="400"/>
      <c r="I34" s="400"/>
      <c r="J34" s="400"/>
      <c r="K34" s="277"/>
    </row>
    <row r="35" spans="2:11" ht="30.75" customHeight="1">
      <c r="B35" s="280"/>
      <c r="C35" s="281"/>
      <c r="D35" s="279"/>
      <c r="E35" s="283" t="s">
        <v>566</v>
      </c>
      <c r="F35" s="279"/>
      <c r="G35" s="400" t="s">
        <v>567</v>
      </c>
      <c r="H35" s="400"/>
      <c r="I35" s="400"/>
      <c r="J35" s="400"/>
      <c r="K35" s="277"/>
    </row>
    <row r="36" spans="2:11" ht="15" customHeight="1">
      <c r="B36" s="280"/>
      <c r="C36" s="281"/>
      <c r="D36" s="279"/>
      <c r="E36" s="283" t="s">
        <v>54</v>
      </c>
      <c r="F36" s="279"/>
      <c r="G36" s="400" t="s">
        <v>568</v>
      </c>
      <c r="H36" s="400"/>
      <c r="I36" s="400"/>
      <c r="J36" s="400"/>
      <c r="K36" s="277"/>
    </row>
    <row r="37" spans="2:11" ht="15" customHeight="1">
      <c r="B37" s="280"/>
      <c r="C37" s="281"/>
      <c r="D37" s="279"/>
      <c r="E37" s="283" t="s">
        <v>113</v>
      </c>
      <c r="F37" s="279"/>
      <c r="G37" s="400" t="s">
        <v>569</v>
      </c>
      <c r="H37" s="400"/>
      <c r="I37" s="400"/>
      <c r="J37" s="400"/>
      <c r="K37" s="277"/>
    </row>
    <row r="38" spans="2:11" ht="15" customHeight="1">
      <c r="B38" s="280"/>
      <c r="C38" s="281"/>
      <c r="D38" s="279"/>
      <c r="E38" s="283" t="s">
        <v>114</v>
      </c>
      <c r="F38" s="279"/>
      <c r="G38" s="400" t="s">
        <v>570</v>
      </c>
      <c r="H38" s="400"/>
      <c r="I38" s="400"/>
      <c r="J38" s="400"/>
      <c r="K38" s="277"/>
    </row>
    <row r="39" spans="2:11" ht="15" customHeight="1">
      <c r="B39" s="280"/>
      <c r="C39" s="281"/>
      <c r="D39" s="279"/>
      <c r="E39" s="283" t="s">
        <v>115</v>
      </c>
      <c r="F39" s="279"/>
      <c r="G39" s="400" t="s">
        <v>571</v>
      </c>
      <c r="H39" s="400"/>
      <c r="I39" s="400"/>
      <c r="J39" s="400"/>
      <c r="K39" s="277"/>
    </row>
    <row r="40" spans="2:11" ht="15" customHeight="1">
      <c r="B40" s="280"/>
      <c r="C40" s="281"/>
      <c r="D40" s="279"/>
      <c r="E40" s="283" t="s">
        <v>572</v>
      </c>
      <c r="F40" s="279"/>
      <c r="G40" s="400" t="s">
        <v>573</v>
      </c>
      <c r="H40" s="400"/>
      <c r="I40" s="400"/>
      <c r="J40" s="400"/>
      <c r="K40" s="277"/>
    </row>
    <row r="41" spans="2:11" ht="15" customHeight="1">
      <c r="B41" s="280"/>
      <c r="C41" s="281"/>
      <c r="D41" s="279"/>
      <c r="E41" s="283"/>
      <c r="F41" s="279"/>
      <c r="G41" s="400" t="s">
        <v>574</v>
      </c>
      <c r="H41" s="400"/>
      <c r="I41" s="400"/>
      <c r="J41" s="400"/>
      <c r="K41" s="277"/>
    </row>
    <row r="42" spans="2:11" ht="15" customHeight="1">
      <c r="B42" s="280"/>
      <c r="C42" s="281"/>
      <c r="D42" s="279"/>
      <c r="E42" s="283" t="s">
        <v>575</v>
      </c>
      <c r="F42" s="279"/>
      <c r="G42" s="400" t="s">
        <v>576</v>
      </c>
      <c r="H42" s="400"/>
      <c r="I42" s="400"/>
      <c r="J42" s="400"/>
      <c r="K42" s="277"/>
    </row>
    <row r="43" spans="2:11" ht="15" customHeight="1">
      <c r="B43" s="280"/>
      <c r="C43" s="281"/>
      <c r="D43" s="279"/>
      <c r="E43" s="283" t="s">
        <v>117</v>
      </c>
      <c r="F43" s="279"/>
      <c r="G43" s="400" t="s">
        <v>577</v>
      </c>
      <c r="H43" s="400"/>
      <c r="I43" s="400"/>
      <c r="J43" s="400"/>
      <c r="K43" s="277"/>
    </row>
    <row r="44" spans="2:11" ht="12.75" customHeight="1">
      <c r="B44" s="280"/>
      <c r="C44" s="281"/>
      <c r="D44" s="279"/>
      <c r="E44" s="279"/>
      <c r="F44" s="279"/>
      <c r="G44" s="279"/>
      <c r="H44" s="279"/>
      <c r="I44" s="279"/>
      <c r="J44" s="279"/>
      <c r="K44" s="277"/>
    </row>
    <row r="45" spans="2:11" ht="15" customHeight="1">
      <c r="B45" s="280"/>
      <c r="C45" s="281"/>
      <c r="D45" s="400" t="s">
        <v>578</v>
      </c>
      <c r="E45" s="400"/>
      <c r="F45" s="400"/>
      <c r="G45" s="400"/>
      <c r="H45" s="400"/>
      <c r="I45" s="400"/>
      <c r="J45" s="400"/>
      <c r="K45" s="277"/>
    </row>
    <row r="46" spans="2:11" ht="15" customHeight="1">
      <c r="B46" s="280"/>
      <c r="C46" s="281"/>
      <c r="D46" s="281"/>
      <c r="E46" s="400" t="s">
        <v>579</v>
      </c>
      <c r="F46" s="400"/>
      <c r="G46" s="400"/>
      <c r="H46" s="400"/>
      <c r="I46" s="400"/>
      <c r="J46" s="400"/>
      <c r="K46" s="277"/>
    </row>
    <row r="47" spans="2:11" ht="15" customHeight="1">
      <c r="B47" s="280"/>
      <c r="C47" s="281"/>
      <c r="D47" s="281"/>
      <c r="E47" s="400" t="s">
        <v>580</v>
      </c>
      <c r="F47" s="400"/>
      <c r="G47" s="400"/>
      <c r="H47" s="400"/>
      <c r="I47" s="400"/>
      <c r="J47" s="400"/>
      <c r="K47" s="277"/>
    </row>
    <row r="48" spans="2:11" ht="15" customHeight="1">
      <c r="B48" s="280"/>
      <c r="C48" s="281"/>
      <c r="D48" s="281"/>
      <c r="E48" s="400" t="s">
        <v>581</v>
      </c>
      <c r="F48" s="400"/>
      <c r="G48" s="400"/>
      <c r="H48" s="400"/>
      <c r="I48" s="400"/>
      <c r="J48" s="400"/>
      <c r="K48" s="277"/>
    </row>
    <row r="49" spans="2:11" ht="15" customHeight="1">
      <c r="B49" s="280"/>
      <c r="C49" s="281"/>
      <c r="D49" s="400" t="s">
        <v>582</v>
      </c>
      <c r="E49" s="400"/>
      <c r="F49" s="400"/>
      <c r="G49" s="400"/>
      <c r="H49" s="400"/>
      <c r="I49" s="400"/>
      <c r="J49" s="400"/>
      <c r="K49" s="277"/>
    </row>
    <row r="50" spans="2:11" ht="25.5" customHeight="1">
      <c r="B50" s="276"/>
      <c r="C50" s="401" t="s">
        <v>583</v>
      </c>
      <c r="D50" s="401"/>
      <c r="E50" s="401"/>
      <c r="F50" s="401"/>
      <c r="G50" s="401"/>
      <c r="H50" s="401"/>
      <c r="I50" s="401"/>
      <c r="J50" s="401"/>
      <c r="K50" s="277"/>
    </row>
    <row r="51" spans="2:11" ht="5.25" customHeight="1">
      <c r="B51" s="276"/>
      <c r="C51" s="278"/>
      <c r="D51" s="278"/>
      <c r="E51" s="278"/>
      <c r="F51" s="278"/>
      <c r="G51" s="278"/>
      <c r="H51" s="278"/>
      <c r="I51" s="278"/>
      <c r="J51" s="278"/>
      <c r="K51" s="277"/>
    </row>
    <row r="52" spans="2:11" ht="15" customHeight="1">
      <c r="B52" s="276"/>
      <c r="C52" s="400" t="s">
        <v>584</v>
      </c>
      <c r="D52" s="400"/>
      <c r="E52" s="400"/>
      <c r="F52" s="400"/>
      <c r="G52" s="400"/>
      <c r="H52" s="400"/>
      <c r="I52" s="400"/>
      <c r="J52" s="400"/>
      <c r="K52" s="277"/>
    </row>
    <row r="53" spans="2:11" ht="15" customHeight="1">
      <c r="B53" s="276"/>
      <c r="C53" s="400" t="s">
        <v>585</v>
      </c>
      <c r="D53" s="400"/>
      <c r="E53" s="400"/>
      <c r="F53" s="400"/>
      <c r="G53" s="400"/>
      <c r="H53" s="400"/>
      <c r="I53" s="400"/>
      <c r="J53" s="400"/>
      <c r="K53" s="277"/>
    </row>
    <row r="54" spans="2:11" ht="12.75" customHeight="1">
      <c r="B54" s="276"/>
      <c r="C54" s="279"/>
      <c r="D54" s="279"/>
      <c r="E54" s="279"/>
      <c r="F54" s="279"/>
      <c r="G54" s="279"/>
      <c r="H54" s="279"/>
      <c r="I54" s="279"/>
      <c r="J54" s="279"/>
      <c r="K54" s="277"/>
    </row>
    <row r="55" spans="2:11" ht="15" customHeight="1">
      <c r="B55" s="276"/>
      <c r="C55" s="400" t="s">
        <v>586</v>
      </c>
      <c r="D55" s="400"/>
      <c r="E55" s="400"/>
      <c r="F55" s="400"/>
      <c r="G55" s="400"/>
      <c r="H55" s="400"/>
      <c r="I55" s="400"/>
      <c r="J55" s="400"/>
      <c r="K55" s="277"/>
    </row>
    <row r="56" spans="2:11" ht="15" customHeight="1">
      <c r="B56" s="276"/>
      <c r="C56" s="281"/>
      <c r="D56" s="400" t="s">
        <v>587</v>
      </c>
      <c r="E56" s="400"/>
      <c r="F56" s="400"/>
      <c r="G56" s="400"/>
      <c r="H56" s="400"/>
      <c r="I56" s="400"/>
      <c r="J56" s="400"/>
      <c r="K56" s="277"/>
    </row>
    <row r="57" spans="2:11" ht="15" customHeight="1">
      <c r="B57" s="276"/>
      <c r="C57" s="281"/>
      <c r="D57" s="400" t="s">
        <v>588</v>
      </c>
      <c r="E57" s="400"/>
      <c r="F57" s="400"/>
      <c r="G57" s="400"/>
      <c r="H57" s="400"/>
      <c r="I57" s="400"/>
      <c r="J57" s="400"/>
      <c r="K57" s="277"/>
    </row>
    <row r="58" spans="2:11" ht="15" customHeight="1">
      <c r="B58" s="276"/>
      <c r="C58" s="281"/>
      <c r="D58" s="400" t="s">
        <v>589</v>
      </c>
      <c r="E58" s="400"/>
      <c r="F58" s="400"/>
      <c r="G58" s="400"/>
      <c r="H58" s="400"/>
      <c r="I58" s="400"/>
      <c r="J58" s="400"/>
      <c r="K58" s="277"/>
    </row>
    <row r="59" spans="2:11" ht="15" customHeight="1">
      <c r="B59" s="276"/>
      <c r="C59" s="281"/>
      <c r="D59" s="400" t="s">
        <v>590</v>
      </c>
      <c r="E59" s="400"/>
      <c r="F59" s="400"/>
      <c r="G59" s="400"/>
      <c r="H59" s="400"/>
      <c r="I59" s="400"/>
      <c r="J59" s="400"/>
      <c r="K59" s="277"/>
    </row>
    <row r="60" spans="2:11" ht="15" customHeight="1">
      <c r="B60" s="276"/>
      <c r="C60" s="281"/>
      <c r="D60" s="399" t="s">
        <v>591</v>
      </c>
      <c r="E60" s="399"/>
      <c r="F60" s="399"/>
      <c r="G60" s="399"/>
      <c r="H60" s="399"/>
      <c r="I60" s="399"/>
      <c r="J60" s="399"/>
      <c r="K60" s="277"/>
    </row>
    <row r="61" spans="2:11" ht="15" customHeight="1">
      <c r="B61" s="276"/>
      <c r="C61" s="281"/>
      <c r="D61" s="400" t="s">
        <v>592</v>
      </c>
      <c r="E61" s="400"/>
      <c r="F61" s="400"/>
      <c r="G61" s="400"/>
      <c r="H61" s="400"/>
      <c r="I61" s="400"/>
      <c r="J61" s="400"/>
      <c r="K61" s="277"/>
    </row>
    <row r="62" spans="2:11" ht="12.75" customHeight="1">
      <c r="B62" s="276"/>
      <c r="C62" s="281"/>
      <c r="D62" s="281"/>
      <c r="E62" s="284"/>
      <c r="F62" s="281"/>
      <c r="G62" s="281"/>
      <c r="H62" s="281"/>
      <c r="I62" s="281"/>
      <c r="J62" s="281"/>
      <c r="K62" s="277"/>
    </row>
    <row r="63" spans="2:11" ht="15" customHeight="1">
      <c r="B63" s="276"/>
      <c r="C63" s="281"/>
      <c r="D63" s="400" t="s">
        <v>593</v>
      </c>
      <c r="E63" s="400"/>
      <c r="F63" s="400"/>
      <c r="G63" s="400"/>
      <c r="H63" s="400"/>
      <c r="I63" s="400"/>
      <c r="J63" s="400"/>
      <c r="K63" s="277"/>
    </row>
    <row r="64" spans="2:11" ht="15" customHeight="1">
      <c r="B64" s="276"/>
      <c r="C64" s="281"/>
      <c r="D64" s="399" t="s">
        <v>594</v>
      </c>
      <c r="E64" s="399"/>
      <c r="F64" s="399"/>
      <c r="G64" s="399"/>
      <c r="H64" s="399"/>
      <c r="I64" s="399"/>
      <c r="J64" s="399"/>
      <c r="K64" s="277"/>
    </row>
    <row r="65" spans="2:11" ht="15" customHeight="1">
      <c r="B65" s="276"/>
      <c r="C65" s="281"/>
      <c r="D65" s="400" t="s">
        <v>595</v>
      </c>
      <c r="E65" s="400"/>
      <c r="F65" s="400"/>
      <c r="G65" s="400"/>
      <c r="H65" s="400"/>
      <c r="I65" s="400"/>
      <c r="J65" s="400"/>
      <c r="K65" s="277"/>
    </row>
    <row r="66" spans="2:11" ht="15" customHeight="1">
      <c r="B66" s="276"/>
      <c r="C66" s="281"/>
      <c r="D66" s="400" t="s">
        <v>596</v>
      </c>
      <c r="E66" s="400"/>
      <c r="F66" s="400"/>
      <c r="G66" s="400"/>
      <c r="H66" s="400"/>
      <c r="I66" s="400"/>
      <c r="J66" s="400"/>
      <c r="K66" s="277"/>
    </row>
    <row r="67" spans="2:11" ht="15" customHeight="1">
      <c r="B67" s="276"/>
      <c r="C67" s="281"/>
      <c r="D67" s="400" t="s">
        <v>597</v>
      </c>
      <c r="E67" s="400"/>
      <c r="F67" s="400"/>
      <c r="G67" s="400"/>
      <c r="H67" s="400"/>
      <c r="I67" s="400"/>
      <c r="J67" s="400"/>
      <c r="K67" s="277"/>
    </row>
    <row r="68" spans="2:11" ht="15" customHeight="1">
      <c r="B68" s="276"/>
      <c r="C68" s="281"/>
      <c r="D68" s="400" t="s">
        <v>598</v>
      </c>
      <c r="E68" s="400"/>
      <c r="F68" s="400"/>
      <c r="G68" s="400"/>
      <c r="H68" s="400"/>
      <c r="I68" s="400"/>
      <c r="J68" s="400"/>
      <c r="K68" s="277"/>
    </row>
    <row r="69" spans="2:11" ht="12.75" customHeight="1">
      <c r="B69" s="285"/>
      <c r="C69" s="286"/>
      <c r="D69" s="286"/>
      <c r="E69" s="286"/>
      <c r="F69" s="286"/>
      <c r="G69" s="286"/>
      <c r="H69" s="286"/>
      <c r="I69" s="286"/>
      <c r="J69" s="286"/>
      <c r="K69" s="287"/>
    </row>
    <row r="70" spans="2:11" ht="18.75" customHeight="1">
      <c r="B70" s="288"/>
      <c r="C70" s="288"/>
      <c r="D70" s="288"/>
      <c r="E70" s="288"/>
      <c r="F70" s="288"/>
      <c r="G70" s="288"/>
      <c r="H70" s="288"/>
      <c r="I70" s="288"/>
      <c r="J70" s="288"/>
      <c r="K70" s="289"/>
    </row>
    <row r="71" spans="2:11" ht="18.75" customHeight="1">
      <c r="B71" s="289"/>
      <c r="C71" s="289"/>
      <c r="D71" s="289"/>
      <c r="E71" s="289"/>
      <c r="F71" s="289"/>
      <c r="G71" s="289"/>
      <c r="H71" s="289"/>
      <c r="I71" s="289"/>
      <c r="J71" s="289"/>
      <c r="K71" s="289"/>
    </row>
    <row r="72" spans="2:11" ht="7.5" customHeight="1">
      <c r="B72" s="290"/>
      <c r="C72" s="291"/>
      <c r="D72" s="291"/>
      <c r="E72" s="291"/>
      <c r="F72" s="291"/>
      <c r="G72" s="291"/>
      <c r="H72" s="291"/>
      <c r="I72" s="291"/>
      <c r="J72" s="291"/>
      <c r="K72" s="292"/>
    </row>
    <row r="73" spans="2:11" ht="45" customHeight="1">
      <c r="B73" s="293"/>
      <c r="C73" s="398" t="s">
        <v>90</v>
      </c>
      <c r="D73" s="398"/>
      <c r="E73" s="398"/>
      <c r="F73" s="398"/>
      <c r="G73" s="398"/>
      <c r="H73" s="398"/>
      <c r="I73" s="398"/>
      <c r="J73" s="398"/>
      <c r="K73" s="294"/>
    </row>
    <row r="74" spans="2:11" ht="17.25" customHeight="1">
      <c r="B74" s="293"/>
      <c r="C74" s="295" t="s">
        <v>599</v>
      </c>
      <c r="D74" s="295"/>
      <c r="E74" s="295"/>
      <c r="F74" s="295" t="s">
        <v>600</v>
      </c>
      <c r="G74" s="296"/>
      <c r="H74" s="295" t="s">
        <v>113</v>
      </c>
      <c r="I74" s="295" t="s">
        <v>58</v>
      </c>
      <c r="J74" s="295" t="s">
        <v>601</v>
      </c>
      <c r="K74" s="294"/>
    </row>
    <row r="75" spans="2:11" ht="17.25" customHeight="1">
      <c r="B75" s="293"/>
      <c r="C75" s="297" t="s">
        <v>602</v>
      </c>
      <c r="D75" s="297"/>
      <c r="E75" s="297"/>
      <c r="F75" s="298" t="s">
        <v>603</v>
      </c>
      <c r="G75" s="299"/>
      <c r="H75" s="297"/>
      <c r="I75" s="297"/>
      <c r="J75" s="297" t="s">
        <v>604</v>
      </c>
      <c r="K75" s="294"/>
    </row>
    <row r="76" spans="2:11" ht="5.25" customHeight="1">
      <c r="B76" s="293"/>
      <c r="C76" s="300"/>
      <c r="D76" s="300"/>
      <c r="E76" s="300"/>
      <c r="F76" s="300"/>
      <c r="G76" s="301"/>
      <c r="H76" s="300"/>
      <c r="I76" s="300"/>
      <c r="J76" s="300"/>
      <c r="K76" s="294"/>
    </row>
    <row r="77" spans="2:11" ht="15" customHeight="1">
      <c r="B77" s="293"/>
      <c r="C77" s="283" t="s">
        <v>54</v>
      </c>
      <c r="D77" s="300"/>
      <c r="E77" s="300"/>
      <c r="F77" s="302" t="s">
        <v>605</v>
      </c>
      <c r="G77" s="301"/>
      <c r="H77" s="283" t="s">
        <v>606</v>
      </c>
      <c r="I77" s="283" t="s">
        <v>607</v>
      </c>
      <c r="J77" s="283">
        <v>20</v>
      </c>
      <c r="K77" s="294"/>
    </row>
    <row r="78" spans="2:11" ht="15" customHeight="1">
      <c r="B78" s="293"/>
      <c r="C78" s="283" t="s">
        <v>608</v>
      </c>
      <c r="D78" s="283"/>
      <c r="E78" s="283"/>
      <c r="F78" s="302" t="s">
        <v>605</v>
      </c>
      <c r="G78" s="301"/>
      <c r="H78" s="283" t="s">
        <v>609</v>
      </c>
      <c r="I78" s="283" t="s">
        <v>607</v>
      </c>
      <c r="J78" s="283">
        <v>120</v>
      </c>
      <c r="K78" s="294"/>
    </row>
    <row r="79" spans="2:11" ht="15" customHeight="1">
      <c r="B79" s="303"/>
      <c r="C79" s="283" t="s">
        <v>610</v>
      </c>
      <c r="D79" s="283"/>
      <c r="E79" s="283"/>
      <c r="F79" s="302" t="s">
        <v>611</v>
      </c>
      <c r="G79" s="301"/>
      <c r="H79" s="283" t="s">
        <v>612</v>
      </c>
      <c r="I79" s="283" t="s">
        <v>607</v>
      </c>
      <c r="J79" s="283">
        <v>50</v>
      </c>
      <c r="K79" s="294"/>
    </row>
    <row r="80" spans="2:11" ht="15" customHeight="1">
      <c r="B80" s="303"/>
      <c r="C80" s="283" t="s">
        <v>613</v>
      </c>
      <c r="D80" s="283"/>
      <c r="E80" s="283"/>
      <c r="F80" s="302" t="s">
        <v>605</v>
      </c>
      <c r="G80" s="301"/>
      <c r="H80" s="283" t="s">
        <v>614</v>
      </c>
      <c r="I80" s="283" t="s">
        <v>615</v>
      </c>
      <c r="J80" s="283"/>
      <c r="K80" s="294"/>
    </row>
    <row r="81" spans="2:11" ht="15" customHeight="1">
      <c r="B81" s="303"/>
      <c r="C81" s="304" t="s">
        <v>616</v>
      </c>
      <c r="D81" s="304"/>
      <c r="E81" s="304"/>
      <c r="F81" s="305" t="s">
        <v>611</v>
      </c>
      <c r="G81" s="304"/>
      <c r="H81" s="304" t="s">
        <v>617</v>
      </c>
      <c r="I81" s="304" t="s">
        <v>607</v>
      </c>
      <c r="J81" s="304">
        <v>15</v>
      </c>
      <c r="K81" s="294"/>
    </row>
    <row r="82" spans="2:11" ht="15" customHeight="1">
      <c r="B82" s="303"/>
      <c r="C82" s="304" t="s">
        <v>618</v>
      </c>
      <c r="D82" s="304"/>
      <c r="E82" s="304"/>
      <c r="F82" s="305" t="s">
        <v>611</v>
      </c>
      <c r="G82" s="304"/>
      <c r="H82" s="304" t="s">
        <v>619</v>
      </c>
      <c r="I82" s="304" t="s">
        <v>607</v>
      </c>
      <c r="J82" s="304">
        <v>15</v>
      </c>
      <c r="K82" s="294"/>
    </row>
    <row r="83" spans="2:11" ht="15" customHeight="1">
      <c r="B83" s="303"/>
      <c r="C83" s="304" t="s">
        <v>620</v>
      </c>
      <c r="D83" s="304"/>
      <c r="E83" s="304"/>
      <c r="F83" s="305" t="s">
        <v>611</v>
      </c>
      <c r="G83" s="304"/>
      <c r="H83" s="304" t="s">
        <v>621</v>
      </c>
      <c r="I83" s="304" t="s">
        <v>607</v>
      </c>
      <c r="J83" s="304">
        <v>20</v>
      </c>
      <c r="K83" s="294"/>
    </row>
    <row r="84" spans="2:11" ht="15" customHeight="1">
      <c r="B84" s="303"/>
      <c r="C84" s="304" t="s">
        <v>622</v>
      </c>
      <c r="D84" s="304"/>
      <c r="E84" s="304"/>
      <c r="F84" s="305" t="s">
        <v>611</v>
      </c>
      <c r="G84" s="304"/>
      <c r="H84" s="304" t="s">
        <v>623</v>
      </c>
      <c r="I84" s="304" t="s">
        <v>607</v>
      </c>
      <c r="J84" s="304">
        <v>20</v>
      </c>
      <c r="K84" s="294"/>
    </row>
    <row r="85" spans="2:11" ht="15" customHeight="1">
      <c r="B85" s="303"/>
      <c r="C85" s="283" t="s">
        <v>624</v>
      </c>
      <c r="D85" s="283"/>
      <c r="E85" s="283"/>
      <c r="F85" s="302" t="s">
        <v>611</v>
      </c>
      <c r="G85" s="301"/>
      <c r="H85" s="283" t="s">
        <v>625</v>
      </c>
      <c r="I85" s="283" t="s">
        <v>607</v>
      </c>
      <c r="J85" s="283">
        <v>50</v>
      </c>
      <c r="K85" s="294"/>
    </row>
    <row r="86" spans="2:11" ht="15" customHeight="1">
      <c r="B86" s="303"/>
      <c r="C86" s="283" t="s">
        <v>626</v>
      </c>
      <c r="D86" s="283"/>
      <c r="E86" s="283"/>
      <c r="F86" s="302" t="s">
        <v>611</v>
      </c>
      <c r="G86" s="301"/>
      <c r="H86" s="283" t="s">
        <v>627</v>
      </c>
      <c r="I86" s="283" t="s">
        <v>607</v>
      </c>
      <c r="J86" s="283">
        <v>20</v>
      </c>
      <c r="K86" s="294"/>
    </row>
    <row r="87" spans="2:11" ht="15" customHeight="1">
      <c r="B87" s="303"/>
      <c r="C87" s="283" t="s">
        <v>628</v>
      </c>
      <c r="D87" s="283"/>
      <c r="E87" s="283"/>
      <c r="F87" s="302" t="s">
        <v>611</v>
      </c>
      <c r="G87" s="301"/>
      <c r="H87" s="283" t="s">
        <v>629</v>
      </c>
      <c r="I87" s="283" t="s">
        <v>607</v>
      </c>
      <c r="J87" s="283">
        <v>20</v>
      </c>
      <c r="K87" s="294"/>
    </row>
    <row r="88" spans="2:11" ht="15" customHeight="1">
      <c r="B88" s="303"/>
      <c r="C88" s="283" t="s">
        <v>630</v>
      </c>
      <c r="D88" s="283"/>
      <c r="E88" s="283"/>
      <c r="F88" s="302" t="s">
        <v>611</v>
      </c>
      <c r="G88" s="301"/>
      <c r="H88" s="283" t="s">
        <v>631</v>
      </c>
      <c r="I88" s="283" t="s">
        <v>607</v>
      </c>
      <c r="J88" s="283">
        <v>50</v>
      </c>
      <c r="K88" s="294"/>
    </row>
    <row r="89" spans="2:11" ht="15" customHeight="1">
      <c r="B89" s="303"/>
      <c r="C89" s="283" t="s">
        <v>632</v>
      </c>
      <c r="D89" s="283"/>
      <c r="E89" s="283"/>
      <c r="F89" s="302" t="s">
        <v>611</v>
      </c>
      <c r="G89" s="301"/>
      <c r="H89" s="283" t="s">
        <v>632</v>
      </c>
      <c r="I89" s="283" t="s">
        <v>607</v>
      </c>
      <c r="J89" s="283">
        <v>50</v>
      </c>
      <c r="K89" s="294"/>
    </row>
    <row r="90" spans="2:11" ht="15" customHeight="1">
      <c r="B90" s="303"/>
      <c r="C90" s="283" t="s">
        <v>118</v>
      </c>
      <c r="D90" s="283"/>
      <c r="E90" s="283"/>
      <c r="F90" s="302" t="s">
        <v>611</v>
      </c>
      <c r="G90" s="301"/>
      <c r="H90" s="283" t="s">
        <v>633</v>
      </c>
      <c r="I90" s="283" t="s">
        <v>607</v>
      </c>
      <c r="J90" s="283">
        <v>255</v>
      </c>
      <c r="K90" s="294"/>
    </row>
    <row r="91" spans="2:11" ht="15" customHeight="1">
      <c r="B91" s="303"/>
      <c r="C91" s="283" t="s">
        <v>634</v>
      </c>
      <c r="D91" s="283"/>
      <c r="E91" s="283"/>
      <c r="F91" s="302" t="s">
        <v>605</v>
      </c>
      <c r="G91" s="301"/>
      <c r="H91" s="283" t="s">
        <v>635</v>
      </c>
      <c r="I91" s="283" t="s">
        <v>636</v>
      </c>
      <c r="J91" s="283"/>
      <c r="K91" s="294"/>
    </row>
    <row r="92" spans="2:11" ht="15" customHeight="1">
      <c r="B92" s="303"/>
      <c r="C92" s="283" t="s">
        <v>637</v>
      </c>
      <c r="D92" s="283"/>
      <c r="E92" s="283"/>
      <c r="F92" s="302" t="s">
        <v>605</v>
      </c>
      <c r="G92" s="301"/>
      <c r="H92" s="283" t="s">
        <v>638</v>
      </c>
      <c r="I92" s="283" t="s">
        <v>639</v>
      </c>
      <c r="J92" s="283"/>
      <c r="K92" s="294"/>
    </row>
    <row r="93" spans="2:11" ht="15" customHeight="1">
      <c r="B93" s="303"/>
      <c r="C93" s="283" t="s">
        <v>640</v>
      </c>
      <c r="D93" s="283"/>
      <c r="E93" s="283"/>
      <c r="F93" s="302" t="s">
        <v>605</v>
      </c>
      <c r="G93" s="301"/>
      <c r="H93" s="283" t="s">
        <v>640</v>
      </c>
      <c r="I93" s="283" t="s">
        <v>639</v>
      </c>
      <c r="J93" s="283"/>
      <c r="K93" s="294"/>
    </row>
    <row r="94" spans="2:11" ht="15" customHeight="1">
      <c r="B94" s="303"/>
      <c r="C94" s="283" t="s">
        <v>39</v>
      </c>
      <c r="D94" s="283"/>
      <c r="E94" s="283"/>
      <c r="F94" s="302" t="s">
        <v>605</v>
      </c>
      <c r="G94" s="301"/>
      <c r="H94" s="283" t="s">
        <v>641</v>
      </c>
      <c r="I94" s="283" t="s">
        <v>639</v>
      </c>
      <c r="J94" s="283"/>
      <c r="K94" s="294"/>
    </row>
    <row r="95" spans="2:11" ht="15" customHeight="1">
      <c r="B95" s="303"/>
      <c r="C95" s="283" t="s">
        <v>49</v>
      </c>
      <c r="D95" s="283"/>
      <c r="E95" s="283"/>
      <c r="F95" s="302" t="s">
        <v>605</v>
      </c>
      <c r="G95" s="301"/>
      <c r="H95" s="283" t="s">
        <v>642</v>
      </c>
      <c r="I95" s="283" t="s">
        <v>639</v>
      </c>
      <c r="J95" s="283"/>
      <c r="K95" s="294"/>
    </row>
    <row r="96" spans="2:11" ht="15" customHeight="1">
      <c r="B96" s="306"/>
      <c r="C96" s="307"/>
      <c r="D96" s="307"/>
      <c r="E96" s="307"/>
      <c r="F96" s="307"/>
      <c r="G96" s="307"/>
      <c r="H96" s="307"/>
      <c r="I96" s="307"/>
      <c r="J96" s="307"/>
      <c r="K96" s="308"/>
    </row>
    <row r="97" spans="2:11" ht="18.75" customHeight="1">
      <c r="B97" s="309"/>
      <c r="C97" s="310"/>
      <c r="D97" s="310"/>
      <c r="E97" s="310"/>
      <c r="F97" s="310"/>
      <c r="G97" s="310"/>
      <c r="H97" s="310"/>
      <c r="I97" s="310"/>
      <c r="J97" s="310"/>
      <c r="K97" s="309"/>
    </row>
    <row r="98" spans="2:11" ht="18.75" customHeight="1">
      <c r="B98" s="289"/>
      <c r="C98" s="289"/>
      <c r="D98" s="289"/>
      <c r="E98" s="289"/>
      <c r="F98" s="289"/>
      <c r="G98" s="289"/>
      <c r="H98" s="289"/>
      <c r="I98" s="289"/>
      <c r="J98" s="289"/>
      <c r="K98" s="289"/>
    </row>
    <row r="99" spans="2:11" ht="7.5" customHeight="1">
      <c r="B99" s="290"/>
      <c r="C99" s="291"/>
      <c r="D99" s="291"/>
      <c r="E99" s="291"/>
      <c r="F99" s="291"/>
      <c r="G99" s="291"/>
      <c r="H99" s="291"/>
      <c r="I99" s="291"/>
      <c r="J99" s="291"/>
      <c r="K99" s="292"/>
    </row>
    <row r="100" spans="2:11" ht="45" customHeight="1">
      <c r="B100" s="293"/>
      <c r="C100" s="398" t="s">
        <v>643</v>
      </c>
      <c r="D100" s="398"/>
      <c r="E100" s="398"/>
      <c r="F100" s="398"/>
      <c r="G100" s="398"/>
      <c r="H100" s="398"/>
      <c r="I100" s="398"/>
      <c r="J100" s="398"/>
      <c r="K100" s="294"/>
    </row>
    <row r="101" spans="2:11" ht="17.25" customHeight="1">
      <c r="B101" s="293"/>
      <c r="C101" s="295" t="s">
        <v>599</v>
      </c>
      <c r="D101" s="295"/>
      <c r="E101" s="295"/>
      <c r="F101" s="295" t="s">
        <v>600</v>
      </c>
      <c r="G101" s="296"/>
      <c r="H101" s="295" t="s">
        <v>113</v>
      </c>
      <c r="I101" s="295" t="s">
        <v>58</v>
      </c>
      <c r="J101" s="295" t="s">
        <v>601</v>
      </c>
      <c r="K101" s="294"/>
    </row>
    <row r="102" spans="2:11" ht="17.25" customHeight="1">
      <c r="B102" s="293"/>
      <c r="C102" s="297" t="s">
        <v>602</v>
      </c>
      <c r="D102" s="297"/>
      <c r="E102" s="297"/>
      <c r="F102" s="298" t="s">
        <v>603</v>
      </c>
      <c r="G102" s="299"/>
      <c r="H102" s="297"/>
      <c r="I102" s="297"/>
      <c r="J102" s="297" t="s">
        <v>604</v>
      </c>
      <c r="K102" s="294"/>
    </row>
    <row r="103" spans="2:11" ht="5.25" customHeight="1">
      <c r="B103" s="293"/>
      <c r="C103" s="295"/>
      <c r="D103" s="295"/>
      <c r="E103" s="295"/>
      <c r="F103" s="295"/>
      <c r="G103" s="311"/>
      <c r="H103" s="295"/>
      <c r="I103" s="295"/>
      <c r="J103" s="295"/>
      <c r="K103" s="294"/>
    </row>
    <row r="104" spans="2:11" ht="15" customHeight="1">
      <c r="B104" s="293"/>
      <c r="C104" s="283" t="s">
        <v>54</v>
      </c>
      <c r="D104" s="300"/>
      <c r="E104" s="300"/>
      <c r="F104" s="302" t="s">
        <v>605</v>
      </c>
      <c r="G104" s="311"/>
      <c r="H104" s="283" t="s">
        <v>644</v>
      </c>
      <c r="I104" s="283" t="s">
        <v>607</v>
      </c>
      <c r="J104" s="283">
        <v>20</v>
      </c>
      <c r="K104" s="294"/>
    </row>
    <row r="105" spans="2:11" ht="15" customHeight="1">
      <c r="B105" s="293"/>
      <c r="C105" s="283" t="s">
        <v>608</v>
      </c>
      <c r="D105" s="283"/>
      <c r="E105" s="283"/>
      <c r="F105" s="302" t="s">
        <v>605</v>
      </c>
      <c r="G105" s="283"/>
      <c r="H105" s="283" t="s">
        <v>644</v>
      </c>
      <c r="I105" s="283" t="s">
        <v>607</v>
      </c>
      <c r="J105" s="283">
        <v>120</v>
      </c>
      <c r="K105" s="294"/>
    </row>
    <row r="106" spans="2:11" ht="15" customHeight="1">
      <c r="B106" s="303"/>
      <c r="C106" s="283" t="s">
        <v>610</v>
      </c>
      <c r="D106" s="283"/>
      <c r="E106" s="283"/>
      <c r="F106" s="302" t="s">
        <v>611</v>
      </c>
      <c r="G106" s="283"/>
      <c r="H106" s="283" t="s">
        <v>644</v>
      </c>
      <c r="I106" s="283" t="s">
        <v>607</v>
      </c>
      <c r="J106" s="283">
        <v>50</v>
      </c>
      <c r="K106" s="294"/>
    </row>
    <row r="107" spans="2:11" ht="15" customHeight="1">
      <c r="B107" s="303"/>
      <c r="C107" s="283" t="s">
        <v>613</v>
      </c>
      <c r="D107" s="283"/>
      <c r="E107" s="283"/>
      <c r="F107" s="302" t="s">
        <v>605</v>
      </c>
      <c r="G107" s="283"/>
      <c r="H107" s="283" t="s">
        <v>644</v>
      </c>
      <c r="I107" s="283" t="s">
        <v>615</v>
      </c>
      <c r="J107" s="283"/>
      <c r="K107" s="294"/>
    </row>
    <row r="108" spans="2:11" ht="15" customHeight="1">
      <c r="B108" s="303"/>
      <c r="C108" s="283" t="s">
        <v>624</v>
      </c>
      <c r="D108" s="283"/>
      <c r="E108" s="283"/>
      <c r="F108" s="302" t="s">
        <v>611</v>
      </c>
      <c r="G108" s="283"/>
      <c r="H108" s="283" t="s">
        <v>644</v>
      </c>
      <c r="I108" s="283" t="s">
        <v>607</v>
      </c>
      <c r="J108" s="283">
        <v>50</v>
      </c>
      <c r="K108" s="294"/>
    </row>
    <row r="109" spans="2:11" ht="15" customHeight="1">
      <c r="B109" s="303"/>
      <c r="C109" s="283" t="s">
        <v>632</v>
      </c>
      <c r="D109" s="283"/>
      <c r="E109" s="283"/>
      <c r="F109" s="302" t="s">
        <v>611</v>
      </c>
      <c r="G109" s="283"/>
      <c r="H109" s="283" t="s">
        <v>644</v>
      </c>
      <c r="I109" s="283" t="s">
        <v>607</v>
      </c>
      <c r="J109" s="283">
        <v>50</v>
      </c>
      <c r="K109" s="294"/>
    </row>
    <row r="110" spans="2:11" ht="15" customHeight="1">
      <c r="B110" s="303"/>
      <c r="C110" s="283" t="s">
        <v>630</v>
      </c>
      <c r="D110" s="283"/>
      <c r="E110" s="283"/>
      <c r="F110" s="302" t="s">
        <v>611</v>
      </c>
      <c r="G110" s="283"/>
      <c r="H110" s="283" t="s">
        <v>644</v>
      </c>
      <c r="I110" s="283" t="s">
        <v>607</v>
      </c>
      <c r="J110" s="283">
        <v>50</v>
      </c>
      <c r="K110" s="294"/>
    </row>
    <row r="111" spans="2:11" ht="15" customHeight="1">
      <c r="B111" s="303"/>
      <c r="C111" s="283" t="s">
        <v>54</v>
      </c>
      <c r="D111" s="283"/>
      <c r="E111" s="283"/>
      <c r="F111" s="302" t="s">
        <v>605</v>
      </c>
      <c r="G111" s="283"/>
      <c r="H111" s="283" t="s">
        <v>645</v>
      </c>
      <c r="I111" s="283" t="s">
        <v>607</v>
      </c>
      <c r="J111" s="283">
        <v>20</v>
      </c>
      <c r="K111" s="294"/>
    </row>
    <row r="112" spans="2:11" ht="15" customHeight="1">
      <c r="B112" s="303"/>
      <c r="C112" s="283" t="s">
        <v>646</v>
      </c>
      <c r="D112" s="283"/>
      <c r="E112" s="283"/>
      <c r="F112" s="302" t="s">
        <v>605</v>
      </c>
      <c r="G112" s="283"/>
      <c r="H112" s="283" t="s">
        <v>647</v>
      </c>
      <c r="I112" s="283" t="s">
        <v>607</v>
      </c>
      <c r="J112" s="283">
        <v>120</v>
      </c>
      <c r="K112" s="294"/>
    </row>
    <row r="113" spans="2:11" ht="15" customHeight="1">
      <c r="B113" s="303"/>
      <c r="C113" s="283" t="s">
        <v>39</v>
      </c>
      <c r="D113" s="283"/>
      <c r="E113" s="283"/>
      <c r="F113" s="302" t="s">
        <v>605</v>
      </c>
      <c r="G113" s="283"/>
      <c r="H113" s="283" t="s">
        <v>648</v>
      </c>
      <c r="I113" s="283" t="s">
        <v>639</v>
      </c>
      <c r="J113" s="283"/>
      <c r="K113" s="294"/>
    </row>
    <row r="114" spans="2:11" ht="15" customHeight="1">
      <c r="B114" s="303"/>
      <c r="C114" s="283" t="s">
        <v>49</v>
      </c>
      <c r="D114" s="283"/>
      <c r="E114" s="283"/>
      <c r="F114" s="302" t="s">
        <v>605</v>
      </c>
      <c r="G114" s="283"/>
      <c r="H114" s="283" t="s">
        <v>649</v>
      </c>
      <c r="I114" s="283" t="s">
        <v>639</v>
      </c>
      <c r="J114" s="283"/>
      <c r="K114" s="294"/>
    </row>
    <row r="115" spans="2:11" ht="15" customHeight="1">
      <c r="B115" s="303"/>
      <c r="C115" s="283" t="s">
        <v>58</v>
      </c>
      <c r="D115" s="283"/>
      <c r="E115" s="283"/>
      <c r="F115" s="302" t="s">
        <v>605</v>
      </c>
      <c r="G115" s="283"/>
      <c r="H115" s="283" t="s">
        <v>650</v>
      </c>
      <c r="I115" s="283" t="s">
        <v>651</v>
      </c>
      <c r="J115" s="283"/>
      <c r="K115" s="294"/>
    </row>
    <row r="116" spans="2:11" ht="15" customHeight="1">
      <c r="B116" s="306"/>
      <c r="C116" s="312"/>
      <c r="D116" s="312"/>
      <c r="E116" s="312"/>
      <c r="F116" s="312"/>
      <c r="G116" s="312"/>
      <c r="H116" s="312"/>
      <c r="I116" s="312"/>
      <c r="J116" s="312"/>
      <c r="K116" s="308"/>
    </row>
    <row r="117" spans="2:11" ht="18.75" customHeight="1">
      <c r="B117" s="313"/>
      <c r="C117" s="279"/>
      <c r="D117" s="279"/>
      <c r="E117" s="279"/>
      <c r="F117" s="314"/>
      <c r="G117" s="279"/>
      <c r="H117" s="279"/>
      <c r="I117" s="279"/>
      <c r="J117" s="279"/>
      <c r="K117" s="313"/>
    </row>
    <row r="118" spans="2:11" ht="18.75" customHeight="1">
      <c r="B118" s="289"/>
      <c r="C118" s="289"/>
      <c r="D118" s="289"/>
      <c r="E118" s="289"/>
      <c r="F118" s="289"/>
      <c r="G118" s="289"/>
      <c r="H118" s="289"/>
      <c r="I118" s="289"/>
      <c r="J118" s="289"/>
      <c r="K118" s="289"/>
    </row>
    <row r="119" spans="2:11" ht="7.5" customHeight="1">
      <c r="B119" s="315"/>
      <c r="C119" s="316"/>
      <c r="D119" s="316"/>
      <c r="E119" s="316"/>
      <c r="F119" s="316"/>
      <c r="G119" s="316"/>
      <c r="H119" s="316"/>
      <c r="I119" s="316"/>
      <c r="J119" s="316"/>
      <c r="K119" s="317"/>
    </row>
    <row r="120" spans="2:11" ht="45" customHeight="1">
      <c r="B120" s="318"/>
      <c r="C120" s="397" t="s">
        <v>652</v>
      </c>
      <c r="D120" s="397"/>
      <c r="E120" s="397"/>
      <c r="F120" s="397"/>
      <c r="G120" s="397"/>
      <c r="H120" s="397"/>
      <c r="I120" s="397"/>
      <c r="J120" s="397"/>
      <c r="K120" s="319"/>
    </row>
    <row r="121" spans="2:11" ht="17.25" customHeight="1">
      <c r="B121" s="320"/>
      <c r="C121" s="295" t="s">
        <v>599</v>
      </c>
      <c r="D121" s="295"/>
      <c r="E121" s="295"/>
      <c r="F121" s="295" t="s">
        <v>600</v>
      </c>
      <c r="G121" s="296"/>
      <c r="H121" s="295" t="s">
        <v>113</v>
      </c>
      <c r="I121" s="295" t="s">
        <v>58</v>
      </c>
      <c r="J121" s="295" t="s">
        <v>601</v>
      </c>
      <c r="K121" s="321"/>
    </row>
    <row r="122" spans="2:11" ht="17.25" customHeight="1">
      <c r="B122" s="320"/>
      <c r="C122" s="297" t="s">
        <v>602</v>
      </c>
      <c r="D122" s="297"/>
      <c r="E122" s="297"/>
      <c r="F122" s="298" t="s">
        <v>603</v>
      </c>
      <c r="G122" s="299"/>
      <c r="H122" s="297"/>
      <c r="I122" s="297"/>
      <c r="J122" s="297" t="s">
        <v>604</v>
      </c>
      <c r="K122" s="321"/>
    </row>
    <row r="123" spans="2:11" ht="5.25" customHeight="1">
      <c r="B123" s="322"/>
      <c r="C123" s="300"/>
      <c r="D123" s="300"/>
      <c r="E123" s="300"/>
      <c r="F123" s="300"/>
      <c r="G123" s="283"/>
      <c r="H123" s="300"/>
      <c r="I123" s="300"/>
      <c r="J123" s="300"/>
      <c r="K123" s="323"/>
    </row>
    <row r="124" spans="2:11" ht="15" customHeight="1">
      <c r="B124" s="322"/>
      <c r="C124" s="283" t="s">
        <v>608</v>
      </c>
      <c r="D124" s="300"/>
      <c r="E124" s="300"/>
      <c r="F124" s="302" t="s">
        <v>605</v>
      </c>
      <c r="G124" s="283"/>
      <c r="H124" s="283" t="s">
        <v>644</v>
      </c>
      <c r="I124" s="283" t="s">
        <v>607</v>
      </c>
      <c r="J124" s="283">
        <v>120</v>
      </c>
      <c r="K124" s="324"/>
    </row>
    <row r="125" spans="2:11" ht="15" customHeight="1">
      <c r="B125" s="322"/>
      <c r="C125" s="283" t="s">
        <v>653</v>
      </c>
      <c r="D125" s="283"/>
      <c r="E125" s="283"/>
      <c r="F125" s="302" t="s">
        <v>605</v>
      </c>
      <c r="G125" s="283"/>
      <c r="H125" s="283" t="s">
        <v>654</v>
      </c>
      <c r="I125" s="283" t="s">
        <v>607</v>
      </c>
      <c r="J125" s="283" t="s">
        <v>655</v>
      </c>
      <c r="K125" s="324"/>
    </row>
    <row r="126" spans="2:11" ht="15" customHeight="1">
      <c r="B126" s="322"/>
      <c r="C126" s="283" t="s">
        <v>554</v>
      </c>
      <c r="D126" s="283"/>
      <c r="E126" s="283"/>
      <c r="F126" s="302" t="s">
        <v>605</v>
      </c>
      <c r="G126" s="283"/>
      <c r="H126" s="283" t="s">
        <v>656</v>
      </c>
      <c r="I126" s="283" t="s">
        <v>607</v>
      </c>
      <c r="J126" s="283" t="s">
        <v>655</v>
      </c>
      <c r="K126" s="324"/>
    </row>
    <row r="127" spans="2:11" ht="15" customHeight="1">
      <c r="B127" s="322"/>
      <c r="C127" s="283" t="s">
        <v>616</v>
      </c>
      <c r="D127" s="283"/>
      <c r="E127" s="283"/>
      <c r="F127" s="302" t="s">
        <v>611</v>
      </c>
      <c r="G127" s="283"/>
      <c r="H127" s="283" t="s">
        <v>617</v>
      </c>
      <c r="I127" s="283" t="s">
        <v>607</v>
      </c>
      <c r="J127" s="283">
        <v>15</v>
      </c>
      <c r="K127" s="324"/>
    </row>
    <row r="128" spans="2:11" ht="15" customHeight="1">
      <c r="B128" s="322"/>
      <c r="C128" s="304" t="s">
        <v>618</v>
      </c>
      <c r="D128" s="304"/>
      <c r="E128" s="304"/>
      <c r="F128" s="305" t="s">
        <v>611</v>
      </c>
      <c r="G128" s="304"/>
      <c r="H128" s="304" t="s">
        <v>619</v>
      </c>
      <c r="I128" s="304" t="s">
        <v>607</v>
      </c>
      <c r="J128" s="304">
        <v>15</v>
      </c>
      <c r="K128" s="324"/>
    </row>
    <row r="129" spans="2:11" ht="15" customHeight="1">
      <c r="B129" s="322"/>
      <c r="C129" s="304" t="s">
        <v>620</v>
      </c>
      <c r="D129" s="304"/>
      <c r="E129" s="304"/>
      <c r="F129" s="305" t="s">
        <v>611</v>
      </c>
      <c r="G129" s="304"/>
      <c r="H129" s="304" t="s">
        <v>621</v>
      </c>
      <c r="I129" s="304" t="s">
        <v>607</v>
      </c>
      <c r="J129" s="304">
        <v>20</v>
      </c>
      <c r="K129" s="324"/>
    </row>
    <row r="130" spans="2:11" ht="15" customHeight="1">
      <c r="B130" s="322"/>
      <c r="C130" s="304" t="s">
        <v>622</v>
      </c>
      <c r="D130" s="304"/>
      <c r="E130" s="304"/>
      <c r="F130" s="305" t="s">
        <v>611</v>
      </c>
      <c r="G130" s="304"/>
      <c r="H130" s="304" t="s">
        <v>623</v>
      </c>
      <c r="I130" s="304" t="s">
        <v>607</v>
      </c>
      <c r="J130" s="304">
        <v>20</v>
      </c>
      <c r="K130" s="324"/>
    </row>
    <row r="131" spans="2:11" ht="15" customHeight="1">
      <c r="B131" s="322"/>
      <c r="C131" s="283" t="s">
        <v>610</v>
      </c>
      <c r="D131" s="283"/>
      <c r="E131" s="283"/>
      <c r="F131" s="302" t="s">
        <v>611</v>
      </c>
      <c r="G131" s="283"/>
      <c r="H131" s="283" t="s">
        <v>644</v>
      </c>
      <c r="I131" s="283" t="s">
        <v>607</v>
      </c>
      <c r="J131" s="283">
        <v>50</v>
      </c>
      <c r="K131" s="324"/>
    </row>
    <row r="132" spans="2:11" ht="15" customHeight="1">
      <c r="B132" s="322"/>
      <c r="C132" s="283" t="s">
        <v>624</v>
      </c>
      <c r="D132" s="283"/>
      <c r="E132" s="283"/>
      <c r="F132" s="302" t="s">
        <v>611</v>
      </c>
      <c r="G132" s="283"/>
      <c r="H132" s="283" t="s">
        <v>644</v>
      </c>
      <c r="I132" s="283" t="s">
        <v>607</v>
      </c>
      <c r="J132" s="283">
        <v>50</v>
      </c>
      <c r="K132" s="324"/>
    </row>
    <row r="133" spans="2:11" ht="15" customHeight="1">
      <c r="B133" s="322"/>
      <c r="C133" s="283" t="s">
        <v>630</v>
      </c>
      <c r="D133" s="283"/>
      <c r="E133" s="283"/>
      <c r="F133" s="302" t="s">
        <v>611</v>
      </c>
      <c r="G133" s="283"/>
      <c r="H133" s="283" t="s">
        <v>644</v>
      </c>
      <c r="I133" s="283" t="s">
        <v>607</v>
      </c>
      <c r="J133" s="283">
        <v>50</v>
      </c>
      <c r="K133" s="324"/>
    </row>
    <row r="134" spans="2:11" ht="15" customHeight="1">
      <c r="B134" s="322"/>
      <c r="C134" s="283" t="s">
        <v>632</v>
      </c>
      <c r="D134" s="283"/>
      <c r="E134" s="283"/>
      <c r="F134" s="302" t="s">
        <v>611</v>
      </c>
      <c r="G134" s="283"/>
      <c r="H134" s="283" t="s">
        <v>644</v>
      </c>
      <c r="I134" s="283" t="s">
        <v>607</v>
      </c>
      <c r="J134" s="283">
        <v>50</v>
      </c>
      <c r="K134" s="324"/>
    </row>
    <row r="135" spans="2:11" ht="15" customHeight="1">
      <c r="B135" s="322"/>
      <c r="C135" s="283" t="s">
        <v>118</v>
      </c>
      <c r="D135" s="283"/>
      <c r="E135" s="283"/>
      <c r="F135" s="302" t="s">
        <v>611</v>
      </c>
      <c r="G135" s="283"/>
      <c r="H135" s="283" t="s">
        <v>657</v>
      </c>
      <c r="I135" s="283" t="s">
        <v>607</v>
      </c>
      <c r="J135" s="283">
        <v>255</v>
      </c>
      <c r="K135" s="324"/>
    </row>
    <row r="136" spans="2:11" ht="15" customHeight="1">
      <c r="B136" s="322"/>
      <c r="C136" s="283" t="s">
        <v>634</v>
      </c>
      <c r="D136" s="283"/>
      <c r="E136" s="283"/>
      <c r="F136" s="302" t="s">
        <v>605</v>
      </c>
      <c r="G136" s="283"/>
      <c r="H136" s="283" t="s">
        <v>658</v>
      </c>
      <c r="I136" s="283" t="s">
        <v>636</v>
      </c>
      <c r="J136" s="283"/>
      <c r="K136" s="324"/>
    </row>
    <row r="137" spans="2:11" ht="15" customHeight="1">
      <c r="B137" s="322"/>
      <c r="C137" s="283" t="s">
        <v>637</v>
      </c>
      <c r="D137" s="283"/>
      <c r="E137" s="283"/>
      <c r="F137" s="302" t="s">
        <v>605</v>
      </c>
      <c r="G137" s="283"/>
      <c r="H137" s="283" t="s">
        <v>659</v>
      </c>
      <c r="I137" s="283" t="s">
        <v>639</v>
      </c>
      <c r="J137" s="283"/>
      <c r="K137" s="324"/>
    </row>
    <row r="138" spans="2:11" ht="15" customHeight="1">
      <c r="B138" s="322"/>
      <c r="C138" s="283" t="s">
        <v>640</v>
      </c>
      <c r="D138" s="283"/>
      <c r="E138" s="283"/>
      <c r="F138" s="302" t="s">
        <v>605</v>
      </c>
      <c r="G138" s="283"/>
      <c r="H138" s="283" t="s">
        <v>640</v>
      </c>
      <c r="I138" s="283" t="s">
        <v>639</v>
      </c>
      <c r="J138" s="283"/>
      <c r="K138" s="324"/>
    </row>
    <row r="139" spans="2:11" ht="15" customHeight="1">
      <c r="B139" s="322"/>
      <c r="C139" s="283" t="s">
        <v>39</v>
      </c>
      <c r="D139" s="283"/>
      <c r="E139" s="283"/>
      <c r="F139" s="302" t="s">
        <v>605</v>
      </c>
      <c r="G139" s="283"/>
      <c r="H139" s="283" t="s">
        <v>660</v>
      </c>
      <c r="I139" s="283" t="s">
        <v>639</v>
      </c>
      <c r="J139" s="283"/>
      <c r="K139" s="324"/>
    </row>
    <row r="140" spans="2:11" ht="15" customHeight="1">
      <c r="B140" s="322"/>
      <c r="C140" s="283" t="s">
        <v>661</v>
      </c>
      <c r="D140" s="283"/>
      <c r="E140" s="283"/>
      <c r="F140" s="302" t="s">
        <v>605</v>
      </c>
      <c r="G140" s="283"/>
      <c r="H140" s="283" t="s">
        <v>662</v>
      </c>
      <c r="I140" s="283" t="s">
        <v>639</v>
      </c>
      <c r="J140" s="283"/>
      <c r="K140" s="324"/>
    </row>
    <row r="141" spans="2:11" ht="15" customHeight="1">
      <c r="B141" s="325"/>
      <c r="C141" s="326"/>
      <c r="D141" s="326"/>
      <c r="E141" s="326"/>
      <c r="F141" s="326"/>
      <c r="G141" s="326"/>
      <c r="H141" s="326"/>
      <c r="I141" s="326"/>
      <c r="J141" s="326"/>
      <c r="K141" s="327"/>
    </row>
    <row r="142" spans="2:11" ht="18.75" customHeight="1">
      <c r="B142" s="279"/>
      <c r="C142" s="279"/>
      <c r="D142" s="279"/>
      <c r="E142" s="279"/>
      <c r="F142" s="314"/>
      <c r="G142" s="279"/>
      <c r="H142" s="279"/>
      <c r="I142" s="279"/>
      <c r="J142" s="279"/>
      <c r="K142" s="279"/>
    </row>
    <row r="143" spans="2:11" ht="18.75" customHeight="1">
      <c r="B143" s="289"/>
      <c r="C143" s="289"/>
      <c r="D143" s="289"/>
      <c r="E143" s="289"/>
      <c r="F143" s="289"/>
      <c r="G143" s="289"/>
      <c r="H143" s="289"/>
      <c r="I143" s="289"/>
      <c r="J143" s="289"/>
      <c r="K143" s="289"/>
    </row>
    <row r="144" spans="2:11" ht="7.5" customHeight="1">
      <c r="B144" s="290"/>
      <c r="C144" s="291"/>
      <c r="D144" s="291"/>
      <c r="E144" s="291"/>
      <c r="F144" s="291"/>
      <c r="G144" s="291"/>
      <c r="H144" s="291"/>
      <c r="I144" s="291"/>
      <c r="J144" s="291"/>
      <c r="K144" s="292"/>
    </row>
    <row r="145" spans="2:11" ht="45" customHeight="1">
      <c r="B145" s="293"/>
      <c r="C145" s="398" t="s">
        <v>663</v>
      </c>
      <c r="D145" s="398"/>
      <c r="E145" s="398"/>
      <c r="F145" s="398"/>
      <c r="G145" s="398"/>
      <c r="H145" s="398"/>
      <c r="I145" s="398"/>
      <c r="J145" s="398"/>
      <c r="K145" s="294"/>
    </row>
    <row r="146" spans="2:11" ht="17.25" customHeight="1">
      <c r="B146" s="293"/>
      <c r="C146" s="295" t="s">
        <v>599</v>
      </c>
      <c r="D146" s="295"/>
      <c r="E146" s="295"/>
      <c r="F146" s="295" t="s">
        <v>600</v>
      </c>
      <c r="G146" s="296"/>
      <c r="H146" s="295" t="s">
        <v>113</v>
      </c>
      <c r="I146" s="295" t="s">
        <v>58</v>
      </c>
      <c r="J146" s="295" t="s">
        <v>601</v>
      </c>
      <c r="K146" s="294"/>
    </row>
    <row r="147" spans="2:11" ht="17.25" customHeight="1">
      <c r="B147" s="293"/>
      <c r="C147" s="297" t="s">
        <v>602</v>
      </c>
      <c r="D147" s="297"/>
      <c r="E147" s="297"/>
      <c r="F147" s="298" t="s">
        <v>603</v>
      </c>
      <c r="G147" s="299"/>
      <c r="H147" s="297"/>
      <c r="I147" s="297"/>
      <c r="J147" s="297" t="s">
        <v>604</v>
      </c>
      <c r="K147" s="294"/>
    </row>
    <row r="148" spans="2:11" ht="5.25" customHeight="1">
      <c r="B148" s="303"/>
      <c r="C148" s="300"/>
      <c r="D148" s="300"/>
      <c r="E148" s="300"/>
      <c r="F148" s="300"/>
      <c r="G148" s="301"/>
      <c r="H148" s="300"/>
      <c r="I148" s="300"/>
      <c r="J148" s="300"/>
      <c r="K148" s="324"/>
    </row>
    <row r="149" spans="2:11" ht="15" customHeight="1">
      <c r="B149" s="303"/>
      <c r="C149" s="328" t="s">
        <v>608</v>
      </c>
      <c r="D149" s="283"/>
      <c r="E149" s="283"/>
      <c r="F149" s="329" t="s">
        <v>605</v>
      </c>
      <c r="G149" s="283"/>
      <c r="H149" s="328" t="s">
        <v>644</v>
      </c>
      <c r="I149" s="328" t="s">
        <v>607</v>
      </c>
      <c r="J149" s="328">
        <v>120</v>
      </c>
      <c r="K149" s="324"/>
    </row>
    <row r="150" spans="2:11" ht="15" customHeight="1">
      <c r="B150" s="303"/>
      <c r="C150" s="328" t="s">
        <v>653</v>
      </c>
      <c r="D150" s="283"/>
      <c r="E150" s="283"/>
      <c r="F150" s="329" t="s">
        <v>605</v>
      </c>
      <c r="G150" s="283"/>
      <c r="H150" s="328" t="s">
        <v>664</v>
      </c>
      <c r="I150" s="328" t="s">
        <v>607</v>
      </c>
      <c r="J150" s="328" t="s">
        <v>655</v>
      </c>
      <c r="K150" s="324"/>
    </row>
    <row r="151" spans="2:11" ht="15" customHeight="1">
      <c r="B151" s="303"/>
      <c r="C151" s="328" t="s">
        <v>554</v>
      </c>
      <c r="D151" s="283"/>
      <c r="E151" s="283"/>
      <c r="F151" s="329" t="s">
        <v>605</v>
      </c>
      <c r="G151" s="283"/>
      <c r="H151" s="328" t="s">
        <v>665</v>
      </c>
      <c r="I151" s="328" t="s">
        <v>607</v>
      </c>
      <c r="J151" s="328" t="s">
        <v>655</v>
      </c>
      <c r="K151" s="324"/>
    </row>
    <row r="152" spans="2:11" ht="15" customHeight="1">
      <c r="B152" s="303"/>
      <c r="C152" s="328" t="s">
        <v>610</v>
      </c>
      <c r="D152" s="283"/>
      <c r="E152" s="283"/>
      <c r="F152" s="329" t="s">
        <v>611</v>
      </c>
      <c r="G152" s="283"/>
      <c r="H152" s="328" t="s">
        <v>644</v>
      </c>
      <c r="I152" s="328" t="s">
        <v>607</v>
      </c>
      <c r="J152" s="328">
        <v>50</v>
      </c>
      <c r="K152" s="324"/>
    </row>
    <row r="153" spans="2:11" ht="15" customHeight="1">
      <c r="B153" s="303"/>
      <c r="C153" s="328" t="s">
        <v>613</v>
      </c>
      <c r="D153" s="283"/>
      <c r="E153" s="283"/>
      <c r="F153" s="329" t="s">
        <v>605</v>
      </c>
      <c r="G153" s="283"/>
      <c r="H153" s="328" t="s">
        <v>644</v>
      </c>
      <c r="I153" s="328" t="s">
        <v>615</v>
      </c>
      <c r="J153" s="328"/>
      <c r="K153" s="324"/>
    </row>
    <row r="154" spans="2:11" ht="15" customHeight="1">
      <c r="B154" s="303"/>
      <c r="C154" s="328" t="s">
        <v>624</v>
      </c>
      <c r="D154" s="283"/>
      <c r="E154" s="283"/>
      <c r="F154" s="329" t="s">
        <v>611</v>
      </c>
      <c r="G154" s="283"/>
      <c r="H154" s="328" t="s">
        <v>644</v>
      </c>
      <c r="I154" s="328" t="s">
        <v>607</v>
      </c>
      <c r="J154" s="328">
        <v>50</v>
      </c>
      <c r="K154" s="324"/>
    </row>
    <row r="155" spans="2:11" ht="15" customHeight="1">
      <c r="B155" s="303"/>
      <c r="C155" s="328" t="s">
        <v>632</v>
      </c>
      <c r="D155" s="283"/>
      <c r="E155" s="283"/>
      <c r="F155" s="329" t="s">
        <v>611</v>
      </c>
      <c r="G155" s="283"/>
      <c r="H155" s="328" t="s">
        <v>644</v>
      </c>
      <c r="I155" s="328" t="s">
        <v>607</v>
      </c>
      <c r="J155" s="328">
        <v>50</v>
      </c>
      <c r="K155" s="324"/>
    </row>
    <row r="156" spans="2:11" ht="15" customHeight="1">
      <c r="B156" s="303"/>
      <c r="C156" s="328" t="s">
        <v>630</v>
      </c>
      <c r="D156" s="283"/>
      <c r="E156" s="283"/>
      <c r="F156" s="329" t="s">
        <v>611</v>
      </c>
      <c r="G156" s="283"/>
      <c r="H156" s="328" t="s">
        <v>644</v>
      </c>
      <c r="I156" s="328" t="s">
        <v>607</v>
      </c>
      <c r="J156" s="328">
        <v>50</v>
      </c>
      <c r="K156" s="324"/>
    </row>
    <row r="157" spans="2:11" ht="15" customHeight="1">
      <c r="B157" s="303"/>
      <c r="C157" s="328" t="s">
        <v>95</v>
      </c>
      <c r="D157" s="283"/>
      <c r="E157" s="283"/>
      <c r="F157" s="329" t="s">
        <v>605</v>
      </c>
      <c r="G157" s="283"/>
      <c r="H157" s="328" t="s">
        <v>666</v>
      </c>
      <c r="I157" s="328" t="s">
        <v>607</v>
      </c>
      <c r="J157" s="328" t="s">
        <v>667</v>
      </c>
      <c r="K157" s="324"/>
    </row>
    <row r="158" spans="2:11" ht="15" customHeight="1">
      <c r="B158" s="303"/>
      <c r="C158" s="328" t="s">
        <v>668</v>
      </c>
      <c r="D158" s="283"/>
      <c r="E158" s="283"/>
      <c r="F158" s="329" t="s">
        <v>605</v>
      </c>
      <c r="G158" s="283"/>
      <c r="H158" s="328" t="s">
        <v>669</v>
      </c>
      <c r="I158" s="328" t="s">
        <v>639</v>
      </c>
      <c r="J158" s="328"/>
      <c r="K158" s="324"/>
    </row>
    <row r="159" spans="2:11" ht="15" customHeight="1">
      <c r="B159" s="330"/>
      <c r="C159" s="312"/>
      <c r="D159" s="312"/>
      <c r="E159" s="312"/>
      <c r="F159" s="312"/>
      <c r="G159" s="312"/>
      <c r="H159" s="312"/>
      <c r="I159" s="312"/>
      <c r="J159" s="312"/>
      <c r="K159" s="331"/>
    </row>
    <row r="160" spans="2:11" ht="18.75" customHeight="1">
      <c r="B160" s="279"/>
      <c r="C160" s="283"/>
      <c r="D160" s="283"/>
      <c r="E160" s="283"/>
      <c r="F160" s="302"/>
      <c r="G160" s="283"/>
      <c r="H160" s="283"/>
      <c r="I160" s="283"/>
      <c r="J160" s="283"/>
      <c r="K160" s="279"/>
    </row>
    <row r="161" spans="2:11" ht="18.75" customHeight="1">
      <c r="B161" s="289"/>
      <c r="C161" s="289"/>
      <c r="D161" s="289"/>
      <c r="E161" s="289"/>
      <c r="F161" s="289"/>
      <c r="G161" s="289"/>
      <c r="H161" s="289"/>
      <c r="I161" s="289"/>
      <c r="J161" s="289"/>
      <c r="K161" s="289"/>
    </row>
    <row r="162" spans="2:11" ht="7.5" customHeight="1">
      <c r="B162" s="271"/>
      <c r="C162" s="272"/>
      <c r="D162" s="272"/>
      <c r="E162" s="272"/>
      <c r="F162" s="272"/>
      <c r="G162" s="272"/>
      <c r="H162" s="272"/>
      <c r="I162" s="272"/>
      <c r="J162" s="272"/>
      <c r="K162" s="273"/>
    </row>
    <row r="163" spans="2:11" ht="45" customHeight="1">
      <c r="B163" s="274"/>
      <c r="C163" s="397" t="s">
        <v>670</v>
      </c>
      <c r="D163" s="397"/>
      <c r="E163" s="397"/>
      <c r="F163" s="397"/>
      <c r="G163" s="397"/>
      <c r="H163" s="397"/>
      <c r="I163" s="397"/>
      <c r="J163" s="397"/>
      <c r="K163" s="275"/>
    </row>
    <row r="164" spans="2:11" ht="17.25" customHeight="1">
      <c r="B164" s="274"/>
      <c r="C164" s="295" t="s">
        <v>599</v>
      </c>
      <c r="D164" s="295"/>
      <c r="E164" s="295"/>
      <c r="F164" s="295" t="s">
        <v>600</v>
      </c>
      <c r="G164" s="332"/>
      <c r="H164" s="333" t="s">
        <v>113</v>
      </c>
      <c r="I164" s="333" t="s">
        <v>58</v>
      </c>
      <c r="J164" s="295" t="s">
        <v>601</v>
      </c>
      <c r="K164" s="275"/>
    </row>
    <row r="165" spans="2:11" ht="17.25" customHeight="1">
      <c r="B165" s="276"/>
      <c r="C165" s="297" t="s">
        <v>602</v>
      </c>
      <c r="D165" s="297"/>
      <c r="E165" s="297"/>
      <c r="F165" s="298" t="s">
        <v>603</v>
      </c>
      <c r="G165" s="334"/>
      <c r="H165" s="335"/>
      <c r="I165" s="335"/>
      <c r="J165" s="297" t="s">
        <v>604</v>
      </c>
      <c r="K165" s="277"/>
    </row>
    <row r="166" spans="2:11" ht="5.25" customHeight="1">
      <c r="B166" s="303"/>
      <c r="C166" s="300"/>
      <c r="D166" s="300"/>
      <c r="E166" s="300"/>
      <c r="F166" s="300"/>
      <c r="G166" s="301"/>
      <c r="H166" s="300"/>
      <c r="I166" s="300"/>
      <c r="J166" s="300"/>
      <c r="K166" s="324"/>
    </row>
    <row r="167" spans="2:11" ht="15" customHeight="1">
      <c r="B167" s="303"/>
      <c r="C167" s="283" t="s">
        <v>608</v>
      </c>
      <c r="D167" s="283"/>
      <c r="E167" s="283"/>
      <c r="F167" s="302" t="s">
        <v>605</v>
      </c>
      <c r="G167" s="283"/>
      <c r="H167" s="283" t="s">
        <v>644</v>
      </c>
      <c r="I167" s="283" t="s">
        <v>607</v>
      </c>
      <c r="J167" s="283">
        <v>120</v>
      </c>
      <c r="K167" s="324"/>
    </row>
    <row r="168" spans="2:11" ht="15" customHeight="1">
      <c r="B168" s="303"/>
      <c r="C168" s="283" t="s">
        <v>653</v>
      </c>
      <c r="D168" s="283"/>
      <c r="E168" s="283"/>
      <c r="F168" s="302" t="s">
        <v>605</v>
      </c>
      <c r="G168" s="283"/>
      <c r="H168" s="283" t="s">
        <v>654</v>
      </c>
      <c r="I168" s="283" t="s">
        <v>607</v>
      </c>
      <c r="J168" s="283" t="s">
        <v>655</v>
      </c>
      <c r="K168" s="324"/>
    </row>
    <row r="169" spans="2:11" ht="15" customHeight="1">
      <c r="B169" s="303"/>
      <c r="C169" s="283" t="s">
        <v>554</v>
      </c>
      <c r="D169" s="283"/>
      <c r="E169" s="283"/>
      <c r="F169" s="302" t="s">
        <v>605</v>
      </c>
      <c r="G169" s="283"/>
      <c r="H169" s="283" t="s">
        <v>671</v>
      </c>
      <c r="I169" s="283" t="s">
        <v>607</v>
      </c>
      <c r="J169" s="283" t="s">
        <v>655</v>
      </c>
      <c r="K169" s="324"/>
    </row>
    <row r="170" spans="2:11" ht="15" customHeight="1">
      <c r="B170" s="303"/>
      <c r="C170" s="283" t="s">
        <v>610</v>
      </c>
      <c r="D170" s="283"/>
      <c r="E170" s="283"/>
      <c r="F170" s="302" t="s">
        <v>611</v>
      </c>
      <c r="G170" s="283"/>
      <c r="H170" s="283" t="s">
        <v>671</v>
      </c>
      <c r="I170" s="283" t="s">
        <v>607</v>
      </c>
      <c r="J170" s="283">
        <v>50</v>
      </c>
      <c r="K170" s="324"/>
    </row>
    <row r="171" spans="2:11" ht="15" customHeight="1">
      <c r="B171" s="303"/>
      <c r="C171" s="283" t="s">
        <v>613</v>
      </c>
      <c r="D171" s="283"/>
      <c r="E171" s="283"/>
      <c r="F171" s="302" t="s">
        <v>605</v>
      </c>
      <c r="G171" s="283"/>
      <c r="H171" s="283" t="s">
        <v>671</v>
      </c>
      <c r="I171" s="283" t="s">
        <v>615</v>
      </c>
      <c r="J171" s="283"/>
      <c r="K171" s="324"/>
    </row>
    <row r="172" spans="2:11" ht="15" customHeight="1">
      <c r="B172" s="303"/>
      <c r="C172" s="283" t="s">
        <v>624</v>
      </c>
      <c r="D172" s="283"/>
      <c r="E172" s="283"/>
      <c r="F172" s="302" t="s">
        <v>611</v>
      </c>
      <c r="G172" s="283"/>
      <c r="H172" s="283" t="s">
        <v>671</v>
      </c>
      <c r="I172" s="283" t="s">
        <v>607</v>
      </c>
      <c r="J172" s="283">
        <v>50</v>
      </c>
      <c r="K172" s="324"/>
    </row>
    <row r="173" spans="2:11" ht="15" customHeight="1">
      <c r="B173" s="303"/>
      <c r="C173" s="283" t="s">
        <v>632</v>
      </c>
      <c r="D173" s="283"/>
      <c r="E173" s="283"/>
      <c r="F173" s="302" t="s">
        <v>611</v>
      </c>
      <c r="G173" s="283"/>
      <c r="H173" s="283" t="s">
        <v>671</v>
      </c>
      <c r="I173" s="283" t="s">
        <v>607</v>
      </c>
      <c r="J173" s="283">
        <v>50</v>
      </c>
      <c r="K173" s="324"/>
    </row>
    <row r="174" spans="2:11" ht="15" customHeight="1">
      <c r="B174" s="303"/>
      <c r="C174" s="283" t="s">
        <v>630</v>
      </c>
      <c r="D174" s="283"/>
      <c r="E174" s="283"/>
      <c r="F174" s="302" t="s">
        <v>611</v>
      </c>
      <c r="G174" s="283"/>
      <c r="H174" s="283" t="s">
        <v>671</v>
      </c>
      <c r="I174" s="283" t="s">
        <v>607</v>
      </c>
      <c r="J174" s="283">
        <v>50</v>
      </c>
      <c r="K174" s="324"/>
    </row>
    <row r="175" spans="2:11" ht="15" customHeight="1">
      <c r="B175" s="303"/>
      <c r="C175" s="283" t="s">
        <v>112</v>
      </c>
      <c r="D175" s="283"/>
      <c r="E175" s="283"/>
      <c r="F175" s="302" t="s">
        <v>605</v>
      </c>
      <c r="G175" s="283"/>
      <c r="H175" s="283" t="s">
        <v>672</v>
      </c>
      <c r="I175" s="283" t="s">
        <v>673</v>
      </c>
      <c r="J175" s="283"/>
      <c r="K175" s="324"/>
    </row>
    <row r="176" spans="2:11" ht="15" customHeight="1">
      <c r="B176" s="303"/>
      <c r="C176" s="283" t="s">
        <v>58</v>
      </c>
      <c r="D176" s="283"/>
      <c r="E176" s="283"/>
      <c r="F176" s="302" t="s">
        <v>605</v>
      </c>
      <c r="G176" s="283"/>
      <c r="H176" s="283" t="s">
        <v>674</v>
      </c>
      <c r="I176" s="283" t="s">
        <v>675</v>
      </c>
      <c r="J176" s="283">
        <v>1</v>
      </c>
      <c r="K176" s="324"/>
    </row>
    <row r="177" spans="2:11" ht="15" customHeight="1">
      <c r="B177" s="303"/>
      <c r="C177" s="283" t="s">
        <v>54</v>
      </c>
      <c r="D177" s="283"/>
      <c r="E177" s="283"/>
      <c r="F177" s="302" t="s">
        <v>605</v>
      </c>
      <c r="G177" s="283"/>
      <c r="H177" s="283" t="s">
        <v>676</v>
      </c>
      <c r="I177" s="283" t="s">
        <v>607</v>
      </c>
      <c r="J177" s="283">
        <v>20</v>
      </c>
      <c r="K177" s="324"/>
    </row>
    <row r="178" spans="2:11" ht="15" customHeight="1">
      <c r="B178" s="303"/>
      <c r="C178" s="283" t="s">
        <v>113</v>
      </c>
      <c r="D178" s="283"/>
      <c r="E178" s="283"/>
      <c r="F178" s="302" t="s">
        <v>605</v>
      </c>
      <c r="G178" s="283"/>
      <c r="H178" s="283" t="s">
        <v>677</v>
      </c>
      <c r="I178" s="283" t="s">
        <v>607</v>
      </c>
      <c r="J178" s="283">
        <v>255</v>
      </c>
      <c r="K178" s="324"/>
    </row>
    <row r="179" spans="2:11" ht="15" customHeight="1">
      <c r="B179" s="303"/>
      <c r="C179" s="283" t="s">
        <v>114</v>
      </c>
      <c r="D179" s="283"/>
      <c r="E179" s="283"/>
      <c r="F179" s="302" t="s">
        <v>605</v>
      </c>
      <c r="G179" s="283"/>
      <c r="H179" s="283" t="s">
        <v>570</v>
      </c>
      <c r="I179" s="283" t="s">
        <v>607</v>
      </c>
      <c r="J179" s="283">
        <v>10</v>
      </c>
      <c r="K179" s="324"/>
    </row>
    <row r="180" spans="2:11" ht="15" customHeight="1">
      <c r="B180" s="303"/>
      <c r="C180" s="283" t="s">
        <v>115</v>
      </c>
      <c r="D180" s="283"/>
      <c r="E180" s="283"/>
      <c r="F180" s="302" t="s">
        <v>605</v>
      </c>
      <c r="G180" s="283"/>
      <c r="H180" s="283" t="s">
        <v>678</v>
      </c>
      <c r="I180" s="283" t="s">
        <v>639</v>
      </c>
      <c r="J180" s="283"/>
      <c r="K180" s="324"/>
    </row>
    <row r="181" spans="2:11" ht="15" customHeight="1">
      <c r="B181" s="303"/>
      <c r="C181" s="283" t="s">
        <v>679</v>
      </c>
      <c r="D181" s="283"/>
      <c r="E181" s="283"/>
      <c r="F181" s="302" t="s">
        <v>605</v>
      </c>
      <c r="G181" s="283"/>
      <c r="H181" s="283" t="s">
        <v>680</v>
      </c>
      <c r="I181" s="283" t="s">
        <v>639</v>
      </c>
      <c r="J181" s="283"/>
      <c r="K181" s="324"/>
    </row>
    <row r="182" spans="2:11" ht="15" customHeight="1">
      <c r="B182" s="303"/>
      <c r="C182" s="283" t="s">
        <v>668</v>
      </c>
      <c r="D182" s="283"/>
      <c r="E182" s="283"/>
      <c r="F182" s="302" t="s">
        <v>605</v>
      </c>
      <c r="G182" s="283"/>
      <c r="H182" s="283" t="s">
        <v>681</v>
      </c>
      <c r="I182" s="283" t="s">
        <v>639</v>
      </c>
      <c r="J182" s="283"/>
      <c r="K182" s="324"/>
    </row>
    <row r="183" spans="2:11" ht="15" customHeight="1">
      <c r="B183" s="303"/>
      <c r="C183" s="283" t="s">
        <v>117</v>
      </c>
      <c r="D183" s="283"/>
      <c r="E183" s="283"/>
      <c r="F183" s="302" t="s">
        <v>611</v>
      </c>
      <c r="G183" s="283"/>
      <c r="H183" s="283" t="s">
        <v>682</v>
      </c>
      <c r="I183" s="283" t="s">
        <v>607</v>
      </c>
      <c r="J183" s="283">
        <v>50</v>
      </c>
      <c r="K183" s="324"/>
    </row>
    <row r="184" spans="2:11" ht="15" customHeight="1">
      <c r="B184" s="303"/>
      <c r="C184" s="283" t="s">
        <v>683</v>
      </c>
      <c r="D184" s="283"/>
      <c r="E184" s="283"/>
      <c r="F184" s="302" t="s">
        <v>611</v>
      </c>
      <c r="G184" s="283"/>
      <c r="H184" s="283" t="s">
        <v>684</v>
      </c>
      <c r="I184" s="283" t="s">
        <v>685</v>
      </c>
      <c r="J184" s="283"/>
      <c r="K184" s="324"/>
    </row>
    <row r="185" spans="2:11" ht="15" customHeight="1">
      <c r="B185" s="303"/>
      <c r="C185" s="283" t="s">
        <v>686</v>
      </c>
      <c r="D185" s="283"/>
      <c r="E185" s="283"/>
      <c r="F185" s="302" t="s">
        <v>611</v>
      </c>
      <c r="G185" s="283"/>
      <c r="H185" s="283" t="s">
        <v>687</v>
      </c>
      <c r="I185" s="283" t="s">
        <v>685</v>
      </c>
      <c r="J185" s="283"/>
      <c r="K185" s="324"/>
    </row>
    <row r="186" spans="2:11" ht="15" customHeight="1">
      <c r="B186" s="303"/>
      <c r="C186" s="283" t="s">
        <v>688</v>
      </c>
      <c r="D186" s="283"/>
      <c r="E186" s="283"/>
      <c r="F186" s="302" t="s">
        <v>611</v>
      </c>
      <c r="G186" s="283"/>
      <c r="H186" s="283" t="s">
        <v>689</v>
      </c>
      <c r="I186" s="283" t="s">
        <v>685</v>
      </c>
      <c r="J186" s="283"/>
      <c r="K186" s="324"/>
    </row>
    <row r="187" spans="2:11" ht="15" customHeight="1">
      <c r="B187" s="303"/>
      <c r="C187" s="336" t="s">
        <v>690</v>
      </c>
      <c r="D187" s="283"/>
      <c r="E187" s="283"/>
      <c r="F187" s="302" t="s">
        <v>611</v>
      </c>
      <c r="G187" s="283"/>
      <c r="H187" s="283" t="s">
        <v>691</v>
      </c>
      <c r="I187" s="283" t="s">
        <v>692</v>
      </c>
      <c r="J187" s="337" t="s">
        <v>693</v>
      </c>
      <c r="K187" s="324"/>
    </row>
    <row r="188" spans="2:11" ht="15" customHeight="1">
      <c r="B188" s="303"/>
      <c r="C188" s="288" t="s">
        <v>43</v>
      </c>
      <c r="D188" s="283"/>
      <c r="E188" s="283"/>
      <c r="F188" s="302" t="s">
        <v>605</v>
      </c>
      <c r="G188" s="283"/>
      <c r="H188" s="279" t="s">
        <v>694</v>
      </c>
      <c r="I188" s="283" t="s">
        <v>695</v>
      </c>
      <c r="J188" s="283"/>
      <c r="K188" s="324"/>
    </row>
    <row r="189" spans="2:11" ht="15" customHeight="1">
      <c r="B189" s="303"/>
      <c r="C189" s="288" t="s">
        <v>696</v>
      </c>
      <c r="D189" s="283"/>
      <c r="E189" s="283"/>
      <c r="F189" s="302" t="s">
        <v>605</v>
      </c>
      <c r="G189" s="283"/>
      <c r="H189" s="283" t="s">
        <v>697</v>
      </c>
      <c r="I189" s="283" t="s">
        <v>639</v>
      </c>
      <c r="J189" s="283"/>
      <c r="K189" s="324"/>
    </row>
    <row r="190" spans="2:11" ht="15" customHeight="1">
      <c r="B190" s="303"/>
      <c r="C190" s="288" t="s">
        <v>698</v>
      </c>
      <c r="D190" s="283"/>
      <c r="E190" s="283"/>
      <c r="F190" s="302" t="s">
        <v>605</v>
      </c>
      <c r="G190" s="283"/>
      <c r="H190" s="283" t="s">
        <v>699</v>
      </c>
      <c r="I190" s="283" t="s">
        <v>639</v>
      </c>
      <c r="J190" s="283"/>
      <c r="K190" s="324"/>
    </row>
    <row r="191" spans="2:11" ht="15" customHeight="1">
      <c r="B191" s="303"/>
      <c r="C191" s="288" t="s">
        <v>700</v>
      </c>
      <c r="D191" s="283"/>
      <c r="E191" s="283"/>
      <c r="F191" s="302" t="s">
        <v>611</v>
      </c>
      <c r="G191" s="283"/>
      <c r="H191" s="283" t="s">
        <v>701</v>
      </c>
      <c r="I191" s="283" t="s">
        <v>639</v>
      </c>
      <c r="J191" s="283"/>
      <c r="K191" s="324"/>
    </row>
    <row r="192" spans="2:11" ht="15" customHeight="1">
      <c r="B192" s="330"/>
      <c r="C192" s="338"/>
      <c r="D192" s="312"/>
      <c r="E192" s="312"/>
      <c r="F192" s="312"/>
      <c r="G192" s="312"/>
      <c r="H192" s="312"/>
      <c r="I192" s="312"/>
      <c r="J192" s="312"/>
      <c r="K192" s="331"/>
    </row>
    <row r="193" spans="2:11" ht="18.75" customHeight="1">
      <c r="B193" s="279"/>
      <c r="C193" s="283"/>
      <c r="D193" s="283"/>
      <c r="E193" s="283"/>
      <c r="F193" s="302"/>
      <c r="G193" s="283"/>
      <c r="H193" s="283"/>
      <c r="I193" s="283"/>
      <c r="J193" s="283"/>
      <c r="K193" s="279"/>
    </row>
    <row r="194" spans="2:11" ht="18.75" customHeight="1">
      <c r="B194" s="279"/>
      <c r="C194" s="283"/>
      <c r="D194" s="283"/>
      <c r="E194" s="283"/>
      <c r="F194" s="302"/>
      <c r="G194" s="283"/>
      <c r="H194" s="283"/>
      <c r="I194" s="283"/>
      <c r="J194" s="283"/>
      <c r="K194" s="279"/>
    </row>
    <row r="195" spans="2:11" ht="18.75" customHeight="1">
      <c r="B195" s="289"/>
      <c r="C195" s="289"/>
      <c r="D195" s="289"/>
      <c r="E195" s="289"/>
      <c r="F195" s="289"/>
      <c r="G195" s="289"/>
      <c r="H195" s="289"/>
      <c r="I195" s="289"/>
      <c r="J195" s="289"/>
      <c r="K195" s="289"/>
    </row>
    <row r="196" spans="2:11">
      <c r="B196" s="271"/>
      <c r="C196" s="272"/>
      <c r="D196" s="272"/>
      <c r="E196" s="272"/>
      <c r="F196" s="272"/>
      <c r="G196" s="272"/>
      <c r="H196" s="272"/>
      <c r="I196" s="272"/>
      <c r="J196" s="272"/>
      <c r="K196" s="273"/>
    </row>
    <row r="197" spans="2:11" ht="20.6">
      <c r="B197" s="274"/>
      <c r="C197" s="397" t="s">
        <v>702</v>
      </c>
      <c r="D197" s="397"/>
      <c r="E197" s="397"/>
      <c r="F197" s="397"/>
      <c r="G197" s="397"/>
      <c r="H197" s="397"/>
      <c r="I197" s="397"/>
      <c r="J197" s="397"/>
      <c r="K197" s="275"/>
    </row>
    <row r="198" spans="2:11" ht="25.5" customHeight="1">
      <c r="B198" s="274"/>
      <c r="C198" s="339" t="s">
        <v>703</v>
      </c>
      <c r="D198" s="339"/>
      <c r="E198" s="339"/>
      <c r="F198" s="339" t="s">
        <v>704</v>
      </c>
      <c r="G198" s="340"/>
      <c r="H198" s="396" t="s">
        <v>705</v>
      </c>
      <c r="I198" s="396"/>
      <c r="J198" s="396"/>
      <c r="K198" s="275"/>
    </row>
    <row r="199" spans="2:11" ht="5.25" customHeight="1">
      <c r="B199" s="303"/>
      <c r="C199" s="300"/>
      <c r="D199" s="300"/>
      <c r="E199" s="300"/>
      <c r="F199" s="300"/>
      <c r="G199" s="283"/>
      <c r="H199" s="300"/>
      <c r="I199" s="300"/>
      <c r="J199" s="300"/>
      <c r="K199" s="324"/>
    </row>
    <row r="200" spans="2:11" ht="15" customHeight="1">
      <c r="B200" s="303"/>
      <c r="C200" s="283" t="s">
        <v>695</v>
      </c>
      <c r="D200" s="283"/>
      <c r="E200" s="283"/>
      <c r="F200" s="302" t="s">
        <v>44</v>
      </c>
      <c r="G200" s="283"/>
      <c r="H200" s="394" t="s">
        <v>706</v>
      </c>
      <c r="I200" s="394"/>
      <c r="J200" s="394"/>
      <c r="K200" s="324"/>
    </row>
    <row r="201" spans="2:11" ht="15" customHeight="1">
      <c r="B201" s="303"/>
      <c r="C201" s="309"/>
      <c r="D201" s="283"/>
      <c r="E201" s="283"/>
      <c r="F201" s="302" t="s">
        <v>45</v>
      </c>
      <c r="G201" s="283"/>
      <c r="H201" s="394" t="s">
        <v>707</v>
      </c>
      <c r="I201" s="394"/>
      <c r="J201" s="394"/>
      <c r="K201" s="324"/>
    </row>
    <row r="202" spans="2:11" ht="15" customHeight="1">
      <c r="B202" s="303"/>
      <c r="C202" s="309"/>
      <c r="D202" s="283"/>
      <c r="E202" s="283"/>
      <c r="F202" s="302" t="s">
        <v>48</v>
      </c>
      <c r="G202" s="283"/>
      <c r="H202" s="394" t="s">
        <v>708</v>
      </c>
      <c r="I202" s="394"/>
      <c r="J202" s="394"/>
      <c r="K202" s="324"/>
    </row>
    <row r="203" spans="2:11" ht="15" customHeight="1">
      <c r="B203" s="303"/>
      <c r="C203" s="283"/>
      <c r="D203" s="283"/>
      <c r="E203" s="283"/>
      <c r="F203" s="302" t="s">
        <v>46</v>
      </c>
      <c r="G203" s="283"/>
      <c r="H203" s="394" t="s">
        <v>709</v>
      </c>
      <c r="I203" s="394"/>
      <c r="J203" s="394"/>
      <c r="K203" s="324"/>
    </row>
    <row r="204" spans="2:11" ht="15" customHeight="1">
      <c r="B204" s="303"/>
      <c r="C204" s="283"/>
      <c r="D204" s="283"/>
      <c r="E204" s="283"/>
      <c r="F204" s="302" t="s">
        <v>47</v>
      </c>
      <c r="G204" s="283"/>
      <c r="H204" s="394" t="s">
        <v>710</v>
      </c>
      <c r="I204" s="394"/>
      <c r="J204" s="394"/>
      <c r="K204" s="324"/>
    </row>
    <row r="205" spans="2:11" ht="15" customHeight="1">
      <c r="B205" s="303"/>
      <c r="C205" s="283"/>
      <c r="D205" s="283"/>
      <c r="E205" s="283"/>
      <c r="F205" s="302"/>
      <c r="G205" s="283"/>
      <c r="H205" s="283"/>
      <c r="I205" s="283"/>
      <c r="J205" s="283"/>
      <c r="K205" s="324"/>
    </row>
    <row r="206" spans="2:11" ht="15" customHeight="1">
      <c r="B206" s="303"/>
      <c r="C206" s="283" t="s">
        <v>651</v>
      </c>
      <c r="D206" s="283"/>
      <c r="E206" s="283"/>
      <c r="F206" s="302" t="s">
        <v>79</v>
      </c>
      <c r="G206" s="283"/>
      <c r="H206" s="394" t="s">
        <v>711</v>
      </c>
      <c r="I206" s="394"/>
      <c r="J206" s="394"/>
      <c r="K206" s="324"/>
    </row>
    <row r="207" spans="2:11" ht="15" customHeight="1">
      <c r="B207" s="303"/>
      <c r="C207" s="309"/>
      <c r="D207" s="283"/>
      <c r="E207" s="283"/>
      <c r="F207" s="302" t="s">
        <v>548</v>
      </c>
      <c r="G207" s="283"/>
      <c r="H207" s="394" t="s">
        <v>549</v>
      </c>
      <c r="I207" s="394"/>
      <c r="J207" s="394"/>
      <c r="K207" s="324"/>
    </row>
    <row r="208" spans="2:11" ht="15" customHeight="1">
      <c r="B208" s="303"/>
      <c r="C208" s="283"/>
      <c r="D208" s="283"/>
      <c r="E208" s="283"/>
      <c r="F208" s="302" t="s">
        <v>546</v>
      </c>
      <c r="G208" s="283"/>
      <c r="H208" s="394" t="s">
        <v>712</v>
      </c>
      <c r="I208" s="394"/>
      <c r="J208" s="394"/>
      <c r="K208" s="324"/>
    </row>
    <row r="209" spans="2:11" ht="15" customHeight="1">
      <c r="B209" s="341"/>
      <c r="C209" s="309"/>
      <c r="D209" s="309"/>
      <c r="E209" s="309"/>
      <c r="F209" s="302" t="s">
        <v>550</v>
      </c>
      <c r="G209" s="288"/>
      <c r="H209" s="395" t="s">
        <v>551</v>
      </c>
      <c r="I209" s="395"/>
      <c r="J209" s="395"/>
      <c r="K209" s="342"/>
    </row>
    <row r="210" spans="2:11" ht="15" customHeight="1">
      <c r="B210" s="341"/>
      <c r="C210" s="309"/>
      <c r="D210" s="309"/>
      <c r="E210" s="309"/>
      <c r="F210" s="302" t="s">
        <v>552</v>
      </c>
      <c r="G210" s="288"/>
      <c r="H210" s="395" t="s">
        <v>531</v>
      </c>
      <c r="I210" s="395"/>
      <c r="J210" s="395"/>
      <c r="K210" s="342"/>
    </row>
    <row r="211" spans="2:11" ht="15" customHeight="1">
      <c r="B211" s="341"/>
      <c r="C211" s="309"/>
      <c r="D211" s="309"/>
      <c r="E211" s="309"/>
      <c r="F211" s="343"/>
      <c r="G211" s="288"/>
      <c r="H211" s="344"/>
      <c r="I211" s="344"/>
      <c r="J211" s="344"/>
      <c r="K211" s="342"/>
    </row>
    <row r="212" spans="2:11" ht="15" customHeight="1">
      <c r="B212" s="341"/>
      <c r="C212" s="283" t="s">
        <v>675</v>
      </c>
      <c r="D212" s="309"/>
      <c r="E212" s="309"/>
      <c r="F212" s="302">
        <v>1</v>
      </c>
      <c r="G212" s="288"/>
      <c r="H212" s="395" t="s">
        <v>713</v>
      </c>
      <c r="I212" s="395"/>
      <c r="J212" s="395"/>
      <c r="K212" s="342"/>
    </row>
    <row r="213" spans="2:11" ht="15" customHeight="1">
      <c r="B213" s="341"/>
      <c r="C213" s="309"/>
      <c r="D213" s="309"/>
      <c r="E213" s="309"/>
      <c r="F213" s="302">
        <v>2</v>
      </c>
      <c r="G213" s="288"/>
      <c r="H213" s="395" t="s">
        <v>714</v>
      </c>
      <c r="I213" s="395"/>
      <c r="J213" s="395"/>
      <c r="K213" s="342"/>
    </row>
    <row r="214" spans="2:11" ht="15" customHeight="1">
      <c r="B214" s="341"/>
      <c r="C214" s="309"/>
      <c r="D214" s="309"/>
      <c r="E214" s="309"/>
      <c r="F214" s="302">
        <v>3</v>
      </c>
      <c r="G214" s="288"/>
      <c r="H214" s="395" t="s">
        <v>715</v>
      </c>
      <c r="I214" s="395"/>
      <c r="J214" s="395"/>
      <c r="K214" s="342"/>
    </row>
    <row r="215" spans="2:11" ht="15" customHeight="1">
      <c r="B215" s="341"/>
      <c r="C215" s="309"/>
      <c r="D215" s="309"/>
      <c r="E215" s="309"/>
      <c r="F215" s="302">
        <v>4</v>
      </c>
      <c r="G215" s="288"/>
      <c r="H215" s="395" t="s">
        <v>716</v>
      </c>
      <c r="I215" s="395"/>
      <c r="J215" s="395"/>
      <c r="K215" s="342"/>
    </row>
    <row r="216" spans="2:11" ht="12.75" customHeight="1">
      <c r="B216" s="345"/>
      <c r="C216" s="346"/>
      <c r="D216" s="346"/>
      <c r="E216" s="346"/>
      <c r="F216" s="346"/>
      <c r="G216" s="346"/>
      <c r="H216" s="346"/>
      <c r="I216" s="346"/>
      <c r="J216" s="346"/>
      <c r="K216" s="347"/>
    </row>
  </sheetData>
  <sheetProtection algorithmName="SHA-512" hashValue="N31op0KmLe1peHIqlNSXeQnkGjX8ANxwSta7j0/pIvzIxQKKnWL8JBUkSttyrTm8PZ+9N2xjHjAW3cINQujzyg==" saltValue="M0tOIbfRxNS76Gku4qdbbg==" spinCount="100000" sheet="1" objects="1" scenarios="1" formatCells="0" formatColumns="0" formatRows="0" sort="0" autoFilter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02122022-01-01 - Výměna s...</vt:lpstr>
      <vt:lpstr>02122022-01-02 - Vedlejší...</vt:lpstr>
      <vt:lpstr>Pokyny pro vyplnění</vt:lpstr>
      <vt:lpstr>'02122022-01-01 - Výměna s...'!Názvy_tisku</vt:lpstr>
      <vt:lpstr>'02122022-01-02 - Vedlejší...'!Názvy_tisku</vt:lpstr>
      <vt:lpstr>'Rekapitulace stavby'!Názvy_tisku</vt:lpstr>
      <vt:lpstr>'02122022-01-01 - Výměna s...'!Oblast_tisku</vt:lpstr>
      <vt:lpstr>'02122022-01-02 - Vedlejší...'!Oblast_tisku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DESKTOP-B7TPK0V\admin</dc:creator>
  <cp:lastModifiedBy>admin</cp:lastModifiedBy>
  <dcterms:created xsi:type="dcterms:W3CDTF">2023-03-06T08:23:42Z</dcterms:created>
  <dcterms:modified xsi:type="dcterms:W3CDTF">2023-03-06T08:23:47Z</dcterms:modified>
</cp:coreProperties>
</file>