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2023\ZUŠ\"/>
    </mc:Choice>
  </mc:AlternateContent>
  <xr:revisionPtr revIDLastSave="0" documentId="8_{0326BDFB-1553-46F2-AC4B-82048DDD9826}" xr6:coauthVersionLast="36" xr6:coauthVersionMax="36" xr10:uidLastSave="{00000000-0000-0000-0000-000000000000}"/>
  <bookViews>
    <workbookView xWindow="28680" yWindow="-120" windowWidth="29040" windowHeight="1584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1 Pol'!$A$1:$Y$56</definedName>
    <definedName name="_xlnm.Print_Area" localSheetId="1">Stavba!$A$1:$J$60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9" i="1" l="1"/>
  <c r="I58" i="1"/>
  <c r="I57" i="1"/>
  <c r="I56" i="1"/>
  <c r="I55" i="1"/>
  <c r="I54" i="1"/>
  <c r="I53" i="1"/>
  <c r="I52" i="1"/>
  <c r="G41" i="1"/>
  <c r="F41" i="1"/>
  <c r="G40" i="1"/>
  <c r="F40" i="1"/>
  <c r="G39" i="1"/>
  <c r="F39" i="1"/>
  <c r="G46" i="12"/>
  <c r="BA10" i="12"/>
  <c r="G8" i="12"/>
  <c r="Q8" i="12"/>
  <c r="G9" i="12"/>
  <c r="M9" i="12" s="1"/>
  <c r="M8" i="12" s="1"/>
  <c r="I9" i="12"/>
  <c r="I8" i="12" s="1"/>
  <c r="K9" i="12"/>
  <c r="K8" i="12" s="1"/>
  <c r="O9" i="12"/>
  <c r="O8" i="12" s="1"/>
  <c r="Q9" i="12"/>
  <c r="V9" i="12"/>
  <c r="V8" i="12" s="1"/>
  <c r="G11" i="12"/>
  <c r="M11" i="12" s="1"/>
  <c r="I11" i="12"/>
  <c r="K11" i="12"/>
  <c r="O11" i="12"/>
  <c r="Q11" i="12"/>
  <c r="V11" i="12"/>
  <c r="G12" i="12"/>
  <c r="M12" i="12"/>
  <c r="G13" i="12"/>
  <c r="I13" i="12"/>
  <c r="I12" i="12" s="1"/>
  <c r="K13" i="12"/>
  <c r="K12" i="12" s="1"/>
  <c r="M13" i="12"/>
  <c r="O13" i="12"/>
  <c r="O12" i="12" s="1"/>
  <c r="Q13" i="12"/>
  <c r="Q12" i="12" s="1"/>
  <c r="V13" i="12"/>
  <c r="V12" i="12" s="1"/>
  <c r="G14" i="12"/>
  <c r="I14" i="12"/>
  <c r="K14" i="12"/>
  <c r="M14" i="12"/>
  <c r="O14" i="12"/>
  <c r="Q14" i="12"/>
  <c r="V14" i="12"/>
  <c r="G16" i="12"/>
  <c r="M16" i="12" s="1"/>
  <c r="I16" i="12"/>
  <c r="I15" i="12" s="1"/>
  <c r="K16" i="12"/>
  <c r="K15" i="12" s="1"/>
  <c r="O16" i="12"/>
  <c r="O15" i="12" s="1"/>
  <c r="Q16" i="12"/>
  <c r="Q15" i="12" s="1"/>
  <c r="V16" i="12"/>
  <c r="G17" i="12"/>
  <c r="G15" i="12" s="1"/>
  <c r="I17" i="12"/>
  <c r="K17" i="12"/>
  <c r="O17" i="12"/>
  <c r="Q17" i="12"/>
  <c r="V17" i="12"/>
  <c r="G18" i="12"/>
  <c r="I18" i="12"/>
  <c r="K18" i="12"/>
  <c r="M18" i="12"/>
  <c r="O18" i="12"/>
  <c r="Q18" i="12"/>
  <c r="V18" i="12"/>
  <c r="V15" i="12" s="1"/>
  <c r="G19" i="12"/>
  <c r="M19" i="12" s="1"/>
  <c r="I19" i="12"/>
  <c r="K19" i="12"/>
  <c r="O19" i="12"/>
  <c r="Q19" i="12"/>
  <c r="V19" i="12"/>
  <c r="G20" i="12"/>
  <c r="M20" i="12" s="1"/>
  <c r="I20" i="12"/>
  <c r="K20" i="12"/>
  <c r="O20" i="12"/>
  <c r="Q20" i="12"/>
  <c r="V20" i="12"/>
  <c r="G21" i="12"/>
  <c r="I21" i="12"/>
  <c r="K21" i="12"/>
  <c r="M21" i="12"/>
  <c r="O21" i="12"/>
  <c r="Q21" i="12"/>
  <c r="V21" i="12"/>
  <c r="G22" i="12"/>
  <c r="I22" i="12"/>
  <c r="K22" i="12"/>
  <c r="M22" i="12"/>
  <c r="O22" i="12"/>
  <c r="Q22" i="12"/>
  <c r="V22" i="12"/>
  <c r="G23" i="12"/>
  <c r="I23" i="12"/>
  <c r="K23" i="12"/>
  <c r="M23" i="12"/>
  <c r="O23" i="12"/>
  <c r="Q23" i="12"/>
  <c r="V23" i="12"/>
  <c r="I25" i="12"/>
  <c r="O25" i="12"/>
  <c r="G26" i="12"/>
  <c r="G25" i="12" s="1"/>
  <c r="I26" i="12"/>
  <c r="K26" i="12"/>
  <c r="K25" i="12" s="1"/>
  <c r="O26" i="12"/>
  <c r="Q26" i="12"/>
  <c r="Q25" i="12" s="1"/>
  <c r="V26" i="12"/>
  <c r="V25" i="12" s="1"/>
  <c r="V27" i="12"/>
  <c r="G28" i="12"/>
  <c r="I28" i="12"/>
  <c r="K28" i="12"/>
  <c r="K27" i="12" s="1"/>
  <c r="M28" i="12"/>
  <c r="O28" i="12"/>
  <c r="O27" i="12" s="1"/>
  <c r="Q28" i="12"/>
  <c r="Q27" i="12" s="1"/>
  <c r="V28" i="12"/>
  <c r="G30" i="12"/>
  <c r="G27" i="12" s="1"/>
  <c r="I30" i="12"/>
  <c r="K30" i="12"/>
  <c r="O30" i="12"/>
  <c r="Q30" i="12"/>
  <c r="V30" i="12"/>
  <c r="G31" i="12"/>
  <c r="I31" i="12"/>
  <c r="I27" i="12" s="1"/>
  <c r="K31" i="12"/>
  <c r="M31" i="12"/>
  <c r="O31" i="12"/>
  <c r="Q31" i="12"/>
  <c r="V31" i="12"/>
  <c r="K32" i="12"/>
  <c r="G33" i="12"/>
  <c r="G32" i="12" s="1"/>
  <c r="I33" i="12"/>
  <c r="I32" i="12" s="1"/>
  <c r="K33" i="12"/>
  <c r="M33" i="12"/>
  <c r="O33" i="12"/>
  <c r="Q33" i="12"/>
  <c r="V33" i="12"/>
  <c r="V32" i="12" s="1"/>
  <c r="G35" i="12"/>
  <c r="M35" i="12" s="1"/>
  <c r="I35" i="12"/>
  <c r="K35" i="12"/>
  <c r="O35" i="12"/>
  <c r="O32" i="12" s="1"/>
  <c r="Q35" i="12"/>
  <c r="V35" i="12"/>
  <c r="G36" i="12"/>
  <c r="M36" i="12" s="1"/>
  <c r="I36" i="12"/>
  <c r="K36" i="12"/>
  <c r="O36" i="12"/>
  <c r="Q36" i="12"/>
  <c r="Q32" i="12" s="1"/>
  <c r="V36" i="12"/>
  <c r="G37" i="12"/>
  <c r="I37" i="12"/>
  <c r="M37" i="12"/>
  <c r="V37" i="12"/>
  <c r="G38" i="12"/>
  <c r="I38" i="12"/>
  <c r="K38" i="12"/>
  <c r="K37" i="12" s="1"/>
  <c r="M38" i="12"/>
  <c r="O38" i="12"/>
  <c r="O37" i="12" s="1"/>
  <c r="Q38" i="12"/>
  <c r="Q37" i="12" s="1"/>
  <c r="V38" i="12"/>
  <c r="G40" i="12"/>
  <c r="G41" i="12"/>
  <c r="I41" i="12"/>
  <c r="I40" i="12" s="1"/>
  <c r="K41" i="12"/>
  <c r="M41" i="12"/>
  <c r="O41" i="12"/>
  <c r="O40" i="12" s="1"/>
  <c r="Q41" i="12"/>
  <c r="V41" i="12"/>
  <c r="V40" i="12" s="1"/>
  <c r="G42" i="12"/>
  <c r="M42" i="12" s="1"/>
  <c r="M40" i="12" s="1"/>
  <c r="I42" i="12"/>
  <c r="K42" i="12"/>
  <c r="K40" i="12" s="1"/>
  <c r="O42" i="12"/>
  <c r="Q42" i="12"/>
  <c r="Q40" i="12" s="1"/>
  <c r="V42" i="12"/>
  <c r="G43" i="12"/>
  <c r="I43" i="12"/>
  <c r="K43" i="12"/>
  <c r="M43" i="12"/>
  <c r="O43" i="12"/>
  <c r="Q43" i="12"/>
  <c r="V43" i="12"/>
  <c r="AE46" i="12"/>
  <c r="AF46" i="12"/>
  <c r="I20" i="1"/>
  <c r="I19" i="1"/>
  <c r="I18" i="1"/>
  <c r="I17" i="1"/>
  <c r="I16" i="1"/>
  <c r="I60" i="1"/>
  <c r="J59" i="1" s="1"/>
  <c r="F42" i="1"/>
  <c r="G23" i="1" s="1"/>
  <c r="G42" i="1"/>
  <c r="G25" i="1" s="1"/>
  <c r="A25" i="1" s="1"/>
  <c r="H41" i="1"/>
  <c r="I41" i="1" s="1"/>
  <c r="H40" i="1"/>
  <c r="I40" i="1" s="1"/>
  <c r="H39" i="1"/>
  <c r="H42" i="1" s="1"/>
  <c r="J53" i="1" l="1"/>
  <c r="J55" i="1"/>
  <c r="J56" i="1"/>
  <c r="J57" i="1"/>
  <c r="J52" i="1"/>
  <c r="J54" i="1"/>
  <c r="A26" i="1"/>
  <c r="G26" i="1"/>
  <c r="A23" i="1"/>
  <c r="G28" i="1"/>
  <c r="M32" i="12"/>
  <c r="M26" i="12"/>
  <c r="M25" i="12" s="1"/>
  <c r="M17" i="12"/>
  <c r="M15" i="12" s="1"/>
  <c r="M30" i="12"/>
  <c r="M27" i="12" s="1"/>
  <c r="J58" i="1"/>
  <c r="I39" i="1"/>
  <c r="I42" i="1" s="1"/>
  <c r="I21" i="1"/>
  <c r="J28" i="1"/>
  <c r="J26" i="1"/>
  <c r="G38" i="1"/>
  <c r="F38" i="1"/>
  <c r="J23" i="1"/>
  <c r="J24" i="1"/>
  <c r="J25" i="1"/>
  <c r="J27" i="1"/>
  <c r="E24" i="1"/>
  <c r="E26" i="1"/>
  <c r="J60" i="1" l="1"/>
  <c r="A24" i="1"/>
  <c r="G24" i="1"/>
  <c r="A27" i="1" s="1"/>
  <c r="J41" i="1"/>
  <c r="J39" i="1"/>
  <c r="J42" i="1" s="1"/>
  <c r="J40" i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Petrušková Táňa</author>
  </authors>
  <commentList>
    <comment ref="S6" authorId="0" shapeId="0" xr:uid="{567F1963-8E86-44E6-851B-079D52ACD721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1DAF8366-1EE0-4181-BF68-3668ADD8444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<sst xmlns="http://schemas.openxmlformats.org/spreadsheetml/2006/main" count="383" uniqueCount="181">
  <si>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</si>
  <si>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</si>
  <si>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</si>
  <si>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</si>
  <si>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</si>
  <si>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</si>
  <si>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</si>
  <si>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</si>
  <si>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</si>
  <si>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</si>
  <si>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</si>
  <si>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</si>
  <si>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</si>
  <si>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</si>
  <si>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</si>
  <si>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</si>
  <si>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</si>
  <si>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</si>
  <si>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</si>
  <si>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</si>
  <si>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</si>
  <si>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</si>
  <si>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</si>
  <si>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</si>
  <si>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</si>
  <si>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</si>
  <si>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</si>
  <si>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</si>
  <si>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</si>
  <si>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</si>
  <si>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</si>
  <si>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</si>
  <si>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</si>
  <si>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</si>
  <si>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</si>
  <si>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</si>
  <si>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</si>
  <si>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</si>
  <si>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</si>
  <si>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</si>
  <si>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</si>
  <si>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</si>
  <si>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</si>
  <si>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</si>
  <si>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Okna</t>
  </si>
  <si>
    <t>01</t>
  </si>
  <si>
    <t>Okna, 1.NP</t>
  </si>
  <si>
    <t>Objekt:</t>
  </si>
  <si>
    <t>Rozpočet:</t>
  </si>
  <si>
    <t>Petr Mrkal</t>
  </si>
  <si>
    <t>Ing. Petr Rys</t>
  </si>
  <si>
    <t>2023/03</t>
  </si>
  <si>
    <t>ZUŠ-výměna oken, 1.NP</t>
  </si>
  <si>
    <t>Stavba</t>
  </si>
  <si>
    <t>Celkem za stavbu</t>
  </si>
  <si>
    <t>CZK</t>
  </si>
  <si>
    <t>#POPS</t>
  </si>
  <si>
    <t>Popis stavby: 2023/03 - ZUŠ-výměna oken, 1.NP</t>
  </si>
  <si>
    <t>#POPO</t>
  </si>
  <si>
    <t>Popis objektu: 01 - Okna, 1.NP</t>
  </si>
  <si>
    <t>#POPR</t>
  </si>
  <si>
    <t>Popis rozpočtu: 1 - Okna</t>
  </si>
  <si>
    <t>Rekapitulace dílů</t>
  </si>
  <si>
    <t>Typ dílu</t>
  </si>
  <si>
    <t>61</t>
  </si>
  <si>
    <t>Úpravy povrchů vnitřní a vnější</t>
  </si>
  <si>
    <t>64</t>
  </si>
  <si>
    <t>Výplně otvorů</t>
  </si>
  <si>
    <t>94</t>
  </si>
  <si>
    <t>Lešení a stavební výtahy</t>
  </si>
  <si>
    <t>96</t>
  </si>
  <si>
    <t>Bourání konstrukcí</t>
  </si>
  <si>
    <t>764</t>
  </si>
  <si>
    <t>Konstrukce klempířské</t>
  </si>
  <si>
    <t>766</t>
  </si>
  <si>
    <t>Konstrukce truhlářské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</si>
  <si>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</si>
  <si>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</si>
  <si>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</si>
  <si>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</si>
  <si>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</si>
  <si>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</si>
  <si>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</si>
  <si>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</si>
  <si>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</si>
  <si>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</si>
  <si>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</si>
  <si>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</si>
  <si>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</si>
  <si>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</si>
  <si>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</si>
  <si>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</si>
  <si>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</si>
  <si>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</si>
  <si>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</si>
  <si>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</si>
  <si>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</si>
  <si>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</si>
  <si>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</si>
  <si>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</si>
  <si>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</si>
  <si>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</si>
  <si>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</si>
  <si>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</si>
  <si>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</si>
  <si>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</si>
  <si>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</si>
  <si>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</si>
  <si>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</si>
  <si>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64193.R00</t>
  </si>
  <si>
    <t>D+M Eurookno IV78</t>
  </si>
  <si>
    <t xml:space="preserve">ks    </t>
  </si>
  <si>
    <t>Vlastní</t>
  </si>
  <si>
    <t>Indiv</t>
  </si>
  <si>
    <t>Práce</t>
  </si>
  <si>
    <t>Běžná</t>
  </si>
  <si>
    <t>POL1_</t>
  </si>
  <si>
    <t>D+M eurookna,1200*2000, Profil: IV78W dřevo: modřín fixní rám: okenní rám 80mm křídlo: okenní křídlo barva: 2.Teknos 02/02/2.Teknos 02/02 křídlo č. Kování 1 Otevíravé - levé 2 OS - pravé sklo: 2 * Planiclear 6 / 24 / Planitherm XN 4, rámeček Swisspacer-A šedý, Ug = 1.10 W/m2*K typ hrany skla: 2 * Standard příčky: 8 * nalepovací 30mm s duplexem.</t>
  </si>
  <si>
    <t>POP</t>
  </si>
  <si>
    <t>99801.R00</t>
  </si>
  <si>
    <t xml:space="preserve">Přesun hmot </t>
  </si>
  <si>
    <t xml:space="preserve">t     </t>
  </si>
  <si>
    <t>968061125R00</t>
  </si>
  <si>
    <t>Vyvěšení dřevěných dveřních křídel pl. do 2 m2</t>
  </si>
  <si>
    <t>RTS 23/ I</t>
  </si>
  <si>
    <t>968062355R00</t>
  </si>
  <si>
    <t>Vybourání dřevěných rámů oken  pl. 2 m2</t>
  </si>
  <si>
    <t>612421R1</t>
  </si>
  <si>
    <t>Zednické zapravení z vnitřní a vnější strany-štuk MVC</t>
  </si>
  <si>
    <t>612421R8</t>
  </si>
  <si>
    <t>Zpevnění maltou CEM ze SMS, tl. 30-45 mm</t>
  </si>
  <si>
    <t xml:space="preserve">m2    </t>
  </si>
  <si>
    <t>612421R2</t>
  </si>
  <si>
    <t>Vyzdívka vnitřního ostění z cihel CPP, MVC</t>
  </si>
  <si>
    <t xml:space="preserve">m     </t>
  </si>
  <si>
    <t>612421R3</t>
  </si>
  <si>
    <t>Omítání vnitřních ploch kolem oken. Omítka jádrová+špryc</t>
  </si>
  <si>
    <t>612421R4</t>
  </si>
  <si>
    <t>Oprava nátěru vnitřních ploch kolem osazovaných oken (2x síla vrstvy) včetně penetrace</t>
  </si>
  <si>
    <t>612421R5</t>
  </si>
  <si>
    <t>Oprava nátěru vnějších ploch kolem osazovaných oken-šambrány</t>
  </si>
  <si>
    <t>612421R6</t>
  </si>
  <si>
    <t>Zhotovení podmazu pod parapety vnitřní a vnější</t>
  </si>
  <si>
    <t>612421R7</t>
  </si>
  <si>
    <t>lokální oprava omítek-armovací tkanina+ stěrkové lepidlo</t>
  </si>
  <si>
    <t>Včetně naložení na dopravní prostředek a složení na skládku, bez poplatku za skládku.</t>
  </si>
  <si>
    <t>941955001R00</t>
  </si>
  <si>
    <t>Lešení lehké pomocné, výška podlahy do 1,2 m</t>
  </si>
  <si>
    <t>m2</t>
  </si>
  <si>
    <t>764410850R00</t>
  </si>
  <si>
    <t>Demontáž oplechování parapetů EXT</t>
  </si>
  <si>
    <t>76451.R00</t>
  </si>
  <si>
    <t>D+M parapet vnější 210 mm, pozink, bez nátěru, šířka do 30 cm</t>
  </si>
  <si>
    <t>99876.R00</t>
  </si>
  <si>
    <t>Přesun hmot pro klempířské konstr.</t>
  </si>
  <si>
    <t>76666.R00</t>
  </si>
  <si>
    <t>Demontáž parapet vnitřní dřevěný</t>
  </si>
  <si>
    <t>76669.R00</t>
  </si>
  <si>
    <t>D+M parapetní deska vnitřní dřevěná š. do 50 cm, v barvě oken</t>
  </si>
  <si>
    <t>99876-6.R00</t>
  </si>
  <si>
    <t>Přesun hmot pro truhlářské konstr.</t>
  </si>
  <si>
    <t>979081111R00</t>
  </si>
  <si>
    <t>likvidace suti včetně odvozu a poplatku za skládku</t>
  </si>
  <si>
    <t>soubor</t>
  </si>
  <si>
    <t>Včetně naložení na dopravní prostředek a složení na skládku</t>
  </si>
  <si>
    <t>VN-001</t>
  </si>
  <si>
    <t>Ochrana vybavení tříd (hudební nástroje, nábytek)</t>
  </si>
  <si>
    <t>Kalkul</t>
  </si>
  <si>
    <t>VRN</t>
  </si>
  <si>
    <t>POL99_0</t>
  </si>
  <si>
    <t>VN-002</t>
  </si>
  <si>
    <t>Průběžný úklid tříd</t>
  </si>
  <si>
    <t>005121 R</t>
  </si>
  <si>
    <t>Zařízení staveniště - zřízení, provoz, likvidace</t>
  </si>
  <si>
    <t>Soubor</t>
  </si>
  <si>
    <t>POL99_2</t>
  </si>
  <si>
    <t>Veškeré náklady spojené s vybudováním, provozem a odstraněním zařízení staveniště.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</si>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</sst>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9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4" fontId="5" fillId="0" borderId="34" xfId="0" applyNumberFormat="1" applyFont="1" applyBorder="1" applyAlignment="1">
      <alignment vertical="center" wrapText="1"/>
    </xf>
    <xf numFmtId="4" fontId="5" fillId="0" borderId="35" xfId="0" applyNumberFormat="1" applyFont="1" applyBorder="1" applyAlignment="1">
      <alignment vertical="center" wrapText="1" shrinkToFit="1"/>
    </xf>
    <xf numFmtId="4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3" fillId="3" borderId="36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164" fontId="3" fillId="0" borderId="35" xfId="0" applyNumberFormat="1" applyFont="1" applyBorder="1" applyAlignment="1">
      <alignment vertical="center"/>
    </xf>
    <xf numFmtId="164" fontId="3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4" fillId="0" borderId="0" xfId="0" applyFont="1" applyAlignment="1">
      <alignment horizontal="center"/>
    </xf>
    <xf numFmtId="0" fontId="1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5" fontId="5" fillId="3" borderId="0" xfId="0" applyNumberFormat="1" applyFont="1" applyFill="1" applyBorder="1" applyAlignment="1">
      <alignment vertical="top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2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0" fontId="18" fillId="0" borderId="0" xfId="0" applyNumberFormat="1" applyFont="1" applyAlignment="1">
      <alignment wrapText="1"/>
    </xf>
    <xf numFmtId="0" fontId="17" fillId="0" borderId="18" xfId="0" applyNumberFormat="1" applyFont="1" applyBorder="1" applyAlignment="1">
      <alignment vertical="top" wrapTex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5" xfId="0" applyNumberFormat="1" applyFont="1" applyBorder="1" applyAlignment="1">
      <alignment vertical="top" shrinkToFit="1"/>
    </xf>
    <xf numFmtId="4" fontId="16" fillId="0" borderId="46" xfId="0" applyNumberFormat="1" applyFont="1" applyBorder="1" applyAlignment="1">
      <alignment vertical="top" shrinkToFit="1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leserver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sheetProtection algorithmName="SHA-512" hashValue="bMHj8c0w+I19n/wUia5spKf2PXcTVlF6Gl5oYMP8BmnW0fPbVO7PGwEfA2wVebdAjw3Xdu4DnynxEtnfwgPdWA==" saltValue="1Y7fVkOac3vYVNIB751AUg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3"/>
  <sheetViews>
    <sheetView showGridLines="0" topLeftCell="B32" zoomScaleNormal="100" zoomScaleSheetLayoutView="75" workbookViewId="0">
      <selection activeCell="G34" sqref="G34:I34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2" t="s">
        <v>24</v>
      </c>
      <c r="C2" s="113"/>
      <c r="D2" s="114" t="s">
        <v>51</v>
      </c>
      <c r="E2" s="115" t="s">
        <v>52</v>
      </c>
      <c r="F2" s="116"/>
      <c r="G2" s="116"/>
      <c r="H2" s="116"/>
      <c r="I2" s="116"/>
      <c r="J2" s="117"/>
      <c r="O2" s="1"/>
    </row>
    <row r="3" spans="1:15" ht="27" customHeight="1" x14ac:dyDescent="0.2">
      <c r="A3" s="2"/>
      <c r="B3" s="118" t="s">
        <v>47</v>
      </c>
      <c r="C3" s="113"/>
      <c r="D3" s="119" t="s">
        <v>45</v>
      </c>
      <c r="E3" s="120" t="s">
        <v>46</v>
      </c>
      <c r="F3" s="121"/>
      <c r="G3" s="121"/>
      <c r="H3" s="121"/>
      <c r="I3" s="121"/>
      <c r="J3" s="122"/>
    </row>
    <row r="4" spans="1:15" ht="23.25" customHeight="1" x14ac:dyDescent="0.2">
      <c r="A4" s="111">
        <v>3927</v>
      </c>
      <c r="B4" s="123" t="s">
        <v>48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">
      <c r="A5" s="2"/>
      <c r="B5" s="31" t="s">
        <v>23</v>
      </c>
      <c r="D5" s="92"/>
      <c r="E5" s="93"/>
      <c r="F5" s="93"/>
      <c r="G5" s="93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29"/>
      <c r="E11" s="129"/>
      <c r="F11" s="129"/>
      <c r="G11" s="129"/>
      <c r="H11" s="18" t="s">
        <v>42</v>
      </c>
      <c r="I11" s="134"/>
      <c r="J11" s="8"/>
    </row>
    <row r="12" spans="1:15" ht="15.75" customHeight="1" x14ac:dyDescent="0.2">
      <c r="A12" s="2"/>
      <c r="B12" s="28"/>
      <c r="C12" s="55"/>
      <c r="D12" s="130"/>
      <c r="E12" s="130"/>
      <c r="F12" s="130"/>
      <c r="G12" s="130"/>
      <c r="H12" s="18" t="s">
        <v>36</v>
      </c>
      <c r="I12" s="134"/>
      <c r="J12" s="8"/>
    </row>
    <row r="13" spans="1:15" ht="15.75" customHeight="1" x14ac:dyDescent="0.2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 t="s">
        <v>49</v>
      </c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7"/>
      <c r="F15" s="87"/>
      <c r="G15" s="88"/>
      <c r="H15" s="88"/>
      <c r="I15" s="88" t="s">
        <v>31</v>
      </c>
      <c r="J15" s="89"/>
    </row>
    <row r="16" spans="1:15" ht="23.25" customHeight="1" x14ac:dyDescent="0.2">
      <c r="A16" s="196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SUMIF(F52:F59,A16,I52:I59)+SUMIF(F52:F59,"PSU",I52:I59)</f>
        <v>0</v>
      </c>
      <c r="J16" s="85"/>
    </row>
    <row r="17" spans="1:10" ht="23.25" customHeight="1" x14ac:dyDescent="0.2">
      <c r="A17" s="196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SUMIF(F52:F59,A17,I52:I59)</f>
        <v>0</v>
      </c>
      <c r="J17" s="85"/>
    </row>
    <row r="18" spans="1:10" ht="23.25" customHeight="1" x14ac:dyDescent="0.2">
      <c r="A18" s="196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SUMIF(F52:F59,A18,I52:I59)</f>
        <v>0</v>
      </c>
      <c r="J18" s="85"/>
    </row>
    <row r="19" spans="1:10" ht="23.25" customHeight="1" x14ac:dyDescent="0.2">
      <c r="A19" s="196" t="s">
        <v>79</v>
      </c>
      <c r="B19" s="38" t="s">
        <v>29</v>
      </c>
      <c r="C19" s="62"/>
      <c r="D19" s="63"/>
      <c r="E19" s="83"/>
      <c r="F19" s="84"/>
      <c r="G19" s="83"/>
      <c r="H19" s="84"/>
      <c r="I19" s="83">
        <f>SUMIF(F52:F59,A19,I52:I59)</f>
        <v>0</v>
      </c>
      <c r="J19" s="85"/>
    </row>
    <row r="20" spans="1:10" ht="23.25" customHeight="1" x14ac:dyDescent="0.2">
      <c r="A20" s="196" t="s">
        <v>80</v>
      </c>
      <c r="B20" s="38" t="s">
        <v>30</v>
      </c>
      <c r="C20" s="62"/>
      <c r="D20" s="63"/>
      <c r="E20" s="83"/>
      <c r="F20" s="84"/>
      <c r="G20" s="83"/>
      <c r="H20" s="84"/>
      <c r="I20" s="83">
        <f>SUMIF(F52:F59,A20,I52:I59)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98">
        <f>A23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5" t="s">
        <v>25</v>
      </c>
      <c r="C28" s="166"/>
      <c r="D28" s="166"/>
      <c r="E28" s="167"/>
      <c r="F28" s="168"/>
      <c r="G28" s="169">
        <f>ZakladDPHSniVypocet+ZakladDPHZaklVypocet</f>
        <v>0</v>
      </c>
      <c r="H28" s="169"/>
      <c r="I28" s="169"/>
      <c r="J28" s="170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5" t="s">
        <v>37</v>
      </c>
      <c r="C29" s="171"/>
      <c r="D29" s="171"/>
      <c r="E29" s="171"/>
      <c r="F29" s="172"/>
      <c r="G29" s="173">
        <f>A27</f>
        <v>0</v>
      </c>
      <c r="H29" s="173"/>
      <c r="I29" s="173"/>
      <c r="J29" s="174" t="s">
        <v>55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 t="s">
        <v>50</v>
      </c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7" t="s">
        <v>17</v>
      </c>
      <c r="C37" s="138"/>
      <c r="D37" s="138"/>
      <c r="E37" s="138"/>
      <c r="F37" s="139"/>
      <c r="G37" s="139"/>
      <c r="H37" s="139"/>
      <c r="I37" s="139"/>
      <c r="J37" s="140"/>
    </row>
    <row r="38" spans="1:10" ht="25.5" hidden="1" customHeight="1" x14ac:dyDescent="0.2">
      <c r="A38" s="136" t="s">
        <v>39</v>
      </c>
      <c r="B38" s="141" t="s">
        <v>18</v>
      </c>
      <c r="C38" s="142" t="s">
        <v>6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19</v>
      </c>
      <c r="I38" s="144" t="s">
        <v>1</v>
      </c>
      <c r="J38" s="145" t="s">
        <v>0</v>
      </c>
    </row>
    <row r="39" spans="1:10" ht="25.5" hidden="1" customHeight="1" x14ac:dyDescent="0.2">
      <c r="A39" s="136">
        <v>1</v>
      </c>
      <c r="B39" s="146" t="s">
        <v>53</v>
      </c>
      <c r="C39" s="147"/>
      <c r="D39" s="147"/>
      <c r="E39" s="147"/>
      <c r="F39" s="148">
        <f>'01 1 Pol'!AE46</f>
        <v>0</v>
      </c>
      <c r="G39" s="149">
        <f>'01 1 Pol'!AF46</f>
        <v>0</v>
      </c>
      <c r="H39" s="150">
        <f>(F39*SazbaDPH1/100)+(G39*SazbaDPH2/100)</f>
        <v>0</v>
      </c>
      <c r="I39" s="150">
        <f>F39+G39+H39</f>
        <v>0</v>
      </c>
      <c r="J39" s="151" t="str">
        <f>IF(CenaCelkemVypocet=0,"",I39/CenaCelkemVypocet*100)</f>
        <v/>
      </c>
    </row>
    <row r="40" spans="1:10" ht="25.5" hidden="1" customHeight="1" x14ac:dyDescent="0.2">
      <c r="A40" s="136">
        <v>2</v>
      </c>
      <c r="B40" s="152" t="s">
        <v>45</v>
      </c>
      <c r="C40" s="153" t="s">
        <v>46</v>
      </c>
      <c r="D40" s="153"/>
      <c r="E40" s="153"/>
      <c r="F40" s="154">
        <f>'01 1 Pol'!AE46</f>
        <v>0</v>
      </c>
      <c r="G40" s="155">
        <f>'01 1 Pol'!AF46</f>
        <v>0</v>
      </c>
      <c r="H40" s="155">
        <f>(F40*SazbaDPH1/100)+(G40*SazbaDPH2/100)</f>
        <v>0</v>
      </c>
      <c r="I40" s="155">
        <f>F40+G40+H40</f>
        <v>0</v>
      </c>
      <c r="J40" s="156" t="str">
        <f>IF(CenaCelkemVypocet=0,"",I40/CenaCelkemVypocet*100)</f>
        <v/>
      </c>
    </row>
    <row r="41" spans="1:10" ht="25.5" hidden="1" customHeight="1" x14ac:dyDescent="0.2">
      <c r="A41" s="136">
        <v>3</v>
      </c>
      <c r="B41" s="157" t="s">
        <v>43</v>
      </c>
      <c r="C41" s="147" t="s">
        <v>44</v>
      </c>
      <c r="D41" s="147"/>
      <c r="E41" s="147"/>
      <c r="F41" s="158">
        <f>'01 1 Pol'!AE46</f>
        <v>0</v>
      </c>
      <c r="G41" s="150">
        <f>'01 1 Pol'!AF46</f>
        <v>0</v>
      </c>
      <c r="H41" s="150">
        <f>(F41*SazbaDPH1/100)+(G41*SazbaDPH2/100)</f>
        <v>0</v>
      </c>
      <c r="I41" s="150">
        <f>F41+G41+H41</f>
        <v>0</v>
      </c>
      <c r="J41" s="151" t="str">
        <f>IF(CenaCelkemVypocet=0,"",I41/CenaCelkemVypocet*100)</f>
        <v/>
      </c>
    </row>
    <row r="42" spans="1:10" ht="25.5" hidden="1" customHeight="1" x14ac:dyDescent="0.2">
      <c r="A42" s="136"/>
      <c r="B42" s="159" t="s">
        <v>54</v>
      </c>
      <c r="C42" s="160"/>
      <c r="D42" s="160"/>
      <c r="E42" s="161"/>
      <c r="F42" s="162">
        <f>SUMIF(A39:A41,"=1",F39:F41)</f>
        <v>0</v>
      </c>
      <c r="G42" s="163">
        <f>SUMIF(A39:A41,"=1",G39:G41)</f>
        <v>0</v>
      </c>
      <c r="H42" s="163">
        <f>SUMIF(A39:A41,"=1",H39:H41)</f>
        <v>0</v>
      </c>
      <c r="I42" s="163">
        <f>SUMIF(A39:A41,"=1",I39:I41)</f>
        <v>0</v>
      </c>
      <c r="J42" s="164">
        <f>SUMIF(A39:A41,"=1",J39:J41)</f>
        <v>0</v>
      </c>
    </row>
    <row r="44" spans="1:10" x14ac:dyDescent="0.2">
      <c r="A44" t="s">
        <v>56</v>
      </c>
      <c r="B44" t="s">
        <v>57</v>
      </c>
    </row>
    <row r="45" spans="1:10" x14ac:dyDescent="0.2">
      <c r="A45" t="s">
        <v>58</v>
      </c>
      <c r="B45" t="s">
        <v>59</v>
      </c>
    </row>
    <row r="46" spans="1:10" x14ac:dyDescent="0.2">
      <c r="A46" t="s">
        <v>60</v>
      </c>
      <c r="B46" t="s">
        <v>61</v>
      </c>
    </row>
    <row r="49" spans="1:10" ht="15.75" x14ac:dyDescent="0.25">
      <c r="B49" s="175" t="s">
        <v>62</v>
      </c>
    </row>
    <row r="51" spans="1:10" ht="25.5" customHeight="1" x14ac:dyDescent="0.2">
      <c r="A51" s="177"/>
      <c r="B51" s="180" t="s">
        <v>18</v>
      </c>
      <c r="C51" s="180" t="s">
        <v>6</v>
      </c>
      <c r="D51" s="181"/>
      <c r="E51" s="181"/>
      <c r="F51" s="182" t="s">
        <v>63</v>
      </c>
      <c r="G51" s="182"/>
      <c r="H51" s="182"/>
      <c r="I51" s="182" t="s">
        <v>31</v>
      </c>
      <c r="J51" s="182" t="s">
        <v>0</v>
      </c>
    </row>
    <row r="52" spans="1:10" ht="36.75" customHeight="1" x14ac:dyDescent="0.2">
      <c r="A52" s="178"/>
      <c r="B52" s="183" t="s">
        <v>64</v>
      </c>
      <c r="C52" s="184" t="s">
        <v>65</v>
      </c>
      <c r="D52" s="185"/>
      <c r="E52" s="185"/>
      <c r="F52" s="192" t="s">
        <v>26</v>
      </c>
      <c r="G52" s="193"/>
      <c r="H52" s="193"/>
      <c r="I52" s="193">
        <f>'01 1 Pol'!G15</f>
        <v>0</v>
      </c>
      <c r="J52" s="189" t="str">
        <f>IF(I60=0,"",I52/I60*100)</f>
        <v/>
      </c>
    </row>
    <row r="53" spans="1:10" ht="36.75" customHeight="1" x14ac:dyDescent="0.2">
      <c r="A53" s="178"/>
      <c r="B53" s="183" t="s">
        <v>66</v>
      </c>
      <c r="C53" s="184" t="s">
        <v>67</v>
      </c>
      <c r="D53" s="185"/>
      <c r="E53" s="185"/>
      <c r="F53" s="192" t="s">
        <v>26</v>
      </c>
      <c r="G53" s="193"/>
      <c r="H53" s="193"/>
      <c r="I53" s="193">
        <f>'01 1 Pol'!G8</f>
        <v>0</v>
      </c>
      <c r="J53" s="189" t="str">
        <f>IF(I60=0,"",I53/I60*100)</f>
        <v/>
      </c>
    </row>
    <row r="54" spans="1:10" ht="36.75" customHeight="1" x14ac:dyDescent="0.2">
      <c r="A54" s="178"/>
      <c r="B54" s="183" t="s">
        <v>68</v>
      </c>
      <c r="C54" s="184" t="s">
        <v>69</v>
      </c>
      <c r="D54" s="185"/>
      <c r="E54" s="185"/>
      <c r="F54" s="192" t="s">
        <v>26</v>
      </c>
      <c r="G54" s="193"/>
      <c r="H54" s="193"/>
      <c r="I54" s="193">
        <f>'01 1 Pol'!G25</f>
        <v>0</v>
      </c>
      <c r="J54" s="189" t="str">
        <f>IF(I60=0,"",I54/I60*100)</f>
        <v/>
      </c>
    </row>
    <row r="55" spans="1:10" ht="36.75" customHeight="1" x14ac:dyDescent="0.2">
      <c r="A55" s="178"/>
      <c r="B55" s="183" t="s">
        <v>70</v>
      </c>
      <c r="C55" s="184" t="s">
        <v>71</v>
      </c>
      <c r="D55" s="185"/>
      <c r="E55" s="185"/>
      <c r="F55" s="192" t="s">
        <v>26</v>
      </c>
      <c r="G55" s="193"/>
      <c r="H55" s="193"/>
      <c r="I55" s="193">
        <f>'01 1 Pol'!G12</f>
        <v>0</v>
      </c>
      <c r="J55" s="189" t="str">
        <f>IF(I60=0,"",I55/I60*100)</f>
        <v/>
      </c>
    </row>
    <row r="56" spans="1:10" ht="36.75" customHeight="1" x14ac:dyDescent="0.2">
      <c r="A56" s="178"/>
      <c r="B56" s="183" t="s">
        <v>72</v>
      </c>
      <c r="C56" s="184" t="s">
        <v>73</v>
      </c>
      <c r="D56" s="185"/>
      <c r="E56" s="185"/>
      <c r="F56" s="192" t="s">
        <v>27</v>
      </c>
      <c r="G56" s="193"/>
      <c r="H56" s="193"/>
      <c r="I56" s="193">
        <f>'01 1 Pol'!G27</f>
        <v>0</v>
      </c>
      <c r="J56" s="189" t="str">
        <f>IF(I60=0,"",I56/I60*100)</f>
        <v/>
      </c>
    </row>
    <row r="57" spans="1:10" ht="36.75" customHeight="1" x14ac:dyDescent="0.2">
      <c r="A57" s="178"/>
      <c r="B57" s="183" t="s">
        <v>74</v>
      </c>
      <c r="C57" s="184" t="s">
        <v>75</v>
      </c>
      <c r="D57" s="185"/>
      <c r="E57" s="185"/>
      <c r="F57" s="192" t="s">
        <v>27</v>
      </c>
      <c r="G57" s="193"/>
      <c r="H57" s="193"/>
      <c r="I57" s="193">
        <f>'01 1 Pol'!G32</f>
        <v>0</v>
      </c>
      <c r="J57" s="189" t="str">
        <f>IF(I60=0,"",I57/I60*100)</f>
        <v/>
      </c>
    </row>
    <row r="58" spans="1:10" ht="36.75" customHeight="1" x14ac:dyDescent="0.2">
      <c r="A58" s="178"/>
      <c r="B58" s="183" t="s">
        <v>76</v>
      </c>
      <c r="C58" s="184" t="s">
        <v>77</v>
      </c>
      <c r="D58" s="185"/>
      <c r="E58" s="185"/>
      <c r="F58" s="192" t="s">
        <v>78</v>
      </c>
      <c r="G58" s="193"/>
      <c r="H58" s="193"/>
      <c r="I58" s="193">
        <f>'01 1 Pol'!G37</f>
        <v>0</v>
      </c>
      <c r="J58" s="189" t="str">
        <f>IF(I60=0,"",I58/I60*100)</f>
        <v/>
      </c>
    </row>
    <row r="59" spans="1:10" ht="36.75" customHeight="1" x14ac:dyDescent="0.2">
      <c r="A59" s="178"/>
      <c r="B59" s="183" t="s">
        <v>79</v>
      </c>
      <c r="C59" s="184" t="s">
        <v>29</v>
      </c>
      <c r="D59" s="185"/>
      <c r="E59" s="185"/>
      <c r="F59" s="192" t="s">
        <v>79</v>
      </c>
      <c r="G59" s="193"/>
      <c r="H59" s="193"/>
      <c r="I59" s="193">
        <f>'01 1 Pol'!G40</f>
        <v>0</v>
      </c>
      <c r="J59" s="189" t="str">
        <f>IF(I60=0,"",I59/I60*100)</f>
        <v/>
      </c>
    </row>
    <row r="60" spans="1:10" ht="25.5" customHeight="1" x14ac:dyDescent="0.2">
      <c r="A60" s="179"/>
      <c r="B60" s="186" t="s">
        <v>1</v>
      </c>
      <c r="C60" s="187"/>
      <c r="D60" s="188"/>
      <c r="E60" s="188"/>
      <c r="F60" s="194"/>
      <c r="G60" s="195"/>
      <c r="H60" s="195"/>
      <c r="I60" s="195">
        <f>SUM(I52:I59)</f>
        <v>0</v>
      </c>
      <c r="J60" s="190">
        <f>SUM(J52:J59)</f>
        <v>0</v>
      </c>
    </row>
    <row r="61" spans="1:10" x14ac:dyDescent="0.2">
      <c r="F61" s="135"/>
      <c r="G61" s="135"/>
      <c r="H61" s="135"/>
      <c r="I61" s="135"/>
      <c r="J61" s="191"/>
    </row>
    <row r="62" spans="1:10" x14ac:dyDescent="0.2">
      <c r="F62" s="135"/>
      <c r="G62" s="135"/>
      <c r="H62" s="135"/>
      <c r="I62" s="135"/>
      <c r="J62" s="191"/>
    </row>
    <row r="63" spans="1:10" x14ac:dyDescent="0.2">
      <c r="F63" s="135"/>
      <c r="G63" s="135"/>
      <c r="H63" s="135"/>
      <c r="I63" s="135"/>
      <c r="J63" s="191"/>
    </row>
  </sheetData>
  <sheetProtection algorithmName="SHA-512" hashValue="Yr9tQYuAq0gB+Kx5jh1VDR3AuIX7CQiVcmf7TVWpUt+JqIctDCnqOzX/oaYinnbv+84ehxt4BTFrZd9laBR9cA==" saltValue="dRVzrcub2d/zAFWK39sOaQ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3">
    <mergeCell ref="C58:E58"/>
    <mergeCell ref="C59:E59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7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8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9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10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sheetProtection algorithmName="SHA-512" hashValue="EDie6jNgg/ICWLfeEVvV2L2a3WGWTccBYgc3Kgv68HfXV6BcU5l++KbxAjcFfmkpPbiZFgc7vIK1rcTr6g7CFw==" saltValue="q2fwK0jQQuCx+TeuS+HMRw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1A526-8F97-46DD-8FA1-3392E102D0F2}">
  <sheetPr>
    <outlinePr summaryBelow="0"/>
    <pageSetUpPr fitToPage="1"/>
  </sheetPr>
  <dimension ref="A1:BH5000"/>
  <sheetViews>
    <sheetView tabSelected="1" workbookViewId="0">
      <pane ySplit="7" topLeftCell="A8" activePane="bottomLeft" state="frozen"/>
      <selection pane="bottomLeft" activeCell="M50" sqref="M50"/>
    </sheetView>
  </sheetViews>
  <sheetFormatPr defaultRowHeight="12.75" outlineLevelRow="2" x14ac:dyDescent="0.2"/>
  <cols>
    <col min="1" max="1" width="3.42578125" customWidth="1"/>
    <col min="2" max="2" width="12.5703125" style="176" customWidth="1"/>
    <col min="3" max="3" width="38.28515625" style="17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4" max="25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197" t="s">
        <v>7</v>
      </c>
      <c r="B1" s="197"/>
      <c r="C1" s="197"/>
      <c r="D1" s="197"/>
      <c r="E1" s="197"/>
      <c r="F1" s="197"/>
      <c r="G1" s="197"/>
      <c r="AG1" t="s">
        <v>81</v>
      </c>
    </row>
    <row r="2" spans="1:60" ht="24.95" customHeight="1" x14ac:dyDescent="0.2">
      <c r="A2" s="198" t="s">
        <v>8</v>
      </c>
      <c r="B2" s="49" t="s">
        <v>51</v>
      </c>
      <c r="C2" s="201" t="s">
        <v>52</v>
      </c>
      <c r="D2" s="199"/>
      <c r="E2" s="199"/>
      <c r="F2" s="199"/>
      <c r="G2" s="200"/>
      <c r="AG2" t="s">
        <v>82</v>
      </c>
    </row>
    <row r="3" spans="1:60" ht="24.95" customHeight="1" x14ac:dyDescent="0.2">
      <c r="A3" s="198" t="s">
        <v>9</v>
      </c>
      <c r="B3" s="49" t="s">
        <v>45</v>
      </c>
      <c r="C3" s="201" t="s">
        <v>46</v>
      </c>
      <c r="D3" s="199"/>
      <c r="E3" s="199"/>
      <c r="F3" s="199"/>
      <c r="G3" s="200"/>
      <c r="AC3" s="176" t="s">
        <v>82</v>
      </c>
      <c r="AG3" t="s">
        <v>83</v>
      </c>
    </row>
    <row r="4" spans="1:60" ht="24.95" customHeight="1" x14ac:dyDescent="0.2">
      <c r="A4" s="202" t="s">
        <v>10</v>
      </c>
      <c r="B4" s="203" t="s">
        <v>43</v>
      </c>
      <c r="C4" s="204" t="s">
        <v>44</v>
      </c>
      <c r="D4" s="205"/>
      <c r="E4" s="205"/>
      <c r="F4" s="205"/>
      <c r="G4" s="206"/>
      <c r="AG4" t="s">
        <v>84</v>
      </c>
    </row>
    <row r="5" spans="1:60" x14ac:dyDescent="0.2">
      <c r="D5" s="10"/>
    </row>
    <row r="6" spans="1:60" ht="38.25" x14ac:dyDescent="0.2">
      <c r="A6" s="208" t="s">
        <v>85</v>
      </c>
      <c r="B6" s="210" t="s">
        <v>86</v>
      </c>
      <c r="C6" s="210" t="s">
        <v>87</v>
      </c>
      <c r="D6" s="209" t="s">
        <v>88</v>
      </c>
      <c r="E6" s="208" t="s">
        <v>89</v>
      </c>
      <c r="F6" s="207" t="s">
        <v>90</v>
      </c>
      <c r="G6" s="208" t="s">
        <v>31</v>
      </c>
      <c r="H6" s="211" t="s">
        <v>32</v>
      </c>
      <c r="I6" s="211" t="s">
        <v>91</v>
      </c>
      <c r="J6" s="211" t="s">
        <v>33</v>
      </c>
      <c r="K6" s="211" t="s">
        <v>92</v>
      </c>
      <c r="L6" s="211" t="s">
        <v>93</v>
      </c>
      <c r="M6" s="211" t="s">
        <v>94</v>
      </c>
      <c r="N6" s="211" t="s">
        <v>95</v>
      </c>
      <c r="O6" s="211" t="s">
        <v>96</v>
      </c>
      <c r="P6" s="211" t="s">
        <v>97</v>
      </c>
      <c r="Q6" s="211" t="s">
        <v>98</v>
      </c>
      <c r="R6" s="211" t="s">
        <v>99</v>
      </c>
      <c r="S6" s="211" t="s">
        <v>100</v>
      </c>
      <c r="T6" s="211" t="s">
        <v>101</v>
      </c>
      <c r="U6" s="211" t="s">
        <v>102</v>
      </c>
      <c r="V6" s="211" t="s">
        <v>103</v>
      </c>
      <c r="W6" s="211" t="s">
        <v>104</v>
      </c>
      <c r="X6" s="211" t="s">
        <v>105</v>
      </c>
      <c r="Y6" s="211" t="s">
        <v>106</v>
      </c>
    </row>
    <row r="7" spans="1:60" hidden="1" x14ac:dyDescent="0.2">
      <c r="A7" s="3"/>
      <c r="B7" s="4"/>
      <c r="C7" s="4"/>
      <c r="D7" s="6"/>
      <c r="E7" s="213"/>
      <c r="F7" s="214"/>
      <c r="G7" s="214"/>
      <c r="H7" s="214"/>
      <c r="I7" s="214"/>
      <c r="J7" s="214"/>
      <c r="K7" s="214"/>
      <c r="L7" s="214"/>
      <c r="M7" s="214"/>
      <c r="N7" s="213"/>
      <c r="O7" s="213"/>
      <c r="P7" s="213"/>
      <c r="Q7" s="213"/>
      <c r="R7" s="214"/>
      <c r="S7" s="214"/>
      <c r="T7" s="214"/>
      <c r="U7" s="214"/>
      <c r="V7" s="214"/>
      <c r="W7" s="214"/>
      <c r="X7" s="214"/>
      <c r="Y7" s="214"/>
    </row>
    <row r="8" spans="1:60" x14ac:dyDescent="0.2">
      <c r="A8" s="235" t="s">
        <v>107</v>
      </c>
      <c r="B8" s="236" t="s">
        <v>66</v>
      </c>
      <c r="C8" s="258" t="s">
        <v>67</v>
      </c>
      <c r="D8" s="237"/>
      <c r="E8" s="238"/>
      <c r="F8" s="239"/>
      <c r="G8" s="239">
        <f>SUMIF(AG9:AG11,"&lt;&gt;NOR",G9:G11)</f>
        <v>0</v>
      </c>
      <c r="H8" s="239"/>
      <c r="I8" s="239">
        <f>SUM(I9:I11)</f>
        <v>0</v>
      </c>
      <c r="J8" s="239"/>
      <c r="K8" s="239">
        <f>SUM(K9:K11)</f>
        <v>0</v>
      </c>
      <c r="L8" s="239"/>
      <c r="M8" s="240">
        <f>SUM(M9:M11)</f>
        <v>0</v>
      </c>
      <c r="N8" s="233"/>
      <c r="O8" s="233">
        <f>SUM(O9:O11)</f>
        <v>0</v>
      </c>
      <c r="P8" s="233"/>
      <c r="Q8" s="233">
        <f>SUM(Q9:Q11)</f>
        <v>0</v>
      </c>
      <c r="R8" s="234"/>
      <c r="S8" s="234"/>
      <c r="T8" s="234"/>
      <c r="U8" s="234"/>
      <c r="V8" s="234">
        <f>SUM(V9:V11)</f>
        <v>0</v>
      </c>
      <c r="W8" s="234"/>
      <c r="X8" s="234"/>
      <c r="Y8" s="234"/>
      <c r="AG8" t="s">
        <v>108</v>
      </c>
    </row>
    <row r="9" spans="1:60" outlineLevel="1" x14ac:dyDescent="0.2">
      <c r="A9" s="242">
        <v>1</v>
      </c>
      <c r="B9" s="243" t="s">
        <v>109</v>
      </c>
      <c r="C9" s="259" t="s">
        <v>110</v>
      </c>
      <c r="D9" s="244" t="s">
        <v>111</v>
      </c>
      <c r="E9" s="245">
        <v>12</v>
      </c>
      <c r="F9" s="246"/>
      <c r="G9" s="247">
        <f>ROUND(E9*F9,2)</f>
        <v>0</v>
      </c>
      <c r="H9" s="246"/>
      <c r="I9" s="247">
        <f>ROUND(E9*H9,2)</f>
        <v>0</v>
      </c>
      <c r="J9" s="246"/>
      <c r="K9" s="247">
        <f>ROUND(E9*J9,2)</f>
        <v>0</v>
      </c>
      <c r="L9" s="247">
        <v>21</v>
      </c>
      <c r="M9" s="248">
        <f>G9*(1+L9/100)</f>
        <v>0</v>
      </c>
      <c r="N9" s="231">
        <v>0</v>
      </c>
      <c r="O9" s="231">
        <f>ROUND(E9*N9,2)</f>
        <v>0</v>
      </c>
      <c r="P9" s="231">
        <v>0</v>
      </c>
      <c r="Q9" s="231">
        <f>ROUND(E9*P9,2)</f>
        <v>0</v>
      </c>
      <c r="R9" s="232"/>
      <c r="S9" s="232" t="s">
        <v>112</v>
      </c>
      <c r="T9" s="232" t="s">
        <v>113</v>
      </c>
      <c r="U9" s="232">
        <v>0</v>
      </c>
      <c r="V9" s="232">
        <f>ROUND(E9*U9,2)</f>
        <v>0</v>
      </c>
      <c r="W9" s="232"/>
      <c r="X9" s="232" t="s">
        <v>114</v>
      </c>
      <c r="Y9" s="232" t="s">
        <v>115</v>
      </c>
      <c r="Z9" s="212"/>
      <c r="AA9" s="212"/>
      <c r="AB9" s="212"/>
      <c r="AC9" s="212"/>
      <c r="AD9" s="212"/>
      <c r="AE9" s="212"/>
      <c r="AF9" s="212"/>
      <c r="AG9" s="212" t="s">
        <v>116</v>
      </c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ht="45" outlineLevel="2" x14ac:dyDescent="0.2">
      <c r="A10" s="229"/>
      <c r="B10" s="230"/>
      <c r="C10" s="260" t="s">
        <v>117</v>
      </c>
      <c r="D10" s="250"/>
      <c r="E10" s="250"/>
      <c r="F10" s="250"/>
      <c r="G10" s="250"/>
      <c r="H10" s="232"/>
      <c r="I10" s="232"/>
      <c r="J10" s="232"/>
      <c r="K10" s="232"/>
      <c r="L10" s="232"/>
      <c r="M10" s="232"/>
      <c r="N10" s="231"/>
      <c r="O10" s="231"/>
      <c r="P10" s="231"/>
      <c r="Q10" s="231"/>
      <c r="R10" s="232"/>
      <c r="S10" s="232"/>
      <c r="T10" s="232"/>
      <c r="U10" s="232"/>
      <c r="V10" s="232"/>
      <c r="W10" s="232"/>
      <c r="X10" s="232"/>
      <c r="Y10" s="232"/>
      <c r="Z10" s="212"/>
      <c r="AA10" s="212"/>
      <c r="AB10" s="212"/>
      <c r="AC10" s="212"/>
      <c r="AD10" s="212"/>
      <c r="AE10" s="212"/>
      <c r="AF10" s="212"/>
      <c r="AG10" s="212" t="s">
        <v>118</v>
      </c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49" t="str">
        <f>C10</f>
        <v>D+M eurookna,1200*2000, Profil: IV78W dřevo: modřín fixní rám: okenní rám 80mm křídlo: okenní křídlo barva: 2.Teknos 02/02/2.Teknos 02/02 křídlo č. Kování 1 Otevíravé - levé 2 OS - pravé sklo: 2 * Planiclear 6 / 24 / Planitherm XN 4, rámeček Swisspacer-A šedý, Ug = 1.10 W/m2*K typ hrany skla: 2 * Standard příčky: 8 * nalepovací 30mm s duplexem.</v>
      </c>
      <c r="BB10" s="212"/>
      <c r="BC10" s="212"/>
      <c r="BD10" s="212"/>
      <c r="BE10" s="212"/>
      <c r="BF10" s="212"/>
      <c r="BG10" s="212"/>
      <c r="BH10" s="212"/>
    </row>
    <row r="11" spans="1:60" outlineLevel="1" x14ac:dyDescent="0.2">
      <c r="A11" s="251">
        <v>2</v>
      </c>
      <c r="B11" s="252" t="s">
        <v>119</v>
      </c>
      <c r="C11" s="261" t="s">
        <v>120</v>
      </c>
      <c r="D11" s="253" t="s">
        <v>121</v>
      </c>
      <c r="E11" s="254">
        <v>4.8</v>
      </c>
      <c r="F11" s="255"/>
      <c r="G11" s="256">
        <f>ROUND(E11*F11,2)</f>
        <v>0</v>
      </c>
      <c r="H11" s="255"/>
      <c r="I11" s="256">
        <f>ROUND(E11*H11,2)</f>
        <v>0</v>
      </c>
      <c r="J11" s="255"/>
      <c r="K11" s="256">
        <f>ROUND(E11*J11,2)</f>
        <v>0</v>
      </c>
      <c r="L11" s="256">
        <v>21</v>
      </c>
      <c r="M11" s="257">
        <f>G11*(1+L11/100)</f>
        <v>0</v>
      </c>
      <c r="N11" s="231">
        <v>0</v>
      </c>
      <c r="O11" s="231">
        <f>ROUND(E11*N11,2)</f>
        <v>0</v>
      </c>
      <c r="P11" s="231">
        <v>0</v>
      </c>
      <c r="Q11" s="231">
        <f>ROUND(E11*P11,2)</f>
        <v>0</v>
      </c>
      <c r="R11" s="232"/>
      <c r="S11" s="232" t="s">
        <v>112</v>
      </c>
      <c r="T11" s="232" t="s">
        <v>113</v>
      </c>
      <c r="U11" s="232">
        <v>0</v>
      </c>
      <c r="V11" s="232">
        <f>ROUND(E11*U11,2)</f>
        <v>0</v>
      </c>
      <c r="W11" s="232"/>
      <c r="X11" s="232" t="s">
        <v>114</v>
      </c>
      <c r="Y11" s="232" t="s">
        <v>115</v>
      </c>
      <c r="Z11" s="212"/>
      <c r="AA11" s="212"/>
      <c r="AB11" s="212"/>
      <c r="AC11" s="212"/>
      <c r="AD11" s="212"/>
      <c r="AE11" s="212"/>
      <c r="AF11" s="212"/>
      <c r="AG11" s="212" t="s">
        <v>116</v>
      </c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</row>
    <row r="12" spans="1:60" x14ac:dyDescent="0.2">
      <c r="A12" s="235" t="s">
        <v>107</v>
      </c>
      <c r="B12" s="236" t="s">
        <v>70</v>
      </c>
      <c r="C12" s="258" t="s">
        <v>71</v>
      </c>
      <c r="D12" s="237"/>
      <c r="E12" s="238"/>
      <c r="F12" s="239"/>
      <c r="G12" s="239">
        <f>SUMIF(AG13:AG14,"&lt;&gt;NOR",G13:G14)</f>
        <v>0</v>
      </c>
      <c r="H12" s="239"/>
      <c r="I12" s="239">
        <f>SUM(I13:I14)</f>
        <v>0</v>
      </c>
      <c r="J12" s="239"/>
      <c r="K12" s="239">
        <f>SUM(K13:K14)</f>
        <v>0</v>
      </c>
      <c r="L12" s="239"/>
      <c r="M12" s="240">
        <f>SUM(M13:M14)</f>
        <v>0</v>
      </c>
      <c r="N12" s="233"/>
      <c r="O12" s="233">
        <f>SUM(O13:O14)</f>
        <v>0.01</v>
      </c>
      <c r="P12" s="233"/>
      <c r="Q12" s="233">
        <f>SUM(Q13:Q14)</f>
        <v>0.74</v>
      </c>
      <c r="R12" s="234"/>
      <c r="S12" s="234"/>
      <c r="T12" s="234"/>
      <c r="U12" s="234"/>
      <c r="V12" s="234">
        <f>SUM(V13:V14)</f>
        <v>7.92</v>
      </c>
      <c r="W12" s="234"/>
      <c r="X12" s="234"/>
      <c r="Y12" s="234"/>
      <c r="AG12" t="s">
        <v>108</v>
      </c>
    </row>
    <row r="13" spans="1:60" outlineLevel="1" x14ac:dyDescent="0.2">
      <c r="A13" s="251">
        <v>3</v>
      </c>
      <c r="B13" s="252" t="s">
        <v>122</v>
      </c>
      <c r="C13" s="261" t="s">
        <v>123</v>
      </c>
      <c r="D13" s="253" t="s">
        <v>111</v>
      </c>
      <c r="E13" s="254">
        <v>12</v>
      </c>
      <c r="F13" s="255"/>
      <c r="G13" s="256">
        <f>ROUND(E13*F13,2)</f>
        <v>0</v>
      </c>
      <c r="H13" s="255"/>
      <c r="I13" s="256">
        <f>ROUND(E13*H13,2)</f>
        <v>0</v>
      </c>
      <c r="J13" s="255"/>
      <c r="K13" s="256">
        <f>ROUND(E13*J13,2)</f>
        <v>0</v>
      </c>
      <c r="L13" s="256">
        <v>21</v>
      </c>
      <c r="M13" s="257">
        <f>G13*(1+L13/100)</f>
        <v>0</v>
      </c>
      <c r="N13" s="231">
        <v>0</v>
      </c>
      <c r="O13" s="231">
        <f>ROUND(E13*N13,2)</f>
        <v>0</v>
      </c>
      <c r="P13" s="231">
        <v>0</v>
      </c>
      <c r="Q13" s="231">
        <f>ROUND(E13*P13,2)</f>
        <v>0</v>
      </c>
      <c r="R13" s="232"/>
      <c r="S13" s="232" t="s">
        <v>124</v>
      </c>
      <c r="T13" s="232" t="s">
        <v>113</v>
      </c>
      <c r="U13" s="232">
        <v>0.05</v>
      </c>
      <c r="V13" s="232">
        <f>ROUND(E13*U13,2)</f>
        <v>0.6</v>
      </c>
      <c r="W13" s="232"/>
      <c r="X13" s="232" t="s">
        <v>114</v>
      </c>
      <c r="Y13" s="232" t="s">
        <v>115</v>
      </c>
      <c r="Z13" s="212"/>
      <c r="AA13" s="212"/>
      <c r="AB13" s="212"/>
      <c r="AC13" s="212"/>
      <c r="AD13" s="212"/>
      <c r="AE13" s="212"/>
      <c r="AF13" s="212"/>
      <c r="AG13" s="212" t="s">
        <v>116</v>
      </c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</row>
    <row r="14" spans="1:60" outlineLevel="1" x14ac:dyDescent="0.2">
      <c r="A14" s="251">
        <v>4</v>
      </c>
      <c r="B14" s="252" t="s">
        <v>125</v>
      </c>
      <c r="C14" s="261" t="s">
        <v>126</v>
      </c>
      <c r="D14" s="253" t="s">
        <v>111</v>
      </c>
      <c r="E14" s="254">
        <v>12</v>
      </c>
      <c r="F14" s="255"/>
      <c r="G14" s="256">
        <f>ROUND(E14*F14,2)</f>
        <v>0</v>
      </c>
      <c r="H14" s="255"/>
      <c r="I14" s="256">
        <f>ROUND(E14*H14,2)</f>
        <v>0</v>
      </c>
      <c r="J14" s="255"/>
      <c r="K14" s="256">
        <f>ROUND(E14*J14,2)</f>
        <v>0</v>
      </c>
      <c r="L14" s="256">
        <v>21</v>
      </c>
      <c r="M14" s="257">
        <f>G14*(1+L14/100)</f>
        <v>0</v>
      </c>
      <c r="N14" s="231">
        <v>1E-3</v>
      </c>
      <c r="O14" s="231">
        <f>ROUND(E14*N14,2)</f>
        <v>0.01</v>
      </c>
      <c r="P14" s="231">
        <v>6.2E-2</v>
      </c>
      <c r="Q14" s="231">
        <f>ROUND(E14*P14,2)</f>
        <v>0.74</v>
      </c>
      <c r="R14" s="232"/>
      <c r="S14" s="232" t="s">
        <v>124</v>
      </c>
      <c r="T14" s="232" t="s">
        <v>113</v>
      </c>
      <c r="U14" s="232">
        <v>0.61</v>
      </c>
      <c r="V14" s="232">
        <f>ROUND(E14*U14,2)</f>
        <v>7.32</v>
      </c>
      <c r="W14" s="232"/>
      <c r="X14" s="232" t="s">
        <v>114</v>
      </c>
      <c r="Y14" s="232" t="s">
        <v>115</v>
      </c>
      <c r="Z14" s="212"/>
      <c r="AA14" s="212"/>
      <c r="AB14" s="212"/>
      <c r="AC14" s="212"/>
      <c r="AD14" s="212"/>
      <c r="AE14" s="212"/>
      <c r="AF14" s="212"/>
      <c r="AG14" s="212" t="s">
        <v>116</v>
      </c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</row>
    <row r="15" spans="1:60" x14ac:dyDescent="0.2">
      <c r="A15" s="235" t="s">
        <v>107</v>
      </c>
      <c r="B15" s="236" t="s">
        <v>64</v>
      </c>
      <c r="C15" s="258" t="s">
        <v>65</v>
      </c>
      <c r="D15" s="237"/>
      <c r="E15" s="238"/>
      <c r="F15" s="239"/>
      <c r="G15" s="239">
        <f>SUMIF(AG16:AG24,"&lt;&gt;NOR",G16:G24)</f>
        <v>0</v>
      </c>
      <c r="H15" s="239"/>
      <c r="I15" s="239">
        <f>SUM(I16:I24)</f>
        <v>0</v>
      </c>
      <c r="J15" s="239"/>
      <c r="K15" s="239">
        <f>SUM(K16:K24)</f>
        <v>0</v>
      </c>
      <c r="L15" s="239"/>
      <c r="M15" s="240">
        <f>SUM(M16:M24)</f>
        <v>0</v>
      </c>
      <c r="N15" s="233"/>
      <c r="O15" s="233">
        <f>SUM(O16:O24)</f>
        <v>0</v>
      </c>
      <c r="P15" s="233"/>
      <c r="Q15" s="233">
        <f>SUM(Q16:Q24)</f>
        <v>0</v>
      </c>
      <c r="R15" s="234"/>
      <c r="S15" s="234"/>
      <c r="T15" s="234"/>
      <c r="U15" s="234"/>
      <c r="V15" s="234">
        <f>SUM(V16:V24)</f>
        <v>16.86</v>
      </c>
      <c r="W15" s="234"/>
      <c r="X15" s="234"/>
      <c r="Y15" s="234"/>
      <c r="AG15" t="s">
        <v>108</v>
      </c>
    </row>
    <row r="16" spans="1:60" ht="22.5" outlineLevel="1" x14ac:dyDescent="0.2">
      <c r="A16" s="251">
        <v>5</v>
      </c>
      <c r="B16" s="252" t="s">
        <v>127</v>
      </c>
      <c r="C16" s="261" t="s">
        <v>128</v>
      </c>
      <c r="D16" s="253" t="s">
        <v>111</v>
      </c>
      <c r="E16" s="254">
        <v>12</v>
      </c>
      <c r="F16" s="255"/>
      <c r="G16" s="256">
        <f>ROUND(E16*F16,2)</f>
        <v>0</v>
      </c>
      <c r="H16" s="255"/>
      <c r="I16" s="256">
        <f>ROUND(E16*H16,2)</f>
        <v>0</v>
      </c>
      <c r="J16" s="255"/>
      <c r="K16" s="256">
        <f>ROUND(E16*J16,2)</f>
        <v>0</v>
      </c>
      <c r="L16" s="256">
        <v>21</v>
      </c>
      <c r="M16" s="257">
        <f>G16*(1+L16/100)</f>
        <v>0</v>
      </c>
      <c r="N16" s="231">
        <v>0</v>
      </c>
      <c r="O16" s="231">
        <f>ROUND(E16*N16,2)</f>
        <v>0</v>
      </c>
      <c r="P16" s="231">
        <v>0</v>
      </c>
      <c r="Q16" s="231">
        <f>ROUND(E16*P16,2)</f>
        <v>0</v>
      </c>
      <c r="R16" s="232"/>
      <c r="S16" s="232" t="s">
        <v>112</v>
      </c>
      <c r="T16" s="232" t="s">
        <v>113</v>
      </c>
      <c r="U16" s="232">
        <v>0.18</v>
      </c>
      <c r="V16" s="232">
        <f>ROUND(E16*U16,2)</f>
        <v>2.16</v>
      </c>
      <c r="W16" s="232"/>
      <c r="X16" s="232" t="s">
        <v>114</v>
      </c>
      <c r="Y16" s="232" t="s">
        <v>115</v>
      </c>
      <c r="Z16" s="212"/>
      <c r="AA16" s="212"/>
      <c r="AB16" s="212"/>
      <c r="AC16" s="212"/>
      <c r="AD16" s="212"/>
      <c r="AE16" s="212"/>
      <c r="AF16" s="212"/>
      <c r="AG16" s="212" t="s">
        <v>116</v>
      </c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</row>
    <row r="17" spans="1:60" outlineLevel="1" x14ac:dyDescent="0.2">
      <c r="A17" s="251">
        <v>6</v>
      </c>
      <c r="B17" s="252" t="s">
        <v>129</v>
      </c>
      <c r="C17" s="261" t="s">
        <v>130</v>
      </c>
      <c r="D17" s="253" t="s">
        <v>131</v>
      </c>
      <c r="E17" s="254">
        <v>65</v>
      </c>
      <c r="F17" s="255"/>
      <c r="G17" s="256">
        <f>ROUND(E17*F17,2)</f>
        <v>0</v>
      </c>
      <c r="H17" s="255"/>
      <c r="I17" s="256">
        <f>ROUND(E17*H17,2)</f>
        <v>0</v>
      </c>
      <c r="J17" s="255"/>
      <c r="K17" s="256">
        <f>ROUND(E17*J17,2)</f>
        <v>0</v>
      </c>
      <c r="L17" s="256">
        <v>21</v>
      </c>
      <c r="M17" s="257">
        <f>G17*(1+L17/100)</f>
        <v>0</v>
      </c>
      <c r="N17" s="231">
        <v>0</v>
      </c>
      <c r="O17" s="231">
        <f>ROUND(E17*N17,2)</f>
        <v>0</v>
      </c>
      <c r="P17" s="231">
        <v>0</v>
      </c>
      <c r="Q17" s="231">
        <f>ROUND(E17*P17,2)</f>
        <v>0</v>
      </c>
      <c r="R17" s="232"/>
      <c r="S17" s="232" t="s">
        <v>112</v>
      </c>
      <c r="T17" s="232" t="s">
        <v>113</v>
      </c>
      <c r="U17" s="232">
        <v>0</v>
      </c>
      <c r="V17" s="232">
        <f>ROUND(E17*U17,2)</f>
        <v>0</v>
      </c>
      <c r="W17" s="232"/>
      <c r="X17" s="232" t="s">
        <v>114</v>
      </c>
      <c r="Y17" s="232" t="s">
        <v>115</v>
      </c>
      <c r="Z17" s="212"/>
      <c r="AA17" s="212"/>
      <c r="AB17" s="212"/>
      <c r="AC17" s="212"/>
      <c r="AD17" s="212"/>
      <c r="AE17" s="212"/>
      <c r="AF17" s="212"/>
      <c r="AG17" s="212" t="s">
        <v>116</v>
      </c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</row>
    <row r="18" spans="1:60" outlineLevel="1" x14ac:dyDescent="0.2">
      <c r="A18" s="251">
        <v>7</v>
      </c>
      <c r="B18" s="252" t="s">
        <v>132</v>
      </c>
      <c r="C18" s="261" t="s">
        <v>133</v>
      </c>
      <c r="D18" s="253" t="s">
        <v>134</v>
      </c>
      <c r="E18" s="254">
        <v>75</v>
      </c>
      <c r="F18" s="255"/>
      <c r="G18" s="256">
        <f>ROUND(E18*F18,2)</f>
        <v>0</v>
      </c>
      <c r="H18" s="255"/>
      <c r="I18" s="256">
        <f>ROUND(E18*H18,2)</f>
        <v>0</v>
      </c>
      <c r="J18" s="255"/>
      <c r="K18" s="256">
        <f>ROUND(E18*J18,2)</f>
        <v>0</v>
      </c>
      <c r="L18" s="256">
        <v>21</v>
      </c>
      <c r="M18" s="257">
        <f>G18*(1+L18/100)</f>
        <v>0</v>
      </c>
      <c r="N18" s="231">
        <v>0</v>
      </c>
      <c r="O18" s="231">
        <f>ROUND(E18*N18,2)</f>
        <v>0</v>
      </c>
      <c r="P18" s="231">
        <v>0</v>
      </c>
      <c r="Q18" s="231">
        <f>ROUND(E18*P18,2)</f>
        <v>0</v>
      </c>
      <c r="R18" s="232"/>
      <c r="S18" s="232" t="s">
        <v>112</v>
      </c>
      <c r="T18" s="232" t="s">
        <v>113</v>
      </c>
      <c r="U18" s="232">
        <v>0</v>
      </c>
      <c r="V18" s="232">
        <f>ROUND(E18*U18,2)</f>
        <v>0</v>
      </c>
      <c r="W18" s="232"/>
      <c r="X18" s="232" t="s">
        <v>114</v>
      </c>
      <c r="Y18" s="232" t="s">
        <v>115</v>
      </c>
      <c r="Z18" s="212"/>
      <c r="AA18" s="212"/>
      <c r="AB18" s="212"/>
      <c r="AC18" s="212"/>
      <c r="AD18" s="212"/>
      <c r="AE18" s="212"/>
      <c r="AF18" s="212"/>
      <c r="AG18" s="212" t="s">
        <v>116</v>
      </c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</row>
    <row r="19" spans="1:60" ht="22.5" outlineLevel="1" x14ac:dyDescent="0.2">
      <c r="A19" s="251">
        <v>8</v>
      </c>
      <c r="B19" s="252" t="s">
        <v>135</v>
      </c>
      <c r="C19" s="261" t="s">
        <v>136</v>
      </c>
      <c r="D19" s="253" t="s">
        <v>134</v>
      </c>
      <c r="E19" s="254">
        <v>75</v>
      </c>
      <c r="F19" s="255"/>
      <c r="G19" s="256">
        <f>ROUND(E19*F19,2)</f>
        <v>0</v>
      </c>
      <c r="H19" s="255"/>
      <c r="I19" s="256">
        <f>ROUND(E19*H19,2)</f>
        <v>0</v>
      </c>
      <c r="J19" s="255"/>
      <c r="K19" s="256">
        <f>ROUND(E19*J19,2)</f>
        <v>0</v>
      </c>
      <c r="L19" s="256">
        <v>21</v>
      </c>
      <c r="M19" s="257">
        <f>G19*(1+L19/100)</f>
        <v>0</v>
      </c>
      <c r="N19" s="231">
        <v>0</v>
      </c>
      <c r="O19" s="231">
        <f>ROUND(E19*N19,2)</f>
        <v>0</v>
      </c>
      <c r="P19" s="231">
        <v>0</v>
      </c>
      <c r="Q19" s="231">
        <f>ROUND(E19*P19,2)</f>
        <v>0</v>
      </c>
      <c r="R19" s="232"/>
      <c r="S19" s="232" t="s">
        <v>112</v>
      </c>
      <c r="T19" s="232" t="s">
        <v>113</v>
      </c>
      <c r="U19" s="232">
        <v>0</v>
      </c>
      <c r="V19" s="232">
        <f>ROUND(E19*U19,2)</f>
        <v>0</v>
      </c>
      <c r="W19" s="232"/>
      <c r="X19" s="232" t="s">
        <v>114</v>
      </c>
      <c r="Y19" s="232" t="s">
        <v>115</v>
      </c>
      <c r="Z19" s="212"/>
      <c r="AA19" s="212"/>
      <c r="AB19" s="212"/>
      <c r="AC19" s="212"/>
      <c r="AD19" s="212"/>
      <c r="AE19" s="212"/>
      <c r="AF19" s="212"/>
      <c r="AG19" s="212" t="s">
        <v>116</v>
      </c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</row>
    <row r="20" spans="1:60" ht="22.5" outlineLevel="1" x14ac:dyDescent="0.2">
      <c r="A20" s="251">
        <v>9</v>
      </c>
      <c r="B20" s="252" t="s">
        <v>137</v>
      </c>
      <c r="C20" s="261" t="s">
        <v>138</v>
      </c>
      <c r="D20" s="253" t="s">
        <v>131</v>
      </c>
      <c r="E20" s="254">
        <v>190</v>
      </c>
      <c r="F20" s="255"/>
      <c r="G20" s="256">
        <f>ROUND(E20*F20,2)</f>
        <v>0</v>
      </c>
      <c r="H20" s="255"/>
      <c r="I20" s="256">
        <f>ROUND(E20*H20,2)</f>
        <v>0</v>
      </c>
      <c r="J20" s="255"/>
      <c r="K20" s="256">
        <f>ROUND(E20*J20,2)</f>
        <v>0</v>
      </c>
      <c r="L20" s="256">
        <v>21</v>
      </c>
      <c r="M20" s="257">
        <f>G20*(1+L20/100)</f>
        <v>0</v>
      </c>
      <c r="N20" s="231">
        <v>0</v>
      </c>
      <c r="O20" s="231">
        <f>ROUND(E20*N20,2)</f>
        <v>0</v>
      </c>
      <c r="P20" s="231">
        <v>0</v>
      </c>
      <c r="Q20" s="231">
        <f>ROUND(E20*P20,2)</f>
        <v>0</v>
      </c>
      <c r="R20" s="232"/>
      <c r="S20" s="232" t="s">
        <v>112</v>
      </c>
      <c r="T20" s="232" t="s">
        <v>113</v>
      </c>
      <c r="U20" s="232">
        <v>0</v>
      </c>
      <c r="V20" s="232">
        <f>ROUND(E20*U20,2)</f>
        <v>0</v>
      </c>
      <c r="W20" s="232"/>
      <c r="X20" s="232" t="s">
        <v>114</v>
      </c>
      <c r="Y20" s="232" t="s">
        <v>115</v>
      </c>
      <c r="Z20" s="212"/>
      <c r="AA20" s="212"/>
      <c r="AB20" s="212"/>
      <c r="AC20" s="212"/>
      <c r="AD20" s="212"/>
      <c r="AE20" s="212"/>
      <c r="AF20" s="212"/>
      <c r="AG20" s="212" t="s">
        <v>116</v>
      </c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</row>
    <row r="21" spans="1:60" ht="22.5" outlineLevel="1" x14ac:dyDescent="0.2">
      <c r="A21" s="251">
        <v>10</v>
      </c>
      <c r="B21" s="252" t="s">
        <v>139</v>
      </c>
      <c r="C21" s="261" t="s">
        <v>140</v>
      </c>
      <c r="D21" s="253" t="s">
        <v>111</v>
      </c>
      <c r="E21" s="254">
        <v>12</v>
      </c>
      <c r="F21" s="255"/>
      <c r="G21" s="256">
        <f>ROUND(E21*F21,2)</f>
        <v>0</v>
      </c>
      <c r="H21" s="255"/>
      <c r="I21" s="256">
        <f>ROUND(E21*H21,2)</f>
        <v>0</v>
      </c>
      <c r="J21" s="255"/>
      <c r="K21" s="256">
        <f>ROUND(E21*J21,2)</f>
        <v>0</v>
      </c>
      <c r="L21" s="256">
        <v>21</v>
      </c>
      <c r="M21" s="257">
        <f>G21*(1+L21/100)</f>
        <v>0</v>
      </c>
      <c r="N21" s="231">
        <v>0</v>
      </c>
      <c r="O21" s="231">
        <f>ROUND(E21*N21,2)</f>
        <v>0</v>
      </c>
      <c r="P21" s="231">
        <v>0</v>
      </c>
      <c r="Q21" s="231">
        <f>ROUND(E21*P21,2)</f>
        <v>0</v>
      </c>
      <c r="R21" s="232"/>
      <c r="S21" s="232" t="s">
        <v>112</v>
      </c>
      <c r="T21" s="232" t="s">
        <v>113</v>
      </c>
      <c r="U21" s="232">
        <v>0</v>
      </c>
      <c r="V21" s="232">
        <f>ROUND(E21*U21,2)</f>
        <v>0</v>
      </c>
      <c r="W21" s="232"/>
      <c r="X21" s="232" t="s">
        <v>114</v>
      </c>
      <c r="Y21" s="232" t="s">
        <v>115</v>
      </c>
      <c r="Z21" s="212"/>
      <c r="AA21" s="212"/>
      <c r="AB21" s="212"/>
      <c r="AC21" s="212"/>
      <c r="AD21" s="212"/>
      <c r="AE21" s="212"/>
      <c r="AF21" s="212"/>
      <c r="AG21" s="212" t="s">
        <v>116</v>
      </c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</row>
    <row r="22" spans="1:60" outlineLevel="1" x14ac:dyDescent="0.2">
      <c r="A22" s="251">
        <v>11</v>
      </c>
      <c r="B22" s="252" t="s">
        <v>141</v>
      </c>
      <c r="C22" s="261" t="s">
        <v>142</v>
      </c>
      <c r="D22" s="253" t="s">
        <v>111</v>
      </c>
      <c r="E22" s="254">
        <v>24</v>
      </c>
      <c r="F22" s="255"/>
      <c r="G22" s="256">
        <f>ROUND(E22*F22,2)</f>
        <v>0</v>
      </c>
      <c r="H22" s="255"/>
      <c r="I22" s="256">
        <f>ROUND(E22*H22,2)</f>
        <v>0</v>
      </c>
      <c r="J22" s="255"/>
      <c r="K22" s="256">
        <f>ROUND(E22*J22,2)</f>
        <v>0</v>
      </c>
      <c r="L22" s="256">
        <v>21</v>
      </c>
      <c r="M22" s="257">
        <f>G22*(1+L22/100)</f>
        <v>0</v>
      </c>
      <c r="N22" s="231">
        <v>0</v>
      </c>
      <c r="O22" s="231">
        <f>ROUND(E22*N22,2)</f>
        <v>0</v>
      </c>
      <c r="P22" s="231">
        <v>0</v>
      </c>
      <c r="Q22" s="231">
        <f>ROUND(E22*P22,2)</f>
        <v>0</v>
      </c>
      <c r="R22" s="232"/>
      <c r="S22" s="232" t="s">
        <v>112</v>
      </c>
      <c r="T22" s="232" t="s">
        <v>113</v>
      </c>
      <c r="U22" s="232">
        <v>0</v>
      </c>
      <c r="V22" s="232">
        <f>ROUND(E22*U22,2)</f>
        <v>0</v>
      </c>
      <c r="W22" s="232"/>
      <c r="X22" s="232" t="s">
        <v>114</v>
      </c>
      <c r="Y22" s="232" t="s">
        <v>115</v>
      </c>
      <c r="Z22" s="212"/>
      <c r="AA22" s="212"/>
      <c r="AB22" s="212"/>
      <c r="AC22" s="212"/>
      <c r="AD22" s="212"/>
      <c r="AE22" s="212"/>
      <c r="AF22" s="212"/>
      <c r="AG22" s="212" t="s">
        <v>116</v>
      </c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</row>
    <row r="23" spans="1:60" ht="22.5" outlineLevel="1" x14ac:dyDescent="0.2">
      <c r="A23" s="242">
        <v>12</v>
      </c>
      <c r="B23" s="243" t="s">
        <v>143</v>
      </c>
      <c r="C23" s="259" t="s">
        <v>144</v>
      </c>
      <c r="D23" s="244" t="s">
        <v>131</v>
      </c>
      <c r="E23" s="245">
        <v>30</v>
      </c>
      <c r="F23" s="246"/>
      <c r="G23" s="247">
        <f>ROUND(E23*F23,2)</f>
        <v>0</v>
      </c>
      <c r="H23" s="246"/>
      <c r="I23" s="247">
        <f>ROUND(E23*H23,2)</f>
        <v>0</v>
      </c>
      <c r="J23" s="246"/>
      <c r="K23" s="247">
        <f>ROUND(E23*J23,2)</f>
        <v>0</v>
      </c>
      <c r="L23" s="247">
        <v>21</v>
      </c>
      <c r="M23" s="248">
        <f>G23*(1+L23/100)</f>
        <v>0</v>
      </c>
      <c r="N23" s="231">
        <v>0</v>
      </c>
      <c r="O23" s="231">
        <f>ROUND(E23*N23,2)</f>
        <v>0</v>
      </c>
      <c r="P23" s="231">
        <v>0</v>
      </c>
      <c r="Q23" s="231">
        <f>ROUND(E23*P23,2)</f>
        <v>0</v>
      </c>
      <c r="R23" s="232"/>
      <c r="S23" s="232" t="s">
        <v>112</v>
      </c>
      <c r="T23" s="232" t="s">
        <v>113</v>
      </c>
      <c r="U23" s="232">
        <v>0.49</v>
      </c>
      <c r="V23" s="232">
        <f>ROUND(E23*U23,2)</f>
        <v>14.7</v>
      </c>
      <c r="W23" s="232"/>
      <c r="X23" s="232" t="s">
        <v>114</v>
      </c>
      <c r="Y23" s="232" t="s">
        <v>115</v>
      </c>
      <c r="Z23" s="212"/>
      <c r="AA23" s="212"/>
      <c r="AB23" s="212"/>
      <c r="AC23" s="212"/>
      <c r="AD23" s="212"/>
      <c r="AE23" s="212"/>
      <c r="AF23" s="212"/>
      <c r="AG23" s="212" t="s">
        <v>116</v>
      </c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</row>
    <row r="24" spans="1:60" outlineLevel="2" x14ac:dyDescent="0.2">
      <c r="A24" s="229"/>
      <c r="B24" s="230"/>
      <c r="C24" s="260" t="s">
        <v>145</v>
      </c>
      <c r="D24" s="250"/>
      <c r="E24" s="250"/>
      <c r="F24" s="250"/>
      <c r="G24" s="250"/>
      <c r="H24" s="232"/>
      <c r="I24" s="232"/>
      <c r="J24" s="232"/>
      <c r="K24" s="232"/>
      <c r="L24" s="232"/>
      <c r="M24" s="232"/>
      <c r="N24" s="231"/>
      <c r="O24" s="231"/>
      <c r="P24" s="231"/>
      <c r="Q24" s="231"/>
      <c r="R24" s="232"/>
      <c r="S24" s="232"/>
      <c r="T24" s="232"/>
      <c r="U24" s="232"/>
      <c r="V24" s="232"/>
      <c r="W24" s="232"/>
      <c r="X24" s="232"/>
      <c r="Y24" s="232"/>
      <c r="Z24" s="212"/>
      <c r="AA24" s="212"/>
      <c r="AB24" s="212"/>
      <c r="AC24" s="212"/>
      <c r="AD24" s="212"/>
      <c r="AE24" s="212"/>
      <c r="AF24" s="212"/>
      <c r="AG24" s="212" t="s">
        <v>118</v>
      </c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</row>
    <row r="25" spans="1:60" x14ac:dyDescent="0.2">
      <c r="A25" s="235" t="s">
        <v>107</v>
      </c>
      <c r="B25" s="236" t="s">
        <v>68</v>
      </c>
      <c r="C25" s="258" t="s">
        <v>69</v>
      </c>
      <c r="D25" s="237"/>
      <c r="E25" s="238"/>
      <c r="F25" s="239"/>
      <c r="G25" s="239">
        <f>SUMIF(AG26:AG26,"&lt;&gt;NOR",G26:G26)</f>
        <v>0</v>
      </c>
      <c r="H25" s="239"/>
      <c r="I25" s="239">
        <f>SUM(I26:I26)</f>
        <v>0</v>
      </c>
      <c r="J25" s="239"/>
      <c r="K25" s="239">
        <f>SUM(K26:K26)</f>
        <v>0</v>
      </c>
      <c r="L25" s="239"/>
      <c r="M25" s="240">
        <f>SUM(M26:M26)</f>
        <v>0</v>
      </c>
      <c r="N25" s="233"/>
      <c r="O25" s="233">
        <f>SUM(O26:O26)</f>
        <v>7.0000000000000007E-2</v>
      </c>
      <c r="P25" s="233"/>
      <c r="Q25" s="233">
        <f>SUM(Q26:Q26)</f>
        <v>0</v>
      </c>
      <c r="R25" s="234"/>
      <c r="S25" s="234"/>
      <c r="T25" s="234"/>
      <c r="U25" s="234"/>
      <c r="V25" s="234">
        <f>SUM(V26:V26)</f>
        <v>10.199999999999999</v>
      </c>
      <c r="W25" s="234"/>
      <c r="X25" s="234"/>
      <c r="Y25" s="234"/>
      <c r="AG25" t="s">
        <v>108</v>
      </c>
    </row>
    <row r="26" spans="1:60" outlineLevel="1" x14ac:dyDescent="0.2">
      <c r="A26" s="251">
        <v>13</v>
      </c>
      <c r="B26" s="252" t="s">
        <v>146</v>
      </c>
      <c r="C26" s="261" t="s">
        <v>147</v>
      </c>
      <c r="D26" s="253" t="s">
        <v>148</v>
      </c>
      <c r="E26" s="254">
        <v>57.6</v>
      </c>
      <c r="F26" s="255"/>
      <c r="G26" s="256">
        <f>ROUND(E26*F26,2)</f>
        <v>0</v>
      </c>
      <c r="H26" s="255"/>
      <c r="I26" s="256">
        <f>ROUND(E26*H26,2)</f>
        <v>0</v>
      </c>
      <c r="J26" s="255"/>
      <c r="K26" s="256">
        <f>ROUND(E26*J26,2)</f>
        <v>0</v>
      </c>
      <c r="L26" s="256">
        <v>21</v>
      </c>
      <c r="M26" s="257">
        <f>G26*(1+L26/100)</f>
        <v>0</v>
      </c>
      <c r="N26" s="231">
        <v>1.2099999999999999E-3</v>
      </c>
      <c r="O26" s="231">
        <f>ROUND(E26*N26,2)</f>
        <v>7.0000000000000007E-2</v>
      </c>
      <c r="P26" s="231">
        <v>0</v>
      </c>
      <c r="Q26" s="231">
        <f>ROUND(E26*P26,2)</f>
        <v>0</v>
      </c>
      <c r="R26" s="232"/>
      <c r="S26" s="232" t="s">
        <v>124</v>
      </c>
      <c r="T26" s="232" t="s">
        <v>124</v>
      </c>
      <c r="U26" s="232">
        <v>0.17699999999999999</v>
      </c>
      <c r="V26" s="232">
        <f>ROUND(E26*U26,2)</f>
        <v>10.199999999999999</v>
      </c>
      <c r="W26" s="232"/>
      <c r="X26" s="232" t="s">
        <v>114</v>
      </c>
      <c r="Y26" s="232" t="s">
        <v>115</v>
      </c>
      <c r="Z26" s="212"/>
      <c r="AA26" s="212"/>
      <c r="AB26" s="212"/>
      <c r="AC26" s="212"/>
      <c r="AD26" s="212"/>
      <c r="AE26" s="212"/>
      <c r="AF26" s="212"/>
      <c r="AG26" s="212" t="s">
        <v>116</v>
      </c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</row>
    <row r="27" spans="1:60" x14ac:dyDescent="0.2">
      <c r="A27" s="235" t="s">
        <v>107</v>
      </c>
      <c r="B27" s="236" t="s">
        <v>72</v>
      </c>
      <c r="C27" s="258" t="s">
        <v>73</v>
      </c>
      <c r="D27" s="237"/>
      <c r="E27" s="238"/>
      <c r="F27" s="239"/>
      <c r="G27" s="239">
        <f>SUMIF(AG28:AG31,"&lt;&gt;NOR",G28:G31)</f>
        <v>0</v>
      </c>
      <c r="H27" s="239"/>
      <c r="I27" s="239">
        <f>SUM(I28:I31)</f>
        <v>0</v>
      </c>
      <c r="J27" s="239"/>
      <c r="K27" s="239">
        <f>SUM(K28:K31)</f>
        <v>0</v>
      </c>
      <c r="L27" s="239"/>
      <c r="M27" s="240">
        <f>SUM(M28:M31)</f>
        <v>0</v>
      </c>
      <c r="N27" s="233"/>
      <c r="O27" s="233">
        <f>SUM(O28:O31)</f>
        <v>0</v>
      </c>
      <c r="P27" s="233"/>
      <c r="Q27" s="233">
        <f>SUM(Q28:Q31)</f>
        <v>0.02</v>
      </c>
      <c r="R27" s="234"/>
      <c r="S27" s="234"/>
      <c r="T27" s="234"/>
      <c r="U27" s="234"/>
      <c r="V27" s="234">
        <f>SUM(V28:V31)</f>
        <v>7</v>
      </c>
      <c r="W27" s="234"/>
      <c r="X27" s="234"/>
      <c r="Y27" s="234"/>
      <c r="AG27" t="s">
        <v>108</v>
      </c>
    </row>
    <row r="28" spans="1:60" outlineLevel="1" x14ac:dyDescent="0.2">
      <c r="A28" s="242">
        <v>14</v>
      </c>
      <c r="B28" s="243" t="s">
        <v>149</v>
      </c>
      <c r="C28" s="259" t="s">
        <v>150</v>
      </c>
      <c r="D28" s="244" t="s">
        <v>111</v>
      </c>
      <c r="E28" s="245">
        <v>12</v>
      </c>
      <c r="F28" s="246"/>
      <c r="G28" s="247">
        <f>ROUND(E28*F28,2)</f>
        <v>0</v>
      </c>
      <c r="H28" s="246"/>
      <c r="I28" s="247">
        <f>ROUND(E28*H28,2)</f>
        <v>0</v>
      </c>
      <c r="J28" s="246"/>
      <c r="K28" s="247">
        <f>ROUND(E28*J28,2)</f>
        <v>0</v>
      </c>
      <c r="L28" s="247">
        <v>21</v>
      </c>
      <c r="M28" s="248">
        <f>G28*(1+L28/100)</f>
        <v>0</v>
      </c>
      <c r="N28" s="231">
        <v>0</v>
      </c>
      <c r="O28" s="231">
        <f>ROUND(E28*N28,2)</f>
        <v>0</v>
      </c>
      <c r="P28" s="231">
        <v>1.3500000000000001E-3</v>
      </c>
      <c r="Q28" s="231">
        <f>ROUND(E28*P28,2)</f>
        <v>0.02</v>
      </c>
      <c r="R28" s="232"/>
      <c r="S28" s="232" t="s">
        <v>124</v>
      </c>
      <c r="T28" s="232" t="s">
        <v>113</v>
      </c>
      <c r="U28" s="232">
        <v>0.09</v>
      </c>
      <c r="V28" s="232">
        <f>ROUND(E28*U28,2)</f>
        <v>1.08</v>
      </c>
      <c r="W28" s="232"/>
      <c r="X28" s="232" t="s">
        <v>114</v>
      </c>
      <c r="Y28" s="232" t="s">
        <v>115</v>
      </c>
      <c r="Z28" s="212"/>
      <c r="AA28" s="212"/>
      <c r="AB28" s="212"/>
      <c r="AC28" s="212"/>
      <c r="AD28" s="212"/>
      <c r="AE28" s="212"/>
      <c r="AF28" s="212"/>
      <c r="AG28" s="212" t="s">
        <v>116</v>
      </c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</row>
    <row r="29" spans="1:60" outlineLevel="2" x14ac:dyDescent="0.2">
      <c r="A29" s="229"/>
      <c r="B29" s="230"/>
      <c r="C29" s="260" t="s">
        <v>145</v>
      </c>
      <c r="D29" s="250"/>
      <c r="E29" s="250"/>
      <c r="F29" s="250"/>
      <c r="G29" s="250"/>
      <c r="H29" s="232"/>
      <c r="I29" s="232"/>
      <c r="J29" s="232"/>
      <c r="K29" s="232"/>
      <c r="L29" s="232"/>
      <c r="M29" s="232"/>
      <c r="N29" s="231"/>
      <c r="O29" s="231"/>
      <c r="P29" s="231"/>
      <c r="Q29" s="231"/>
      <c r="R29" s="232"/>
      <c r="S29" s="232"/>
      <c r="T29" s="232"/>
      <c r="U29" s="232"/>
      <c r="V29" s="232"/>
      <c r="W29" s="232"/>
      <c r="X29" s="232"/>
      <c r="Y29" s="232"/>
      <c r="Z29" s="212"/>
      <c r="AA29" s="212"/>
      <c r="AB29" s="212"/>
      <c r="AC29" s="212"/>
      <c r="AD29" s="212"/>
      <c r="AE29" s="212"/>
      <c r="AF29" s="212"/>
      <c r="AG29" s="212" t="s">
        <v>118</v>
      </c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</row>
    <row r="30" spans="1:60" ht="22.5" outlineLevel="1" x14ac:dyDescent="0.2">
      <c r="A30" s="251">
        <v>15</v>
      </c>
      <c r="B30" s="252" t="s">
        <v>151</v>
      </c>
      <c r="C30" s="261" t="s">
        <v>152</v>
      </c>
      <c r="D30" s="253" t="s">
        <v>111</v>
      </c>
      <c r="E30" s="254">
        <v>12</v>
      </c>
      <c r="F30" s="255"/>
      <c r="G30" s="256">
        <f>ROUND(E30*F30,2)</f>
        <v>0</v>
      </c>
      <c r="H30" s="255"/>
      <c r="I30" s="256">
        <f>ROUND(E30*H30,2)</f>
        <v>0</v>
      </c>
      <c r="J30" s="255"/>
      <c r="K30" s="256">
        <f>ROUND(E30*J30,2)</f>
        <v>0</v>
      </c>
      <c r="L30" s="256">
        <v>21</v>
      </c>
      <c r="M30" s="257">
        <f>G30*(1+L30/100)</f>
        <v>0</v>
      </c>
      <c r="N30" s="231">
        <v>0</v>
      </c>
      <c r="O30" s="231">
        <f>ROUND(E30*N30,2)</f>
        <v>0</v>
      </c>
      <c r="P30" s="231">
        <v>0</v>
      </c>
      <c r="Q30" s="231">
        <f>ROUND(E30*P30,2)</f>
        <v>0</v>
      </c>
      <c r="R30" s="232"/>
      <c r="S30" s="232" t="s">
        <v>112</v>
      </c>
      <c r="T30" s="232" t="s">
        <v>113</v>
      </c>
      <c r="U30" s="232">
        <v>0.49</v>
      </c>
      <c r="V30" s="232">
        <f>ROUND(E30*U30,2)</f>
        <v>5.88</v>
      </c>
      <c r="W30" s="232"/>
      <c r="X30" s="232" t="s">
        <v>114</v>
      </c>
      <c r="Y30" s="232" t="s">
        <v>115</v>
      </c>
      <c r="Z30" s="212"/>
      <c r="AA30" s="212"/>
      <c r="AB30" s="212"/>
      <c r="AC30" s="212"/>
      <c r="AD30" s="212"/>
      <c r="AE30" s="212"/>
      <c r="AF30" s="212"/>
      <c r="AG30" s="212" t="s">
        <v>116</v>
      </c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</row>
    <row r="31" spans="1:60" outlineLevel="1" x14ac:dyDescent="0.2">
      <c r="A31" s="251">
        <v>16</v>
      </c>
      <c r="B31" s="252" t="s">
        <v>153</v>
      </c>
      <c r="C31" s="261" t="s">
        <v>154</v>
      </c>
      <c r="D31" s="253" t="s">
        <v>121</v>
      </c>
      <c r="E31" s="254">
        <v>8.8999999999999999E-3</v>
      </c>
      <c r="F31" s="255"/>
      <c r="G31" s="256">
        <f>ROUND(E31*F31,2)</f>
        <v>0</v>
      </c>
      <c r="H31" s="255"/>
      <c r="I31" s="256">
        <f>ROUND(E31*H31,2)</f>
        <v>0</v>
      </c>
      <c r="J31" s="255"/>
      <c r="K31" s="256">
        <f>ROUND(E31*J31,2)</f>
        <v>0</v>
      </c>
      <c r="L31" s="256">
        <v>21</v>
      </c>
      <c r="M31" s="257">
        <f>G31*(1+L31/100)</f>
        <v>0</v>
      </c>
      <c r="N31" s="231">
        <v>0</v>
      </c>
      <c r="O31" s="231">
        <f>ROUND(E31*N31,2)</f>
        <v>0</v>
      </c>
      <c r="P31" s="231">
        <v>0</v>
      </c>
      <c r="Q31" s="231">
        <f>ROUND(E31*P31,2)</f>
        <v>0</v>
      </c>
      <c r="R31" s="232"/>
      <c r="S31" s="232" t="s">
        <v>112</v>
      </c>
      <c r="T31" s="232" t="s">
        <v>113</v>
      </c>
      <c r="U31" s="232">
        <v>4.74</v>
      </c>
      <c r="V31" s="232">
        <f>ROUND(E31*U31,2)</f>
        <v>0.04</v>
      </c>
      <c r="W31" s="232"/>
      <c r="X31" s="232" t="s">
        <v>114</v>
      </c>
      <c r="Y31" s="232" t="s">
        <v>115</v>
      </c>
      <c r="Z31" s="212"/>
      <c r="AA31" s="212"/>
      <c r="AB31" s="212"/>
      <c r="AC31" s="212"/>
      <c r="AD31" s="212"/>
      <c r="AE31" s="212"/>
      <c r="AF31" s="212"/>
      <c r="AG31" s="212" t="s">
        <v>116</v>
      </c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</row>
    <row r="32" spans="1:60" x14ac:dyDescent="0.2">
      <c r="A32" s="235" t="s">
        <v>107</v>
      </c>
      <c r="B32" s="236" t="s">
        <v>74</v>
      </c>
      <c r="C32" s="258" t="s">
        <v>75</v>
      </c>
      <c r="D32" s="237"/>
      <c r="E32" s="238"/>
      <c r="F32" s="239"/>
      <c r="G32" s="239">
        <f>SUMIF(AG33:AG36,"&lt;&gt;NOR",G33:G36)</f>
        <v>0</v>
      </c>
      <c r="H32" s="239"/>
      <c r="I32" s="239">
        <f>SUM(I33:I36)</f>
        <v>0</v>
      </c>
      <c r="J32" s="239"/>
      <c r="K32" s="239">
        <f>SUM(K33:K36)</f>
        <v>0</v>
      </c>
      <c r="L32" s="239"/>
      <c r="M32" s="240">
        <f>SUM(M33:M36)</f>
        <v>0</v>
      </c>
      <c r="N32" s="233"/>
      <c r="O32" s="233">
        <f>SUM(O33:O36)</f>
        <v>0</v>
      </c>
      <c r="P32" s="233"/>
      <c r="Q32" s="233">
        <f>SUM(Q33:Q36)</f>
        <v>0</v>
      </c>
      <c r="R32" s="234"/>
      <c r="S32" s="234"/>
      <c r="T32" s="234"/>
      <c r="U32" s="234"/>
      <c r="V32" s="234">
        <f>SUM(V33:V36)</f>
        <v>8.8800000000000008</v>
      </c>
      <c r="W32" s="234"/>
      <c r="X32" s="234"/>
      <c r="Y32" s="234"/>
      <c r="AG32" t="s">
        <v>108</v>
      </c>
    </row>
    <row r="33" spans="1:60" outlineLevel="1" x14ac:dyDescent="0.2">
      <c r="A33" s="242">
        <v>17</v>
      </c>
      <c r="B33" s="243" t="s">
        <v>155</v>
      </c>
      <c r="C33" s="259" t="s">
        <v>156</v>
      </c>
      <c r="D33" s="244" t="s">
        <v>111</v>
      </c>
      <c r="E33" s="245">
        <v>12</v>
      </c>
      <c r="F33" s="246"/>
      <c r="G33" s="247">
        <f>ROUND(E33*F33,2)</f>
        <v>0</v>
      </c>
      <c r="H33" s="246"/>
      <c r="I33" s="247">
        <f>ROUND(E33*H33,2)</f>
        <v>0</v>
      </c>
      <c r="J33" s="246"/>
      <c r="K33" s="247">
        <f>ROUND(E33*J33,2)</f>
        <v>0</v>
      </c>
      <c r="L33" s="247">
        <v>21</v>
      </c>
      <c r="M33" s="248">
        <f>G33*(1+L33/100)</f>
        <v>0</v>
      </c>
      <c r="N33" s="231">
        <v>0</v>
      </c>
      <c r="O33" s="231">
        <f>ROUND(E33*N33,2)</f>
        <v>0</v>
      </c>
      <c r="P33" s="231">
        <v>0</v>
      </c>
      <c r="Q33" s="231">
        <f>ROUND(E33*P33,2)</f>
        <v>0</v>
      </c>
      <c r="R33" s="232"/>
      <c r="S33" s="232" t="s">
        <v>112</v>
      </c>
      <c r="T33" s="232" t="s">
        <v>113</v>
      </c>
      <c r="U33" s="232">
        <v>0</v>
      </c>
      <c r="V33" s="232">
        <f>ROUND(E33*U33,2)</f>
        <v>0</v>
      </c>
      <c r="W33" s="232"/>
      <c r="X33" s="232" t="s">
        <v>114</v>
      </c>
      <c r="Y33" s="232" t="s">
        <v>115</v>
      </c>
      <c r="Z33" s="212"/>
      <c r="AA33" s="212"/>
      <c r="AB33" s="212"/>
      <c r="AC33" s="212"/>
      <c r="AD33" s="212"/>
      <c r="AE33" s="212"/>
      <c r="AF33" s="212"/>
      <c r="AG33" s="212" t="s">
        <v>116</v>
      </c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</row>
    <row r="34" spans="1:60" outlineLevel="2" x14ac:dyDescent="0.2">
      <c r="A34" s="229"/>
      <c r="B34" s="230"/>
      <c r="C34" s="260" t="s">
        <v>145</v>
      </c>
      <c r="D34" s="250"/>
      <c r="E34" s="250"/>
      <c r="F34" s="250"/>
      <c r="G34" s="250"/>
      <c r="H34" s="232"/>
      <c r="I34" s="232"/>
      <c r="J34" s="232"/>
      <c r="K34" s="232"/>
      <c r="L34" s="232"/>
      <c r="M34" s="232"/>
      <c r="N34" s="231"/>
      <c r="O34" s="231"/>
      <c r="P34" s="231"/>
      <c r="Q34" s="231"/>
      <c r="R34" s="232"/>
      <c r="S34" s="232"/>
      <c r="T34" s="232"/>
      <c r="U34" s="232"/>
      <c r="V34" s="232"/>
      <c r="W34" s="232"/>
      <c r="X34" s="232"/>
      <c r="Y34" s="232"/>
      <c r="Z34" s="212"/>
      <c r="AA34" s="212"/>
      <c r="AB34" s="212"/>
      <c r="AC34" s="212"/>
      <c r="AD34" s="212"/>
      <c r="AE34" s="212"/>
      <c r="AF34" s="212"/>
      <c r="AG34" s="212" t="s">
        <v>118</v>
      </c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</row>
    <row r="35" spans="1:60" ht="22.5" outlineLevel="1" x14ac:dyDescent="0.2">
      <c r="A35" s="251">
        <v>18</v>
      </c>
      <c r="B35" s="252" t="s">
        <v>157</v>
      </c>
      <c r="C35" s="261" t="s">
        <v>158</v>
      </c>
      <c r="D35" s="253" t="s">
        <v>111</v>
      </c>
      <c r="E35" s="254">
        <v>12</v>
      </c>
      <c r="F35" s="255"/>
      <c r="G35" s="256">
        <f>ROUND(E35*F35,2)</f>
        <v>0</v>
      </c>
      <c r="H35" s="255"/>
      <c r="I35" s="256">
        <f>ROUND(E35*H35,2)</f>
        <v>0</v>
      </c>
      <c r="J35" s="255"/>
      <c r="K35" s="256">
        <f>ROUND(E35*J35,2)</f>
        <v>0</v>
      </c>
      <c r="L35" s="256">
        <v>21</v>
      </c>
      <c r="M35" s="257">
        <f>G35*(1+L35/100)</f>
        <v>0</v>
      </c>
      <c r="N35" s="231">
        <v>2.0000000000000002E-5</v>
      </c>
      <c r="O35" s="231">
        <f>ROUND(E35*N35,2)</f>
        <v>0</v>
      </c>
      <c r="P35" s="231">
        <v>0</v>
      </c>
      <c r="Q35" s="231">
        <f>ROUND(E35*P35,2)</f>
        <v>0</v>
      </c>
      <c r="R35" s="232"/>
      <c r="S35" s="232" t="s">
        <v>112</v>
      </c>
      <c r="T35" s="232" t="s">
        <v>113</v>
      </c>
      <c r="U35" s="232">
        <v>0.74</v>
      </c>
      <c r="V35" s="232">
        <f>ROUND(E35*U35,2)</f>
        <v>8.8800000000000008</v>
      </c>
      <c r="W35" s="232"/>
      <c r="X35" s="232" t="s">
        <v>114</v>
      </c>
      <c r="Y35" s="232" t="s">
        <v>115</v>
      </c>
      <c r="Z35" s="212"/>
      <c r="AA35" s="212"/>
      <c r="AB35" s="212"/>
      <c r="AC35" s="212"/>
      <c r="AD35" s="212"/>
      <c r="AE35" s="212"/>
      <c r="AF35" s="212"/>
      <c r="AG35" s="212" t="s">
        <v>116</v>
      </c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</row>
    <row r="36" spans="1:60" outlineLevel="1" x14ac:dyDescent="0.2">
      <c r="A36" s="251">
        <v>19</v>
      </c>
      <c r="B36" s="252" t="s">
        <v>159</v>
      </c>
      <c r="C36" s="261" t="s">
        <v>160</v>
      </c>
      <c r="D36" s="253" t="s">
        <v>121</v>
      </c>
      <c r="E36" s="254">
        <v>4.9000000000000002E-2</v>
      </c>
      <c r="F36" s="255"/>
      <c r="G36" s="256">
        <f>ROUND(E36*F36,2)</f>
        <v>0</v>
      </c>
      <c r="H36" s="255"/>
      <c r="I36" s="256">
        <f>ROUND(E36*H36,2)</f>
        <v>0</v>
      </c>
      <c r="J36" s="255"/>
      <c r="K36" s="256">
        <f>ROUND(E36*J36,2)</f>
        <v>0</v>
      </c>
      <c r="L36" s="256">
        <v>21</v>
      </c>
      <c r="M36" s="257">
        <f>G36*(1+L36/100)</f>
        <v>0</v>
      </c>
      <c r="N36" s="231">
        <v>0</v>
      </c>
      <c r="O36" s="231">
        <f>ROUND(E36*N36,2)</f>
        <v>0</v>
      </c>
      <c r="P36" s="231">
        <v>0</v>
      </c>
      <c r="Q36" s="231">
        <f>ROUND(E36*P36,2)</f>
        <v>0</v>
      </c>
      <c r="R36" s="232"/>
      <c r="S36" s="232" t="s">
        <v>112</v>
      </c>
      <c r="T36" s="232" t="s">
        <v>113</v>
      </c>
      <c r="U36" s="232">
        <v>0</v>
      </c>
      <c r="V36" s="232">
        <f>ROUND(E36*U36,2)</f>
        <v>0</v>
      </c>
      <c r="W36" s="232"/>
      <c r="X36" s="232" t="s">
        <v>114</v>
      </c>
      <c r="Y36" s="232" t="s">
        <v>115</v>
      </c>
      <c r="Z36" s="212"/>
      <c r="AA36" s="212"/>
      <c r="AB36" s="212"/>
      <c r="AC36" s="212"/>
      <c r="AD36" s="212"/>
      <c r="AE36" s="212"/>
      <c r="AF36" s="212"/>
      <c r="AG36" s="212" t="s">
        <v>116</v>
      </c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</row>
    <row r="37" spans="1:60" x14ac:dyDescent="0.2">
      <c r="A37" s="235" t="s">
        <v>107</v>
      </c>
      <c r="B37" s="236" t="s">
        <v>76</v>
      </c>
      <c r="C37" s="258" t="s">
        <v>77</v>
      </c>
      <c r="D37" s="237"/>
      <c r="E37" s="238"/>
      <c r="F37" s="239"/>
      <c r="G37" s="239">
        <f>SUMIF(AG38:AG39,"&lt;&gt;NOR",G38:G39)</f>
        <v>0</v>
      </c>
      <c r="H37" s="239"/>
      <c r="I37" s="239">
        <f>SUM(I38:I39)</f>
        <v>0</v>
      </c>
      <c r="J37" s="239"/>
      <c r="K37" s="239">
        <f>SUM(K38:K39)</f>
        <v>0</v>
      </c>
      <c r="L37" s="239"/>
      <c r="M37" s="240">
        <f>SUM(M38:M39)</f>
        <v>0</v>
      </c>
      <c r="N37" s="233"/>
      <c r="O37" s="233">
        <f>SUM(O38:O39)</f>
        <v>0</v>
      </c>
      <c r="P37" s="233"/>
      <c r="Q37" s="233">
        <f>SUM(Q38:Q39)</f>
        <v>0</v>
      </c>
      <c r="R37" s="234"/>
      <c r="S37" s="234"/>
      <c r="T37" s="234"/>
      <c r="U37" s="234"/>
      <c r="V37" s="234">
        <f>SUM(V38:V39)</f>
        <v>0.49</v>
      </c>
      <c r="W37" s="234"/>
      <c r="X37" s="234"/>
      <c r="Y37" s="234"/>
      <c r="AG37" t="s">
        <v>108</v>
      </c>
    </row>
    <row r="38" spans="1:60" outlineLevel="1" x14ac:dyDescent="0.2">
      <c r="A38" s="242">
        <v>20</v>
      </c>
      <c r="B38" s="243" t="s">
        <v>161</v>
      </c>
      <c r="C38" s="259" t="s">
        <v>162</v>
      </c>
      <c r="D38" s="244" t="s">
        <v>163</v>
      </c>
      <c r="E38" s="245">
        <v>1</v>
      </c>
      <c r="F38" s="246"/>
      <c r="G38" s="247">
        <f>ROUND(E38*F38,2)</f>
        <v>0</v>
      </c>
      <c r="H38" s="246"/>
      <c r="I38" s="247">
        <f>ROUND(E38*H38,2)</f>
        <v>0</v>
      </c>
      <c r="J38" s="246"/>
      <c r="K38" s="247">
        <f>ROUND(E38*J38,2)</f>
        <v>0</v>
      </c>
      <c r="L38" s="247">
        <v>21</v>
      </c>
      <c r="M38" s="248">
        <f>G38*(1+L38/100)</f>
        <v>0</v>
      </c>
      <c r="N38" s="231">
        <v>0</v>
      </c>
      <c r="O38" s="231">
        <f>ROUND(E38*N38,2)</f>
        <v>0</v>
      </c>
      <c r="P38" s="231">
        <v>0</v>
      </c>
      <c r="Q38" s="231">
        <f>ROUND(E38*P38,2)</f>
        <v>0</v>
      </c>
      <c r="R38" s="232"/>
      <c r="S38" s="232" t="s">
        <v>124</v>
      </c>
      <c r="T38" s="232" t="s">
        <v>113</v>
      </c>
      <c r="U38" s="232">
        <v>0.49</v>
      </c>
      <c r="V38" s="232">
        <f>ROUND(E38*U38,2)</f>
        <v>0.49</v>
      </c>
      <c r="W38" s="232"/>
      <c r="X38" s="232" t="s">
        <v>114</v>
      </c>
      <c r="Y38" s="232" t="s">
        <v>115</v>
      </c>
      <c r="Z38" s="212"/>
      <c r="AA38" s="212"/>
      <c r="AB38" s="212"/>
      <c r="AC38" s="212"/>
      <c r="AD38" s="212"/>
      <c r="AE38" s="212"/>
      <c r="AF38" s="212"/>
      <c r="AG38" s="212" t="s">
        <v>116</v>
      </c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</row>
    <row r="39" spans="1:60" outlineLevel="2" x14ac:dyDescent="0.2">
      <c r="A39" s="229"/>
      <c r="B39" s="230"/>
      <c r="C39" s="260" t="s">
        <v>164</v>
      </c>
      <c r="D39" s="250"/>
      <c r="E39" s="250"/>
      <c r="F39" s="250"/>
      <c r="G39" s="250"/>
      <c r="H39" s="232"/>
      <c r="I39" s="232"/>
      <c r="J39" s="232"/>
      <c r="K39" s="232"/>
      <c r="L39" s="232"/>
      <c r="M39" s="232"/>
      <c r="N39" s="231"/>
      <c r="O39" s="231"/>
      <c r="P39" s="231"/>
      <c r="Q39" s="231"/>
      <c r="R39" s="232"/>
      <c r="S39" s="232"/>
      <c r="T39" s="232"/>
      <c r="U39" s="232"/>
      <c r="V39" s="232"/>
      <c r="W39" s="232"/>
      <c r="X39" s="232"/>
      <c r="Y39" s="232"/>
      <c r="Z39" s="212"/>
      <c r="AA39" s="212"/>
      <c r="AB39" s="212"/>
      <c r="AC39" s="212"/>
      <c r="AD39" s="212"/>
      <c r="AE39" s="212"/>
      <c r="AF39" s="212"/>
      <c r="AG39" s="212" t="s">
        <v>118</v>
      </c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</row>
    <row r="40" spans="1:60" x14ac:dyDescent="0.2">
      <c r="A40" s="235" t="s">
        <v>107</v>
      </c>
      <c r="B40" s="236" t="s">
        <v>79</v>
      </c>
      <c r="C40" s="258" t="s">
        <v>29</v>
      </c>
      <c r="D40" s="237"/>
      <c r="E40" s="238"/>
      <c r="F40" s="239"/>
      <c r="G40" s="239">
        <f>SUMIF(AG41:AG44,"&lt;&gt;NOR",G41:G44)</f>
        <v>0</v>
      </c>
      <c r="H40" s="239"/>
      <c r="I40" s="239">
        <f>SUM(I41:I44)</f>
        <v>0</v>
      </c>
      <c r="J40" s="239"/>
      <c r="K40" s="239">
        <f>SUM(K41:K44)</f>
        <v>0</v>
      </c>
      <c r="L40" s="239"/>
      <c r="M40" s="240">
        <f>SUM(M41:M44)</f>
        <v>0</v>
      </c>
      <c r="N40" s="233"/>
      <c r="O40" s="233">
        <f>SUM(O41:O44)</f>
        <v>0</v>
      </c>
      <c r="P40" s="233"/>
      <c r="Q40" s="233">
        <f>SUM(Q41:Q44)</f>
        <v>0</v>
      </c>
      <c r="R40" s="234"/>
      <c r="S40" s="234"/>
      <c r="T40" s="234"/>
      <c r="U40" s="234"/>
      <c r="V40" s="234">
        <f>SUM(V41:V44)</f>
        <v>0</v>
      </c>
      <c r="W40" s="234"/>
      <c r="X40" s="234"/>
      <c r="Y40" s="234"/>
      <c r="AG40" t="s">
        <v>108</v>
      </c>
    </row>
    <row r="41" spans="1:60" outlineLevel="1" x14ac:dyDescent="0.2">
      <c r="A41" s="251">
        <v>21</v>
      </c>
      <c r="B41" s="252" t="s">
        <v>165</v>
      </c>
      <c r="C41" s="261" t="s">
        <v>166</v>
      </c>
      <c r="D41" s="253" t="s">
        <v>163</v>
      </c>
      <c r="E41" s="254">
        <v>1</v>
      </c>
      <c r="F41" s="255"/>
      <c r="G41" s="256">
        <f>ROUND(E41*F41,2)</f>
        <v>0</v>
      </c>
      <c r="H41" s="255"/>
      <c r="I41" s="256">
        <f>ROUND(E41*H41,2)</f>
        <v>0</v>
      </c>
      <c r="J41" s="255"/>
      <c r="K41" s="256">
        <f>ROUND(E41*J41,2)</f>
        <v>0</v>
      </c>
      <c r="L41" s="256">
        <v>21</v>
      </c>
      <c r="M41" s="257">
        <f>G41*(1+L41/100)</f>
        <v>0</v>
      </c>
      <c r="N41" s="231">
        <v>0</v>
      </c>
      <c r="O41" s="231">
        <f>ROUND(E41*N41,2)</f>
        <v>0</v>
      </c>
      <c r="P41" s="231">
        <v>0</v>
      </c>
      <c r="Q41" s="231">
        <f>ROUND(E41*P41,2)</f>
        <v>0</v>
      </c>
      <c r="R41" s="232"/>
      <c r="S41" s="232" t="s">
        <v>112</v>
      </c>
      <c r="T41" s="232" t="s">
        <v>167</v>
      </c>
      <c r="U41" s="232">
        <v>0</v>
      </c>
      <c r="V41" s="232">
        <f>ROUND(E41*U41,2)</f>
        <v>0</v>
      </c>
      <c r="W41" s="232"/>
      <c r="X41" s="232" t="s">
        <v>168</v>
      </c>
      <c r="Y41" s="232" t="s">
        <v>115</v>
      </c>
      <c r="Z41" s="212"/>
      <c r="AA41" s="212"/>
      <c r="AB41" s="212"/>
      <c r="AC41" s="212"/>
      <c r="AD41" s="212"/>
      <c r="AE41" s="212"/>
      <c r="AF41" s="212"/>
      <c r="AG41" s="212" t="s">
        <v>169</v>
      </c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</row>
    <row r="42" spans="1:60" outlineLevel="1" x14ac:dyDescent="0.2">
      <c r="A42" s="251">
        <v>22</v>
      </c>
      <c r="B42" s="252" t="s">
        <v>170</v>
      </c>
      <c r="C42" s="261" t="s">
        <v>171</v>
      </c>
      <c r="D42" s="253" t="s">
        <v>163</v>
      </c>
      <c r="E42" s="254">
        <v>1</v>
      </c>
      <c r="F42" s="255"/>
      <c r="G42" s="256">
        <f>ROUND(E42*F42,2)</f>
        <v>0</v>
      </c>
      <c r="H42" s="255"/>
      <c r="I42" s="256">
        <f>ROUND(E42*H42,2)</f>
        <v>0</v>
      </c>
      <c r="J42" s="255"/>
      <c r="K42" s="256">
        <f>ROUND(E42*J42,2)</f>
        <v>0</v>
      </c>
      <c r="L42" s="256">
        <v>21</v>
      </c>
      <c r="M42" s="257">
        <f>G42*(1+L42/100)</f>
        <v>0</v>
      </c>
      <c r="N42" s="231">
        <v>0</v>
      </c>
      <c r="O42" s="231">
        <f>ROUND(E42*N42,2)</f>
        <v>0</v>
      </c>
      <c r="P42" s="231">
        <v>0</v>
      </c>
      <c r="Q42" s="231">
        <f>ROUND(E42*P42,2)</f>
        <v>0</v>
      </c>
      <c r="R42" s="232"/>
      <c r="S42" s="232" t="s">
        <v>112</v>
      </c>
      <c r="T42" s="232" t="s">
        <v>167</v>
      </c>
      <c r="U42" s="232">
        <v>0</v>
      </c>
      <c r="V42" s="232">
        <f>ROUND(E42*U42,2)</f>
        <v>0</v>
      </c>
      <c r="W42" s="232"/>
      <c r="X42" s="232" t="s">
        <v>168</v>
      </c>
      <c r="Y42" s="232" t="s">
        <v>115</v>
      </c>
      <c r="Z42" s="212"/>
      <c r="AA42" s="212"/>
      <c r="AB42" s="212"/>
      <c r="AC42" s="212"/>
      <c r="AD42" s="212"/>
      <c r="AE42" s="212"/>
      <c r="AF42" s="212"/>
      <c r="AG42" s="212" t="s">
        <v>169</v>
      </c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</row>
    <row r="43" spans="1:60" outlineLevel="1" x14ac:dyDescent="0.2">
      <c r="A43" s="242">
        <v>23</v>
      </c>
      <c r="B43" s="243" t="s">
        <v>172</v>
      </c>
      <c r="C43" s="259" t="s">
        <v>173</v>
      </c>
      <c r="D43" s="244" t="s">
        <v>174</v>
      </c>
      <c r="E43" s="245">
        <v>1</v>
      </c>
      <c r="F43" s="246"/>
      <c r="G43" s="247">
        <f>ROUND(E43*F43,2)</f>
        <v>0</v>
      </c>
      <c r="H43" s="246"/>
      <c r="I43" s="247">
        <f>ROUND(E43*H43,2)</f>
        <v>0</v>
      </c>
      <c r="J43" s="246"/>
      <c r="K43" s="247">
        <f>ROUND(E43*J43,2)</f>
        <v>0</v>
      </c>
      <c r="L43" s="247">
        <v>21</v>
      </c>
      <c r="M43" s="248">
        <f>G43*(1+L43/100)</f>
        <v>0</v>
      </c>
      <c r="N43" s="231">
        <v>0</v>
      </c>
      <c r="O43" s="231">
        <f>ROUND(E43*N43,2)</f>
        <v>0</v>
      </c>
      <c r="P43" s="231">
        <v>0</v>
      </c>
      <c r="Q43" s="231">
        <f>ROUND(E43*P43,2)</f>
        <v>0</v>
      </c>
      <c r="R43" s="232"/>
      <c r="S43" s="232" t="s">
        <v>124</v>
      </c>
      <c r="T43" s="232" t="s">
        <v>113</v>
      </c>
      <c r="U43" s="232">
        <v>0</v>
      </c>
      <c r="V43" s="232">
        <f>ROUND(E43*U43,2)</f>
        <v>0</v>
      </c>
      <c r="W43" s="232"/>
      <c r="X43" s="232" t="s">
        <v>168</v>
      </c>
      <c r="Y43" s="232" t="s">
        <v>115</v>
      </c>
      <c r="Z43" s="212"/>
      <c r="AA43" s="212"/>
      <c r="AB43" s="212"/>
      <c r="AC43" s="212"/>
      <c r="AD43" s="212"/>
      <c r="AE43" s="212"/>
      <c r="AF43" s="212"/>
      <c r="AG43" s="212" t="s">
        <v>175</v>
      </c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</row>
    <row r="44" spans="1:60" outlineLevel="2" x14ac:dyDescent="0.2">
      <c r="A44" s="229"/>
      <c r="B44" s="230"/>
      <c r="C44" s="260" t="s">
        <v>176</v>
      </c>
      <c r="D44" s="250"/>
      <c r="E44" s="250"/>
      <c r="F44" s="250"/>
      <c r="G44" s="250"/>
      <c r="H44" s="232"/>
      <c r="I44" s="232"/>
      <c r="J44" s="232"/>
      <c r="K44" s="232"/>
      <c r="L44" s="232"/>
      <c r="M44" s="232"/>
      <c r="N44" s="231"/>
      <c r="O44" s="231"/>
      <c r="P44" s="231"/>
      <c r="Q44" s="231"/>
      <c r="R44" s="232"/>
      <c r="S44" s="232"/>
      <c r="T44" s="232"/>
      <c r="U44" s="232"/>
      <c r="V44" s="232"/>
      <c r="W44" s="232"/>
      <c r="X44" s="232"/>
      <c r="Y44" s="232"/>
      <c r="Z44" s="212"/>
      <c r="AA44" s="212"/>
      <c r="AB44" s="212"/>
      <c r="AC44" s="212"/>
      <c r="AD44" s="212"/>
      <c r="AE44" s="212"/>
      <c r="AF44" s="212"/>
      <c r="AG44" s="212" t="s">
        <v>118</v>
      </c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</row>
    <row r="45" spans="1:60" x14ac:dyDescent="0.2">
      <c r="A45" s="3"/>
      <c r="B45" s="4"/>
      <c r="C45" s="262"/>
      <c r="D45" s="6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E45">
        <v>15</v>
      </c>
      <c r="AF45">
        <v>21</v>
      </c>
      <c r="AG45" t="s">
        <v>93</v>
      </c>
    </row>
    <row r="46" spans="1:60" x14ac:dyDescent="0.2">
      <c r="A46" s="215"/>
      <c r="B46" s="216" t="s">
        <v>31</v>
      </c>
      <c r="C46" s="263"/>
      <c r="D46" s="217"/>
      <c r="E46" s="218"/>
      <c r="F46" s="218"/>
      <c r="G46" s="241">
        <f>G8+G12+G15+G25+G27+G32+G37+G40</f>
        <v>0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E46">
        <f>SUMIF(L7:L44,AE45,G7:G44)</f>
        <v>0</v>
      </c>
      <c r="AF46">
        <f>SUMIF(L7:L44,AF45,G7:G44)</f>
        <v>0</v>
      </c>
      <c r="AG46" t="s">
        <v>177</v>
      </c>
    </row>
    <row r="47" spans="1:60" x14ac:dyDescent="0.2">
      <c r="A47" s="3"/>
      <c r="B47" s="4"/>
      <c r="C47" s="262"/>
      <c r="D47" s="6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60" x14ac:dyDescent="0.2">
      <c r="A48" s="3"/>
      <c r="B48" s="4"/>
      <c r="C48" s="262"/>
      <c r="D48" s="6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33" x14ac:dyDescent="0.2">
      <c r="A49" s="219" t="s">
        <v>178</v>
      </c>
      <c r="B49" s="219"/>
      <c r="C49" s="264"/>
      <c r="D49" s="6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33" x14ac:dyDescent="0.2">
      <c r="A50" s="220"/>
      <c r="B50" s="221"/>
      <c r="C50" s="265"/>
      <c r="D50" s="221"/>
      <c r="E50" s="221"/>
      <c r="F50" s="221"/>
      <c r="G50" s="22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G50" t="s">
        <v>179</v>
      </c>
    </row>
    <row r="51" spans="1:33" x14ac:dyDescent="0.2">
      <c r="A51" s="223"/>
      <c r="B51" s="224"/>
      <c r="C51" s="266"/>
      <c r="D51" s="224"/>
      <c r="E51" s="224"/>
      <c r="F51" s="224"/>
      <c r="G51" s="225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33" x14ac:dyDescent="0.2">
      <c r="A52" s="223"/>
      <c r="B52" s="224"/>
      <c r="C52" s="266"/>
      <c r="D52" s="224"/>
      <c r="E52" s="224"/>
      <c r="F52" s="224"/>
      <c r="G52" s="225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33" x14ac:dyDescent="0.2">
      <c r="A53" s="223"/>
      <c r="B53" s="224"/>
      <c r="C53" s="266"/>
      <c r="D53" s="224"/>
      <c r="E53" s="224"/>
      <c r="F53" s="224"/>
      <c r="G53" s="225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33" x14ac:dyDescent="0.2">
      <c r="A54" s="226"/>
      <c r="B54" s="227"/>
      <c r="C54" s="267"/>
      <c r="D54" s="227"/>
      <c r="E54" s="227"/>
      <c r="F54" s="227"/>
      <c r="G54" s="228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33" x14ac:dyDescent="0.2">
      <c r="A55" s="3"/>
      <c r="B55" s="4"/>
      <c r="C55" s="262"/>
      <c r="D55" s="6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33" x14ac:dyDescent="0.2">
      <c r="C56" s="268"/>
      <c r="D56" s="10"/>
      <c r="AG56" t="s">
        <v>180</v>
      </c>
    </row>
    <row r="57" spans="1:33" x14ac:dyDescent="0.2">
      <c r="D57" s="10"/>
    </row>
    <row r="58" spans="1:33" x14ac:dyDescent="0.2">
      <c r="D58" s="10"/>
    </row>
    <row r="59" spans="1:33" x14ac:dyDescent="0.2">
      <c r="D59" s="10"/>
    </row>
    <row r="60" spans="1:33" x14ac:dyDescent="0.2">
      <c r="D60" s="10"/>
    </row>
    <row r="61" spans="1:33" x14ac:dyDescent="0.2">
      <c r="D61" s="10"/>
    </row>
    <row r="62" spans="1:33" x14ac:dyDescent="0.2">
      <c r="D62" s="10"/>
    </row>
    <row r="63" spans="1:33" x14ac:dyDescent="0.2">
      <c r="D63" s="10"/>
    </row>
    <row r="64" spans="1:33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Hyf71SxlnTHkgeA6+sbZ7qAaulYs0xqcdR9BX0EqqxhSRtB0XoBDV93/7jG30NSy8W68OIP9XxIS/gWJyV8Z9A==" saltValue="u7RbmLgNvWsTyWFiFgCQkA==" spinCount="100000" sheet="1" formatRows="0"/>
  <mergeCells count="12">
    <mergeCell ref="C39:G39"/>
    <mergeCell ref="C44:G44"/>
    <mergeCell ref="A1:G1"/>
    <mergeCell ref="C2:G2"/>
    <mergeCell ref="C3:G3"/>
    <mergeCell ref="C4:G4"/>
    <mergeCell ref="A49:C49"/>
    <mergeCell ref="A50:G54"/>
    <mergeCell ref="C10:G10"/>
    <mergeCell ref="C24:G24"/>
    <mergeCell ref="C29:G29"/>
    <mergeCell ref="C34:G34"/>
  </mergeCells>
  <pageMargins left="0.59055118110236204" right="0.196850393700787" top="0.78740157499999996" bottom="0.78740157499999996" header="0.3" footer="0.3"/>
  <pageSetup paperSize="9" scale="88" fitToHeight="0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1 Pol'!Názvy_tisku</vt:lpstr>
      <vt:lpstr>oadresa</vt:lpstr>
      <vt:lpstr>Stavba!Objednatel</vt:lpstr>
      <vt:lpstr>Stavba!Objekt</vt:lpstr>
      <vt:lpstr>'01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Petrušková Táňa</dc:creator>
  <cp:lastModifiedBy>Petrušková Táňa</cp:lastModifiedBy>
  <cp:lastPrinted>2023-04-03T14:23:33Z</cp:lastPrinted>
  <dcterms:created xsi:type="dcterms:W3CDTF">2009-04-08T07:15:50Z</dcterms:created>
  <dcterms:modified xsi:type="dcterms:W3CDTF">2023-04-03T15:10:17Z</dcterms:modified>
</cp:coreProperties>
</file>