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1 - Příprava území, ..." sheetId="2" r:id="rId2"/>
    <sheet name="SO 101 - SO 102 - Obrusná..." sheetId="3" r:id="rId3"/>
    <sheet name="SO 103 - Sjezdy mimo prof..." sheetId="4" r:id="rId4"/>
    <sheet name="SO 104 - Plastová roura D..." sheetId="5" r:id="rId5"/>
    <sheet name="SO 192 - Dopravní značení..." sheetId="6" r:id="rId6"/>
    <sheet name="800 - Vegetační a sadové ..." sheetId="7" r:id="rId7"/>
    <sheet name="1000 - Ostatní náklady" sheetId="8" r:id="rId8"/>
    <sheet name="1020 - VRN" sheetId="9" r:id="rId9"/>
  </sheets>
  <definedNames>
    <definedName name="_xlnm.Print_Area" localSheetId="0">'Rekapitulace stavby'!$D$4:$AO$76,'Rekapitulace stavby'!$C$82:$AQ$105</definedName>
    <definedName name="_xlnm.Print_Titles" localSheetId="0">'Rekapitulace stavby'!$92:$92</definedName>
    <definedName name="_xlnm._FilterDatabase" localSheetId="1" hidden="1">'SO 001 - Příprava území, ...'!$C$123:$K$199</definedName>
    <definedName name="_xlnm.Print_Area" localSheetId="1">'SO 001 - Příprava území, ...'!$C$4:$J$76,'SO 001 - Příprava území, ...'!$C$82:$J$103,'SO 001 - Příprava území, ...'!$C$109:$K$199</definedName>
    <definedName name="_xlnm.Print_Titles" localSheetId="1">'SO 001 - Příprava území, ...'!$123:$123</definedName>
    <definedName name="_xlnm._FilterDatabase" localSheetId="2" hidden="1">'SO 101 - SO 102 - Obrusná...'!$C$127:$K$360</definedName>
    <definedName name="_xlnm.Print_Area" localSheetId="2">'SO 101 - SO 102 - Obrusná...'!$C$4:$J$76,'SO 101 - SO 102 - Obrusná...'!$C$82:$J$107,'SO 101 - SO 102 - Obrusná...'!$C$113:$K$360</definedName>
    <definedName name="_xlnm.Print_Titles" localSheetId="2">'SO 101 - SO 102 - Obrusná...'!$127:$127</definedName>
    <definedName name="_xlnm._FilterDatabase" localSheetId="3" hidden="1">'SO 103 - Sjezdy mimo prof...'!$C$122:$K$139</definedName>
    <definedName name="_xlnm.Print_Area" localSheetId="3">'SO 103 - Sjezdy mimo prof...'!$C$4:$J$76,'SO 103 - Sjezdy mimo prof...'!$C$82:$J$102,'SO 103 - Sjezdy mimo prof...'!$C$108:$K$139</definedName>
    <definedName name="_xlnm.Print_Titles" localSheetId="3">'SO 103 - Sjezdy mimo prof...'!$122:$122</definedName>
    <definedName name="_xlnm._FilterDatabase" localSheetId="4" hidden="1">'SO 104 - Plastová roura D...'!$C$126:$K$201</definedName>
    <definedName name="_xlnm.Print_Area" localSheetId="4">'SO 104 - Plastová roura D...'!$C$4:$J$76,'SO 104 - Plastová roura D...'!$C$82:$J$106,'SO 104 - Plastová roura D...'!$C$112:$K$201</definedName>
    <definedName name="_xlnm.Print_Titles" localSheetId="4">'SO 104 - Plastová roura D...'!$126:$126</definedName>
    <definedName name="_xlnm._FilterDatabase" localSheetId="5" hidden="1">'SO 192 - Dopravní značení...'!$C$121:$K$136</definedName>
    <definedName name="_xlnm.Print_Area" localSheetId="5">'SO 192 - Dopravní značení...'!$C$4:$J$76,'SO 192 - Dopravní značení...'!$C$82:$J$101,'SO 192 - Dopravní značení...'!$C$107:$K$136</definedName>
    <definedName name="_xlnm.Print_Titles" localSheetId="5">'SO 192 - Dopravní značení...'!$121:$121</definedName>
    <definedName name="_xlnm._FilterDatabase" localSheetId="6" hidden="1">'800 - Vegetační a sadové ...'!$C$119:$K$159</definedName>
    <definedName name="_xlnm.Print_Area" localSheetId="6">'800 - Vegetační a sadové ...'!$C$4:$J$76,'800 - Vegetační a sadové ...'!$C$82:$J$101,'800 - Vegetační a sadové ...'!$C$107:$K$159</definedName>
    <definedName name="_xlnm.Print_Titles" localSheetId="6">'800 - Vegetační a sadové ...'!$119:$119</definedName>
    <definedName name="_xlnm._FilterDatabase" localSheetId="7" hidden="1">'1000 - Ostatní náklady'!$C$117:$K$146</definedName>
    <definedName name="_xlnm.Print_Area" localSheetId="7">'1000 - Ostatní náklady'!$C$4:$J$76,'1000 - Ostatní náklady'!$C$82:$J$99,'1000 - Ostatní náklady'!$C$105:$K$146</definedName>
    <definedName name="_xlnm.Print_Titles" localSheetId="7">'1000 - Ostatní náklady'!$117:$117</definedName>
    <definedName name="_xlnm._FilterDatabase" localSheetId="8" hidden="1">'1020 - VRN'!$C$117:$K$122</definedName>
    <definedName name="_xlnm.Print_Area" localSheetId="8">'1020 - VRN'!$C$4:$J$76,'1020 - VRN'!$C$82:$J$99,'1020 - VRN'!$C$105:$K$122</definedName>
    <definedName name="_xlnm.Print_Titles" localSheetId="8">'1020 - VRN'!$117:$117</definedName>
  </definedNames>
  <calcPr/>
</workbook>
</file>

<file path=xl/calcChain.xml><?xml version="1.0" encoding="utf-8"?>
<calcChain xmlns="http://schemas.openxmlformats.org/spreadsheetml/2006/main">
  <c i="9" r="J37"/>
  <c r="J36"/>
  <c i="1" r="AY104"/>
  <c i="9" r="J35"/>
  <c i="1" r="AX104"/>
  <c i="9" r="BI122"/>
  <c r="BH122"/>
  <c r="BG122"/>
  <c r="BF122"/>
  <c r="T122"/>
  <c r="R122"/>
  <c r="P122"/>
  <c r="BK122"/>
  <c r="J122"/>
  <c r="BE122"/>
  <c r="BI121"/>
  <c r="F37"/>
  <c i="1" r="BD104"/>
  <c i="9" r="BH121"/>
  <c r="F36"/>
  <c i="1" r="BC104"/>
  <c i="9" r="BG121"/>
  <c r="F35"/>
  <c i="1" r="BB104"/>
  <c i="9" r="BF121"/>
  <c r="J34"/>
  <c i="1" r="AW104"/>
  <c i="9" r="F34"/>
  <c i="1" r="BA104"/>
  <c i="9" r="T121"/>
  <c r="T120"/>
  <c r="T119"/>
  <c r="T118"/>
  <c r="R121"/>
  <c r="R120"/>
  <c r="R119"/>
  <c r="R118"/>
  <c r="P121"/>
  <c r="P120"/>
  <c r="P119"/>
  <c r="P118"/>
  <c i="1" r="AU104"/>
  <c i="9" r="BK121"/>
  <c r="BK120"/>
  <c r="J120"/>
  <c r="BK119"/>
  <c r="J119"/>
  <c r="BK118"/>
  <c r="J118"/>
  <c r="J96"/>
  <c r="J30"/>
  <c i="1" r="AG104"/>
  <c i="9" r="J121"/>
  <c r="BE121"/>
  <c r="J33"/>
  <c i="1" r="AV104"/>
  <c i="9" r="F33"/>
  <c i="1" r="AZ104"/>
  <c i="9" r="J98"/>
  <c r="J97"/>
  <c r="F112"/>
  <c r="E110"/>
  <c r="F89"/>
  <c r="E87"/>
  <c r="J39"/>
  <c r="J24"/>
  <c r="E24"/>
  <c r="J115"/>
  <c r="J92"/>
  <c r="J23"/>
  <c r="J21"/>
  <c r="E21"/>
  <c r="J114"/>
  <c r="J91"/>
  <c r="J20"/>
  <c r="J18"/>
  <c r="E18"/>
  <c r="F115"/>
  <c r="F92"/>
  <c r="J17"/>
  <c r="J15"/>
  <c r="E15"/>
  <c r="F114"/>
  <c r="F91"/>
  <c r="J14"/>
  <c r="J12"/>
  <c r="J112"/>
  <c r="J89"/>
  <c r="E7"/>
  <c r="E108"/>
  <c r="E85"/>
  <c i="8" r="J37"/>
  <c r="J36"/>
  <c i="1" r="AY103"/>
  <c i="8" r="J35"/>
  <c i="1" r="AX103"/>
  <c i="8"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3"/>
  <c r="BH133"/>
  <c r="BG133"/>
  <c r="BF133"/>
  <c r="T133"/>
  <c r="R133"/>
  <c r="P133"/>
  <c r="BK133"/>
  <c r="J133"/>
  <c r="BE133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1"/>
  <c r="F37"/>
  <c i="1" r="BD103"/>
  <c i="8" r="BH121"/>
  <c r="F36"/>
  <c i="1" r="BC103"/>
  <c i="8" r="BG121"/>
  <c r="F35"/>
  <c i="1" r="BB103"/>
  <c i="8" r="BF121"/>
  <c r="J34"/>
  <c i="1" r="AW103"/>
  <c i="8" r="F34"/>
  <c i="1" r="BA103"/>
  <c i="8" r="T121"/>
  <c r="T120"/>
  <c r="T119"/>
  <c r="T118"/>
  <c r="R121"/>
  <c r="R120"/>
  <c r="R119"/>
  <c r="R118"/>
  <c r="P121"/>
  <c r="P120"/>
  <c r="P119"/>
  <c r="P118"/>
  <c i="1" r="AU103"/>
  <c i="8" r="BK121"/>
  <c r="BK120"/>
  <c r="J120"/>
  <c r="BK119"/>
  <c r="J119"/>
  <c r="BK118"/>
  <c r="J118"/>
  <c r="J96"/>
  <c r="J30"/>
  <c i="1" r="AG103"/>
  <c i="8" r="J121"/>
  <c r="BE121"/>
  <c r="J33"/>
  <c i="1" r="AV103"/>
  <c i="8" r="F33"/>
  <c i="1" r="AZ103"/>
  <c i="8" r="J98"/>
  <c r="J97"/>
  <c r="F112"/>
  <c r="E110"/>
  <c r="F89"/>
  <c r="E87"/>
  <c r="J39"/>
  <c r="J24"/>
  <c r="E24"/>
  <c r="J115"/>
  <c r="J92"/>
  <c r="J23"/>
  <c r="J21"/>
  <c r="E21"/>
  <c r="J114"/>
  <c r="J91"/>
  <c r="J20"/>
  <c r="J18"/>
  <c r="E18"/>
  <c r="F115"/>
  <c r="F92"/>
  <c r="J17"/>
  <c r="J15"/>
  <c r="E15"/>
  <c r="F114"/>
  <c r="F91"/>
  <c r="J14"/>
  <c r="J12"/>
  <c r="J112"/>
  <c r="J89"/>
  <c r="E7"/>
  <c r="E108"/>
  <c r="E85"/>
  <c i="7" r="J37"/>
  <c r="J36"/>
  <c i="1" r="AY102"/>
  <c i="7" r="J35"/>
  <c i="1" r="AX102"/>
  <c i="7" r="BI159"/>
  <c r="BH159"/>
  <c r="BG159"/>
  <c r="BF159"/>
  <c r="T159"/>
  <c r="T158"/>
  <c r="R159"/>
  <c r="R158"/>
  <c r="P159"/>
  <c r="P158"/>
  <c r="BK159"/>
  <c r="BK158"/>
  <c r="J158"/>
  <c r="J159"/>
  <c r="BE159"/>
  <c r="J100"/>
  <c r="BI151"/>
  <c r="BH151"/>
  <c r="BG151"/>
  <c r="BF151"/>
  <c r="T151"/>
  <c r="R151"/>
  <c r="P151"/>
  <c r="BK151"/>
  <c r="J151"/>
  <c r="BE151"/>
  <c r="BI144"/>
  <c r="BH144"/>
  <c r="BG144"/>
  <c r="BF144"/>
  <c r="T144"/>
  <c r="R144"/>
  <c r="P144"/>
  <c r="BK144"/>
  <c r="J144"/>
  <c r="BE144"/>
  <c r="BI137"/>
  <c r="BH137"/>
  <c r="BG137"/>
  <c r="BF137"/>
  <c r="T137"/>
  <c r="T136"/>
  <c r="R137"/>
  <c r="R136"/>
  <c r="P137"/>
  <c r="P136"/>
  <c r="BK137"/>
  <c r="BK136"/>
  <c r="J136"/>
  <c r="J137"/>
  <c r="BE137"/>
  <c r="J99"/>
  <c r="BI130"/>
  <c r="BH130"/>
  <c r="BG130"/>
  <c r="BF130"/>
  <c r="T130"/>
  <c r="R130"/>
  <c r="P130"/>
  <c r="BK130"/>
  <c r="J130"/>
  <c r="BE130"/>
  <c r="BI123"/>
  <c r="F37"/>
  <c i="1" r="BD102"/>
  <c i="7" r="BH123"/>
  <c r="F36"/>
  <c i="1" r="BC102"/>
  <c i="7" r="BG123"/>
  <c r="F35"/>
  <c i="1" r="BB102"/>
  <c i="7" r="BF123"/>
  <c r="J34"/>
  <c i="1" r="AW102"/>
  <c i="7" r="F34"/>
  <c i="1" r="BA102"/>
  <c i="7" r="T123"/>
  <c r="T122"/>
  <c r="T121"/>
  <c r="T120"/>
  <c r="R123"/>
  <c r="R122"/>
  <c r="R121"/>
  <c r="R120"/>
  <c r="P123"/>
  <c r="P122"/>
  <c r="P121"/>
  <c r="P120"/>
  <c i="1" r="AU102"/>
  <c i="7" r="BK123"/>
  <c r="BK122"/>
  <c r="J122"/>
  <c r="BK121"/>
  <c r="J121"/>
  <c r="BK120"/>
  <c r="J120"/>
  <c r="J96"/>
  <c r="J30"/>
  <c i="1" r="AG102"/>
  <c i="7" r="J123"/>
  <c r="BE123"/>
  <c r="J33"/>
  <c i="1" r="AV102"/>
  <c i="7" r="F33"/>
  <c i="1" r="AZ102"/>
  <c i="7" r="J98"/>
  <c r="J97"/>
  <c r="F114"/>
  <c r="E112"/>
  <c r="F89"/>
  <c r="E87"/>
  <c r="J39"/>
  <c r="J24"/>
  <c r="E24"/>
  <c r="J117"/>
  <c r="J92"/>
  <c r="J23"/>
  <c r="J21"/>
  <c r="E21"/>
  <c r="J116"/>
  <c r="J91"/>
  <c r="J20"/>
  <c r="J18"/>
  <c r="E18"/>
  <c r="F117"/>
  <c r="F92"/>
  <c r="J17"/>
  <c r="J15"/>
  <c r="E15"/>
  <c r="F116"/>
  <c r="F91"/>
  <c r="J14"/>
  <c r="J12"/>
  <c r="J114"/>
  <c r="J89"/>
  <c r="E7"/>
  <c r="E110"/>
  <c r="E85"/>
  <c i="6" r="J39"/>
  <c r="J38"/>
  <c i="1" r="AY101"/>
  <c i="6" r="J37"/>
  <c i="1" r="AX101"/>
  <c i="6" r="BI125"/>
  <c r="F39"/>
  <c i="1" r="BD101"/>
  <c i="6" r="BH125"/>
  <c r="F38"/>
  <c i="1" r="BC101"/>
  <c i="6" r="BG125"/>
  <c r="F37"/>
  <c i="1" r="BB101"/>
  <c i="6" r="BF125"/>
  <c r="J36"/>
  <c i="1" r="AW101"/>
  <c i="6" r="F36"/>
  <c i="1" r="BA101"/>
  <c i="6" r="T125"/>
  <c r="T124"/>
  <c r="T123"/>
  <c r="T122"/>
  <c r="R125"/>
  <c r="R124"/>
  <c r="R123"/>
  <c r="R122"/>
  <c r="P125"/>
  <c r="P124"/>
  <c r="P123"/>
  <c r="P122"/>
  <c i="1" r="AU101"/>
  <c i="6" r="BK125"/>
  <c r="BK124"/>
  <c r="J124"/>
  <c r="BK123"/>
  <c r="J123"/>
  <c r="BK122"/>
  <c r="J122"/>
  <c r="J98"/>
  <c r="J32"/>
  <c i="1" r="AG101"/>
  <c i="6" r="J125"/>
  <c r="BE125"/>
  <c r="J35"/>
  <c i="1" r="AV101"/>
  <c i="6" r="F35"/>
  <c i="1" r="AZ101"/>
  <c i="6" r="J100"/>
  <c r="J99"/>
  <c r="F116"/>
  <c r="E114"/>
  <c r="F91"/>
  <c r="E89"/>
  <c r="J41"/>
  <c r="J26"/>
  <c r="E26"/>
  <c r="J119"/>
  <c r="J94"/>
  <c r="J25"/>
  <c r="J23"/>
  <c r="E23"/>
  <c r="J118"/>
  <c r="J93"/>
  <c r="J22"/>
  <c r="J20"/>
  <c r="E20"/>
  <c r="F119"/>
  <c r="F94"/>
  <c r="J19"/>
  <c r="J17"/>
  <c r="E17"/>
  <c r="F118"/>
  <c r="F93"/>
  <c r="J16"/>
  <c r="J14"/>
  <c r="J116"/>
  <c r="J91"/>
  <c r="E7"/>
  <c r="E110"/>
  <c r="E85"/>
  <c i="5" r="J39"/>
  <c r="J38"/>
  <c i="1" r="AY100"/>
  <c i="5" r="J37"/>
  <c i="1" r="AX100"/>
  <c i="5" r="BI201"/>
  <c r="BH201"/>
  <c r="BG201"/>
  <c r="BF201"/>
  <c r="T201"/>
  <c r="T200"/>
  <c r="R201"/>
  <c r="R200"/>
  <c r="P201"/>
  <c r="P200"/>
  <c r="BK201"/>
  <c r="BK200"/>
  <c r="J200"/>
  <c r="J201"/>
  <c r="BE201"/>
  <c r="J105"/>
  <c r="BI197"/>
  <c r="BH197"/>
  <c r="BG197"/>
  <c r="BF197"/>
  <c r="T197"/>
  <c r="R197"/>
  <c r="P197"/>
  <c r="BK197"/>
  <c r="J197"/>
  <c r="BE197"/>
  <c r="BI193"/>
  <c r="BH193"/>
  <c r="BG193"/>
  <c r="BF193"/>
  <c r="T193"/>
  <c r="T192"/>
  <c r="R193"/>
  <c r="R192"/>
  <c r="P193"/>
  <c r="P192"/>
  <c r="BK193"/>
  <c r="BK192"/>
  <c r="J192"/>
  <c r="J193"/>
  <c r="BE193"/>
  <c r="J104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4"/>
  <c r="BH174"/>
  <c r="BG174"/>
  <c r="BF174"/>
  <c r="T174"/>
  <c r="T173"/>
  <c r="R174"/>
  <c r="R173"/>
  <c r="P174"/>
  <c r="P173"/>
  <c r="BK174"/>
  <c r="BK173"/>
  <c r="J173"/>
  <c r="J174"/>
  <c r="BE174"/>
  <c r="J103"/>
  <c r="BI169"/>
  <c r="BH169"/>
  <c r="BG169"/>
  <c r="BF169"/>
  <c r="T169"/>
  <c r="R169"/>
  <c r="P169"/>
  <c r="BK169"/>
  <c r="J169"/>
  <c r="BE169"/>
  <c r="BI165"/>
  <c r="BH165"/>
  <c r="BG165"/>
  <c r="BF165"/>
  <c r="T165"/>
  <c r="R165"/>
  <c r="P165"/>
  <c r="BK165"/>
  <c r="J165"/>
  <c r="BE165"/>
  <c r="BI161"/>
  <c r="BH161"/>
  <c r="BG161"/>
  <c r="BF161"/>
  <c r="T161"/>
  <c r="T160"/>
  <c r="R161"/>
  <c r="R160"/>
  <c r="P161"/>
  <c r="P160"/>
  <c r="BK161"/>
  <c r="BK160"/>
  <c r="J160"/>
  <c r="J161"/>
  <c r="BE161"/>
  <c r="J102"/>
  <c r="BI156"/>
  <c r="BH156"/>
  <c r="BG156"/>
  <c r="BF156"/>
  <c r="T156"/>
  <c r="T155"/>
  <c r="R156"/>
  <c r="R155"/>
  <c r="P156"/>
  <c r="P155"/>
  <c r="BK156"/>
  <c r="BK155"/>
  <c r="J155"/>
  <c r="J156"/>
  <c r="BE156"/>
  <c r="J101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0"/>
  <c r="F39"/>
  <c i="1" r="BD100"/>
  <c i="5" r="BH130"/>
  <c r="F38"/>
  <c i="1" r="BC100"/>
  <c i="5" r="BG130"/>
  <c r="F37"/>
  <c i="1" r="BB100"/>
  <c i="5" r="BF130"/>
  <c r="J36"/>
  <c i="1" r="AW100"/>
  <c i="5" r="F36"/>
  <c i="1" r="BA100"/>
  <c i="5" r="T130"/>
  <c r="T129"/>
  <c r="T128"/>
  <c r="T127"/>
  <c r="R130"/>
  <c r="R129"/>
  <c r="R128"/>
  <c r="R127"/>
  <c r="P130"/>
  <c r="P129"/>
  <c r="P128"/>
  <c r="P127"/>
  <c i="1" r="AU100"/>
  <c i="5" r="BK130"/>
  <c r="BK129"/>
  <c r="J129"/>
  <c r="BK128"/>
  <c r="J128"/>
  <c r="BK127"/>
  <c r="J127"/>
  <c r="J98"/>
  <c r="J32"/>
  <c i="1" r="AG100"/>
  <c i="5" r="J130"/>
  <c r="BE130"/>
  <c r="J35"/>
  <c i="1" r="AV100"/>
  <c i="5" r="F35"/>
  <c i="1" r="AZ100"/>
  <c i="5" r="J100"/>
  <c r="J99"/>
  <c r="F121"/>
  <c r="E119"/>
  <c r="F91"/>
  <c r="E89"/>
  <c r="J41"/>
  <c r="J26"/>
  <c r="E26"/>
  <c r="J124"/>
  <c r="J94"/>
  <c r="J25"/>
  <c r="J23"/>
  <c r="E23"/>
  <c r="J123"/>
  <c r="J93"/>
  <c r="J22"/>
  <c r="J20"/>
  <c r="E20"/>
  <c r="F124"/>
  <c r="F94"/>
  <c r="J19"/>
  <c r="J17"/>
  <c r="E17"/>
  <c r="F123"/>
  <c r="F93"/>
  <c r="J16"/>
  <c r="J14"/>
  <c r="J121"/>
  <c r="J91"/>
  <c r="E7"/>
  <c r="E115"/>
  <c r="E85"/>
  <c i="4" r="J39"/>
  <c r="J38"/>
  <c i="1" r="AY99"/>
  <c i="4" r="J37"/>
  <c i="1" r="AX99"/>
  <c i="4" r="BI139"/>
  <c r="BH139"/>
  <c r="BG139"/>
  <c r="BF139"/>
  <c r="T139"/>
  <c r="T138"/>
  <c r="R139"/>
  <c r="R138"/>
  <c r="P139"/>
  <c r="P138"/>
  <c r="BK139"/>
  <c r="BK138"/>
  <c r="J138"/>
  <c r="J139"/>
  <c r="BE139"/>
  <c r="J101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F39"/>
  <c i="1" r="BD99"/>
  <c i="4" r="BH126"/>
  <c r="F38"/>
  <c i="1" r="BC99"/>
  <c i="4" r="BG126"/>
  <c r="F37"/>
  <c i="1" r="BB99"/>
  <c i="4" r="BF126"/>
  <c r="J36"/>
  <c i="1" r="AW99"/>
  <c i="4" r="F36"/>
  <c i="1" r="BA99"/>
  <c i="4" r="T126"/>
  <c r="T125"/>
  <c r="T124"/>
  <c r="T123"/>
  <c r="R126"/>
  <c r="R125"/>
  <c r="R124"/>
  <c r="R123"/>
  <c r="P126"/>
  <c r="P125"/>
  <c r="P124"/>
  <c r="P123"/>
  <c i="1" r="AU99"/>
  <c i="4" r="BK126"/>
  <c r="BK125"/>
  <c r="J125"/>
  <c r="BK124"/>
  <c r="J124"/>
  <c r="BK123"/>
  <c r="J123"/>
  <c r="J98"/>
  <c r="J32"/>
  <c i="1" r="AG99"/>
  <c i="4" r="J126"/>
  <c r="BE126"/>
  <c r="J35"/>
  <c i="1" r="AV99"/>
  <c i="4" r="F35"/>
  <c i="1" r="AZ99"/>
  <c i="4" r="J100"/>
  <c r="J99"/>
  <c r="F117"/>
  <c r="E115"/>
  <c r="F91"/>
  <c r="E89"/>
  <c r="J41"/>
  <c r="J26"/>
  <c r="E26"/>
  <c r="J120"/>
  <c r="J94"/>
  <c r="J25"/>
  <c r="J23"/>
  <c r="E23"/>
  <c r="J119"/>
  <c r="J93"/>
  <c r="J22"/>
  <c r="J20"/>
  <c r="E20"/>
  <c r="F120"/>
  <c r="F94"/>
  <c r="J19"/>
  <c r="J17"/>
  <c r="E17"/>
  <c r="F119"/>
  <c r="F93"/>
  <c r="J16"/>
  <c r="J14"/>
  <c r="J117"/>
  <c r="J91"/>
  <c r="E7"/>
  <c r="E111"/>
  <c r="E85"/>
  <c i="3" r="J39"/>
  <c r="J38"/>
  <c i="1" r="AY98"/>
  <c i="3" r="J37"/>
  <c i="1" r="AX98"/>
  <c i="3" r="BI360"/>
  <c r="BH360"/>
  <c r="BG360"/>
  <c r="BF360"/>
  <c r="T360"/>
  <c r="T359"/>
  <c r="R360"/>
  <c r="R359"/>
  <c r="P360"/>
  <c r="P359"/>
  <c r="BK360"/>
  <c r="BK359"/>
  <c r="J359"/>
  <c r="J360"/>
  <c r="BE360"/>
  <c r="J106"/>
  <c r="BI355"/>
  <c r="BH355"/>
  <c r="BG355"/>
  <c r="BF355"/>
  <c r="T355"/>
  <c r="R355"/>
  <c r="P355"/>
  <c r="BK355"/>
  <c r="J355"/>
  <c r="BE355"/>
  <c r="BI351"/>
  <c r="BH351"/>
  <c r="BG351"/>
  <c r="BF351"/>
  <c r="T351"/>
  <c r="R351"/>
  <c r="P351"/>
  <c r="BK351"/>
  <c r="J351"/>
  <c r="BE351"/>
  <c r="BI347"/>
  <c r="BH347"/>
  <c r="BG347"/>
  <c r="BF347"/>
  <c r="T347"/>
  <c r="R347"/>
  <c r="P347"/>
  <c r="BK347"/>
  <c r="J347"/>
  <c r="BE347"/>
  <c r="BI337"/>
  <c r="BH337"/>
  <c r="BG337"/>
  <c r="BF337"/>
  <c r="T337"/>
  <c r="R337"/>
  <c r="P337"/>
  <c r="BK337"/>
  <c r="J337"/>
  <c r="BE337"/>
  <c r="BI334"/>
  <c r="BH334"/>
  <c r="BG334"/>
  <c r="BF334"/>
  <c r="T334"/>
  <c r="R334"/>
  <c r="P334"/>
  <c r="BK334"/>
  <c r="J334"/>
  <c r="BE334"/>
  <c r="BI330"/>
  <c r="BH330"/>
  <c r="BG330"/>
  <c r="BF330"/>
  <c r="T330"/>
  <c r="R330"/>
  <c r="P330"/>
  <c r="BK330"/>
  <c r="J330"/>
  <c r="BE330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19"/>
  <c r="BH319"/>
  <c r="BG319"/>
  <c r="BF319"/>
  <c r="T319"/>
  <c r="R319"/>
  <c r="P319"/>
  <c r="BK319"/>
  <c r="J319"/>
  <c r="BE319"/>
  <c r="BI311"/>
  <c r="BH311"/>
  <c r="BG311"/>
  <c r="BF311"/>
  <c r="T311"/>
  <c r="R311"/>
  <c r="P311"/>
  <c r="BK311"/>
  <c r="J311"/>
  <c r="BE311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6"/>
  <c r="BH296"/>
  <c r="BG296"/>
  <c r="BF296"/>
  <c r="T296"/>
  <c r="T295"/>
  <c r="R296"/>
  <c r="R295"/>
  <c r="P296"/>
  <c r="P295"/>
  <c r="BK296"/>
  <c r="BK295"/>
  <c r="J295"/>
  <c r="J296"/>
  <c r="BE296"/>
  <c r="J105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4"/>
  <c r="BH264"/>
  <c r="BG264"/>
  <c r="BF264"/>
  <c r="T264"/>
  <c r="T263"/>
  <c r="R264"/>
  <c r="R263"/>
  <c r="P264"/>
  <c r="P263"/>
  <c r="BK264"/>
  <c r="BK263"/>
  <c r="J263"/>
  <c r="J264"/>
  <c r="BE264"/>
  <c r="J104"/>
  <c r="BI259"/>
  <c r="BH259"/>
  <c r="BG259"/>
  <c r="BF259"/>
  <c r="T259"/>
  <c r="R259"/>
  <c r="P259"/>
  <c r="BK259"/>
  <c r="J259"/>
  <c r="BE259"/>
  <c r="BI255"/>
  <c r="BH255"/>
  <c r="BG255"/>
  <c r="BF255"/>
  <c r="T255"/>
  <c r="R255"/>
  <c r="P255"/>
  <c r="BK255"/>
  <c r="J255"/>
  <c r="BE255"/>
  <c r="BI251"/>
  <c r="BH251"/>
  <c r="BG251"/>
  <c r="BF251"/>
  <c r="T251"/>
  <c r="R251"/>
  <c r="P251"/>
  <c r="BK251"/>
  <c r="J251"/>
  <c r="BE251"/>
  <c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4"/>
  <c r="BH194"/>
  <c r="BG194"/>
  <c r="BF194"/>
  <c r="T194"/>
  <c r="T193"/>
  <c r="R194"/>
  <c r="R193"/>
  <c r="P194"/>
  <c r="P193"/>
  <c r="BK194"/>
  <c r="BK193"/>
  <c r="J193"/>
  <c r="J194"/>
  <c r="BE194"/>
  <c r="J103"/>
  <c r="BI189"/>
  <c r="BH189"/>
  <c r="BG189"/>
  <c r="BF189"/>
  <c r="T189"/>
  <c r="T188"/>
  <c r="R189"/>
  <c r="R188"/>
  <c r="P189"/>
  <c r="P188"/>
  <c r="BK189"/>
  <c r="BK188"/>
  <c r="J188"/>
  <c r="J189"/>
  <c r="BE189"/>
  <c r="J102"/>
  <c r="BI173"/>
  <c r="BH173"/>
  <c r="BG173"/>
  <c r="BF173"/>
  <c r="T173"/>
  <c r="T172"/>
  <c r="R173"/>
  <c r="R172"/>
  <c r="P173"/>
  <c r="P172"/>
  <c r="BK173"/>
  <c r="BK172"/>
  <c r="J172"/>
  <c r="J173"/>
  <c r="BE173"/>
  <c r="J101"/>
  <c r="BI167"/>
  <c r="BH167"/>
  <c r="BG167"/>
  <c r="BF167"/>
  <c r="T167"/>
  <c r="R167"/>
  <c r="P167"/>
  <c r="BK167"/>
  <c r="J167"/>
  <c r="BE167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F39"/>
  <c i="1" r="BD98"/>
  <c i="3" r="BH131"/>
  <c r="F38"/>
  <c i="1" r="BC98"/>
  <c i="3" r="BG131"/>
  <c r="F37"/>
  <c i="1" r="BB98"/>
  <c i="3" r="BF131"/>
  <c r="J36"/>
  <c i="1" r="AW98"/>
  <c i="3" r="F36"/>
  <c i="1" r="BA98"/>
  <c i="3" r="T131"/>
  <c r="T130"/>
  <c r="T129"/>
  <c r="T128"/>
  <c r="R131"/>
  <c r="R130"/>
  <c r="R129"/>
  <c r="R128"/>
  <c r="P131"/>
  <c r="P130"/>
  <c r="P129"/>
  <c r="P128"/>
  <c i="1" r="AU98"/>
  <c i="3" r="BK131"/>
  <c r="BK130"/>
  <c r="J130"/>
  <c r="BK129"/>
  <c r="J129"/>
  <c r="BK128"/>
  <c r="J128"/>
  <c r="J98"/>
  <c r="J32"/>
  <c i="1" r="AG98"/>
  <c i="3" r="J131"/>
  <c r="BE131"/>
  <c r="J35"/>
  <c i="1" r="AV98"/>
  <c i="3" r="F35"/>
  <c i="1" r="AZ98"/>
  <c i="3" r="J100"/>
  <c r="J99"/>
  <c r="F122"/>
  <c r="E120"/>
  <c r="F91"/>
  <c r="E89"/>
  <c r="J41"/>
  <c r="J26"/>
  <c r="E26"/>
  <c r="J125"/>
  <c r="J94"/>
  <c r="J25"/>
  <c r="J23"/>
  <c r="E23"/>
  <c r="J124"/>
  <c r="J93"/>
  <c r="J22"/>
  <c r="J20"/>
  <c r="E20"/>
  <c r="F125"/>
  <c r="F94"/>
  <c r="J19"/>
  <c r="J17"/>
  <c r="E17"/>
  <c r="F124"/>
  <c r="F93"/>
  <c r="J16"/>
  <c r="J14"/>
  <c r="J122"/>
  <c r="J91"/>
  <c r="E7"/>
  <c r="E116"/>
  <c r="E85"/>
  <c i="2" r="J39"/>
  <c r="J38"/>
  <c i="1" r="AY96"/>
  <c i="2" r="J37"/>
  <c i="1" r="AX96"/>
  <c i="2" r="BI196"/>
  <c r="BH196"/>
  <c r="BG196"/>
  <c r="BF196"/>
  <c r="T196"/>
  <c r="R196"/>
  <c r="P196"/>
  <c r="BK196"/>
  <c r="J196"/>
  <c r="BE196"/>
  <c r="BI192"/>
  <c r="BH192"/>
  <c r="BG192"/>
  <c r="BF192"/>
  <c r="T192"/>
  <c r="R192"/>
  <c r="P192"/>
  <c r="BK192"/>
  <c r="J192"/>
  <c r="BE192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0"/>
  <c r="BH180"/>
  <c r="BG180"/>
  <c r="BF180"/>
  <c r="T180"/>
  <c r="R180"/>
  <c r="P180"/>
  <c r="BK180"/>
  <c r="J180"/>
  <c r="BE180"/>
  <c r="BI176"/>
  <c r="BH176"/>
  <c r="BG176"/>
  <c r="BF176"/>
  <c r="T176"/>
  <c r="R176"/>
  <c r="P176"/>
  <c r="BK176"/>
  <c r="J176"/>
  <c r="BE176"/>
  <c r="BI172"/>
  <c r="BH172"/>
  <c r="BG172"/>
  <c r="BF172"/>
  <c r="T172"/>
  <c r="T171"/>
  <c r="R172"/>
  <c r="R171"/>
  <c r="P172"/>
  <c r="P171"/>
  <c r="BK172"/>
  <c r="BK171"/>
  <c r="J171"/>
  <c r="J172"/>
  <c r="BE172"/>
  <c r="J102"/>
  <c r="BI167"/>
  <c r="BH167"/>
  <c r="BG167"/>
  <c r="BF167"/>
  <c r="T167"/>
  <c r="T166"/>
  <c r="R167"/>
  <c r="R166"/>
  <c r="P167"/>
  <c r="P166"/>
  <c r="BK167"/>
  <c r="BK166"/>
  <c r="J166"/>
  <c r="J167"/>
  <c r="BE167"/>
  <c r="J101"/>
  <c r="BI162"/>
  <c r="BH162"/>
  <c r="BG162"/>
  <c r="BF162"/>
  <c r="T162"/>
  <c r="R162"/>
  <c r="P162"/>
  <c r="BK162"/>
  <c r="J162"/>
  <c r="BE162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37"/>
  <c r="BH137"/>
  <c r="BG137"/>
  <c r="BF137"/>
  <c r="T137"/>
  <c r="R137"/>
  <c r="P137"/>
  <c r="BK137"/>
  <c r="J137"/>
  <c r="BE137"/>
  <c r="BI131"/>
  <c r="BH131"/>
  <c r="BG131"/>
  <c r="BF131"/>
  <c r="T131"/>
  <c r="R131"/>
  <c r="P131"/>
  <c r="BK131"/>
  <c r="J131"/>
  <c r="BE131"/>
  <c r="BI127"/>
  <c r="F39"/>
  <c i="1" r="BD96"/>
  <c i="2" r="BH127"/>
  <c r="F38"/>
  <c i="1" r="BC96"/>
  <c i="2" r="BG127"/>
  <c r="F37"/>
  <c i="1" r="BB96"/>
  <c i="2" r="BF127"/>
  <c r="J36"/>
  <c i="1" r="AW96"/>
  <c i="2" r="F36"/>
  <c i="1" r="BA96"/>
  <c i="2" r="T127"/>
  <c r="T126"/>
  <c r="T125"/>
  <c r="T124"/>
  <c r="R127"/>
  <c r="R126"/>
  <c r="R125"/>
  <c r="R124"/>
  <c r="P127"/>
  <c r="P126"/>
  <c r="P125"/>
  <c r="P124"/>
  <c i="1" r="AU96"/>
  <c i="2" r="BK127"/>
  <c r="BK126"/>
  <c r="J126"/>
  <c r="BK125"/>
  <c r="J125"/>
  <c r="BK124"/>
  <c r="J124"/>
  <c r="J98"/>
  <c r="J32"/>
  <c i="1" r="AG96"/>
  <c i="2" r="J127"/>
  <c r="BE127"/>
  <c r="J35"/>
  <c i="1" r="AV96"/>
  <c i="2" r="F35"/>
  <c i="1" r="AZ96"/>
  <c i="2" r="J100"/>
  <c r="J99"/>
  <c r="F118"/>
  <c r="E116"/>
  <c r="F91"/>
  <c r="E89"/>
  <c r="J41"/>
  <c r="J26"/>
  <c r="E26"/>
  <c r="J121"/>
  <c r="J94"/>
  <c r="J25"/>
  <c r="J23"/>
  <c r="E23"/>
  <c r="J120"/>
  <c r="J93"/>
  <c r="J22"/>
  <c r="J20"/>
  <c r="E20"/>
  <c r="F121"/>
  <c r="F94"/>
  <c r="J19"/>
  <c r="J17"/>
  <c r="E17"/>
  <c r="F120"/>
  <c r="F93"/>
  <c r="J16"/>
  <c r="J14"/>
  <c r="J118"/>
  <c r="J91"/>
  <c r="E7"/>
  <c r="E112"/>
  <c r="E85"/>
  <c i="1" r="BD97"/>
  <c r="BC97"/>
  <c r="BB97"/>
  <c r="BA97"/>
  <c r="AZ97"/>
  <c r="AY97"/>
  <c r="AX97"/>
  <c r="AW97"/>
  <c r="AV97"/>
  <c r="AU97"/>
  <c r="AT97"/>
  <c r="AS97"/>
  <c r="AG97"/>
  <c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4"/>
  <c r="AN104"/>
  <c r="AT103"/>
  <c r="AN103"/>
  <c r="AT102"/>
  <c r="AN102"/>
  <c r="AT101"/>
  <c r="AN101"/>
  <c r="AT100"/>
  <c r="AN100"/>
  <c r="AT99"/>
  <c r="AN99"/>
  <c r="AT98"/>
  <c r="AN98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<sst xmlns="http://schemas.openxmlformats.org/spreadsheetml/2006/main">
  <si>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</si>
  <si>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</si>
  <si>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</si>
  <si>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</si>
  <si>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</si>
  <si>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{3be2b652-255f-4c83-b320-e094de960b26}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</si>
  <si>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</si>
  <si>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</si>
  <si>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</si>
  <si>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</si>
  <si>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</si>
  <si>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</si>
  <si>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</si>
  <si>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</si>
  <si>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</si>
  <si>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</si>
  <si>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</si>
  <si>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Doplnění chodníku v křižovatce ulic Sokolská a Sušilova - rozc.Kouty, Zábřeh</t>
  </si>
  <si>
    <t>KSO:</t>
  </si>
  <si>
    <t>CC-CZ:</t>
  </si>
  <si>
    <t>Místo:</t>
  </si>
  <si>
    <t>Zábřeh</t>
  </si>
  <si>
    <t>Datum:</t>
  </si>
  <si>
    <t>26. 12. 2018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</si>
  <si>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</si>
  <si>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</si>
  <si>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</si>
  <si>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</si>
  <si>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</si>
  <si>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</si>
  <si>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</si>
  <si>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</si>
  <si>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</si>
  <si>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</si>
  <si>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</si>
  <si>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</si>
  <si>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</si>
  <si>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</si>
  <si>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</si>
  <si>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</si>
  <si>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</si>
  <si>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</si>
  <si>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</si>
  <si>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</si>
  <si>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</si>
  <si>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</si>
  <si>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</si>
  <si>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</si>
  <si>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</si>
  <si>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</si>
  <si>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</si>
  <si>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</si>
  <si>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</si>
  <si>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</si>
  <si>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</si>
  <si>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</si>
  <si>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</si>
  <si>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</si>
  <si>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</si>
  <si>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</si>
  <si>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</si>
  <si>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</si>
  <si>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</si>
  <si>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</si>
  <si>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</si>
  <si>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</si>
  <si>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</si>
  <si>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</si>
  <si>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</si>
  <si>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</si>
  <si>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</si>
  <si>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</si>
  <si>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</si>
  <si>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</si>
  <si>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</si>
  <si>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</si>
  <si>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</si>
  <si>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</si>
  <si>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000</t>
  </si>
  <si>
    <t>Příprava území,demolice</t>
  </si>
  <si>
    <t>STA</t>
  </si>
  <si>
    <t>1</t>
  </si>
  <si>
    <t>{a6e182f2-ff71-4617-b660-33c2b7e706bf}</t>
  </si>
  <si>
    <t>2</t>
  </si>
  <si>
    <t>/</t>
  </si>
  <si>
    <t>SO 001</t>
  </si>
  <si>
    <t>Příprava území, demolice</t>
  </si>
  <si>
    <t>Soupis</t>
  </si>
  <si>
    <t>{3e44c99d-37e7-4b8b-9c02-e760fbe9b6c8}</t>
  </si>
  <si>
    <t>100</t>
  </si>
  <si>
    <t>Komunikce</t>
  </si>
  <si>
    <t>{52f5f7f3-8d5a-4ecd-b3a9-f4d547c03224}</t>
  </si>
  <si>
    <t>SO 101 - SO 102</t>
  </si>
  <si>
    <t>Obrusná vrstva komunikace, chodníky a sjezdy</t>
  </si>
  <si>
    <t>{68e68fed-b1c3-4083-98a1-9b272abd1976}</t>
  </si>
  <si>
    <t>SO 103</t>
  </si>
  <si>
    <t>Sjezdy mimo profil chodníku</t>
  </si>
  <si>
    <t>{750e61b7-d38c-4e0f-bca0-4578efcb93c5}</t>
  </si>
  <si>
    <t>SO 104</t>
  </si>
  <si>
    <t>Plastová roura DN 600</t>
  </si>
  <si>
    <t>{b18d3195-9e9e-460e-b8f2-de366755a88f}</t>
  </si>
  <si>
    <t>SO 192</t>
  </si>
  <si>
    <t>Dopravní značení provizorní - DIO</t>
  </si>
  <si>
    <t>{4182c723-1163-44cd-b35a-8d88dab6aa68}</t>
  </si>
  <si>
    <t>800</t>
  </si>
  <si>
    <t>Vegetační a sadové úpravy</t>
  </si>
  <si>
    <t>{bb7ee1e1-33b4-4447-8667-be0acc8222c7}</t>
  </si>
  <si>
    <t>1000</t>
  </si>
  <si>
    <t>Ostatní náklady</t>
  </si>
  <si>
    <t>{512bb217-adf5-4d1e-90e9-5058e03c3bd1}</t>
  </si>
  <si>
    <t>1020</t>
  </si>
  <si>
    <t>VRN</t>
  </si>
  <si>
    <t>{c155fb53-771a-4d16-8982-f58bab059bc1}</t>
  </si>
  <si>
    <t>KRYCÍ LIST SOUPISU PRACÍ</t>
  </si>
  <si>
    <t>Objekt:</t>
  </si>
  <si>
    <t>000 - Příprava území,demolice</t>
  </si>
  <si>
    <t>Soupis:</t>
  </si>
  <si>
    <t>SO 001 - Příprava území, demolice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</si>
  <si>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</si>
  <si>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</si>
  <si>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</si>
  <si>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</si>
  <si>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</si>
  <si>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</si>
  <si>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</si>
  <si>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</si>
  <si>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</si>
  <si>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</si>
  <si>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</si>
  <si>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</si>
  <si>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</si>
  <si>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</si>
  <si>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</si>
  <si>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</si>
  <si>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</si>
  <si>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</si>
  <si>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</si>
  <si>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</si>
  <si>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</si>
  <si>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</si>
  <si>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</si>
  <si>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</si>
  <si>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</si>
  <si>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</si>
  <si>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</si>
  <si>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113154123</t>
  </si>
  <si>
    <t>Frézování živičného krytu tl 50 mm pruh š 1 m pl do 500 m2 bez překážek v trase</t>
  </si>
  <si>
    <t>m2</t>
  </si>
  <si>
    <t>CS ÚRS 2017 01</t>
  </si>
  <si>
    <t>4</t>
  </si>
  <si>
    <t>1142423167</t>
  </si>
  <si>
    <t>VV</t>
  </si>
  <si>
    <t>" původní živičný povrch kolem nové obruby"</t>
  </si>
  <si>
    <t>(105*1)</t>
  </si>
  <si>
    <t>Součet</t>
  </si>
  <si>
    <t>121101103</t>
  </si>
  <si>
    <t>Sejmutí ornice s přemístěním na vzdálenost do 250 m</t>
  </si>
  <si>
    <t>m3</t>
  </si>
  <si>
    <t>1915941232</t>
  </si>
  <si>
    <t>" sejmutí ornice v zeleném pásu v prostoru nové komunikace"</t>
  </si>
  <si>
    <t>53*0,2</t>
  </si>
  <si>
    <t>198*0,2</t>
  </si>
  <si>
    <t>17*0,2</t>
  </si>
  <si>
    <t>3</t>
  </si>
  <si>
    <t>122201101</t>
  </si>
  <si>
    <t>Odkopávky a prokopávky nezapažené v hornině tř. 3 objem do 100 m3</t>
  </si>
  <si>
    <t>1403512654</t>
  </si>
  <si>
    <t>" odkop pro obrubníky"</t>
  </si>
  <si>
    <t>53*0,25</t>
  </si>
  <si>
    <t>" odkop pro chodník"</t>
  </si>
  <si>
    <t>198*0,15</t>
  </si>
  <si>
    <t>" odkop pro budoucí sjezd"</t>
  </si>
  <si>
    <t>17*0,17</t>
  </si>
  <si>
    <t>122201109</t>
  </si>
  <si>
    <t>Příplatek za lepivost u odkopávek v hornině tř. 1 až 3</t>
  </si>
  <si>
    <t>-296918795</t>
  </si>
  <si>
    <t>45,84*0,5</t>
  </si>
  <si>
    <t>5</t>
  </si>
  <si>
    <t>162501102</t>
  </si>
  <si>
    <t>Vodorovné přemístění do 3000 m výkopku/sypaniny z horniny tř. 1 až 4</t>
  </si>
  <si>
    <t>-2071391601</t>
  </si>
  <si>
    <t>" odvoz přebytečného výkopku na skládku "</t>
  </si>
  <si>
    <t>45,84</t>
  </si>
  <si>
    <t>6</t>
  </si>
  <si>
    <t>171201201</t>
  </si>
  <si>
    <t>Uložení sypaniny na skládky</t>
  </si>
  <si>
    <t>437144312</t>
  </si>
  <si>
    <t>" uložení sejmuté ornice na meziskládku"</t>
  </si>
  <si>
    <t>Mezisoučet</t>
  </si>
  <si>
    <t>" uložení přebytečného výkopku na skládku"</t>
  </si>
  <si>
    <t>7</t>
  </si>
  <si>
    <t>171201211</t>
  </si>
  <si>
    <t>Poplatek za uložení odpadu ze sypaniny na skládce (skládkovné)</t>
  </si>
  <si>
    <t>t</t>
  </si>
  <si>
    <t>505990469</t>
  </si>
  <si>
    <t>45,84*1,8</t>
  </si>
  <si>
    <t>9</t>
  </si>
  <si>
    <t>Ostatní konstrukce a práce-bourání</t>
  </si>
  <si>
    <t>8</t>
  </si>
  <si>
    <t>962042321</t>
  </si>
  <si>
    <t>Bourání zdiva nadzákladového z betonu prostého přes 1 m3</t>
  </si>
  <si>
    <t>1119170185</t>
  </si>
  <si>
    <t>" odstranění čela původního propustku"</t>
  </si>
  <si>
    <t>997</t>
  </si>
  <si>
    <t>Přesun sutě</t>
  </si>
  <si>
    <t>997221551</t>
  </si>
  <si>
    <t>Vodorovná doprava suti ze sypkých materiálů do 1 km</t>
  </si>
  <si>
    <t>CS ÚRS 2014 01</t>
  </si>
  <si>
    <t>-2068803179</t>
  </si>
  <si>
    <t>" frézovaná živice"</t>
  </si>
  <si>
    <t>13,44</t>
  </si>
  <si>
    <t>10</t>
  </si>
  <si>
    <t>997221559</t>
  </si>
  <si>
    <t>Příplatek ZKD 1 km u vodorovné dopravy suti ze sypkých materiálů</t>
  </si>
  <si>
    <t>-279445471</t>
  </si>
  <si>
    <t>13,44*2</t>
  </si>
  <si>
    <t>11</t>
  </si>
  <si>
    <t>997221561</t>
  </si>
  <si>
    <t>Vodorovná doprava suti z kusových materiálů do 1 km</t>
  </si>
  <si>
    <t>-1316906811</t>
  </si>
  <si>
    <t>" bourané čelo propustku"</t>
  </si>
  <si>
    <t>4,4</t>
  </si>
  <si>
    <t>12</t>
  </si>
  <si>
    <t>997221569</t>
  </si>
  <si>
    <t>Příplatek ZKD 1 km u vodorovné dopravy suti z kusových materiálů</t>
  </si>
  <si>
    <t>-484526286</t>
  </si>
  <si>
    <t>4,4*2</t>
  </si>
  <si>
    <t>13</t>
  </si>
  <si>
    <t>997221611</t>
  </si>
  <si>
    <t>Nakládání suti na dopravní prostředky pro vodorovnou dopravu</t>
  </si>
  <si>
    <t>-402572471</t>
  </si>
  <si>
    <t>997221815</t>
  </si>
  <si>
    <t>Poplatek za uložení betonového odpadu na skládce (skládkovné)</t>
  </si>
  <si>
    <t>988952526</t>
  </si>
  <si>
    <t>14</t>
  </si>
  <si>
    <t>997221845</t>
  </si>
  <si>
    <t>Poplatek za uložení odpadu z asfaltových povrchů na skládce (skládkovné)</t>
  </si>
  <si>
    <t>-332544680</t>
  </si>
  <si>
    <t>100 - Komunikce</t>
  </si>
  <si>
    <t>SO 101 - SO 102 - Obrusná vrstva komunikace, chodníky a sjezdy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</si>
  <si>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</si>
  <si>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</si>
  <si>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</si>
  <si>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</si>
  <si>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998 - Přesun hmot</t>
  </si>
  <si>
    <t>113106121</t>
  </si>
  <si>
    <t>Rozebrání dlažeb komunikací pro pěší z betonových nebo kamenných dlaždic</t>
  </si>
  <si>
    <t>CS ÚRS 2016 01</t>
  </si>
  <si>
    <t>-1302776622</t>
  </si>
  <si>
    <t>" betonové žlabovky - přeskládání"</t>
  </si>
  <si>
    <t>10*0,6</t>
  </si>
  <si>
    <t>113106123</t>
  </si>
  <si>
    <t>Rozebrání dlažeb komunikací pro pěší ze zámkových dlaždic</t>
  </si>
  <si>
    <t>663454832</t>
  </si>
  <si>
    <t>" původní skladba chodníku ze zámkové dlažby"</t>
  </si>
  <si>
    <t>132201101</t>
  </si>
  <si>
    <t>Hloubení rýh š do 600 mm v hornině tř. 3 objemu do 100 m3</t>
  </si>
  <si>
    <t>1928567561</t>
  </si>
  <si>
    <t>"hloubení rýh pro kanalizační přípojky DN 150"</t>
  </si>
  <si>
    <t>(6*0,6)*1,2</t>
  </si>
  <si>
    <t>132201109</t>
  </si>
  <si>
    <t>Příplatek za lepivost k hloubení rýh š do 600 mm v hornině tř. 3</t>
  </si>
  <si>
    <t>570125318</t>
  </si>
  <si>
    <t>4,32*0,5</t>
  </si>
  <si>
    <t>1887266321</t>
  </si>
  <si>
    <t>" odvoz přebytečného výkopku na skládku"</t>
  </si>
  <si>
    <t>4,32</t>
  </si>
  <si>
    <t>-495699782</t>
  </si>
  <si>
    <t>174101101</t>
  </si>
  <si>
    <t>Zásyp jam, šachet rýh nebo kolem objektů sypaninou se zhutněním</t>
  </si>
  <si>
    <t>-296586232</t>
  </si>
  <si>
    <t>"zásyp rýh pro kanalizační přípojky DN 150"</t>
  </si>
  <si>
    <t>(6*0,6)*0,35</t>
  </si>
  <si>
    <t>M</t>
  </si>
  <si>
    <t>583440030</t>
  </si>
  <si>
    <t>kamenivo drcené hrubé frakce 63-125</t>
  </si>
  <si>
    <t>-570082293</t>
  </si>
  <si>
    <t>(6*0,6)*0,35*1,96</t>
  </si>
  <si>
    <t>175111101</t>
  </si>
  <si>
    <t>Obsypání potrubí ručně sypaninou bez prohození, uloženou do 3 m</t>
  </si>
  <si>
    <t>-422538563</t>
  </si>
  <si>
    <t>" obsyp a zásyp kanalizačních přípojek štěrkopískem DN 150"</t>
  </si>
  <si>
    <t>(6*0,6)*0,45</t>
  </si>
  <si>
    <t>-(3,14*0,075*0,075)*6</t>
  </si>
  <si>
    <t>583373690</t>
  </si>
  <si>
    <t>štěrkopísek frakce 0-63 třída B</t>
  </si>
  <si>
    <t>749819851</t>
  </si>
  <si>
    <t>(6*0,6)*0,45*2,02</t>
  </si>
  <si>
    <t>-(3,14*0,075*0,075)*6*2,02</t>
  </si>
  <si>
    <t>Zakládání</t>
  </si>
  <si>
    <t>215901101</t>
  </si>
  <si>
    <t>Zhutnění podloží z hornin soudržných do 92% PS nebo nesoudržných sypkých I(d) do 0,8</t>
  </si>
  <si>
    <t>-344777176</t>
  </si>
  <si>
    <t>" pod kanalizační přípojku"</t>
  </si>
  <si>
    <t>(6*0,6)</t>
  </si>
  <si>
    <t>" pod novou skladbu chodníku"</t>
  </si>
  <si>
    <t>170*1,05</t>
  </si>
  <si>
    <t>20*1,05</t>
  </si>
  <si>
    <t>" pod plochu varovného pásu"</t>
  </si>
  <si>
    <t>8*1,05</t>
  </si>
  <si>
    <t>" pod plochu sjezdů"</t>
  </si>
  <si>
    <t>17*1,05</t>
  </si>
  <si>
    <t>" předláždění původního chodníku"</t>
  </si>
  <si>
    <t>6*1,05</t>
  </si>
  <si>
    <t>" přeskládání stávajících bet. žlabovek"</t>
  </si>
  <si>
    <t>Vodorovné konstrukce</t>
  </si>
  <si>
    <t>451573111</t>
  </si>
  <si>
    <t>Lože pod potrubí otevřený výkop ze štěrkopísku</t>
  </si>
  <si>
    <t>2006703008</t>
  </si>
  <si>
    <t>(6*0,6)*0,1</t>
  </si>
  <si>
    <t>Komunikace</t>
  </si>
  <si>
    <t>564851111</t>
  </si>
  <si>
    <t>Podklad ze štěrkodrtě ŠD tl 150 mm</t>
  </si>
  <si>
    <t>687094357</t>
  </si>
  <si>
    <t>" nový koberec asfaltové komunikace"</t>
  </si>
  <si>
    <t>105*1,1</t>
  </si>
  <si>
    <t>564861111</t>
  </si>
  <si>
    <t>Podklad ze štěrkodrtě ŠD tl 200 mm</t>
  </si>
  <si>
    <t>124958791</t>
  </si>
  <si>
    <t>105*1,15</t>
  </si>
  <si>
    <t>564871111</t>
  </si>
  <si>
    <t>Podklad ze štěrkodrtě ŠD tl 250 mm</t>
  </si>
  <si>
    <t>357768387</t>
  </si>
  <si>
    <t>16</t>
  </si>
  <si>
    <t>573111112</t>
  </si>
  <si>
    <t>Postřik živičný infiltrační s posypem z asfaltu množství 1 kg/m2</t>
  </si>
  <si>
    <t>701373411</t>
  </si>
  <si>
    <t>17</t>
  </si>
  <si>
    <t>573211109</t>
  </si>
  <si>
    <t>Postřik živičný spojovací z asfaltu v množství 0,50 kg/m2</t>
  </si>
  <si>
    <t>2036471950</t>
  </si>
  <si>
    <t>" plocha asfaltové komunikace"</t>
  </si>
  <si>
    <t>105*1,05</t>
  </si>
  <si>
    <t>18</t>
  </si>
  <si>
    <t>577144111</t>
  </si>
  <si>
    <t>Asfaltový beton vrstva obrusná ACO 11 (ABS) tř. I tl 50 mm š do 3 m z nemodifikovaného asfaltu</t>
  </si>
  <si>
    <t>1198361106</t>
  </si>
  <si>
    <t>105*1</t>
  </si>
  <si>
    <t>19</t>
  </si>
  <si>
    <t>577145112</t>
  </si>
  <si>
    <t>Asfaltový beton vrstva ložní ACL 16 (ABH) tl 50 mm š do 3 m z nemodifikovaného asfaltu</t>
  </si>
  <si>
    <t>1568473114</t>
  </si>
  <si>
    <t>105</t>
  </si>
  <si>
    <t>20</t>
  </si>
  <si>
    <t>596211110</t>
  </si>
  <si>
    <t>Kladení zámkové dlažby komunikací pro pěší tl 60 mm skupiny A pl do 50 m2</t>
  </si>
  <si>
    <t>-230843446</t>
  </si>
  <si>
    <t>" skladba chodníku"</t>
  </si>
  <si>
    <t>" předláždění původní dlažby chodníku"</t>
  </si>
  <si>
    <t>592451110</t>
  </si>
  <si>
    <t>dlažba zámková 20x10x6 cm červená</t>
  </si>
  <si>
    <t>-1301310263</t>
  </si>
  <si>
    <t>20*1,02</t>
  </si>
  <si>
    <t>22</t>
  </si>
  <si>
    <t>596211112</t>
  </si>
  <si>
    <t>Kladení zámkové dlažby komunikací pro pěší tl 60 mm skupiny A pl do 300 m2</t>
  </si>
  <si>
    <t>-686418702</t>
  </si>
  <si>
    <t>170</t>
  </si>
  <si>
    <t>23</t>
  </si>
  <si>
    <t>592451100</t>
  </si>
  <si>
    <t>dlažba zámková 20x10x6 cm přírodní</t>
  </si>
  <si>
    <t>-1794908864</t>
  </si>
  <si>
    <t>170*1,02</t>
  </si>
  <si>
    <t>24</t>
  </si>
  <si>
    <t>596212210</t>
  </si>
  <si>
    <t>Kladení zámkové dlažby pozemních komunikací tl 80 mm skupiny A pl do 50 m2</t>
  </si>
  <si>
    <t>1953056519</t>
  </si>
  <si>
    <t>" plocha sjezdu"</t>
  </si>
  <si>
    <t>" plocha varovného pásu"</t>
  </si>
  <si>
    <t>25</t>
  </si>
  <si>
    <t>592451235</t>
  </si>
  <si>
    <t>dlažba zámková slepecká 20x10x8 cm červená</t>
  </si>
  <si>
    <t>-838408317</t>
  </si>
  <si>
    <t>8*1,02</t>
  </si>
  <si>
    <t>26</t>
  </si>
  <si>
    <t>592451090</t>
  </si>
  <si>
    <t xml:space="preserve">dlažba zámková  20x10x8 cm přírodní</t>
  </si>
  <si>
    <t>-1832818855</t>
  </si>
  <si>
    <t>" skladba sjezdů"</t>
  </si>
  <si>
    <t>17*1,02</t>
  </si>
  <si>
    <t>27</t>
  </si>
  <si>
    <t>599141112</t>
  </si>
  <si>
    <t>Vyplnění spár mezi silničními dílci trvale pružnou živičnou zálivkou</t>
  </si>
  <si>
    <t>m</t>
  </si>
  <si>
    <t>1435675884</t>
  </si>
  <si>
    <t>" plocha mezi živičnou komunikací a obrubníkem "</t>
  </si>
  <si>
    <t>Trubní vedení</t>
  </si>
  <si>
    <t>28</t>
  </si>
  <si>
    <t>871313121</t>
  </si>
  <si>
    <t>Montáž potrubí z kanalizačních trub z PVC otevřený výkop sklon do 20 % DN 150</t>
  </si>
  <si>
    <t>893354756</t>
  </si>
  <si>
    <t>"přípojka k uličním vpustím"</t>
  </si>
  <si>
    <t>29</t>
  </si>
  <si>
    <t>286111200</t>
  </si>
  <si>
    <t>trubka kanalizační hladká hrdlovaná D 160 x 3,6 x 5000 mm</t>
  </si>
  <si>
    <t>kus</t>
  </si>
  <si>
    <t>-134220449</t>
  </si>
  <si>
    <t>6/5*1,05</t>
  </si>
  <si>
    <t>30</t>
  </si>
  <si>
    <t>890102500</t>
  </si>
  <si>
    <t>Provedení napojení kanalizační přípojky na stávající kanalizační řad- vyvrtání otvoru do beton. potrubí+dod. a mont. manžety</t>
  </si>
  <si>
    <t>soubor</t>
  </si>
  <si>
    <t>-1219630871</t>
  </si>
  <si>
    <t>" potrubí DN 150"</t>
  </si>
  <si>
    <t>31</t>
  </si>
  <si>
    <t>895941311</t>
  </si>
  <si>
    <t>Zřízení vpusti kanalizační uliční z betonových dílců typ UVB-50</t>
  </si>
  <si>
    <t>1257485768</t>
  </si>
  <si>
    <t>32</t>
  </si>
  <si>
    <t>552423200</t>
  </si>
  <si>
    <t>mříž čtvercová D 400, plochá 500x500mm</t>
  </si>
  <si>
    <t>1032896535</t>
  </si>
  <si>
    <t>33</t>
  </si>
  <si>
    <t>592238500</t>
  </si>
  <si>
    <t xml:space="preserve">dno betonové pro uliční vpusť s výtokovým otvorem  45x33x5 cm</t>
  </si>
  <si>
    <t>-900391146</t>
  </si>
  <si>
    <t>2*1,01</t>
  </si>
  <si>
    <t>34</t>
  </si>
  <si>
    <t>592238570</t>
  </si>
  <si>
    <t xml:space="preserve">skruž betonová pro uliční vpusť horní  45x30x5 cm</t>
  </si>
  <si>
    <t>-1845580761</t>
  </si>
  <si>
    <t>35</t>
  </si>
  <si>
    <t>592238620</t>
  </si>
  <si>
    <t xml:space="preserve">skruž betonová pro uliční vpusť středová  45x30x5 cm</t>
  </si>
  <si>
    <t>-1730143818</t>
  </si>
  <si>
    <t>36</t>
  </si>
  <si>
    <t>592238740</t>
  </si>
  <si>
    <t>koš pozink. C3 DIN 4052, vysoký, pro rám 500/300</t>
  </si>
  <si>
    <t>-1618516472</t>
  </si>
  <si>
    <t>37</t>
  </si>
  <si>
    <t>899431111</t>
  </si>
  <si>
    <t>Výšková úprava uličního vstupu nebo vpusti do 200 mm zvýšením krycího hrnce, šoupěte nebo hydrantu</t>
  </si>
  <si>
    <t>1408624739</t>
  </si>
  <si>
    <t>38</t>
  </si>
  <si>
    <t>113451240</t>
  </si>
  <si>
    <t>Příplatek za řezání betonových obrubníků</t>
  </si>
  <si>
    <t>ks</t>
  </si>
  <si>
    <t>-263156523</t>
  </si>
  <si>
    <t>" obrubník silniční "</t>
  </si>
  <si>
    <t>" obrubník chodníkový "</t>
  </si>
  <si>
    <t>39</t>
  </si>
  <si>
    <t>916111123</t>
  </si>
  <si>
    <t>Osazení obruby z drobných kostek s boční opěrou do lože z betonu prostého</t>
  </si>
  <si>
    <t>1948331535</t>
  </si>
  <si>
    <t>" přídlažba- dvojřádek"</t>
  </si>
  <si>
    <t>104*2</t>
  </si>
  <si>
    <t>40</t>
  </si>
  <si>
    <t>583801200</t>
  </si>
  <si>
    <t>kostka dlažební drobná, žula velikost 8/10 cm</t>
  </si>
  <si>
    <t>-237902394</t>
  </si>
  <si>
    <t>" dvojřádek"</t>
  </si>
  <si>
    <t>104*0,2/4,5*1,02</t>
  </si>
  <si>
    <t>41</t>
  </si>
  <si>
    <t>916131213</t>
  </si>
  <si>
    <t>Osazení silničního obrubníku betonového stojatého s boční opěrou do lože z betonu prostého</t>
  </si>
  <si>
    <t>-2053060357</t>
  </si>
  <si>
    <t>" silniční betonový obrubník "</t>
  </si>
  <si>
    <t>66</t>
  </si>
  <si>
    <t>" silniční betonový obrubník snížený"</t>
  </si>
  <si>
    <t>" silniční betonový obrubník přechodový"</t>
  </si>
  <si>
    <t>90</t>
  </si>
  <si>
    <t>42</t>
  </si>
  <si>
    <t>592174650</t>
  </si>
  <si>
    <t xml:space="preserve">obrubník betonový silniční  100x15x25 cm</t>
  </si>
  <si>
    <t>-2034262075</t>
  </si>
  <si>
    <t>66*1,01</t>
  </si>
  <si>
    <t>43</t>
  </si>
  <si>
    <t>592174680</t>
  </si>
  <si>
    <t>obrubník betonový silniční nájezdový Standard 100x15x15 cm</t>
  </si>
  <si>
    <t>-1526143536</t>
  </si>
  <si>
    <t>" silniční obrubník snížený"</t>
  </si>
  <si>
    <t>10*1,01</t>
  </si>
  <si>
    <t>44</t>
  </si>
  <si>
    <t>592174690</t>
  </si>
  <si>
    <t>obrubník betonový silniční přechodový L + P Standard 100x15x15-25 cm</t>
  </si>
  <si>
    <t>-651047666</t>
  </si>
  <si>
    <t>" silniční obrubník přechodový"</t>
  </si>
  <si>
    <t>90*1,01</t>
  </si>
  <si>
    <t>45</t>
  </si>
  <si>
    <t>916231213</t>
  </si>
  <si>
    <t>Osazení chodníkového obrubníku betonového stojatého s boční opěrou do lože z betonu prostého</t>
  </si>
  <si>
    <t>-1019481307</t>
  </si>
  <si>
    <t>" obrubník chodníkový"</t>
  </si>
  <si>
    <t>104</t>
  </si>
  <si>
    <t>46</t>
  </si>
  <si>
    <t>592174930</t>
  </si>
  <si>
    <t>obrubník betonový chodníkový zkosený 100x10x25 cm přírodní šedá</t>
  </si>
  <si>
    <t>-169166982</t>
  </si>
  <si>
    <t>104*1,01</t>
  </si>
  <si>
    <t>47</t>
  </si>
  <si>
    <t>916991121</t>
  </si>
  <si>
    <t>Lože pod obrubníky, krajníky nebo obruby z dlažebních kostek z betonu prostého</t>
  </si>
  <si>
    <t>-1807014993</t>
  </si>
  <si>
    <t>66*0,01</t>
  </si>
  <si>
    <t>10*0,01</t>
  </si>
  <si>
    <t>90*0,01</t>
  </si>
  <si>
    <t>104*0,01</t>
  </si>
  <si>
    <t>48</t>
  </si>
  <si>
    <t>935111211</t>
  </si>
  <si>
    <t>Osazení příkopového žlabu do štěrkopísku tl 100 mm z betonových tvárnic š 800 mm</t>
  </si>
  <si>
    <t>-1687374193</t>
  </si>
  <si>
    <t>50</t>
  </si>
  <si>
    <t>979054441</t>
  </si>
  <si>
    <t>Očištění vybouraných z desek nebo dlaždic s původním spárováním z kameniva těženého</t>
  </si>
  <si>
    <t>-1057042805</t>
  </si>
  <si>
    <t>51</t>
  </si>
  <si>
    <t>979054451</t>
  </si>
  <si>
    <t>Očištění vybouraných zámkových dlaždic s původním spárováním z kameniva těženého</t>
  </si>
  <si>
    <t>-130385955</t>
  </si>
  <si>
    <t>998</t>
  </si>
  <si>
    <t>Přesun hmot</t>
  </si>
  <si>
    <t>52</t>
  </si>
  <si>
    <t>998223011</t>
  </si>
  <si>
    <t>Přesun hmot pro pozemní komunikace s krytem dlážděným</t>
  </si>
  <si>
    <t>317740977</t>
  </si>
  <si>
    <t>SO 103 - Sjezdy mimo profil chodníku</t>
  </si>
  <si>
    <t>564831111</t>
  </si>
  <si>
    <t>Podklad ze štěrkodrtě ŠD tl 100 mm</t>
  </si>
  <si>
    <t>879112030</t>
  </si>
  <si>
    <t>" dosypání štěrkodrti"</t>
  </si>
  <si>
    <t>1924854171</t>
  </si>
  <si>
    <t>1028570203</t>
  </si>
  <si>
    <t>" nový koberec asfaltové komunikace sjezd"</t>
  </si>
  <si>
    <t>998225111</t>
  </si>
  <si>
    <t>Přesun hmot pro pozemní komunikace s krytem z kamene, monolitickým betonovým nebo živičným</t>
  </si>
  <si>
    <t>1389458802</t>
  </si>
  <si>
    <t>SO 104 - Plastová roura DN 600</t>
  </si>
  <si>
    <t xml:space="preserve">HSV -  Práce a dodávky HSV</t>
  </si>
  <si>
    <t xml:space="preserve">    9 - Ostatní konstrukce a práce, bourání</t>
  </si>
  <si>
    <t xml:space="preserve">    998 -  Přesun hmot</t>
  </si>
  <si>
    <t xml:space="preserve"> Práce a dodávky HSV</t>
  </si>
  <si>
    <t>132201201</t>
  </si>
  <si>
    <t>Hloubení rýh š do 2000 mm v hornině tř. 3 objemu do 100 m3</t>
  </si>
  <si>
    <t>-1392842976</t>
  </si>
  <si>
    <t>" výkop pro nový propustek DN 600"</t>
  </si>
  <si>
    <t>(25*1)*1,3</t>
  </si>
  <si>
    <t>132201209</t>
  </si>
  <si>
    <t>Příplatek za lepivost k hloubení rýh š do 2000 mm v hornině tř. 3</t>
  </si>
  <si>
    <t>328858123</t>
  </si>
  <si>
    <t>32,5*0,5</t>
  </si>
  <si>
    <t>-261729830</t>
  </si>
  <si>
    <t>32,5</t>
  </si>
  <si>
    <t>5627091</t>
  </si>
  <si>
    <t>"uložení přebytečného výkopku na skládku "</t>
  </si>
  <si>
    <t>-483328422</t>
  </si>
  <si>
    <t xml:space="preserve">"  nový propustek DN 600"</t>
  </si>
  <si>
    <t>(25*1)*0,9</t>
  </si>
  <si>
    <t>-(3,14*0,3*0,3)*25</t>
  </si>
  <si>
    <t>583373020</t>
  </si>
  <si>
    <t>štěrkopísek frakce 0-16</t>
  </si>
  <si>
    <t>262221391</t>
  </si>
  <si>
    <t>(25*1)*0,9*2,02</t>
  </si>
  <si>
    <t>-(3,14*0,3*0,3)*25*2,02</t>
  </si>
  <si>
    <t>-29247560</t>
  </si>
  <si>
    <t>" dno výkopu pro nový propustek"</t>
  </si>
  <si>
    <t>(25*1)</t>
  </si>
  <si>
    <t>369256328</t>
  </si>
  <si>
    <t>(25*1)*0,1</t>
  </si>
  <si>
    <t>452311121</t>
  </si>
  <si>
    <t>Podkladní desky z betonu prostého tř. C 8/10 otevřený výkop</t>
  </si>
  <si>
    <t>-114154427</t>
  </si>
  <si>
    <t>" pod plastovou šachtu"</t>
  </si>
  <si>
    <t>(0,6*0,6)*0,1*2</t>
  </si>
  <si>
    <t>452351101</t>
  </si>
  <si>
    <t>Bednění podkladních desek nebo bloků nebo sedlového lože otevřený výkop</t>
  </si>
  <si>
    <t>-580509987</t>
  </si>
  <si>
    <t>(0,6+0,6)*2*0,1*2</t>
  </si>
  <si>
    <t>894812330</t>
  </si>
  <si>
    <t>Revizní a čistící šachta z monolitického betonu DN 600 , vč. bednění a odbednění, světlé hloubky 1200 mm, s napojením na potrubí DN 300</t>
  </si>
  <si>
    <t>-1693907579</t>
  </si>
  <si>
    <t>" monolitická revizní šachta"</t>
  </si>
  <si>
    <t>894812330a</t>
  </si>
  <si>
    <t>Revizní a čistící šachta z monolitického betonu DN 600 , vč. bednění a odbednění, světlé hloubky 1200 mm, s napojením na potrubí DN 600</t>
  </si>
  <si>
    <t>-1412242375</t>
  </si>
  <si>
    <t>894812376</t>
  </si>
  <si>
    <t>Revizní a čistící šachta z PP DN 600 poklop litinový do 40 t s betonovým prstencem</t>
  </si>
  <si>
    <t>1098786544</t>
  </si>
  <si>
    <t>" šachta plastová "</t>
  </si>
  <si>
    <t>896111118</t>
  </si>
  <si>
    <t>Provedení kompletního napojení nové kanalizace na stávající propustek DN 300</t>
  </si>
  <si>
    <t>-163105610</t>
  </si>
  <si>
    <t>896111119</t>
  </si>
  <si>
    <t>Provedení kompletního napojení nové kanalizace na stávající propustek DN 600</t>
  </si>
  <si>
    <t>-40361051</t>
  </si>
  <si>
    <t>Ostatní konstrukce a práce, bourání</t>
  </si>
  <si>
    <t>919551114</t>
  </si>
  <si>
    <t>Zřízení propustku z trub plastových PE rýhovaných se spojkami nebo s hrdlem DN 600 mm</t>
  </si>
  <si>
    <t>-38787762</t>
  </si>
  <si>
    <t>" nový propustek DN 600"</t>
  </si>
  <si>
    <t>562411130</t>
  </si>
  <si>
    <t>trouba plastová 11 kPA d = 600 mm</t>
  </si>
  <si>
    <t>83794370</t>
  </si>
  <si>
    <t>25*1,05</t>
  </si>
  <si>
    <t xml:space="preserve"> Přesun hmot</t>
  </si>
  <si>
    <t>998276101</t>
  </si>
  <si>
    <t>Přesun hmot pro trubní vedení z trub z plastických hmot otevřený výkop</t>
  </si>
  <si>
    <t>287582753</t>
  </si>
  <si>
    <t>SO 192 - Dopravní značení provizorní - DIO</t>
  </si>
  <si>
    <t>913911123a</t>
  </si>
  <si>
    <t xml:space="preserve">Montáž a demontáž  dočasného dopravního značení na 12 týdnů</t>
  </si>
  <si>
    <t>721967545</t>
  </si>
  <si>
    <t>" B21a+A15"</t>
  </si>
  <si>
    <t>" B20a+A6b"</t>
  </si>
  <si>
    <t>" B26"</t>
  </si>
  <si>
    <t>" Z4a+světlo - nezávislý zdroj"</t>
  </si>
  <si>
    <t>" Z4a"</t>
  </si>
  <si>
    <t>800 - Vegetační a sadové úpravy</t>
  </si>
  <si>
    <t xml:space="preserve">    18 - Zemní práce - povrchové úpravy terénu</t>
  </si>
  <si>
    <t>162301101</t>
  </si>
  <si>
    <t>Vodorovné přemístění do 500 m výkopku/sypaniny z horniny tř. 1 až 4</t>
  </si>
  <si>
    <t>-2129797619</t>
  </si>
  <si>
    <t>" nakládání ornice z meziskládky na zpětné ohumusování"</t>
  </si>
  <si>
    <t>" konečná úprava terénu"</t>
  </si>
  <si>
    <t>(120*0,1)</t>
  </si>
  <si>
    <t>" tvarování příkopu"</t>
  </si>
  <si>
    <t>(10*0,8)*0,1</t>
  </si>
  <si>
    <t>181301101</t>
  </si>
  <si>
    <t>Rozprostření ornice tl vrstvy do 100 mm pl do 500 m2 v rovině nebo ve svahu do 1:5</t>
  </si>
  <si>
    <t>-1057802199</t>
  </si>
  <si>
    <t>120</t>
  </si>
  <si>
    <t>(10*0,8)</t>
  </si>
  <si>
    <t>Zemní práce - povrchové úpravy terénu</t>
  </si>
  <si>
    <t>167103101</t>
  </si>
  <si>
    <t>Nakládání výkopku ze zemin schopných zúrodnění</t>
  </si>
  <si>
    <t>-1319276543</t>
  </si>
  <si>
    <t>181411131</t>
  </si>
  <si>
    <t>Založení parkového trávníku výsevem plochy do 1000 m2 v rovině a ve svahu do 1:5</t>
  </si>
  <si>
    <t>-496587801</t>
  </si>
  <si>
    <t xml:space="preserve">" plochy pro ozelenění  "</t>
  </si>
  <si>
    <t>005724100</t>
  </si>
  <si>
    <t>osivo směs travní parková</t>
  </si>
  <si>
    <t>kg</t>
  </si>
  <si>
    <t>-530991120</t>
  </si>
  <si>
    <t>120*0,05</t>
  </si>
  <si>
    <t>(10*0,8)*0,05</t>
  </si>
  <si>
    <t>998231411</t>
  </si>
  <si>
    <t>Ruční přesun hmot pro sadovnické a krajinářské úpravy do100 m</t>
  </si>
  <si>
    <t>-602766433</t>
  </si>
  <si>
    <t>1000 - Ostatní náklady</t>
  </si>
  <si>
    <t>OST - Ostatní</t>
  </si>
  <si>
    <t xml:space="preserve">    O01 - Ostatní</t>
  </si>
  <si>
    <t>OST</t>
  </si>
  <si>
    <t>Ostatní</t>
  </si>
  <si>
    <t>O01</t>
  </si>
  <si>
    <t>211500000</t>
  </si>
  <si>
    <t>Dokumentace skutečného provedení</t>
  </si>
  <si>
    <t>512</t>
  </si>
  <si>
    <t>-1458085715</t>
  </si>
  <si>
    <t>221500000</t>
  </si>
  <si>
    <t>Vytýčení stávajících sítí</t>
  </si>
  <si>
    <t>-1541622472</t>
  </si>
  <si>
    <t xml:space="preserve">"  vytýčení  stávajících podzemních inženýrských sítí před zahájením zemních prací a přeložek"</t>
  </si>
  <si>
    <t>221600000</t>
  </si>
  <si>
    <t>Vytýčení hlavních bodů stavby autorizovaným geodetem</t>
  </si>
  <si>
    <t>173001784</t>
  </si>
  <si>
    <t>" vytýčení hlavních bodů stavby před zahájením stavby autorizovaným geodetem vč. vypracování TZ"</t>
  </si>
  <si>
    <t>" včetně souřadnic a situace- ověřeno kulatým razítkem a dodatkem dle právních předpisů"</t>
  </si>
  <si>
    <t>231600000</t>
  </si>
  <si>
    <t>Geodetické práce</t>
  </si>
  <si>
    <t>1731511608</t>
  </si>
  <si>
    <t>" vytýčení obvodu a hranic staveniště, objektů stavby a pevných vytyčovacích bodů vč. fixace a obnovení zhotovitelem"</t>
  </si>
  <si>
    <t xml:space="preserve">"  vyhotovení dokumentace v listinné a digitální podobě"</t>
  </si>
  <si>
    <t>241700000</t>
  </si>
  <si>
    <t>Pasportizace objektů</t>
  </si>
  <si>
    <t>897797787</t>
  </si>
  <si>
    <t xml:space="preserve">" pasportizace stávajících objektů v blízkosti  stavby před a po ukončení stavby"</t>
  </si>
  <si>
    <t>" pokud nebude prováděno nebude i fakturováno"</t>
  </si>
  <si>
    <t>411600000</t>
  </si>
  <si>
    <t xml:space="preserve">GP oddělování pro všechny SO, </t>
  </si>
  <si>
    <t>-1407072758</t>
  </si>
  <si>
    <t>711800000</t>
  </si>
  <si>
    <t>Průkazné a kontrolní zkoušky</t>
  </si>
  <si>
    <t>-1175535217</t>
  </si>
  <si>
    <t>" dle ČSN , TP,TPG, ostatních předpisů, kompletní revize, kompletní tlakové zkoušky"</t>
  </si>
  <si>
    <t>821800000</t>
  </si>
  <si>
    <t>Fotodokumentace stavby</t>
  </si>
  <si>
    <t>104029619</t>
  </si>
  <si>
    <t>" fotodokumentace stavcby před a po stavbě- ucelené foto změny celé komunikace v jejím průběhu"</t>
  </si>
  <si>
    <t>" zařazení fotek do fotoalba v časové souslednosti s popisem činností a číslem objektu"</t>
  </si>
  <si>
    <t>" provedení v listinné a v digitální podobě"</t>
  </si>
  <si>
    <t>1020 - VRN</t>
  </si>
  <si>
    <t>VRN - Vedlejší rozpočtové náklady</t>
  </si>
  <si>
    <t xml:space="preserve">    0 - Vedlejší rozpočtové náklady</t>
  </si>
  <si>
    <t>Vedlejší rozpočtové náklady</t>
  </si>
  <si>
    <t>030001000</t>
  </si>
  <si>
    <t>Zařízení staveniště</t>
  </si>
  <si>
    <t>Kč</t>
  </si>
  <si>
    <t>CS ÚRS 2013 01</t>
  </si>
  <si>
    <t>1024</t>
  </si>
  <si>
    <t>279511481</t>
  </si>
  <si>
    <t>070001000</t>
  </si>
  <si>
    <t>Provozní vlivy</t>
  </si>
  <si>
    <t>-1407019779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</si>
</sst>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26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38</v>
      </c>
      <c r="E29" s="46"/>
      <c r="F29" s="32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2" customFormat="1" ht="14.4" customHeight="1">
      <c r="B30" s="45"/>
      <c r="C30" s="46"/>
      <c r="D30" s="46"/>
      <c r="E30" s="46"/>
      <c r="F30" s="32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2" customFormat="1" ht="14.4" customHeight="1">
      <c r="B31" s="45"/>
      <c r="C31" s="46"/>
      <c r="D31" s="46"/>
      <c r="E31" s="46"/>
      <c r="F31" s="32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2" customFormat="1" ht="14.4" customHeight="1">
      <c r="B32" s="45"/>
      <c r="C32" s="46"/>
      <c r="D32" s="46"/>
      <c r="E32" s="46"/>
      <c r="F32" s="32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2" customFormat="1" ht="14.4" customHeight="1">
      <c r="B33" s="45"/>
      <c r="C33" s="46"/>
      <c r="D33" s="46"/>
      <c r="E33" s="46"/>
      <c r="F33" s="32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1"/>
    </row>
    <row r="35" s="1" customFormat="1" ht="25.92" customHeight="1"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14.4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</row>
    <row r="38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1" customFormat="1" ht="14.4" customHeight="1">
      <c r="B49" s="38"/>
      <c r="C49" s="39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39"/>
      <c r="AQ49" s="39"/>
      <c r="AR49" s="4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1" customFormat="1">
      <c r="B60" s="38"/>
      <c r="C60" s="39"/>
      <c r="D60" s="60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0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0" t="s">
        <v>49</v>
      </c>
      <c r="AI60" s="41"/>
      <c r="AJ60" s="41"/>
      <c r="AK60" s="41"/>
      <c r="AL60" s="41"/>
      <c r="AM60" s="60" t="s">
        <v>50</v>
      </c>
      <c r="AN60" s="41"/>
      <c r="AO60" s="41"/>
      <c r="AP60" s="39"/>
      <c r="AQ60" s="39"/>
      <c r="AR60" s="43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1" customFormat="1">
      <c r="B64" s="38"/>
      <c r="C64" s="39"/>
      <c r="D64" s="58" t="s">
        <v>51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8" t="s">
        <v>52</v>
      </c>
      <c r="AI64" s="59"/>
      <c r="AJ64" s="59"/>
      <c r="AK64" s="59"/>
      <c r="AL64" s="59"/>
      <c r="AM64" s="59"/>
      <c r="AN64" s="59"/>
      <c r="AO64" s="59"/>
      <c r="AP64" s="39"/>
      <c r="AQ64" s="39"/>
      <c r="AR64" s="43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1" customFormat="1">
      <c r="B75" s="38"/>
      <c r="C75" s="39"/>
      <c r="D75" s="60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0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0" t="s">
        <v>49</v>
      </c>
      <c r="AI75" s="41"/>
      <c r="AJ75" s="41"/>
      <c r="AK75" s="41"/>
      <c r="AL75" s="41"/>
      <c r="AM75" s="60" t="s">
        <v>50</v>
      </c>
      <c r="AN75" s="41"/>
      <c r="AO75" s="41"/>
      <c r="AP75" s="39"/>
      <c r="AQ75" s="39"/>
      <c r="AR75" s="43"/>
    </row>
    <row r="76" s="1" customFormat="1"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</row>
    <row r="77" s="1" customFormat="1" ht="6.96" customHeight="1"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43"/>
    </row>
    <row r="81" s="1" customFormat="1" ht="6.96" customHeight="1"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43"/>
    </row>
    <row r="82" s="1" customFormat="1" ht="24.96" customHeight="1">
      <c r="B82" s="38"/>
      <c r="C82" s="23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</row>
    <row r="84" s="3" customFormat="1" ht="12" customHeight="1">
      <c r="B84" s="65"/>
      <c r="C84" s="32" t="s">
        <v>13</v>
      </c>
      <c r="D84" s="66"/>
      <c r="E84" s="66"/>
      <c r="F84" s="66"/>
      <c r="G84" s="66"/>
      <c r="H84" s="66"/>
      <c r="I84" s="66"/>
      <c r="J84" s="66"/>
      <c r="K84" s="66"/>
      <c r="L84" s="66" t="str">
        <f>K5</f>
        <v>086</v>
      </c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7"/>
    </row>
    <row r="85" s="4" customFormat="1" ht="36.96" customHeight="1">
      <c r="B85" s="68"/>
      <c r="C85" s="69" t="s">
        <v>16</v>
      </c>
      <c r="D85" s="70"/>
      <c r="E85" s="70"/>
      <c r="F85" s="70"/>
      <c r="G85" s="70"/>
      <c r="H85" s="70"/>
      <c r="I85" s="70"/>
      <c r="J85" s="70"/>
      <c r="K85" s="70"/>
      <c r="L85" s="71" t="str">
        <f>K6</f>
        <v>Doplnění chodníku v křižovatce ulic Sokolská a Sušilova - rozc.Kouty, Zábřeh</v>
      </c>
      <c r="M85" s="70"/>
      <c r="N85" s="70"/>
      <c r="O85" s="70"/>
      <c r="P85" s="70"/>
      <c r="Q85" s="70"/>
      <c r="R85" s="70"/>
      <c r="S85" s="70"/>
      <c r="T85" s="70"/>
      <c r="U85" s="70"/>
      <c r="V85" s="70"/>
      <c r="W85" s="70"/>
      <c r="X85" s="70"/>
      <c r="Y85" s="70"/>
      <c r="Z85" s="70"/>
      <c r="AA85" s="70"/>
      <c r="AB85" s="70"/>
      <c r="AC85" s="70"/>
      <c r="AD85" s="70"/>
      <c r="AE85" s="70"/>
      <c r="AF85" s="70"/>
      <c r="AG85" s="70"/>
      <c r="AH85" s="70"/>
      <c r="AI85" s="70"/>
      <c r="AJ85" s="70"/>
      <c r="AK85" s="70"/>
      <c r="AL85" s="70"/>
      <c r="AM85" s="70"/>
      <c r="AN85" s="70"/>
      <c r="AO85" s="70"/>
      <c r="AP85" s="70"/>
      <c r="AQ85" s="70"/>
      <c r="AR85" s="72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</row>
    <row r="87" s="1" customFormat="1" ht="12" customHeight="1">
      <c r="B87" s="38"/>
      <c r="C87" s="32" t="s">
        <v>20</v>
      </c>
      <c r="D87" s="39"/>
      <c r="E87" s="39"/>
      <c r="F87" s="39"/>
      <c r="G87" s="39"/>
      <c r="H87" s="39"/>
      <c r="I87" s="39"/>
      <c r="J87" s="39"/>
      <c r="K87" s="39"/>
      <c r="L87" s="73" t="str">
        <f>IF(K8="","",K8)</f>
        <v>Zábřeh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2" t="s">
        <v>22</v>
      </c>
      <c r="AJ87" s="39"/>
      <c r="AK87" s="39"/>
      <c r="AL87" s="39"/>
      <c r="AM87" s="74" t="str">
        <f>IF(AN8= "","",AN8)</f>
        <v>26. 12. 2018</v>
      </c>
      <c r="AN87" s="74"/>
      <c r="AO87" s="39"/>
      <c r="AP87" s="39"/>
      <c r="AQ87" s="39"/>
      <c r="AR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</row>
    <row r="89" s="1" customFormat="1" ht="15.15" customHeight="1">
      <c r="B89" s="38"/>
      <c r="C89" s="32" t="s">
        <v>24</v>
      </c>
      <c r="D89" s="39"/>
      <c r="E89" s="39"/>
      <c r="F89" s="39"/>
      <c r="G89" s="39"/>
      <c r="H89" s="39"/>
      <c r="I89" s="39"/>
      <c r="J89" s="39"/>
      <c r="K89" s="39"/>
      <c r="L89" s="66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2" t="s">
        <v>30</v>
      </c>
      <c r="AJ89" s="39"/>
      <c r="AK89" s="39"/>
      <c r="AL89" s="39"/>
      <c r="AM89" s="75" t="str">
        <f>IF(E17="","",E17)</f>
        <v xml:space="preserve"> </v>
      </c>
      <c r="AN89" s="66"/>
      <c r="AO89" s="66"/>
      <c r="AP89" s="66"/>
      <c r="AQ89" s="39"/>
      <c r="AR89" s="43"/>
      <c r="AS89" s="76" t="s">
        <v>54</v>
      </c>
      <c r="AT89" s="77"/>
      <c r="AU89" s="78"/>
      <c r="AV89" s="78"/>
      <c r="AW89" s="78"/>
      <c r="AX89" s="78"/>
      <c r="AY89" s="78"/>
      <c r="AZ89" s="78"/>
      <c r="BA89" s="78"/>
      <c r="BB89" s="78"/>
      <c r="BC89" s="78"/>
      <c r="BD89" s="79"/>
    </row>
    <row r="90" s="1" customFormat="1" ht="15.15" customHeight="1">
      <c r="B90" s="38"/>
      <c r="C90" s="32" t="s">
        <v>28</v>
      </c>
      <c r="D90" s="39"/>
      <c r="E90" s="39"/>
      <c r="F90" s="39"/>
      <c r="G90" s="39"/>
      <c r="H90" s="39"/>
      <c r="I90" s="39"/>
      <c r="J90" s="39"/>
      <c r="K90" s="39"/>
      <c r="L90" s="66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2" t="s">
        <v>32</v>
      </c>
      <c r="AJ90" s="39"/>
      <c r="AK90" s="39"/>
      <c r="AL90" s="39"/>
      <c r="AM90" s="75" t="str">
        <f>IF(E20="","",E20)</f>
        <v xml:space="preserve"> </v>
      </c>
      <c r="AN90" s="66"/>
      <c r="AO90" s="66"/>
      <c r="AP90" s="66"/>
      <c r="AQ90" s="39"/>
      <c r="AR90" s="43"/>
      <c r="AS90" s="80"/>
      <c r="AT90" s="81"/>
      <c r="AU90" s="82"/>
      <c r="AV90" s="82"/>
      <c r="AW90" s="82"/>
      <c r="AX90" s="82"/>
      <c r="AY90" s="82"/>
      <c r="AZ90" s="82"/>
      <c r="BA90" s="82"/>
      <c r="BB90" s="82"/>
      <c r="BC90" s="82"/>
      <c r="BD90" s="83"/>
    </row>
    <row r="91" s="1" customFormat="1" ht="10.8" customHeight="1"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4"/>
      <c r="AT91" s="85"/>
      <c r="AU91" s="86"/>
      <c r="AV91" s="86"/>
      <c r="AW91" s="86"/>
      <c r="AX91" s="86"/>
      <c r="AY91" s="86"/>
      <c r="AZ91" s="86"/>
      <c r="BA91" s="86"/>
      <c r="BB91" s="86"/>
      <c r="BC91" s="86"/>
      <c r="BD91" s="87"/>
    </row>
    <row r="92" s="1" customFormat="1" ht="29.28" customHeight="1">
      <c r="B92" s="38"/>
      <c r="C92" s="88" t="s">
        <v>55</v>
      </c>
      <c r="D92" s="89"/>
      <c r="E92" s="89"/>
      <c r="F92" s="89"/>
      <c r="G92" s="89"/>
      <c r="H92" s="90"/>
      <c r="I92" s="91" t="s">
        <v>56</v>
      </c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92" t="s">
        <v>57</v>
      </c>
      <c r="AH92" s="89"/>
      <c r="AI92" s="89"/>
      <c r="AJ92" s="89"/>
      <c r="AK92" s="89"/>
      <c r="AL92" s="89"/>
      <c r="AM92" s="89"/>
      <c r="AN92" s="91" t="s">
        <v>58</v>
      </c>
      <c r="AO92" s="89"/>
      <c r="AP92" s="93"/>
      <c r="AQ92" s="94" t="s">
        <v>59</v>
      </c>
      <c r="AR92" s="43"/>
      <c r="AS92" s="95" t="s">
        <v>60</v>
      </c>
      <c r="AT92" s="96" t="s">
        <v>61</v>
      </c>
      <c r="AU92" s="96" t="s">
        <v>62</v>
      </c>
      <c r="AV92" s="96" t="s">
        <v>63</v>
      </c>
      <c r="AW92" s="96" t="s">
        <v>64</v>
      </c>
      <c r="AX92" s="96" t="s">
        <v>65</v>
      </c>
      <c r="AY92" s="96" t="s">
        <v>66</v>
      </c>
      <c r="AZ92" s="96" t="s">
        <v>67</v>
      </c>
      <c r="BA92" s="96" t="s">
        <v>68</v>
      </c>
      <c r="BB92" s="96" t="s">
        <v>69</v>
      </c>
      <c r="BC92" s="96" t="s">
        <v>70</v>
      </c>
      <c r="BD92" s="97" t="s">
        <v>71</v>
      </c>
    </row>
    <row r="93" s="1" customFormat="1" ht="10.8" customHeight="1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98"/>
      <c r="AT93" s="99"/>
      <c r="AU93" s="99"/>
      <c r="AV93" s="99"/>
      <c r="AW93" s="99"/>
      <c r="AX93" s="99"/>
      <c r="AY93" s="99"/>
      <c r="AZ93" s="99"/>
      <c r="BA93" s="99"/>
      <c r="BB93" s="99"/>
      <c r="BC93" s="99"/>
      <c r="BD93" s="100"/>
    </row>
    <row r="94" s="5" customFormat="1" ht="32.4" customHeight="1">
      <c r="B94" s="101"/>
      <c r="C94" s="102" t="s">
        <v>72</v>
      </c>
      <c r="D94" s="103"/>
      <c r="E94" s="103"/>
      <c r="F94" s="103"/>
      <c r="G94" s="103"/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4">
        <f>ROUND(AG95+AG97+SUM(AG102:AG104),2)</f>
        <v>0</v>
      </c>
      <c r="AH94" s="104"/>
      <c r="AI94" s="104"/>
      <c r="AJ94" s="104"/>
      <c r="AK94" s="104"/>
      <c r="AL94" s="104"/>
      <c r="AM94" s="104"/>
      <c r="AN94" s="105">
        <f>SUM(AG94,AT94)</f>
        <v>0</v>
      </c>
      <c r="AO94" s="105"/>
      <c r="AP94" s="105"/>
      <c r="AQ94" s="106" t="s">
        <v>1</v>
      </c>
      <c r="AR94" s="107"/>
      <c r="AS94" s="108">
        <f>ROUND(AS95+AS97+SUM(AS102:AS104),2)</f>
        <v>0</v>
      </c>
      <c r="AT94" s="109">
        <f>ROUND(SUM(AV94:AW94),2)</f>
        <v>0</v>
      </c>
      <c r="AU94" s="110">
        <f>ROUND(AU95+AU97+SUM(AU102:AU104),5)</f>
        <v>0</v>
      </c>
      <c r="AV94" s="109">
        <f>ROUND(AZ94*L29,2)</f>
        <v>0</v>
      </c>
      <c r="AW94" s="109">
        <f>ROUND(BA94*L30,2)</f>
        <v>0</v>
      </c>
      <c r="AX94" s="109">
        <f>ROUND(BB94*L29,2)</f>
        <v>0</v>
      </c>
      <c r="AY94" s="109">
        <f>ROUND(BC94*L30,2)</f>
        <v>0</v>
      </c>
      <c r="AZ94" s="109">
        <f>ROUND(AZ95+AZ97+SUM(AZ102:AZ104),2)</f>
        <v>0</v>
      </c>
      <c r="BA94" s="109">
        <f>ROUND(BA95+BA97+SUM(BA102:BA104),2)</f>
        <v>0</v>
      </c>
      <c r="BB94" s="109">
        <f>ROUND(BB95+BB97+SUM(BB102:BB104),2)</f>
        <v>0</v>
      </c>
      <c r="BC94" s="109">
        <f>ROUND(BC95+BC97+SUM(BC102:BC104),2)</f>
        <v>0</v>
      </c>
      <c r="BD94" s="111">
        <f>ROUND(BD95+BD97+SUM(BD102:BD104),2)</f>
        <v>0</v>
      </c>
      <c r="BS94" s="112" t="s">
        <v>73</v>
      </c>
      <c r="BT94" s="112" t="s">
        <v>74</v>
      </c>
      <c r="BU94" s="113" t="s">
        <v>75</v>
      </c>
      <c r="BV94" s="112" t="s">
        <v>76</v>
      </c>
      <c r="BW94" s="112" t="s">
        <v>5</v>
      </c>
      <c r="BX94" s="112" t="s">
        <v>77</v>
      </c>
      <c r="CL94" s="112" t="s">
        <v>1</v>
      </c>
    </row>
    <row r="95" s="6" customFormat="1" ht="16.5" customHeight="1">
      <c r="B95" s="114"/>
      <c r="C95" s="115"/>
      <c r="D95" s="116" t="s">
        <v>78</v>
      </c>
      <c r="E95" s="116"/>
      <c r="F95" s="116"/>
      <c r="G95" s="116"/>
      <c r="H95" s="116"/>
      <c r="I95" s="117"/>
      <c r="J95" s="116" t="s">
        <v>79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ROUND(AG96,2)</f>
        <v>0</v>
      </c>
      <c r="AH95" s="117"/>
      <c r="AI95" s="117"/>
      <c r="AJ95" s="117"/>
      <c r="AK95" s="117"/>
      <c r="AL95" s="117"/>
      <c r="AM95" s="117"/>
      <c r="AN95" s="119">
        <f>SUM(AG95,AT95)</f>
        <v>0</v>
      </c>
      <c r="AO95" s="117"/>
      <c r="AP95" s="117"/>
      <c r="AQ95" s="120" t="s">
        <v>80</v>
      </c>
      <c r="AR95" s="121"/>
      <c r="AS95" s="122">
        <f>ROUND(AS96,2)</f>
        <v>0</v>
      </c>
      <c r="AT95" s="123">
        <f>ROUND(SUM(AV95:AW95),2)</f>
        <v>0</v>
      </c>
      <c r="AU95" s="124">
        <f>ROUND(AU96,5)</f>
        <v>0</v>
      </c>
      <c r="AV95" s="123">
        <f>ROUND(AZ95*L29,2)</f>
        <v>0</v>
      </c>
      <c r="AW95" s="123">
        <f>ROUND(BA95*L30,2)</f>
        <v>0</v>
      </c>
      <c r="AX95" s="123">
        <f>ROUND(BB95*L29,2)</f>
        <v>0</v>
      </c>
      <c r="AY95" s="123">
        <f>ROUND(BC95*L30,2)</f>
        <v>0</v>
      </c>
      <c r="AZ95" s="123">
        <f>ROUND(AZ96,2)</f>
        <v>0</v>
      </c>
      <c r="BA95" s="123">
        <f>ROUND(BA96,2)</f>
        <v>0</v>
      </c>
      <c r="BB95" s="123">
        <f>ROUND(BB96,2)</f>
        <v>0</v>
      </c>
      <c r="BC95" s="123">
        <f>ROUND(BC96,2)</f>
        <v>0</v>
      </c>
      <c r="BD95" s="125">
        <f>ROUND(BD96,2)</f>
        <v>0</v>
      </c>
      <c r="BS95" s="126" t="s">
        <v>73</v>
      </c>
      <c r="BT95" s="126" t="s">
        <v>81</v>
      </c>
      <c r="BU95" s="126" t="s">
        <v>75</v>
      </c>
      <c r="BV95" s="126" t="s">
        <v>76</v>
      </c>
      <c r="BW95" s="126" t="s">
        <v>82</v>
      </c>
      <c r="BX95" s="126" t="s">
        <v>5</v>
      </c>
      <c r="CL95" s="126" t="s">
        <v>1</v>
      </c>
      <c r="CM95" s="126" t="s">
        <v>83</v>
      </c>
    </row>
    <row r="96" s="3" customFormat="1" ht="16.5" customHeight="1">
      <c r="A96" s="127" t="s">
        <v>84</v>
      </c>
      <c r="B96" s="65"/>
      <c r="C96" s="128"/>
      <c r="D96" s="128"/>
      <c r="E96" s="129" t="s">
        <v>85</v>
      </c>
      <c r="F96" s="129"/>
      <c r="G96" s="129"/>
      <c r="H96" s="129"/>
      <c r="I96" s="129"/>
      <c r="J96" s="128"/>
      <c r="K96" s="129" t="s">
        <v>86</v>
      </c>
      <c r="L96" s="129"/>
      <c r="M96" s="129"/>
      <c r="N96" s="129"/>
      <c r="O96" s="129"/>
      <c r="P96" s="129"/>
      <c r="Q96" s="129"/>
      <c r="R96" s="129"/>
      <c r="S96" s="129"/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30">
        <f>'SO 001 - Příprava území, ...'!J32</f>
        <v>0</v>
      </c>
      <c r="AH96" s="128"/>
      <c r="AI96" s="128"/>
      <c r="AJ96" s="128"/>
      <c r="AK96" s="128"/>
      <c r="AL96" s="128"/>
      <c r="AM96" s="128"/>
      <c r="AN96" s="130">
        <f>SUM(AG96,AT96)</f>
        <v>0</v>
      </c>
      <c r="AO96" s="128"/>
      <c r="AP96" s="128"/>
      <c r="AQ96" s="131" t="s">
        <v>87</v>
      </c>
      <c r="AR96" s="67"/>
      <c r="AS96" s="132">
        <v>0</v>
      </c>
      <c r="AT96" s="133">
        <f>ROUND(SUM(AV96:AW96),2)</f>
        <v>0</v>
      </c>
      <c r="AU96" s="134">
        <f>'SO 001 - Příprava území, ...'!P124</f>
        <v>0</v>
      </c>
      <c r="AV96" s="133">
        <f>'SO 001 - Příprava území, ...'!J35</f>
        <v>0</v>
      </c>
      <c r="AW96" s="133">
        <f>'SO 001 - Příprava území, ...'!J36</f>
        <v>0</v>
      </c>
      <c r="AX96" s="133">
        <f>'SO 001 - Příprava území, ...'!J37</f>
        <v>0</v>
      </c>
      <c r="AY96" s="133">
        <f>'SO 001 - Příprava území, ...'!J38</f>
        <v>0</v>
      </c>
      <c r="AZ96" s="133">
        <f>'SO 001 - Příprava území, ...'!F35</f>
        <v>0</v>
      </c>
      <c r="BA96" s="133">
        <f>'SO 001 - Příprava území, ...'!F36</f>
        <v>0</v>
      </c>
      <c r="BB96" s="133">
        <f>'SO 001 - Příprava území, ...'!F37</f>
        <v>0</v>
      </c>
      <c r="BC96" s="133">
        <f>'SO 001 - Příprava území, ...'!F38</f>
        <v>0</v>
      </c>
      <c r="BD96" s="135">
        <f>'SO 001 - Příprava území, ...'!F39</f>
        <v>0</v>
      </c>
      <c r="BT96" s="136" t="s">
        <v>83</v>
      </c>
      <c r="BV96" s="136" t="s">
        <v>76</v>
      </c>
      <c r="BW96" s="136" t="s">
        <v>88</v>
      </c>
      <c r="BX96" s="136" t="s">
        <v>82</v>
      </c>
      <c r="CL96" s="136" t="s">
        <v>1</v>
      </c>
    </row>
    <row r="97" s="6" customFormat="1" ht="16.5" customHeight="1">
      <c r="B97" s="114"/>
      <c r="C97" s="115"/>
      <c r="D97" s="116" t="s">
        <v>89</v>
      </c>
      <c r="E97" s="116"/>
      <c r="F97" s="116"/>
      <c r="G97" s="116"/>
      <c r="H97" s="116"/>
      <c r="I97" s="117"/>
      <c r="J97" s="116" t="s">
        <v>90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ROUND(SUM(AG98:AG101),2)</f>
        <v>0</v>
      </c>
      <c r="AH97" s="117"/>
      <c r="AI97" s="117"/>
      <c r="AJ97" s="117"/>
      <c r="AK97" s="117"/>
      <c r="AL97" s="117"/>
      <c r="AM97" s="117"/>
      <c r="AN97" s="119">
        <f>SUM(AG97,AT97)</f>
        <v>0</v>
      </c>
      <c r="AO97" s="117"/>
      <c r="AP97" s="117"/>
      <c r="AQ97" s="120" t="s">
        <v>80</v>
      </c>
      <c r="AR97" s="121"/>
      <c r="AS97" s="122">
        <f>ROUND(SUM(AS98:AS101),2)</f>
        <v>0</v>
      </c>
      <c r="AT97" s="123">
        <f>ROUND(SUM(AV97:AW97),2)</f>
        <v>0</v>
      </c>
      <c r="AU97" s="124">
        <f>ROUND(SUM(AU98:AU101),5)</f>
        <v>0</v>
      </c>
      <c r="AV97" s="123">
        <f>ROUND(AZ97*L29,2)</f>
        <v>0</v>
      </c>
      <c r="AW97" s="123">
        <f>ROUND(BA97*L30,2)</f>
        <v>0</v>
      </c>
      <c r="AX97" s="123">
        <f>ROUND(BB97*L29,2)</f>
        <v>0</v>
      </c>
      <c r="AY97" s="123">
        <f>ROUND(BC97*L30,2)</f>
        <v>0</v>
      </c>
      <c r="AZ97" s="123">
        <f>ROUND(SUM(AZ98:AZ101),2)</f>
        <v>0</v>
      </c>
      <c r="BA97" s="123">
        <f>ROUND(SUM(BA98:BA101),2)</f>
        <v>0</v>
      </c>
      <c r="BB97" s="123">
        <f>ROUND(SUM(BB98:BB101),2)</f>
        <v>0</v>
      </c>
      <c r="BC97" s="123">
        <f>ROUND(SUM(BC98:BC101),2)</f>
        <v>0</v>
      </c>
      <c r="BD97" s="125">
        <f>ROUND(SUM(BD98:BD101),2)</f>
        <v>0</v>
      </c>
      <c r="BS97" s="126" t="s">
        <v>73</v>
      </c>
      <c r="BT97" s="126" t="s">
        <v>81</v>
      </c>
      <c r="BU97" s="126" t="s">
        <v>75</v>
      </c>
      <c r="BV97" s="126" t="s">
        <v>76</v>
      </c>
      <c r="BW97" s="126" t="s">
        <v>91</v>
      </c>
      <c r="BX97" s="126" t="s">
        <v>5</v>
      </c>
      <c r="CL97" s="126" t="s">
        <v>1</v>
      </c>
      <c r="CM97" s="126" t="s">
        <v>83</v>
      </c>
    </row>
    <row r="98" s="3" customFormat="1" ht="38.25" customHeight="1">
      <c r="A98" s="127" t="s">
        <v>84</v>
      </c>
      <c r="B98" s="65"/>
      <c r="C98" s="128"/>
      <c r="D98" s="128"/>
      <c r="E98" s="129" t="s">
        <v>92</v>
      </c>
      <c r="F98" s="129"/>
      <c r="G98" s="129"/>
      <c r="H98" s="129"/>
      <c r="I98" s="129"/>
      <c r="J98" s="128"/>
      <c r="K98" s="129" t="s">
        <v>93</v>
      </c>
      <c r="L98" s="129"/>
      <c r="M98" s="129"/>
      <c r="N98" s="129"/>
      <c r="O98" s="129"/>
      <c r="P98" s="129"/>
      <c r="Q98" s="129"/>
      <c r="R98" s="129"/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30">
        <f>'SO 101 - SO 102 - Obrusná...'!J32</f>
        <v>0</v>
      </c>
      <c r="AH98" s="128"/>
      <c r="AI98" s="128"/>
      <c r="AJ98" s="128"/>
      <c r="AK98" s="128"/>
      <c r="AL98" s="128"/>
      <c r="AM98" s="128"/>
      <c r="AN98" s="130">
        <f>SUM(AG98,AT98)</f>
        <v>0</v>
      </c>
      <c r="AO98" s="128"/>
      <c r="AP98" s="128"/>
      <c r="AQ98" s="131" t="s">
        <v>87</v>
      </c>
      <c r="AR98" s="67"/>
      <c r="AS98" s="132">
        <v>0</v>
      </c>
      <c r="AT98" s="133">
        <f>ROUND(SUM(AV98:AW98),2)</f>
        <v>0</v>
      </c>
      <c r="AU98" s="134">
        <f>'SO 101 - SO 102 - Obrusná...'!P128</f>
        <v>0</v>
      </c>
      <c r="AV98" s="133">
        <f>'SO 101 - SO 102 - Obrusná...'!J35</f>
        <v>0</v>
      </c>
      <c r="AW98" s="133">
        <f>'SO 101 - SO 102 - Obrusná...'!J36</f>
        <v>0</v>
      </c>
      <c r="AX98" s="133">
        <f>'SO 101 - SO 102 - Obrusná...'!J37</f>
        <v>0</v>
      </c>
      <c r="AY98" s="133">
        <f>'SO 101 - SO 102 - Obrusná...'!J38</f>
        <v>0</v>
      </c>
      <c r="AZ98" s="133">
        <f>'SO 101 - SO 102 - Obrusná...'!F35</f>
        <v>0</v>
      </c>
      <c r="BA98" s="133">
        <f>'SO 101 - SO 102 - Obrusná...'!F36</f>
        <v>0</v>
      </c>
      <c r="BB98" s="133">
        <f>'SO 101 - SO 102 - Obrusná...'!F37</f>
        <v>0</v>
      </c>
      <c r="BC98" s="133">
        <f>'SO 101 - SO 102 - Obrusná...'!F38</f>
        <v>0</v>
      </c>
      <c r="BD98" s="135">
        <f>'SO 101 - SO 102 - Obrusná...'!F39</f>
        <v>0</v>
      </c>
      <c r="BT98" s="136" t="s">
        <v>83</v>
      </c>
      <c r="BV98" s="136" t="s">
        <v>76</v>
      </c>
      <c r="BW98" s="136" t="s">
        <v>94</v>
      </c>
      <c r="BX98" s="136" t="s">
        <v>91</v>
      </c>
      <c r="CL98" s="136" t="s">
        <v>1</v>
      </c>
    </row>
    <row r="99" s="3" customFormat="1" ht="16.5" customHeight="1">
      <c r="A99" s="127" t="s">
        <v>84</v>
      </c>
      <c r="B99" s="65"/>
      <c r="C99" s="128"/>
      <c r="D99" s="128"/>
      <c r="E99" s="129" t="s">
        <v>95</v>
      </c>
      <c r="F99" s="129"/>
      <c r="G99" s="129"/>
      <c r="H99" s="129"/>
      <c r="I99" s="129"/>
      <c r="J99" s="128"/>
      <c r="K99" s="129" t="s">
        <v>96</v>
      </c>
      <c r="L99" s="129"/>
      <c r="M99" s="129"/>
      <c r="N99" s="129"/>
      <c r="O99" s="129"/>
      <c r="P99" s="129"/>
      <c r="Q99" s="129"/>
      <c r="R99" s="129"/>
      <c r="S99" s="129"/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30">
        <f>'SO 103 - Sjezdy mimo prof...'!J32</f>
        <v>0</v>
      </c>
      <c r="AH99" s="128"/>
      <c r="AI99" s="128"/>
      <c r="AJ99" s="128"/>
      <c r="AK99" s="128"/>
      <c r="AL99" s="128"/>
      <c r="AM99" s="128"/>
      <c r="AN99" s="130">
        <f>SUM(AG99,AT99)</f>
        <v>0</v>
      </c>
      <c r="AO99" s="128"/>
      <c r="AP99" s="128"/>
      <c r="AQ99" s="131" t="s">
        <v>87</v>
      </c>
      <c r="AR99" s="67"/>
      <c r="AS99" s="132">
        <v>0</v>
      </c>
      <c r="AT99" s="133">
        <f>ROUND(SUM(AV99:AW99),2)</f>
        <v>0</v>
      </c>
      <c r="AU99" s="134">
        <f>'SO 103 - Sjezdy mimo prof...'!P123</f>
        <v>0</v>
      </c>
      <c r="AV99" s="133">
        <f>'SO 103 - Sjezdy mimo prof...'!J35</f>
        <v>0</v>
      </c>
      <c r="AW99" s="133">
        <f>'SO 103 - Sjezdy mimo prof...'!J36</f>
        <v>0</v>
      </c>
      <c r="AX99" s="133">
        <f>'SO 103 - Sjezdy mimo prof...'!J37</f>
        <v>0</v>
      </c>
      <c r="AY99" s="133">
        <f>'SO 103 - Sjezdy mimo prof...'!J38</f>
        <v>0</v>
      </c>
      <c r="AZ99" s="133">
        <f>'SO 103 - Sjezdy mimo prof...'!F35</f>
        <v>0</v>
      </c>
      <c r="BA99" s="133">
        <f>'SO 103 - Sjezdy mimo prof...'!F36</f>
        <v>0</v>
      </c>
      <c r="BB99" s="133">
        <f>'SO 103 - Sjezdy mimo prof...'!F37</f>
        <v>0</v>
      </c>
      <c r="BC99" s="133">
        <f>'SO 103 - Sjezdy mimo prof...'!F38</f>
        <v>0</v>
      </c>
      <c r="BD99" s="135">
        <f>'SO 103 - Sjezdy mimo prof...'!F39</f>
        <v>0</v>
      </c>
      <c r="BT99" s="136" t="s">
        <v>83</v>
      </c>
      <c r="BV99" s="136" t="s">
        <v>76</v>
      </c>
      <c r="BW99" s="136" t="s">
        <v>97</v>
      </c>
      <c r="BX99" s="136" t="s">
        <v>91</v>
      </c>
      <c r="CL99" s="136" t="s">
        <v>1</v>
      </c>
    </row>
    <row r="100" s="3" customFormat="1" ht="16.5" customHeight="1">
      <c r="A100" s="127" t="s">
        <v>84</v>
      </c>
      <c r="B100" s="65"/>
      <c r="C100" s="128"/>
      <c r="D100" s="128"/>
      <c r="E100" s="129" t="s">
        <v>98</v>
      </c>
      <c r="F100" s="129"/>
      <c r="G100" s="129"/>
      <c r="H100" s="129"/>
      <c r="I100" s="129"/>
      <c r="J100" s="128"/>
      <c r="K100" s="129" t="s">
        <v>99</v>
      </c>
      <c r="L100" s="129"/>
      <c r="M100" s="129"/>
      <c r="N100" s="129"/>
      <c r="O100" s="129"/>
      <c r="P100" s="129"/>
      <c r="Q100" s="129"/>
      <c r="R100" s="129"/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30">
        <f>'SO 104 - Plastová roura D...'!J32</f>
        <v>0</v>
      </c>
      <c r="AH100" s="128"/>
      <c r="AI100" s="128"/>
      <c r="AJ100" s="128"/>
      <c r="AK100" s="128"/>
      <c r="AL100" s="128"/>
      <c r="AM100" s="128"/>
      <c r="AN100" s="130">
        <f>SUM(AG100,AT100)</f>
        <v>0</v>
      </c>
      <c r="AO100" s="128"/>
      <c r="AP100" s="128"/>
      <c r="AQ100" s="131" t="s">
        <v>87</v>
      </c>
      <c r="AR100" s="67"/>
      <c r="AS100" s="132">
        <v>0</v>
      </c>
      <c r="AT100" s="133">
        <f>ROUND(SUM(AV100:AW100),2)</f>
        <v>0</v>
      </c>
      <c r="AU100" s="134">
        <f>'SO 104 - Plastová roura D...'!P127</f>
        <v>0</v>
      </c>
      <c r="AV100" s="133">
        <f>'SO 104 - Plastová roura D...'!J35</f>
        <v>0</v>
      </c>
      <c r="AW100" s="133">
        <f>'SO 104 - Plastová roura D...'!J36</f>
        <v>0</v>
      </c>
      <c r="AX100" s="133">
        <f>'SO 104 - Plastová roura D...'!J37</f>
        <v>0</v>
      </c>
      <c r="AY100" s="133">
        <f>'SO 104 - Plastová roura D...'!J38</f>
        <v>0</v>
      </c>
      <c r="AZ100" s="133">
        <f>'SO 104 - Plastová roura D...'!F35</f>
        <v>0</v>
      </c>
      <c r="BA100" s="133">
        <f>'SO 104 - Plastová roura D...'!F36</f>
        <v>0</v>
      </c>
      <c r="BB100" s="133">
        <f>'SO 104 - Plastová roura D...'!F37</f>
        <v>0</v>
      </c>
      <c r="BC100" s="133">
        <f>'SO 104 - Plastová roura D...'!F38</f>
        <v>0</v>
      </c>
      <c r="BD100" s="135">
        <f>'SO 104 - Plastová roura D...'!F39</f>
        <v>0</v>
      </c>
      <c r="BT100" s="136" t="s">
        <v>83</v>
      </c>
      <c r="BV100" s="136" t="s">
        <v>76</v>
      </c>
      <c r="BW100" s="136" t="s">
        <v>100</v>
      </c>
      <c r="BX100" s="136" t="s">
        <v>91</v>
      </c>
      <c r="CL100" s="136" t="s">
        <v>1</v>
      </c>
    </row>
    <row r="101" s="3" customFormat="1" ht="16.5" customHeight="1">
      <c r="A101" s="127" t="s">
        <v>84</v>
      </c>
      <c r="B101" s="65"/>
      <c r="C101" s="128"/>
      <c r="D101" s="128"/>
      <c r="E101" s="129" t="s">
        <v>101</v>
      </c>
      <c r="F101" s="129"/>
      <c r="G101" s="129"/>
      <c r="H101" s="129"/>
      <c r="I101" s="129"/>
      <c r="J101" s="128"/>
      <c r="K101" s="129" t="s">
        <v>102</v>
      </c>
      <c r="L101" s="129"/>
      <c r="M101" s="129"/>
      <c r="N101" s="129"/>
      <c r="O101" s="129"/>
      <c r="P101" s="129"/>
      <c r="Q101" s="129"/>
      <c r="R101" s="129"/>
      <c r="S101" s="129"/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30">
        <f>'SO 192 - Dopravní značení...'!J32</f>
        <v>0</v>
      </c>
      <c r="AH101" s="128"/>
      <c r="AI101" s="128"/>
      <c r="AJ101" s="128"/>
      <c r="AK101" s="128"/>
      <c r="AL101" s="128"/>
      <c r="AM101" s="128"/>
      <c r="AN101" s="130">
        <f>SUM(AG101,AT101)</f>
        <v>0</v>
      </c>
      <c r="AO101" s="128"/>
      <c r="AP101" s="128"/>
      <c r="AQ101" s="131" t="s">
        <v>87</v>
      </c>
      <c r="AR101" s="67"/>
      <c r="AS101" s="132">
        <v>0</v>
      </c>
      <c r="AT101" s="133">
        <f>ROUND(SUM(AV101:AW101),2)</f>
        <v>0</v>
      </c>
      <c r="AU101" s="134">
        <f>'SO 192 - Dopravní značení...'!P122</f>
        <v>0</v>
      </c>
      <c r="AV101" s="133">
        <f>'SO 192 - Dopravní značení...'!J35</f>
        <v>0</v>
      </c>
      <c r="AW101" s="133">
        <f>'SO 192 - Dopravní značení...'!J36</f>
        <v>0</v>
      </c>
      <c r="AX101" s="133">
        <f>'SO 192 - Dopravní značení...'!J37</f>
        <v>0</v>
      </c>
      <c r="AY101" s="133">
        <f>'SO 192 - Dopravní značení...'!J38</f>
        <v>0</v>
      </c>
      <c r="AZ101" s="133">
        <f>'SO 192 - Dopravní značení...'!F35</f>
        <v>0</v>
      </c>
      <c r="BA101" s="133">
        <f>'SO 192 - Dopravní značení...'!F36</f>
        <v>0</v>
      </c>
      <c r="BB101" s="133">
        <f>'SO 192 - Dopravní značení...'!F37</f>
        <v>0</v>
      </c>
      <c r="BC101" s="133">
        <f>'SO 192 - Dopravní značení...'!F38</f>
        <v>0</v>
      </c>
      <c r="BD101" s="135">
        <f>'SO 192 - Dopravní značení...'!F39</f>
        <v>0</v>
      </c>
      <c r="BT101" s="136" t="s">
        <v>83</v>
      </c>
      <c r="BV101" s="136" t="s">
        <v>76</v>
      </c>
      <c r="BW101" s="136" t="s">
        <v>103</v>
      </c>
      <c r="BX101" s="136" t="s">
        <v>91</v>
      </c>
      <c r="CL101" s="136" t="s">
        <v>1</v>
      </c>
    </row>
    <row r="102" s="6" customFormat="1" ht="16.5" customHeight="1">
      <c r="A102" s="127" t="s">
        <v>84</v>
      </c>
      <c r="B102" s="114"/>
      <c r="C102" s="115"/>
      <c r="D102" s="116" t="s">
        <v>104</v>
      </c>
      <c r="E102" s="116"/>
      <c r="F102" s="116"/>
      <c r="G102" s="116"/>
      <c r="H102" s="116"/>
      <c r="I102" s="117"/>
      <c r="J102" s="116" t="s">
        <v>105</v>
      </c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116"/>
      <c r="Y102" s="116"/>
      <c r="Z102" s="116"/>
      <c r="AA102" s="116"/>
      <c r="AB102" s="116"/>
      <c r="AC102" s="116"/>
      <c r="AD102" s="116"/>
      <c r="AE102" s="116"/>
      <c r="AF102" s="116"/>
      <c r="AG102" s="119">
        <f>'800 - Vegetační a sadové ...'!J30</f>
        <v>0</v>
      </c>
      <c r="AH102" s="117"/>
      <c r="AI102" s="117"/>
      <c r="AJ102" s="117"/>
      <c r="AK102" s="117"/>
      <c r="AL102" s="117"/>
      <c r="AM102" s="117"/>
      <c r="AN102" s="119">
        <f>SUM(AG102,AT102)</f>
        <v>0</v>
      </c>
      <c r="AO102" s="117"/>
      <c r="AP102" s="117"/>
      <c r="AQ102" s="120" t="s">
        <v>80</v>
      </c>
      <c r="AR102" s="121"/>
      <c r="AS102" s="122">
        <v>0</v>
      </c>
      <c r="AT102" s="123">
        <f>ROUND(SUM(AV102:AW102),2)</f>
        <v>0</v>
      </c>
      <c r="AU102" s="124">
        <f>'800 - Vegetační a sadové ...'!P120</f>
        <v>0</v>
      </c>
      <c r="AV102" s="123">
        <f>'800 - Vegetační a sadové ...'!J33</f>
        <v>0</v>
      </c>
      <c r="AW102" s="123">
        <f>'800 - Vegetační a sadové ...'!J34</f>
        <v>0</v>
      </c>
      <c r="AX102" s="123">
        <f>'800 - Vegetační a sadové ...'!J35</f>
        <v>0</v>
      </c>
      <c r="AY102" s="123">
        <f>'800 - Vegetační a sadové ...'!J36</f>
        <v>0</v>
      </c>
      <c r="AZ102" s="123">
        <f>'800 - Vegetační a sadové ...'!F33</f>
        <v>0</v>
      </c>
      <c r="BA102" s="123">
        <f>'800 - Vegetační a sadové ...'!F34</f>
        <v>0</v>
      </c>
      <c r="BB102" s="123">
        <f>'800 - Vegetační a sadové ...'!F35</f>
        <v>0</v>
      </c>
      <c r="BC102" s="123">
        <f>'800 - Vegetační a sadové ...'!F36</f>
        <v>0</v>
      </c>
      <c r="BD102" s="125">
        <f>'800 - Vegetační a sadové ...'!F37</f>
        <v>0</v>
      </c>
      <c r="BT102" s="126" t="s">
        <v>81</v>
      </c>
      <c r="BV102" s="126" t="s">
        <v>76</v>
      </c>
      <c r="BW102" s="126" t="s">
        <v>106</v>
      </c>
      <c r="BX102" s="126" t="s">
        <v>5</v>
      </c>
      <c r="CL102" s="126" t="s">
        <v>1</v>
      </c>
      <c r="CM102" s="126" t="s">
        <v>83</v>
      </c>
    </row>
    <row r="103" s="6" customFormat="1" ht="16.5" customHeight="1">
      <c r="A103" s="127" t="s">
        <v>84</v>
      </c>
      <c r="B103" s="114"/>
      <c r="C103" s="115"/>
      <c r="D103" s="116" t="s">
        <v>107</v>
      </c>
      <c r="E103" s="116"/>
      <c r="F103" s="116"/>
      <c r="G103" s="116"/>
      <c r="H103" s="116"/>
      <c r="I103" s="117"/>
      <c r="J103" s="116" t="s">
        <v>108</v>
      </c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9">
        <f>'1000 - Ostatní náklady'!J30</f>
        <v>0</v>
      </c>
      <c r="AH103" s="117"/>
      <c r="AI103" s="117"/>
      <c r="AJ103" s="117"/>
      <c r="AK103" s="117"/>
      <c r="AL103" s="117"/>
      <c r="AM103" s="117"/>
      <c r="AN103" s="119">
        <f>SUM(AG103,AT103)</f>
        <v>0</v>
      </c>
      <c r="AO103" s="117"/>
      <c r="AP103" s="117"/>
      <c r="AQ103" s="120" t="s">
        <v>80</v>
      </c>
      <c r="AR103" s="121"/>
      <c r="AS103" s="122">
        <v>0</v>
      </c>
      <c r="AT103" s="123">
        <f>ROUND(SUM(AV103:AW103),2)</f>
        <v>0</v>
      </c>
      <c r="AU103" s="124">
        <f>'1000 - Ostatní náklady'!P118</f>
        <v>0</v>
      </c>
      <c r="AV103" s="123">
        <f>'1000 - Ostatní náklady'!J33</f>
        <v>0</v>
      </c>
      <c r="AW103" s="123">
        <f>'1000 - Ostatní náklady'!J34</f>
        <v>0</v>
      </c>
      <c r="AX103" s="123">
        <f>'1000 - Ostatní náklady'!J35</f>
        <v>0</v>
      </c>
      <c r="AY103" s="123">
        <f>'1000 - Ostatní náklady'!J36</f>
        <v>0</v>
      </c>
      <c r="AZ103" s="123">
        <f>'1000 - Ostatní náklady'!F33</f>
        <v>0</v>
      </c>
      <c r="BA103" s="123">
        <f>'1000 - Ostatní náklady'!F34</f>
        <v>0</v>
      </c>
      <c r="BB103" s="123">
        <f>'1000 - Ostatní náklady'!F35</f>
        <v>0</v>
      </c>
      <c r="BC103" s="123">
        <f>'1000 - Ostatní náklady'!F36</f>
        <v>0</v>
      </c>
      <c r="BD103" s="125">
        <f>'1000 - Ostatní náklady'!F37</f>
        <v>0</v>
      </c>
      <c r="BT103" s="126" t="s">
        <v>81</v>
      </c>
      <c r="BV103" s="126" t="s">
        <v>76</v>
      </c>
      <c r="BW103" s="126" t="s">
        <v>109</v>
      </c>
      <c r="BX103" s="126" t="s">
        <v>5</v>
      </c>
      <c r="CL103" s="126" t="s">
        <v>1</v>
      </c>
      <c r="CM103" s="126" t="s">
        <v>83</v>
      </c>
    </row>
    <row r="104" s="6" customFormat="1" ht="16.5" customHeight="1">
      <c r="A104" s="127" t="s">
        <v>84</v>
      </c>
      <c r="B104" s="114"/>
      <c r="C104" s="115"/>
      <c r="D104" s="116" t="s">
        <v>110</v>
      </c>
      <c r="E104" s="116"/>
      <c r="F104" s="116"/>
      <c r="G104" s="116"/>
      <c r="H104" s="116"/>
      <c r="I104" s="117"/>
      <c r="J104" s="116" t="s">
        <v>111</v>
      </c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9">
        <f>'1020 - VRN'!J30</f>
        <v>0</v>
      </c>
      <c r="AH104" s="117"/>
      <c r="AI104" s="117"/>
      <c r="AJ104" s="117"/>
      <c r="AK104" s="117"/>
      <c r="AL104" s="117"/>
      <c r="AM104" s="117"/>
      <c r="AN104" s="119">
        <f>SUM(AG104,AT104)</f>
        <v>0</v>
      </c>
      <c r="AO104" s="117"/>
      <c r="AP104" s="117"/>
      <c r="AQ104" s="120" t="s">
        <v>80</v>
      </c>
      <c r="AR104" s="121"/>
      <c r="AS104" s="137">
        <v>0</v>
      </c>
      <c r="AT104" s="138">
        <f>ROUND(SUM(AV104:AW104),2)</f>
        <v>0</v>
      </c>
      <c r="AU104" s="139">
        <f>'1020 - VRN'!P118</f>
        <v>0</v>
      </c>
      <c r="AV104" s="138">
        <f>'1020 - VRN'!J33</f>
        <v>0</v>
      </c>
      <c r="AW104" s="138">
        <f>'1020 - VRN'!J34</f>
        <v>0</v>
      </c>
      <c r="AX104" s="138">
        <f>'1020 - VRN'!J35</f>
        <v>0</v>
      </c>
      <c r="AY104" s="138">
        <f>'1020 - VRN'!J36</f>
        <v>0</v>
      </c>
      <c r="AZ104" s="138">
        <f>'1020 - VRN'!F33</f>
        <v>0</v>
      </c>
      <c r="BA104" s="138">
        <f>'1020 - VRN'!F34</f>
        <v>0</v>
      </c>
      <c r="BB104" s="138">
        <f>'1020 - VRN'!F35</f>
        <v>0</v>
      </c>
      <c r="BC104" s="138">
        <f>'1020 - VRN'!F36</f>
        <v>0</v>
      </c>
      <c r="BD104" s="140">
        <f>'1020 - VRN'!F37</f>
        <v>0</v>
      </c>
      <c r="BT104" s="126" t="s">
        <v>81</v>
      </c>
      <c r="BV104" s="126" t="s">
        <v>76</v>
      </c>
      <c r="BW104" s="126" t="s">
        <v>112</v>
      </c>
      <c r="BX104" s="126" t="s">
        <v>5</v>
      </c>
      <c r="CL104" s="126" t="s">
        <v>1</v>
      </c>
      <c r="CM104" s="126" t="s">
        <v>83</v>
      </c>
    </row>
    <row r="105" s="1" customFormat="1" ht="30" customHeight="1"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43"/>
    </row>
    <row r="106" s="1" customFormat="1" ht="6.96" customHeight="1">
      <c r="B106" s="61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43"/>
    </row>
  </sheetData>
  <sheetProtection sheet="1" formatColumns="0" formatRows="0" objects="1" scenarios="1" spinCount="100000" saltValue="fmU+IoaIhSyQAaiwRMIiE9HTUXLGAhbWR9zXrKJTuf7vEtpGWyzZZdndMkedv7lPXuUTG9tBm+TD3VbA9R5bkw==" hashValue="79L13ebaKrLBX7TzTAftcJbFygoQij18MeH6fZ+Q4b3VqtRIPczNJ5JRJuc2jucjZ47OaxlDwM5fHAICdYkvCw==" algorithmName="SHA-512" password="CC35"/>
  <mergeCells count="7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102:AP102"/>
    <mergeCell ref="AN103:AP103"/>
    <mergeCell ref="AN104:AP104"/>
    <mergeCell ref="D102:H102"/>
    <mergeCell ref="D95:H95"/>
    <mergeCell ref="E96:I96"/>
    <mergeCell ref="D97:H97"/>
    <mergeCell ref="E98:I98"/>
    <mergeCell ref="E99:I99"/>
    <mergeCell ref="E100:I100"/>
    <mergeCell ref="E101:I101"/>
    <mergeCell ref="D103:H103"/>
    <mergeCell ref="D104:H104"/>
    <mergeCell ref="AG104:AM104"/>
    <mergeCell ref="AG103:AM103"/>
    <mergeCell ref="C92:G92"/>
    <mergeCell ref="I92:AF92"/>
    <mergeCell ref="J95:AF95"/>
    <mergeCell ref="K96:AF96"/>
    <mergeCell ref="J97:AF97"/>
    <mergeCell ref="K98:AF98"/>
    <mergeCell ref="K99:AF99"/>
    <mergeCell ref="K100:AF100"/>
    <mergeCell ref="K101:AF101"/>
    <mergeCell ref="J102:AF102"/>
    <mergeCell ref="J103:AF103"/>
    <mergeCell ref="J104:AF104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N94:AP94"/>
  </mergeCells>
  <hyperlinks>
    <hyperlink ref="A96" location="'SO 001 - Příprava území, ...'!C2" display="/"/>
    <hyperlink ref="A98" location="'SO 101 - SO 102 - Obrusná...'!C2" display="/"/>
    <hyperlink ref="A99" location="'SO 103 - Sjezdy mimo prof...'!C2" display="/"/>
    <hyperlink ref="A100" location="'SO 104 - Plastová roura D...'!C2" display="/"/>
    <hyperlink ref="A101" location="'SO 192 - Dopravní značení...'!C2" display="/"/>
    <hyperlink ref="A102" location="'800 - Vegetační a sadové ...'!C2" display="/"/>
    <hyperlink ref="A103" location="'1000 - Ostatní náklady'!C2" display="/"/>
    <hyperlink ref="A104" location="'1020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88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83</v>
      </c>
    </row>
    <row r="4" ht="24.96" customHeight="1">
      <c r="B4" s="20"/>
      <c r="D4" s="145" t="s">
        <v>113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Doplnění chodníku v křižovatce ulic Sokolská a Sušilova - rozc.Kouty, Zábřeh</v>
      </c>
      <c r="F7" s="147"/>
      <c r="G7" s="147"/>
      <c r="H7" s="147"/>
      <c r="L7" s="20"/>
    </row>
    <row r="8" ht="12" customHeight="1">
      <c r="B8" s="20"/>
      <c r="D8" s="147" t="s">
        <v>114</v>
      </c>
      <c r="L8" s="20"/>
    </row>
    <row r="9" s="1" customFormat="1" ht="16.5" customHeight="1">
      <c r="B9" s="43"/>
      <c r="E9" s="148" t="s">
        <v>115</v>
      </c>
      <c r="F9" s="1"/>
      <c r="G9" s="1"/>
      <c r="H9" s="1"/>
      <c r="I9" s="149"/>
      <c r="L9" s="43"/>
    </row>
    <row r="10" s="1" customFormat="1" ht="12" customHeight="1">
      <c r="B10" s="43"/>
      <c r="D10" s="147" t="s">
        <v>116</v>
      </c>
      <c r="I10" s="149"/>
      <c r="L10" s="43"/>
    </row>
    <row r="11" s="1" customFormat="1" ht="36.96" customHeight="1">
      <c r="B11" s="43"/>
      <c r="E11" s="150" t="s">
        <v>117</v>
      </c>
      <c r="F11" s="1"/>
      <c r="G11" s="1"/>
      <c r="H11" s="1"/>
      <c r="I11" s="149"/>
      <c r="L11" s="43"/>
    </row>
    <row r="12" s="1" customFormat="1">
      <c r="B12" s="43"/>
      <c r="I12" s="149"/>
      <c r="L12" s="43"/>
    </row>
    <row r="13" s="1" customFormat="1" ht="12" customHeight="1">
      <c r="B13" s="43"/>
      <c r="D13" s="147" t="s">
        <v>18</v>
      </c>
      <c r="F13" s="136" t="s">
        <v>1</v>
      </c>
      <c r="I13" s="151" t="s">
        <v>19</v>
      </c>
      <c r="J13" s="136" t="s">
        <v>1</v>
      </c>
      <c r="L13" s="43"/>
    </row>
    <row r="14" s="1" customFormat="1" ht="12" customHeight="1">
      <c r="B14" s="43"/>
      <c r="D14" s="147" t="s">
        <v>20</v>
      </c>
      <c r="F14" s="136" t="s">
        <v>21</v>
      </c>
      <c r="I14" s="151" t="s">
        <v>22</v>
      </c>
      <c r="J14" s="152" t="str">
        <f>'Rekapitulace stavby'!AN8</f>
        <v>26. 12. 2018</v>
      </c>
      <c r="L14" s="43"/>
    </row>
    <row r="15" s="1" customFormat="1" ht="10.8" customHeight="1">
      <c r="B15" s="43"/>
      <c r="I15" s="149"/>
      <c r="L15" s="43"/>
    </row>
    <row r="16" s="1" customFormat="1" ht="12" customHeight="1">
      <c r="B16" s="43"/>
      <c r="D16" s="147" t="s">
        <v>24</v>
      </c>
      <c r="I16" s="151" t="s">
        <v>25</v>
      </c>
      <c r="J16" s="136" t="str">
        <f>IF('Rekapitulace stavby'!AN10="","",'Rekapitulace stavby'!AN10)</f>
        <v/>
      </c>
      <c r="L16" s="43"/>
    </row>
    <row r="17" s="1" customFormat="1" ht="18" customHeight="1">
      <c r="B17" s="43"/>
      <c r="E17" s="136" t="str">
        <f>IF('Rekapitulace stavby'!E11="","",'Rekapitulace stavby'!E11)</f>
        <v xml:space="preserve"> </v>
      </c>
      <c r="I17" s="151" t="s">
        <v>27</v>
      </c>
      <c r="J17" s="136" t="str">
        <f>IF('Rekapitulace stavby'!AN11="","",'Rekapitulace stavby'!AN11)</f>
        <v/>
      </c>
      <c r="L17" s="43"/>
    </row>
    <row r="18" s="1" customFormat="1" ht="6.96" customHeight="1">
      <c r="B18" s="43"/>
      <c r="I18" s="149"/>
      <c r="L18" s="43"/>
    </row>
    <row r="19" s="1" customFormat="1" ht="12" customHeight="1">
      <c r="B19" s="43"/>
      <c r="D19" s="147" t="s">
        <v>28</v>
      </c>
      <c r="I19" s="151" t="s">
        <v>25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1" t="s">
        <v>27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9"/>
      <c r="L21" s="43"/>
    </row>
    <row r="22" s="1" customFormat="1" ht="12" customHeight="1">
      <c r="B22" s="43"/>
      <c r="D22" s="147" t="s">
        <v>30</v>
      </c>
      <c r="I22" s="151" t="s">
        <v>25</v>
      </c>
      <c r="J22" s="136" t="str">
        <f>IF('Rekapitulace stavby'!AN16="","",'Rekapitulace stavby'!AN16)</f>
        <v/>
      </c>
      <c r="L22" s="43"/>
    </row>
    <row r="23" s="1" customFormat="1" ht="18" customHeight="1">
      <c r="B23" s="43"/>
      <c r="E23" s="136" t="str">
        <f>IF('Rekapitulace stavby'!E17="","",'Rekapitulace stavby'!E17)</f>
        <v xml:space="preserve"> </v>
      </c>
      <c r="I23" s="151" t="s">
        <v>27</v>
      </c>
      <c r="J23" s="136" t="str">
        <f>IF('Rekapitulace stavby'!AN17="","",'Rekapitulace stavby'!AN17)</f>
        <v/>
      </c>
      <c r="L23" s="43"/>
    </row>
    <row r="24" s="1" customFormat="1" ht="6.96" customHeight="1">
      <c r="B24" s="43"/>
      <c r="I24" s="149"/>
      <c r="L24" s="43"/>
    </row>
    <row r="25" s="1" customFormat="1" ht="12" customHeight="1">
      <c r="B25" s="43"/>
      <c r="D25" s="147" t="s">
        <v>32</v>
      </c>
      <c r="I25" s="151" t="s">
        <v>25</v>
      </c>
      <c r="J25" s="136" t="str">
        <f>IF('Rekapitulace stavby'!AN19="","",'Rekapitulace stavby'!AN19)</f>
        <v/>
      </c>
      <c r="L25" s="43"/>
    </row>
    <row r="26" s="1" customFormat="1" ht="18" customHeight="1">
      <c r="B26" s="43"/>
      <c r="E26" s="136" t="str">
        <f>IF('Rekapitulace stavby'!E20="","",'Rekapitulace stavby'!E20)</f>
        <v xml:space="preserve"> </v>
      </c>
      <c r="I26" s="151" t="s">
        <v>27</v>
      </c>
      <c r="J26" s="136" t="str">
        <f>IF('Rekapitulace stavby'!AN20="","",'Rekapitulace stavby'!AN20)</f>
        <v/>
      </c>
      <c r="L26" s="43"/>
    </row>
    <row r="27" s="1" customFormat="1" ht="6.96" customHeight="1">
      <c r="B27" s="43"/>
      <c r="I27" s="149"/>
      <c r="L27" s="43"/>
    </row>
    <row r="28" s="1" customFormat="1" ht="12" customHeight="1">
      <c r="B28" s="43"/>
      <c r="D28" s="147" t="s">
        <v>33</v>
      </c>
      <c r="I28" s="149"/>
      <c r="L28" s="43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3"/>
      <c r="I30" s="149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25.44" customHeight="1">
      <c r="B32" s="43"/>
      <c r="D32" s="157" t="s">
        <v>34</v>
      </c>
      <c r="I32" s="149"/>
      <c r="J32" s="158">
        <f>ROUND(J124,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6"/>
      <c r="J33" s="78"/>
      <c r="K33" s="78"/>
      <c r="L33" s="43"/>
    </row>
    <row r="34" s="1" customFormat="1" ht="14.4" customHeight="1">
      <c r="B34" s="43"/>
      <c r="F34" s="159" t="s">
        <v>36</v>
      </c>
      <c r="I34" s="160" t="s">
        <v>35</v>
      </c>
      <c r="J34" s="159" t="s">
        <v>37</v>
      </c>
      <c r="L34" s="43"/>
    </row>
    <row r="35" s="1" customFormat="1" ht="14.4" customHeight="1">
      <c r="B35" s="43"/>
      <c r="D35" s="161" t="s">
        <v>38</v>
      </c>
      <c r="E35" s="147" t="s">
        <v>39</v>
      </c>
      <c r="F35" s="162">
        <f>ROUND((SUM(BE124:BE199)),  2)</f>
        <v>0</v>
      </c>
      <c r="I35" s="163">
        <v>0.20999999999999999</v>
      </c>
      <c r="J35" s="162">
        <f>ROUND(((SUM(BE124:BE199))*I35),  2)</f>
        <v>0</v>
      </c>
      <c r="L35" s="43"/>
    </row>
    <row r="36" s="1" customFormat="1" ht="14.4" customHeight="1">
      <c r="B36" s="43"/>
      <c r="E36" s="147" t="s">
        <v>40</v>
      </c>
      <c r="F36" s="162">
        <f>ROUND((SUM(BF124:BF199)),  2)</f>
        <v>0</v>
      </c>
      <c r="I36" s="163">
        <v>0.14999999999999999</v>
      </c>
      <c r="J36" s="162">
        <f>ROUND(((SUM(BF124:BF199))*I36),  2)</f>
        <v>0</v>
      </c>
      <c r="L36" s="43"/>
    </row>
    <row r="37" hidden="1" s="1" customFormat="1" ht="14.4" customHeight="1">
      <c r="B37" s="43"/>
      <c r="E37" s="147" t="s">
        <v>41</v>
      </c>
      <c r="F37" s="162">
        <f>ROUND((SUM(BG124:BG199)),  2)</f>
        <v>0</v>
      </c>
      <c r="I37" s="163">
        <v>0.20999999999999999</v>
      </c>
      <c r="J37" s="162">
        <f>0</f>
        <v>0</v>
      </c>
      <c r="L37" s="43"/>
    </row>
    <row r="38" hidden="1" s="1" customFormat="1" ht="14.4" customHeight="1">
      <c r="B38" s="43"/>
      <c r="E38" s="147" t="s">
        <v>42</v>
      </c>
      <c r="F38" s="162">
        <f>ROUND((SUM(BH124:BH199)),  2)</f>
        <v>0</v>
      </c>
      <c r="I38" s="163">
        <v>0.14999999999999999</v>
      </c>
      <c r="J38" s="162">
        <f>0</f>
        <v>0</v>
      </c>
      <c r="L38" s="43"/>
    </row>
    <row r="39" hidden="1" s="1" customFormat="1" ht="14.4" customHeight="1">
      <c r="B39" s="43"/>
      <c r="E39" s="147" t="s">
        <v>43</v>
      </c>
      <c r="F39" s="162">
        <f>ROUND((SUM(BI124:BI199)),  2)</f>
        <v>0</v>
      </c>
      <c r="I39" s="163">
        <v>0</v>
      </c>
      <c r="J39" s="162">
        <f>0</f>
        <v>0</v>
      </c>
      <c r="L39" s="43"/>
    </row>
    <row r="40" s="1" customFormat="1" ht="6.96" customHeight="1">
      <c r="B40" s="43"/>
      <c r="I40" s="149"/>
      <c r="L40" s="43"/>
    </row>
    <row r="41" s="1" customFormat="1" ht="25.44" customHeight="1">
      <c r="B41" s="43"/>
      <c r="C41" s="164"/>
      <c r="D41" s="165" t="s">
        <v>44</v>
      </c>
      <c r="E41" s="166"/>
      <c r="F41" s="166"/>
      <c r="G41" s="167" t="s">
        <v>45</v>
      </c>
      <c r="H41" s="168" t="s">
        <v>46</v>
      </c>
      <c r="I41" s="169"/>
      <c r="J41" s="170">
        <f>SUM(J32:J39)</f>
        <v>0</v>
      </c>
      <c r="K41" s="171"/>
      <c r="L41" s="43"/>
    </row>
    <row r="42" s="1" customFormat="1" ht="14.4" customHeight="1">
      <c r="B42" s="43"/>
      <c r="I42" s="14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47</v>
      </c>
      <c r="E50" s="173"/>
      <c r="F50" s="173"/>
      <c r="G50" s="172" t="s">
        <v>48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49</v>
      </c>
      <c r="E61" s="176"/>
      <c r="F61" s="177" t="s">
        <v>50</v>
      </c>
      <c r="G61" s="175" t="s">
        <v>49</v>
      </c>
      <c r="H61" s="176"/>
      <c r="I61" s="178"/>
      <c r="J61" s="179" t="s">
        <v>50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51</v>
      </c>
      <c r="E65" s="173"/>
      <c r="F65" s="173"/>
      <c r="G65" s="172" t="s">
        <v>52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49</v>
      </c>
      <c r="E76" s="176"/>
      <c r="F76" s="177" t="s">
        <v>50</v>
      </c>
      <c r="G76" s="175" t="s">
        <v>49</v>
      </c>
      <c r="H76" s="176"/>
      <c r="I76" s="178"/>
      <c r="J76" s="179" t="s">
        <v>50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118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Doplnění chodníku v křižovatce ulic Sokolská a Sušilova - rozc.Kouty, Zábřeh</v>
      </c>
      <c r="F85" s="32"/>
      <c r="G85" s="32"/>
      <c r="H85" s="32"/>
      <c r="I85" s="149"/>
      <c r="J85" s="39"/>
      <c r="K85" s="39"/>
      <c r="L85" s="43"/>
    </row>
    <row r="86" ht="12" customHeight="1">
      <c r="B86" s="21"/>
      <c r="C86" s="32" t="s">
        <v>114</v>
      </c>
      <c r="D86" s="22"/>
      <c r="E86" s="22"/>
      <c r="F86" s="22"/>
      <c r="G86" s="22"/>
      <c r="H86" s="22"/>
      <c r="I86" s="141"/>
      <c r="J86" s="22"/>
      <c r="K86" s="22"/>
      <c r="L86" s="20"/>
    </row>
    <row r="87" s="1" customFormat="1" ht="16.5" customHeight="1">
      <c r="B87" s="38"/>
      <c r="C87" s="39"/>
      <c r="D87" s="39"/>
      <c r="E87" s="186" t="s">
        <v>115</v>
      </c>
      <c r="F87" s="39"/>
      <c r="G87" s="39"/>
      <c r="H87" s="39"/>
      <c r="I87" s="149"/>
      <c r="J87" s="39"/>
      <c r="K87" s="39"/>
      <c r="L87" s="43"/>
    </row>
    <row r="88" s="1" customFormat="1" ht="12" customHeight="1">
      <c r="B88" s="38"/>
      <c r="C88" s="32" t="s">
        <v>116</v>
      </c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SO 001 - Příprava území, demolice</v>
      </c>
      <c r="F89" s="39"/>
      <c r="G89" s="39"/>
      <c r="H89" s="39"/>
      <c r="I89" s="149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2" customHeight="1">
      <c r="B91" s="38"/>
      <c r="C91" s="32" t="s">
        <v>20</v>
      </c>
      <c r="D91" s="39"/>
      <c r="E91" s="39"/>
      <c r="F91" s="27" t="str">
        <f>F14</f>
        <v>Zábřeh</v>
      </c>
      <c r="G91" s="39"/>
      <c r="H91" s="39"/>
      <c r="I91" s="151" t="s">
        <v>22</v>
      </c>
      <c r="J91" s="74" t="str">
        <f>IF(J14="","",J14)</f>
        <v>26. 12. 2018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9"/>
      <c r="J92" s="39"/>
      <c r="K92" s="39"/>
      <c r="L92" s="43"/>
    </row>
    <row r="93" s="1" customFormat="1" ht="15.15" customHeight="1">
      <c r="B93" s="38"/>
      <c r="C93" s="32" t="s">
        <v>24</v>
      </c>
      <c r="D93" s="39"/>
      <c r="E93" s="39"/>
      <c r="F93" s="27" t="str">
        <f>E17</f>
        <v xml:space="preserve"> </v>
      </c>
      <c r="G93" s="39"/>
      <c r="H93" s="39"/>
      <c r="I93" s="151" t="s">
        <v>30</v>
      </c>
      <c r="J93" s="36" t="str">
        <f>E23</f>
        <v xml:space="preserve"> </v>
      </c>
      <c r="K93" s="39"/>
      <c r="L93" s="43"/>
    </row>
    <row r="94" s="1" customFormat="1" ht="15.15" customHeight="1">
      <c r="B94" s="38"/>
      <c r="C94" s="32" t="s">
        <v>28</v>
      </c>
      <c r="D94" s="39"/>
      <c r="E94" s="39"/>
      <c r="F94" s="27" t="str">
        <f>IF(E20="","",E20)</f>
        <v>Vyplň údaj</v>
      </c>
      <c r="G94" s="39"/>
      <c r="H94" s="39"/>
      <c r="I94" s="151" t="s">
        <v>32</v>
      </c>
      <c r="J94" s="36" t="str">
        <f>E26</f>
        <v xml:space="preserve"> 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9.28" customHeight="1">
      <c r="B96" s="38"/>
      <c r="C96" s="187" t="s">
        <v>119</v>
      </c>
      <c r="D96" s="188"/>
      <c r="E96" s="188"/>
      <c r="F96" s="188"/>
      <c r="G96" s="188"/>
      <c r="H96" s="188"/>
      <c r="I96" s="189"/>
      <c r="J96" s="190" t="s">
        <v>120</v>
      </c>
      <c r="K96" s="188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49"/>
      <c r="J97" s="39"/>
      <c r="K97" s="39"/>
      <c r="L97" s="43"/>
    </row>
    <row r="98" s="1" customFormat="1" ht="22.8" customHeight="1">
      <c r="B98" s="38"/>
      <c r="C98" s="191" t="s">
        <v>121</v>
      </c>
      <c r="D98" s="39"/>
      <c r="E98" s="39"/>
      <c r="F98" s="39"/>
      <c r="G98" s="39"/>
      <c r="H98" s="39"/>
      <c r="I98" s="149"/>
      <c r="J98" s="105">
        <f>J124</f>
        <v>0</v>
      </c>
      <c r="K98" s="39"/>
      <c r="L98" s="43"/>
      <c r="AU98" s="17" t="s">
        <v>122</v>
      </c>
    </row>
    <row r="99" s="8" customFormat="1" ht="24.96" customHeight="1">
      <c r="B99" s="192"/>
      <c r="C99" s="193"/>
      <c r="D99" s="194" t="s">
        <v>123</v>
      </c>
      <c r="E99" s="195"/>
      <c r="F99" s="195"/>
      <c r="G99" s="195"/>
      <c r="H99" s="195"/>
      <c r="I99" s="196"/>
      <c r="J99" s="197">
        <f>J125</f>
        <v>0</v>
      </c>
      <c r="K99" s="193"/>
      <c r="L99" s="198"/>
    </row>
    <row r="100" s="9" customFormat="1" ht="19.92" customHeight="1">
      <c r="B100" s="199"/>
      <c r="C100" s="128"/>
      <c r="D100" s="200" t="s">
        <v>124</v>
      </c>
      <c r="E100" s="201"/>
      <c r="F100" s="201"/>
      <c r="G100" s="201"/>
      <c r="H100" s="201"/>
      <c r="I100" s="202"/>
      <c r="J100" s="203">
        <f>J126</f>
        <v>0</v>
      </c>
      <c r="K100" s="128"/>
      <c r="L100" s="204"/>
    </row>
    <row r="101" s="9" customFormat="1" ht="19.92" customHeight="1">
      <c r="B101" s="199"/>
      <c r="C101" s="128"/>
      <c r="D101" s="200" t="s">
        <v>125</v>
      </c>
      <c r="E101" s="201"/>
      <c r="F101" s="201"/>
      <c r="G101" s="201"/>
      <c r="H101" s="201"/>
      <c r="I101" s="202"/>
      <c r="J101" s="203">
        <f>J166</f>
        <v>0</v>
      </c>
      <c r="K101" s="128"/>
      <c r="L101" s="204"/>
    </row>
    <row r="102" s="9" customFormat="1" ht="19.92" customHeight="1">
      <c r="B102" s="199"/>
      <c r="C102" s="128"/>
      <c r="D102" s="200" t="s">
        <v>126</v>
      </c>
      <c r="E102" s="201"/>
      <c r="F102" s="201"/>
      <c r="G102" s="201"/>
      <c r="H102" s="201"/>
      <c r="I102" s="202"/>
      <c r="J102" s="203">
        <f>J171</f>
        <v>0</v>
      </c>
      <c r="K102" s="128"/>
      <c r="L102" s="204"/>
    </row>
    <row r="103" s="1" customFormat="1" ht="21.84" customHeight="1">
      <c r="B103" s="38"/>
      <c r="C103" s="39"/>
      <c r="D103" s="39"/>
      <c r="E103" s="39"/>
      <c r="F103" s="39"/>
      <c r="G103" s="39"/>
      <c r="H103" s="39"/>
      <c r="I103" s="149"/>
      <c r="J103" s="39"/>
      <c r="K103" s="39"/>
      <c r="L103" s="43"/>
    </row>
    <row r="104" s="1" customFormat="1" ht="6.96" customHeight="1">
      <c r="B104" s="61"/>
      <c r="C104" s="62"/>
      <c r="D104" s="62"/>
      <c r="E104" s="62"/>
      <c r="F104" s="62"/>
      <c r="G104" s="62"/>
      <c r="H104" s="62"/>
      <c r="I104" s="182"/>
      <c r="J104" s="62"/>
      <c r="K104" s="62"/>
      <c r="L104" s="43"/>
    </row>
    <row r="108" s="1" customFormat="1" ht="6.96" customHeight="1">
      <c r="B108" s="63"/>
      <c r="C108" s="64"/>
      <c r="D108" s="64"/>
      <c r="E108" s="64"/>
      <c r="F108" s="64"/>
      <c r="G108" s="64"/>
      <c r="H108" s="64"/>
      <c r="I108" s="185"/>
      <c r="J108" s="64"/>
      <c r="K108" s="64"/>
      <c r="L108" s="43"/>
    </row>
    <row r="109" s="1" customFormat="1" ht="24.96" customHeight="1">
      <c r="B109" s="38"/>
      <c r="C109" s="23" t="s">
        <v>127</v>
      </c>
      <c r="D109" s="39"/>
      <c r="E109" s="39"/>
      <c r="F109" s="39"/>
      <c r="G109" s="39"/>
      <c r="H109" s="39"/>
      <c r="I109" s="149"/>
      <c r="J109" s="39"/>
      <c r="K109" s="39"/>
      <c r="L109" s="43"/>
    </row>
    <row r="110" s="1" customFormat="1" ht="6.96" customHeight="1">
      <c r="B110" s="38"/>
      <c r="C110" s="39"/>
      <c r="D110" s="39"/>
      <c r="E110" s="39"/>
      <c r="F110" s="39"/>
      <c r="G110" s="39"/>
      <c r="H110" s="39"/>
      <c r="I110" s="149"/>
      <c r="J110" s="39"/>
      <c r="K110" s="39"/>
      <c r="L110" s="43"/>
    </row>
    <row r="111" s="1" customFormat="1" ht="12" customHeight="1">
      <c r="B111" s="38"/>
      <c r="C111" s="32" t="s">
        <v>16</v>
      </c>
      <c r="D111" s="39"/>
      <c r="E111" s="39"/>
      <c r="F111" s="39"/>
      <c r="G111" s="39"/>
      <c r="H111" s="39"/>
      <c r="I111" s="149"/>
      <c r="J111" s="39"/>
      <c r="K111" s="39"/>
      <c r="L111" s="43"/>
    </row>
    <row r="112" s="1" customFormat="1" ht="16.5" customHeight="1">
      <c r="B112" s="38"/>
      <c r="C112" s="39"/>
      <c r="D112" s="39"/>
      <c r="E112" s="186" t="str">
        <f>E7</f>
        <v>Doplnění chodníku v křižovatce ulic Sokolská a Sušilova - rozc.Kouty, Zábřeh</v>
      </c>
      <c r="F112" s="32"/>
      <c r="G112" s="32"/>
      <c r="H112" s="32"/>
      <c r="I112" s="149"/>
      <c r="J112" s="39"/>
      <c r="K112" s="39"/>
      <c r="L112" s="43"/>
    </row>
    <row r="113" ht="12" customHeight="1">
      <c r="B113" s="21"/>
      <c r="C113" s="32" t="s">
        <v>114</v>
      </c>
      <c r="D113" s="22"/>
      <c r="E113" s="22"/>
      <c r="F113" s="22"/>
      <c r="G113" s="22"/>
      <c r="H113" s="22"/>
      <c r="I113" s="141"/>
      <c r="J113" s="22"/>
      <c r="K113" s="22"/>
      <c r="L113" s="20"/>
    </row>
    <row r="114" s="1" customFormat="1" ht="16.5" customHeight="1">
      <c r="B114" s="38"/>
      <c r="C114" s="39"/>
      <c r="D114" s="39"/>
      <c r="E114" s="186" t="s">
        <v>115</v>
      </c>
      <c r="F114" s="39"/>
      <c r="G114" s="39"/>
      <c r="H114" s="39"/>
      <c r="I114" s="149"/>
      <c r="J114" s="39"/>
      <c r="K114" s="39"/>
      <c r="L114" s="43"/>
    </row>
    <row r="115" s="1" customFormat="1" ht="12" customHeight="1">
      <c r="B115" s="38"/>
      <c r="C115" s="32" t="s">
        <v>116</v>
      </c>
      <c r="D115" s="39"/>
      <c r="E115" s="39"/>
      <c r="F115" s="39"/>
      <c r="G115" s="39"/>
      <c r="H115" s="39"/>
      <c r="I115" s="149"/>
      <c r="J115" s="39"/>
      <c r="K115" s="39"/>
      <c r="L115" s="43"/>
    </row>
    <row r="116" s="1" customFormat="1" ht="16.5" customHeight="1">
      <c r="B116" s="38"/>
      <c r="C116" s="39"/>
      <c r="D116" s="39"/>
      <c r="E116" s="71" t="str">
        <f>E11</f>
        <v>SO 001 - Příprava území, demolice</v>
      </c>
      <c r="F116" s="39"/>
      <c r="G116" s="39"/>
      <c r="H116" s="39"/>
      <c r="I116" s="149"/>
      <c r="J116" s="39"/>
      <c r="K116" s="39"/>
      <c r="L116" s="43"/>
    </row>
    <row r="117" s="1" customFormat="1" ht="6.96" customHeight="1">
      <c r="B117" s="38"/>
      <c r="C117" s="39"/>
      <c r="D117" s="39"/>
      <c r="E117" s="39"/>
      <c r="F117" s="39"/>
      <c r="G117" s="39"/>
      <c r="H117" s="39"/>
      <c r="I117" s="149"/>
      <c r="J117" s="39"/>
      <c r="K117" s="39"/>
      <c r="L117" s="43"/>
    </row>
    <row r="118" s="1" customFormat="1" ht="12" customHeight="1">
      <c r="B118" s="38"/>
      <c r="C118" s="32" t="s">
        <v>20</v>
      </c>
      <c r="D118" s="39"/>
      <c r="E118" s="39"/>
      <c r="F118" s="27" t="str">
        <f>F14</f>
        <v>Zábřeh</v>
      </c>
      <c r="G118" s="39"/>
      <c r="H118" s="39"/>
      <c r="I118" s="151" t="s">
        <v>22</v>
      </c>
      <c r="J118" s="74" t="str">
        <f>IF(J14="","",J14)</f>
        <v>26. 12. 2018</v>
      </c>
      <c r="K118" s="39"/>
      <c r="L118" s="43"/>
    </row>
    <row r="119" s="1" customFormat="1" ht="6.96" customHeight="1">
      <c r="B119" s="38"/>
      <c r="C119" s="39"/>
      <c r="D119" s="39"/>
      <c r="E119" s="39"/>
      <c r="F119" s="39"/>
      <c r="G119" s="39"/>
      <c r="H119" s="39"/>
      <c r="I119" s="149"/>
      <c r="J119" s="39"/>
      <c r="K119" s="39"/>
      <c r="L119" s="43"/>
    </row>
    <row r="120" s="1" customFormat="1" ht="15.15" customHeight="1">
      <c r="B120" s="38"/>
      <c r="C120" s="32" t="s">
        <v>24</v>
      </c>
      <c r="D120" s="39"/>
      <c r="E120" s="39"/>
      <c r="F120" s="27" t="str">
        <f>E17</f>
        <v xml:space="preserve"> </v>
      </c>
      <c r="G120" s="39"/>
      <c r="H120" s="39"/>
      <c r="I120" s="151" t="s">
        <v>30</v>
      </c>
      <c r="J120" s="36" t="str">
        <f>E23</f>
        <v xml:space="preserve"> </v>
      </c>
      <c r="K120" s="39"/>
      <c r="L120" s="43"/>
    </row>
    <row r="121" s="1" customFormat="1" ht="15.15" customHeight="1">
      <c r="B121" s="38"/>
      <c r="C121" s="32" t="s">
        <v>28</v>
      </c>
      <c r="D121" s="39"/>
      <c r="E121" s="39"/>
      <c r="F121" s="27" t="str">
        <f>IF(E20="","",E20)</f>
        <v>Vyplň údaj</v>
      </c>
      <c r="G121" s="39"/>
      <c r="H121" s="39"/>
      <c r="I121" s="151" t="s">
        <v>32</v>
      </c>
      <c r="J121" s="36" t="str">
        <f>E26</f>
        <v xml:space="preserve"> </v>
      </c>
      <c r="K121" s="39"/>
      <c r="L121" s="43"/>
    </row>
    <row r="122" s="1" customFormat="1" ht="10.32" customHeight="1">
      <c r="B122" s="38"/>
      <c r="C122" s="39"/>
      <c r="D122" s="39"/>
      <c r="E122" s="39"/>
      <c r="F122" s="39"/>
      <c r="G122" s="39"/>
      <c r="H122" s="39"/>
      <c r="I122" s="149"/>
      <c r="J122" s="39"/>
      <c r="K122" s="39"/>
      <c r="L122" s="43"/>
    </row>
    <row r="123" s="10" customFormat="1" ht="29.28" customHeight="1">
      <c r="B123" s="205"/>
      <c r="C123" s="206" t="s">
        <v>128</v>
      </c>
      <c r="D123" s="207" t="s">
        <v>59</v>
      </c>
      <c r="E123" s="207" t="s">
        <v>55</v>
      </c>
      <c r="F123" s="207" t="s">
        <v>56</v>
      </c>
      <c r="G123" s="207" t="s">
        <v>129</v>
      </c>
      <c r="H123" s="207" t="s">
        <v>130</v>
      </c>
      <c r="I123" s="208" t="s">
        <v>131</v>
      </c>
      <c r="J123" s="207" t="s">
        <v>120</v>
      </c>
      <c r="K123" s="209" t="s">
        <v>132</v>
      </c>
      <c r="L123" s="210"/>
      <c r="M123" s="95" t="s">
        <v>1</v>
      </c>
      <c r="N123" s="96" t="s">
        <v>38</v>
      </c>
      <c r="O123" s="96" t="s">
        <v>133</v>
      </c>
      <c r="P123" s="96" t="s">
        <v>134</v>
      </c>
      <c r="Q123" s="96" t="s">
        <v>135</v>
      </c>
      <c r="R123" s="96" t="s">
        <v>136</v>
      </c>
      <c r="S123" s="96" t="s">
        <v>137</v>
      </c>
      <c r="T123" s="97" t="s">
        <v>138</v>
      </c>
    </row>
    <row r="124" s="1" customFormat="1" ht="22.8" customHeight="1">
      <c r="B124" s="38"/>
      <c r="C124" s="102" t="s">
        <v>139</v>
      </c>
      <c r="D124" s="39"/>
      <c r="E124" s="39"/>
      <c r="F124" s="39"/>
      <c r="G124" s="39"/>
      <c r="H124" s="39"/>
      <c r="I124" s="149"/>
      <c r="J124" s="211">
        <f>BK124</f>
        <v>0</v>
      </c>
      <c r="K124" s="39"/>
      <c r="L124" s="43"/>
      <c r="M124" s="98"/>
      <c r="N124" s="99"/>
      <c r="O124" s="99"/>
      <c r="P124" s="212">
        <f>P125</f>
        <v>0</v>
      </c>
      <c r="Q124" s="99"/>
      <c r="R124" s="212">
        <f>R125</f>
        <v>0.0052500000000000003</v>
      </c>
      <c r="S124" s="99"/>
      <c r="T124" s="213">
        <f>T125</f>
        <v>17.84</v>
      </c>
      <c r="AT124" s="17" t="s">
        <v>73</v>
      </c>
      <c r="AU124" s="17" t="s">
        <v>122</v>
      </c>
      <c r="BK124" s="214">
        <f>BK125</f>
        <v>0</v>
      </c>
    </row>
    <row r="125" s="11" customFormat="1" ht="25.92" customHeight="1">
      <c r="B125" s="215"/>
      <c r="C125" s="216"/>
      <c r="D125" s="217" t="s">
        <v>73</v>
      </c>
      <c r="E125" s="218" t="s">
        <v>140</v>
      </c>
      <c r="F125" s="218" t="s">
        <v>141</v>
      </c>
      <c r="G125" s="216"/>
      <c r="H125" s="216"/>
      <c r="I125" s="219"/>
      <c r="J125" s="220">
        <f>BK125</f>
        <v>0</v>
      </c>
      <c r="K125" s="216"/>
      <c r="L125" s="221"/>
      <c r="M125" s="222"/>
      <c r="N125" s="223"/>
      <c r="O125" s="223"/>
      <c r="P125" s="224">
        <f>P126+P166+P171</f>
        <v>0</v>
      </c>
      <c r="Q125" s="223"/>
      <c r="R125" s="224">
        <f>R126+R166+R171</f>
        <v>0.0052500000000000003</v>
      </c>
      <c r="S125" s="223"/>
      <c r="T125" s="225">
        <f>T126+T166+T171</f>
        <v>17.84</v>
      </c>
      <c r="AR125" s="226" t="s">
        <v>81</v>
      </c>
      <c r="AT125" s="227" t="s">
        <v>73</v>
      </c>
      <c r="AU125" s="227" t="s">
        <v>74</v>
      </c>
      <c r="AY125" s="226" t="s">
        <v>142</v>
      </c>
      <c r="BK125" s="228">
        <f>BK126+BK166+BK171</f>
        <v>0</v>
      </c>
    </row>
    <row r="126" s="11" customFormat="1" ht="22.8" customHeight="1">
      <c r="B126" s="215"/>
      <c r="C126" s="216"/>
      <c r="D126" s="217" t="s">
        <v>73</v>
      </c>
      <c r="E126" s="229" t="s">
        <v>81</v>
      </c>
      <c r="F126" s="229" t="s">
        <v>143</v>
      </c>
      <c r="G126" s="216"/>
      <c r="H126" s="216"/>
      <c r="I126" s="219"/>
      <c r="J126" s="230">
        <f>BK126</f>
        <v>0</v>
      </c>
      <c r="K126" s="216"/>
      <c r="L126" s="221"/>
      <c r="M126" s="222"/>
      <c r="N126" s="223"/>
      <c r="O126" s="223"/>
      <c r="P126" s="224">
        <f>SUM(P127:P165)</f>
        <v>0</v>
      </c>
      <c r="Q126" s="223"/>
      <c r="R126" s="224">
        <f>SUM(R127:R165)</f>
        <v>0.0052500000000000003</v>
      </c>
      <c r="S126" s="223"/>
      <c r="T126" s="225">
        <f>SUM(T127:T165)</f>
        <v>13.44</v>
      </c>
      <c r="AR126" s="226" t="s">
        <v>81</v>
      </c>
      <c r="AT126" s="227" t="s">
        <v>73</v>
      </c>
      <c r="AU126" s="227" t="s">
        <v>81</v>
      </c>
      <c r="AY126" s="226" t="s">
        <v>142</v>
      </c>
      <c r="BK126" s="228">
        <f>SUM(BK127:BK165)</f>
        <v>0</v>
      </c>
    </row>
    <row r="127" s="1" customFormat="1" ht="24" customHeight="1">
      <c r="B127" s="38"/>
      <c r="C127" s="231" t="s">
        <v>81</v>
      </c>
      <c r="D127" s="231" t="s">
        <v>144</v>
      </c>
      <c r="E127" s="232" t="s">
        <v>145</v>
      </c>
      <c r="F127" s="233" t="s">
        <v>146</v>
      </c>
      <c r="G127" s="234" t="s">
        <v>147</v>
      </c>
      <c r="H127" s="235">
        <v>105</v>
      </c>
      <c r="I127" s="236"/>
      <c r="J127" s="237">
        <f>ROUND(I127*H127,2)</f>
        <v>0</v>
      </c>
      <c r="K127" s="233" t="s">
        <v>148</v>
      </c>
      <c r="L127" s="43"/>
      <c r="M127" s="238" t="s">
        <v>1</v>
      </c>
      <c r="N127" s="239" t="s">
        <v>39</v>
      </c>
      <c r="O127" s="86"/>
      <c r="P127" s="240">
        <f>O127*H127</f>
        <v>0</v>
      </c>
      <c r="Q127" s="240">
        <v>5.0000000000000002E-05</v>
      </c>
      <c r="R127" s="240">
        <f>Q127*H127</f>
        <v>0.0052500000000000003</v>
      </c>
      <c r="S127" s="240">
        <v>0.128</v>
      </c>
      <c r="T127" s="241">
        <f>S127*H127</f>
        <v>13.44</v>
      </c>
      <c r="AR127" s="242" t="s">
        <v>149</v>
      </c>
      <c r="AT127" s="242" t="s">
        <v>144</v>
      </c>
      <c r="AU127" s="242" t="s">
        <v>83</v>
      </c>
      <c r="AY127" s="17" t="s">
        <v>142</v>
      </c>
      <c r="BE127" s="243">
        <f>IF(N127="základní",J127,0)</f>
        <v>0</v>
      </c>
      <c r="BF127" s="243">
        <f>IF(N127="snížená",J127,0)</f>
        <v>0</v>
      </c>
      <c r="BG127" s="243">
        <f>IF(N127="zákl. přenesená",J127,0)</f>
        <v>0</v>
      </c>
      <c r="BH127" s="243">
        <f>IF(N127="sníž. přenesená",J127,0)</f>
        <v>0</v>
      </c>
      <c r="BI127" s="243">
        <f>IF(N127="nulová",J127,0)</f>
        <v>0</v>
      </c>
      <c r="BJ127" s="17" t="s">
        <v>81</v>
      </c>
      <c r="BK127" s="243">
        <f>ROUND(I127*H127,2)</f>
        <v>0</v>
      </c>
      <c r="BL127" s="17" t="s">
        <v>149</v>
      </c>
      <c r="BM127" s="242" t="s">
        <v>150</v>
      </c>
    </row>
    <row r="128" s="12" customFormat="1">
      <c r="B128" s="244"/>
      <c r="C128" s="245"/>
      <c r="D128" s="246" t="s">
        <v>151</v>
      </c>
      <c r="E128" s="247" t="s">
        <v>1</v>
      </c>
      <c r="F128" s="248" t="s">
        <v>152</v>
      </c>
      <c r="G128" s="245"/>
      <c r="H128" s="247" t="s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AT128" s="254" t="s">
        <v>151</v>
      </c>
      <c r="AU128" s="254" t="s">
        <v>83</v>
      </c>
      <c r="AV128" s="12" t="s">
        <v>81</v>
      </c>
      <c r="AW128" s="12" t="s">
        <v>31</v>
      </c>
      <c r="AX128" s="12" t="s">
        <v>74</v>
      </c>
      <c r="AY128" s="254" t="s">
        <v>142</v>
      </c>
    </row>
    <row r="129" s="13" customFormat="1">
      <c r="B129" s="255"/>
      <c r="C129" s="256"/>
      <c r="D129" s="246" t="s">
        <v>151</v>
      </c>
      <c r="E129" s="257" t="s">
        <v>1</v>
      </c>
      <c r="F129" s="258" t="s">
        <v>153</v>
      </c>
      <c r="G129" s="256"/>
      <c r="H129" s="259">
        <v>105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AT129" s="265" t="s">
        <v>151</v>
      </c>
      <c r="AU129" s="265" t="s">
        <v>83</v>
      </c>
      <c r="AV129" s="13" t="s">
        <v>83</v>
      </c>
      <c r="AW129" s="13" t="s">
        <v>31</v>
      </c>
      <c r="AX129" s="13" t="s">
        <v>74</v>
      </c>
      <c r="AY129" s="265" t="s">
        <v>142</v>
      </c>
    </row>
    <row r="130" s="14" customFormat="1">
      <c r="B130" s="266"/>
      <c r="C130" s="267"/>
      <c r="D130" s="246" t="s">
        <v>151</v>
      </c>
      <c r="E130" s="268" t="s">
        <v>1</v>
      </c>
      <c r="F130" s="269" t="s">
        <v>154</v>
      </c>
      <c r="G130" s="267"/>
      <c r="H130" s="270">
        <v>105</v>
      </c>
      <c r="I130" s="271"/>
      <c r="J130" s="267"/>
      <c r="K130" s="267"/>
      <c r="L130" s="272"/>
      <c r="M130" s="273"/>
      <c r="N130" s="274"/>
      <c r="O130" s="274"/>
      <c r="P130" s="274"/>
      <c r="Q130" s="274"/>
      <c r="R130" s="274"/>
      <c r="S130" s="274"/>
      <c r="T130" s="275"/>
      <c r="AT130" s="276" t="s">
        <v>151</v>
      </c>
      <c r="AU130" s="276" t="s">
        <v>83</v>
      </c>
      <c r="AV130" s="14" t="s">
        <v>149</v>
      </c>
      <c r="AW130" s="14" t="s">
        <v>31</v>
      </c>
      <c r="AX130" s="14" t="s">
        <v>81</v>
      </c>
      <c r="AY130" s="276" t="s">
        <v>142</v>
      </c>
    </row>
    <row r="131" s="1" customFormat="1" ht="16.5" customHeight="1">
      <c r="B131" s="38"/>
      <c r="C131" s="231" t="s">
        <v>83</v>
      </c>
      <c r="D131" s="231" t="s">
        <v>144</v>
      </c>
      <c r="E131" s="232" t="s">
        <v>155</v>
      </c>
      <c r="F131" s="233" t="s">
        <v>156</v>
      </c>
      <c r="G131" s="234" t="s">
        <v>157</v>
      </c>
      <c r="H131" s="235">
        <v>53.600000000000001</v>
      </c>
      <c r="I131" s="236"/>
      <c r="J131" s="237">
        <f>ROUND(I131*H131,2)</f>
        <v>0</v>
      </c>
      <c r="K131" s="233" t="s">
        <v>148</v>
      </c>
      <c r="L131" s="43"/>
      <c r="M131" s="238" t="s">
        <v>1</v>
      </c>
      <c r="N131" s="239" t="s">
        <v>39</v>
      </c>
      <c r="O131" s="86"/>
      <c r="P131" s="240">
        <f>O131*H131</f>
        <v>0</v>
      </c>
      <c r="Q131" s="240">
        <v>0</v>
      </c>
      <c r="R131" s="240">
        <f>Q131*H131</f>
        <v>0</v>
      </c>
      <c r="S131" s="240">
        <v>0</v>
      </c>
      <c r="T131" s="241">
        <f>S131*H131</f>
        <v>0</v>
      </c>
      <c r="AR131" s="242" t="s">
        <v>149</v>
      </c>
      <c r="AT131" s="242" t="s">
        <v>144</v>
      </c>
      <c r="AU131" s="242" t="s">
        <v>83</v>
      </c>
      <c r="AY131" s="17" t="s">
        <v>142</v>
      </c>
      <c r="BE131" s="243">
        <f>IF(N131="základní",J131,0)</f>
        <v>0</v>
      </c>
      <c r="BF131" s="243">
        <f>IF(N131="snížená",J131,0)</f>
        <v>0</v>
      </c>
      <c r="BG131" s="243">
        <f>IF(N131="zákl. přenesená",J131,0)</f>
        <v>0</v>
      </c>
      <c r="BH131" s="243">
        <f>IF(N131="sníž. přenesená",J131,0)</f>
        <v>0</v>
      </c>
      <c r="BI131" s="243">
        <f>IF(N131="nulová",J131,0)</f>
        <v>0</v>
      </c>
      <c r="BJ131" s="17" t="s">
        <v>81</v>
      </c>
      <c r="BK131" s="243">
        <f>ROUND(I131*H131,2)</f>
        <v>0</v>
      </c>
      <c r="BL131" s="17" t="s">
        <v>149</v>
      </c>
      <c r="BM131" s="242" t="s">
        <v>158</v>
      </c>
    </row>
    <row r="132" s="12" customFormat="1">
      <c r="B132" s="244"/>
      <c r="C132" s="245"/>
      <c r="D132" s="246" t="s">
        <v>151</v>
      </c>
      <c r="E132" s="247" t="s">
        <v>1</v>
      </c>
      <c r="F132" s="248" t="s">
        <v>159</v>
      </c>
      <c r="G132" s="245"/>
      <c r="H132" s="247" t="s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AT132" s="254" t="s">
        <v>151</v>
      </c>
      <c r="AU132" s="254" t="s">
        <v>83</v>
      </c>
      <c r="AV132" s="12" t="s">
        <v>81</v>
      </c>
      <c r="AW132" s="12" t="s">
        <v>31</v>
      </c>
      <c r="AX132" s="12" t="s">
        <v>74</v>
      </c>
      <c r="AY132" s="254" t="s">
        <v>142</v>
      </c>
    </row>
    <row r="133" s="13" customFormat="1">
      <c r="B133" s="255"/>
      <c r="C133" s="256"/>
      <c r="D133" s="246" t="s">
        <v>151</v>
      </c>
      <c r="E133" s="257" t="s">
        <v>1</v>
      </c>
      <c r="F133" s="258" t="s">
        <v>160</v>
      </c>
      <c r="G133" s="256"/>
      <c r="H133" s="259">
        <v>10.6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AT133" s="265" t="s">
        <v>151</v>
      </c>
      <c r="AU133" s="265" t="s">
        <v>83</v>
      </c>
      <c r="AV133" s="13" t="s">
        <v>83</v>
      </c>
      <c r="AW133" s="13" t="s">
        <v>31</v>
      </c>
      <c r="AX133" s="13" t="s">
        <v>74</v>
      </c>
      <c r="AY133" s="265" t="s">
        <v>142</v>
      </c>
    </row>
    <row r="134" s="13" customFormat="1">
      <c r="B134" s="255"/>
      <c r="C134" s="256"/>
      <c r="D134" s="246" t="s">
        <v>151</v>
      </c>
      <c r="E134" s="257" t="s">
        <v>1</v>
      </c>
      <c r="F134" s="258" t="s">
        <v>161</v>
      </c>
      <c r="G134" s="256"/>
      <c r="H134" s="259">
        <v>39.600000000000001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AT134" s="265" t="s">
        <v>151</v>
      </c>
      <c r="AU134" s="265" t="s">
        <v>83</v>
      </c>
      <c r="AV134" s="13" t="s">
        <v>83</v>
      </c>
      <c r="AW134" s="13" t="s">
        <v>31</v>
      </c>
      <c r="AX134" s="13" t="s">
        <v>74</v>
      </c>
      <c r="AY134" s="265" t="s">
        <v>142</v>
      </c>
    </row>
    <row r="135" s="13" customFormat="1">
      <c r="B135" s="255"/>
      <c r="C135" s="256"/>
      <c r="D135" s="246" t="s">
        <v>151</v>
      </c>
      <c r="E135" s="257" t="s">
        <v>1</v>
      </c>
      <c r="F135" s="258" t="s">
        <v>162</v>
      </c>
      <c r="G135" s="256"/>
      <c r="H135" s="259">
        <v>3.3999999999999999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AT135" s="265" t="s">
        <v>151</v>
      </c>
      <c r="AU135" s="265" t="s">
        <v>83</v>
      </c>
      <c r="AV135" s="13" t="s">
        <v>83</v>
      </c>
      <c r="AW135" s="13" t="s">
        <v>31</v>
      </c>
      <c r="AX135" s="13" t="s">
        <v>74</v>
      </c>
      <c r="AY135" s="265" t="s">
        <v>142</v>
      </c>
    </row>
    <row r="136" s="14" customFormat="1">
      <c r="B136" s="266"/>
      <c r="C136" s="267"/>
      <c r="D136" s="246" t="s">
        <v>151</v>
      </c>
      <c r="E136" s="268" t="s">
        <v>1</v>
      </c>
      <c r="F136" s="269" t="s">
        <v>154</v>
      </c>
      <c r="G136" s="267"/>
      <c r="H136" s="270">
        <v>53.600000000000001</v>
      </c>
      <c r="I136" s="271"/>
      <c r="J136" s="267"/>
      <c r="K136" s="267"/>
      <c r="L136" s="272"/>
      <c r="M136" s="273"/>
      <c r="N136" s="274"/>
      <c r="O136" s="274"/>
      <c r="P136" s="274"/>
      <c r="Q136" s="274"/>
      <c r="R136" s="274"/>
      <c r="S136" s="274"/>
      <c r="T136" s="275"/>
      <c r="AT136" s="276" t="s">
        <v>151</v>
      </c>
      <c r="AU136" s="276" t="s">
        <v>83</v>
      </c>
      <c r="AV136" s="14" t="s">
        <v>149</v>
      </c>
      <c r="AW136" s="14" t="s">
        <v>31</v>
      </c>
      <c r="AX136" s="14" t="s">
        <v>81</v>
      </c>
      <c r="AY136" s="276" t="s">
        <v>142</v>
      </c>
    </row>
    <row r="137" s="1" customFormat="1" ht="24" customHeight="1">
      <c r="B137" s="38"/>
      <c r="C137" s="231" t="s">
        <v>163</v>
      </c>
      <c r="D137" s="231" t="s">
        <v>144</v>
      </c>
      <c r="E137" s="232" t="s">
        <v>164</v>
      </c>
      <c r="F137" s="233" t="s">
        <v>165</v>
      </c>
      <c r="G137" s="234" t="s">
        <v>157</v>
      </c>
      <c r="H137" s="235">
        <v>45.840000000000003</v>
      </c>
      <c r="I137" s="236"/>
      <c r="J137" s="237">
        <f>ROUND(I137*H137,2)</f>
        <v>0</v>
      </c>
      <c r="K137" s="233" t="s">
        <v>148</v>
      </c>
      <c r="L137" s="43"/>
      <c r="M137" s="238" t="s">
        <v>1</v>
      </c>
      <c r="N137" s="239" t="s">
        <v>39</v>
      </c>
      <c r="O137" s="86"/>
      <c r="P137" s="240">
        <f>O137*H137</f>
        <v>0</v>
      </c>
      <c r="Q137" s="240">
        <v>0</v>
      </c>
      <c r="R137" s="240">
        <f>Q137*H137</f>
        <v>0</v>
      </c>
      <c r="S137" s="240">
        <v>0</v>
      </c>
      <c r="T137" s="241">
        <f>S137*H137</f>
        <v>0</v>
      </c>
      <c r="AR137" s="242" t="s">
        <v>149</v>
      </c>
      <c r="AT137" s="242" t="s">
        <v>144</v>
      </c>
      <c r="AU137" s="242" t="s">
        <v>83</v>
      </c>
      <c r="AY137" s="17" t="s">
        <v>142</v>
      </c>
      <c r="BE137" s="243">
        <f>IF(N137="základní",J137,0)</f>
        <v>0</v>
      </c>
      <c r="BF137" s="243">
        <f>IF(N137="snížená",J137,0)</f>
        <v>0</v>
      </c>
      <c r="BG137" s="243">
        <f>IF(N137="zákl. přenesená",J137,0)</f>
        <v>0</v>
      </c>
      <c r="BH137" s="243">
        <f>IF(N137="sníž. přenesená",J137,0)</f>
        <v>0</v>
      </c>
      <c r="BI137" s="243">
        <f>IF(N137="nulová",J137,0)</f>
        <v>0</v>
      </c>
      <c r="BJ137" s="17" t="s">
        <v>81</v>
      </c>
      <c r="BK137" s="243">
        <f>ROUND(I137*H137,2)</f>
        <v>0</v>
      </c>
      <c r="BL137" s="17" t="s">
        <v>149</v>
      </c>
      <c r="BM137" s="242" t="s">
        <v>166</v>
      </c>
    </row>
    <row r="138" s="12" customFormat="1">
      <c r="B138" s="244"/>
      <c r="C138" s="245"/>
      <c r="D138" s="246" t="s">
        <v>151</v>
      </c>
      <c r="E138" s="247" t="s">
        <v>1</v>
      </c>
      <c r="F138" s="248" t="s">
        <v>167</v>
      </c>
      <c r="G138" s="245"/>
      <c r="H138" s="247" t="s">
        <v>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151</v>
      </c>
      <c r="AU138" s="254" t="s">
        <v>83</v>
      </c>
      <c r="AV138" s="12" t="s">
        <v>81</v>
      </c>
      <c r="AW138" s="12" t="s">
        <v>31</v>
      </c>
      <c r="AX138" s="12" t="s">
        <v>74</v>
      </c>
      <c r="AY138" s="254" t="s">
        <v>142</v>
      </c>
    </row>
    <row r="139" s="13" customFormat="1">
      <c r="B139" s="255"/>
      <c r="C139" s="256"/>
      <c r="D139" s="246" t="s">
        <v>151</v>
      </c>
      <c r="E139" s="257" t="s">
        <v>1</v>
      </c>
      <c r="F139" s="258" t="s">
        <v>168</v>
      </c>
      <c r="G139" s="256"/>
      <c r="H139" s="259">
        <v>13.25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AT139" s="265" t="s">
        <v>151</v>
      </c>
      <c r="AU139" s="265" t="s">
        <v>83</v>
      </c>
      <c r="AV139" s="13" t="s">
        <v>83</v>
      </c>
      <c r="AW139" s="13" t="s">
        <v>31</v>
      </c>
      <c r="AX139" s="13" t="s">
        <v>74</v>
      </c>
      <c r="AY139" s="265" t="s">
        <v>142</v>
      </c>
    </row>
    <row r="140" s="12" customFormat="1">
      <c r="B140" s="244"/>
      <c r="C140" s="245"/>
      <c r="D140" s="246" t="s">
        <v>151</v>
      </c>
      <c r="E140" s="247" t="s">
        <v>1</v>
      </c>
      <c r="F140" s="248" t="s">
        <v>169</v>
      </c>
      <c r="G140" s="245"/>
      <c r="H140" s="247" t="s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151</v>
      </c>
      <c r="AU140" s="254" t="s">
        <v>83</v>
      </c>
      <c r="AV140" s="12" t="s">
        <v>81</v>
      </c>
      <c r="AW140" s="12" t="s">
        <v>31</v>
      </c>
      <c r="AX140" s="12" t="s">
        <v>74</v>
      </c>
      <c r="AY140" s="254" t="s">
        <v>142</v>
      </c>
    </row>
    <row r="141" s="13" customFormat="1">
      <c r="B141" s="255"/>
      <c r="C141" s="256"/>
      <c r="D141" s="246" t="s">
        <v>151</v>
      </c>
      <c r="E141" s="257" t="s">
        <v>1</v>
      </c>
      <c r="F141" s="258" t="s">
        <v>170</v>
      </c>
      <c r="G141" s="256"/>
      <c r="H141" s="259">
        <v>29.699999999999999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AT141" s="265" t="s">
        <v>151</v>
      </c>
      <c r="AU141" s="265" t="s">
        <v>83</v>
      </c>
      <c r="AV141" s="13" t="s">
        <v>83</v>
      </c>
      <c r="AW141" s="13" t="s">
        <v>31</v>
      </c>
      <c r="AX141" s="13" t="s">
        <v>74</v>
      </c>
      <c r="AY141" s="265" t="s">
        <v>142</v>
      </c>
    </row>
    <row r="142" s="12" customFormat="1">
      <c r="B142" s="244"/>
      <c r="C142" s="245"/>
      <c r="D142" s="246" t="s">
        <v>151</v>
      </c>
      <c r="E142" s="247" t="s">
        <v>1</v>
      </c>
      <c r="F142" s="248" t="s">
        <v>171</v>
      </c>
      <c r="G142" s="245"/>
      <c r="H142" s="247" t="s">
        <v>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151</v>
      </c>
      <c r="AU142" s="254" t="s">
        <v>83</v>
      </c>
      <c r="AV142" s="12" t="s">
        <v>81</v>
      </c>
      <c r="AW142" s="12" t="s">
        <v>31</v>
      </c>
      <c r="AX142" s="12" t="s">
        <v>74</v>
      </c>
      <c r="AY142" s="254" t="s">
        <v>142</v>
      </c>
    </row>
    <row r="143" s="13" customFormat="1">
      <c r="B143" s="255"/>
      <c r="C143" s="256"/>
      <c r="D143" s="246" t="s">
        <v>151</v>
      </c>
      <c r="E143" s="257" t="s">
        <v>1</v>
      </c>
      <c r="F143" s="258" t="s">
        <v>172</v>
      </c>
      <c r="G143" s="256"/>
      <c r="H143" s="259">
        <v>2.8900000000000001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AT143" s="265" t="s">
        <v>151</v>
      </c>
      <c r="AU143" s="265" t="s">
        <v>83</v>
      </c>
      <c r="AV143" s="13" t="s">
        <v>83</v>
      </c>
      <c r="AW143" s="13" t="s">
        <v>31</v>
      </c>
      <c r="AX143" s="13" t="s">
        <v>74</v>
      </c>
      <c r="AY143" s="265" t="s">
        <v>142</v>
      </c>
    </row>
    <row r="144" s="14" customFormat="1">
      <c r="B144" s="266"/>
      <c r="C144" s="267"/>
      <c r="D144" s="246" t="s">
        <v>151</v>
      </c>
      <c r="E144" s="268" t="s">
        <v>1</v>
      </c>
      <c r="F144" s="269" t="s">
        <v>154</v>
      </c>
      <c r="G144" s="267"/>
      <c r="H144" s="270">
        <v>45.840000000000003</v>
      </c>
      <c r="I144" s="271"/>
      <c r="J144" s="267"/>
      <c r="K144" s="267"/>
      <c r="L144" s="272"/>
      <c r="M144" s="273"/>
      <c r="N144" s="274"/>
      <c r="O144" s="274"/>
      <c r="P144" s="274"/>
      <c r="Q144" s="274"/>
      <c r="R144" s="274"/>
      <c r="S144" s="274"/>
      <c r="T144" s="275"/>
      <c r="AT144" s="276" t="s">
        <v>151</v>
      </c>
      <c r="AU144" s="276" t="s">
        <v>83</v>
      </c>
      <c r="AV144" s="14" t="s">
        <v>149</v>
      </c>
      <c r="AW144" s="14" t="s">
        <v>31</v>
      </c>
      <c r="AX144" s="14" t="s">
        <v>81</v>
      </c>
      <c r="AY144" s="276" t="s">
        <v>142</v>
      </c>
    </row>
    <row r="145" s="1" customFormat="1" ht="16.5" customHeight="1">
      <c r="B145" s="38"/>
      <c r="C145" s="231" t="s">
        <v>149</v>
      </c>
      <c r="D145" s="231" t="s">
        <v>144</v>
      </c>
      <c r="E145" s="232" t="s">
        <v>173</v>
      </c>
      <c r="F145" s="233" t="s">
        <v>174</v>
      </c>
      <c r="G145" s="234" t="s">
        <v>157</v>
      </c>
      <c r="H145" s="235">
        <v>22.920000000000002</v>
      </c>
      <c r="I145" s="236"/>
      <c r="J145" s="237">
        <f>ROUND(I145*H145,2)</f>
        <v>0</v>
      </c>
      <c r="K145" s="233" t="s">
        <v>148</v>
      </c>
      <c r="L145" s="43"/>
      <c r="M145" s="238" t="s">
        <v>1</v>
      </c>
      <c r="N145" s="239" t="s">
        <v>39</v>
      </c>
      <c r="O145" s="86"/>
      <c r="P145" s="240">
        <f>O145*H145</f>
        <v>0</v>
      </c>
      <c r="Q145" s="240">
        <v>0</v>
      </c>
      <c r="R145" s="240">
        <f>Q145*H145</f>
        <v>0</v>
      </c>
      <c r="S145" s="240">
        <v>0</v>
      </c>
      <c r="T145" s="241">
        <f>S145*H145</f>
        <v>0</v>
      </c>
      <c r="AR145" s="242" t="s">
        <v>149</v>
      </c>
      <c r="AT145" s="242" t="s">
        <v>144</v>
      </c>
      <c r="AU145" s="242" t="s">
        <v>83</v>
      </c>
      <c r="AY145" s="17" t="s">
        <v>142</v>
      </c>
      <c r="BE145" s="243">
        <f>IF(N145="základní",J145,0)</f>
        <v>0</v>
      </c>
      <c r="BF145" s="243">
        <f>IF(N145="snížená",J145,0)</f>
        <v>0</v>
      </c>
      <c r="BG145" s="243">
        <f>IF(N145="zákl. přenesená",J145,0)</f>
        <v>0</v>
      </c>
      <c r="BH145" s="243">
        <f>IF(N145="sníž. přenesená",J145,0)</f>
        <v>0</v>
      </c>
      <c r="BI145" s="243">
        <f>IF(N145="nulová",J145,0)</f>
        <v>0</v>
      </c>
      <c r="BJ145" s="17" t="s">
        <v>81</v>
      </c>
      <c r="BK145" s="243">
        <f>ROUND(I145*H145,2)</f>
        <v>0</v>
      </c>
      <c r="BL145" s="17" t="s">
        <v>149</v>
      </c>
      <c r="BM145" s="242" t="s">
        <v>175</v>
      </c>
    </row>
    <row r="146" s="13" customFormat="1">
      <c r="B146" s="255"/>
      <c r="C146" s="256"/>
      <c r="D146" s="246" t="s">
        <v>151</v>
      </c>
      <c r="E146" s="257" t="s">
        <v>1</v>
      </c>
      <c r="F146" s="258" t="s">
        <v>176</v>
      </c>
      <c r="G146" s="256"/>
      <c r="H146" s="259">
        <v>22.920000000000002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AT146" s="265" t="s">
        <v>151</v>
      </c>
      <c r="AU146" s="265" t="s">
        <v>83</v>
      </c>
      <c r="AV146" s="13" t="s">
        <v>83</v>
      </c>
      <c r="AW146" s="13" t="s">
        <v>31</v>
      </c>
      <c r="AX146" s="13" t="s">
        <v>74</v>
      </c>
      <c r="AY146" s="265" t="s">
        <v>142</v>
      </c>
    </row>
    <row r="147" s="14" customFormat="1">
      <c r="B147" s="266"/>
      <c r="C147" s="267"/>
      <c r="D147" s="246" t="s">
        <v>151</v>
      </c>
      <c r="E147" s="268" t="s">
        <v>1</v>
      </c>
      <c r="F147" s="269" t="s">
        <v>154</v>
      </c>
      <c r="G147" s="267"/>
      <c r="H147" s="270">
        <v>22.920000000000002</v>
      </c>
      <c r="I147" s="271"/>
      <c r="J147" s="267"/>
      <c r="K147" s="267"/>
      <c r="L147" s="272"/>
      <c r="M147" s="273"/>
      <c r="N147" s="274"/>
      <c r="O147" s="274"/>
      <c r="P147" s="274"/>
      <c r="Q147" s="274"/>
      <c r="R147" s="274"/>
      <c r="S147" s="274"/>
      <c r="T147" s="275"/>
      <c r="AT147" s="276" t="s">
        <v>151</v>
      </c>
      <c r="AU147" s="276" t="s">
        <v>83</v>
      </c>
      <c r="AV147" s="14" t="s">
        <v>149</v>
      </c>
      <c r="AW147" s="14" t="s">
        <v>31</v>
      </c>
      <c r="AX147" s="14" t="s">
        <v>81</v>
      </c>
      <c r="AY147" s="276" t="s">
        <v>142</v>
      </c>
    </row>
    <row r="148" s="1" customFormat="1" ht="24" customHeight="1">
      <c r="B148" s="38"/>
      <c r="C148" s="231" t="s">
        <v>177</v>
      </c>
      <c r="D148" s="231" t="s">
        <v>144</v>
      </c>
      <c r="E148" s="232" t="s">
        <v>178</v>
      </c>
      <c r="F148" s="233" t="s">
        <v>179</v>
      </c>
      <c r="G148" s="234" t="s">
        <v>157</v>
      </c>
      <c r="H148" s="235">
        <v>45.840000000000003</v>
      </c>
      <c r="I148" s="236"/>
      <c r="J148" s="237">
        <f>ROUND(I148*H148,2)</f>
        <v>0</v>
      </c>
      <c r="K148" s="233" t="s">
        <v>148</v>
      </c>
      <c r="L148" s="43"/>
      <c r="M148" s="238" t="s">
        <v>1</v>
      </c>
      <c r="N148" s="239" t="s">
        <v>39</v>
      </c>
      <c r="O148" s="86"/>
      <c r="P148" s="240">
        <f>O148*H148</f>
        <v>0</v>
      </c>
      <c r="Q148" s="240">
        <v>0</v>
      </c>
      <c r="R148" s="240">
        <f>Q148*H148</f>
        <v>0</v>
      </c>
      <c r="S148" s="240">
        <v>0</v>
      </c>
      <c r="T148" s="241">
        <f>S148*H148</f>
        <v>0</v>
      </c>
      <c r="AR148" s="242" t="s">
        <v>149</v>
      </c>
      <c r="AT148" s="242" t="s">
        <v>144</v>
      </c>
      <c r="AU148" s="242" t="s">
        <v>83</v>
      </c>
      <c r="AY148" s="17" t="s">
        <v>142</v>
      </c>
      <c r="BE148" s="243">
        <f>IF(N148="základní",J148,0)</f>
        <v>0</v>
      </c>
      <c r="BF148" s="243">
        <f>IF(N148="snížená",J148,0)</f>
        <v>0</v>
      </c>
      <c r="BG148" s="243">
        <f>IF(N148="zákl. přenesená",J148,0)</f>
        <v>0</v>
      </c>
      <c r="BH148" s="243">
        <f>IF(N148="sníž. přenesená",J148,0)</f>
        <v>0</v>
      </c>
      <c r="BI148" s="243">
        <f>IF(N148="nulová",J148,0)</f>
        <v>0</v>
      </c>
      <c r="BJ148" s="17" t="s">
        <v>81</v>
      </c>
      <c r="BK148" s="243">
        <f>ROUND(I148*H148,2)</f>
        <v>0</v>
      </c>
      <c r="BL148" s="17" t="s">
        <v>149</v>
      </c>
      <c r="BM148" s="242" t="s">
        <v>180</v>
      </c>
    </row>
    <row r="149" s="12" customFormat="1">
      <c r="B149" s="244"/>
      <c r="C149" s="245"/>
      <c r="D149" s="246" t="s">
        <v>151</v>
      </c>
      <c r="E149" s="247" t="s">
        <v>1</v>
      </c>
      <c r="F149" s="248" t="s">
        <v>181</v>
      </c>
      <c r="G149" s="245"/>
      <c r="H149" s="247" t="s">
        <v>1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AT149" s="254" t="s">
        <v>151</v>
      </c>
      <c r="AU149" s="254" t="s">
        <v>83</v>
      </c>
      <c r="AV149" s="12" t="s">
        <v>81</v>
      </c>
      <c r="AW149" s="12" t="s">
        <v>31</v>
      </c>
      <c r="AX149" s="12" t="s">
        <v>74</v>
      </c>
      <c r="AY149" s="254" t="s">
        <v>142</v>
      </c>
    </row>
    <row r="150" s="13" customFormat="1">
      <c r="B150" s="255"/>
      <c r="C150" s="256"/>
      <c r="D150" s="246" t="s">
        <v>151</v>
      </c>
      <c r="E150" s="257" t="s">
        <v>1</v>
      </c>
      <c r="F150" s="258" t="s">
        <v>182</v>
      </c>
      <c r="G150" s="256"/>
      <c r="H150" s="259">
        <v>45.840000000000003</v>
      </c>
      <c r="I150" s="260"/>
      <c r="J150" s="256"/>
      <c r="K150" s="256"/>
      <c r="L150" s="261"/>
      <c r="M150" s="262"/>
      <c r="N150" s="263"/>
      <c r="O150" s="263"/>
      <c r="P150" s="263"/>
      <c r="Q150" s="263"/>
      <c r="R150" s="263"/>
      <c r="S150" s="263"/>
      <c r="T150" s="264"/>
      <c r="AT150" s="265" t="s">
        <v>151</v>
      </c>
      <c r="AU150" s="265" t="s">
        <v>83</v>
      </c>
      <c r="AV150" s="13" t="s">
        <v>83</v>
      </c>
      <c r="AW150" s="13" t="s">
        <v>31</v>
      </c>
      <c r="AX150" s="13" t="s">
        <v>74</v>
      </c>
      <c r="AY150" s="265" t="s">
        <v>142</v>
      </c>
    </row>
    <row r="151" s="14" customFormat="1">
      <c r="B151" s="266"/>
      <c r="C151" s="267"/>
      <c r="D151" s="246" t="s">
        <v>151</v>
      </c>
      <c r="E151" s="268" t="s">
        <v>1</v>
      </c>
      <c r="F151" s="269" t="s">
        <v>154</v>
      </c>
      <c r="G151" s="267"/>
      <c r="H151" s="270">
        <v>45.840000000000003</v>
      </c>
      <c r="I151" s="271"/>
      <c r="J151" s="267"/>
      <c r="K151" s="267"/>
      <c r="L151" s="272"/>
      <c r="M151" s="273"/>
      <c r="N151" s="274"/>
      <c r="O151" s="274"/>
      <c r="P151" s="274"/>
      <c r="Q151" s="274"/>
      <c r="R151" s="274"/>
      <c r="S151" s="274"/>
      <c r="T151" s="275"/>
      <c r="AT151" s="276" t="s">
        <v>151</v>
      </c>
      <c r="AU151" s="276" t="s">
        <v>83</v>
      </c>
      <c r="AV151" s="14" t="s">
        <v>149</v>
      </c>
      <c r="AW151" s="14" t="s">
        <v>31</v>
      </c>
      <c r="AX151" s="14" t="s">
        <v>81</v>
      </c>
      <c r="AY151" s="276" t="s">
        <v>142</v>
      </c>
    </row>
    <row r="152" s="1" customFormat="1" ht="16.5" customHeight="1">
      <c r="B152" s="38"/>
      <c r="C152" s="231" t="s">
        <v>183</v>
      </c>
      <c r="D152" s="231" t="s">
        <v>144</v>
      </c>
      <c r="E152" s="232" t="s">
        <v>184</v>
      </c>
      <c r="F152" s="233" t="s">
        <v>185</v>
      </c>
      <c r="G152" s="234" t="s">
        <v>157</v>
      </c>
      <c r="H152" s="235">
        <v>99.439999999999998</v>
      </c>
      <c r="I152" s="236"/>
      <c r="J152" s="237">
        <f>ROUND(I152*H152,2)</f>
        <v>0</v>
      </c>
      <c r="K152" s="233" t="s">
        <v>148</v>
      </c>
      <c r="L152" s="43"/>
      <c r="M152" s="238" t="s">
        <v>1</v>
      </c>
      <c r="N152" s="239" t="s">
        <v>39</v>
      </c>
      <c r="O152" s="86"/>
      <c r="P152" s="240">
        <f>O152*H152</f>
        <v>0</v>
      </c>
      <c r="Q152" s="240">
        <v>0</v>
      </c>
      <c r="R152" s="240">
        <f>Q152*H152</f>
        <v>0</v>
      </c>
      <c r="S152" s="240">
        <v>0</v>
      </c>
      <c r="T152" s="241">
        <f>S152*H152</f>
        <v>0</v>
      </c>
      <c r="AR152" s="242" t="s">
        <v>149</v>
      </c>
      <c r="AT152" s="242" t="s">
        <v>144</v>
      </c>
      <c r="AU152" s="242" t="s">
        <v>83</v>
      </c>
      <c r="AY152" s="17" t="s">
        <v>142</v>
      </c>
      <c r="BE152" s="243">
        <f>IF(N152="základní",J152,0)</f>
        <v>0</v>
      </c>
      <c r="BF152" s="243">
        <f>IF(N152="snížená",J152,0)</f>
        <v>0</v>
      </c>
      <c r="BG152" s="243">
        <f>IF(N152="zákl. přenesená",J152,0)</f>
        <v>0</v>
      </c>
      <c r="BH152" s="243">
        <f>IF(N152="sníž. přenesená",J152,0)</f>
        <v>0</v>
      </c>
      <c r="BI152" s="243">
        <f>IF(N152="nulová",J152,0)</f>
        <v>0</v>
      </c>
      <c r="BJ152" s="17" t="s">
        <v>81</v>
      </c>
      <c r="BK152" s="243">
        <f>ROUND(I152*H152,2)</f>
        <v>0</v>
      </c>
      <c r="BL152" s="17" t="s">
        <v>149</v>
      </c>
      <c r="BM152" s="242" t="s">
        <v>186</v>
      </c>
    </row>
    <row r="153" s="12" customFormat="1">
      <c r="B153" s="244"/>
      <c r="C153" s="245"/>
      <c r="D153" s="246" t="s">
        <v>151</v>
      </c>
      <c r="E153" s="247" t="s">
        <v>1</v>
      </c>
      <c r="F153" s="248" t="s">
        <v>187</v>
      </c>
      <c r="G153" s="245"/>
      <c r="H153" s="247" t="s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151</v>
      </c>
      <c r="AU153" s="254" t="s">
        <v>83</v>
      </c>
      <c r="AV153" s="12" t="s">
        <v>81</v>
      </c>
      <c r="AW153" s="12" t="s">
        <v>31</v>
      </c>
      <c r="AX153" s="12" t="s">
        <v>74</v>
      </c>
      <c r="AY153" s="254" t="s">
        <v>142</v>
      </c>
    </row>
    <row r="154" s="13" customFormat="1">
      <c r="B154" s="255"/>
      <c r="C154" s="256"/>
      <c r="D154" s="246" t="s">
        <v>151</v>
      </c>
      <c r="E154" s="257" t="s">
        <v>1</v>
      </c>
      <c r="F154" s="258" t="s">
        <v>160</v>
      </c>
      <c r="G154" s="256"/>
      <c r="H154" s="259">
        <v>10.6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AT154" s="265" t="s">
        <v>151</v>
      </c>
      <c r="AU154" s="265" t="s">
        <v>83</v>
      </c>
      <c r="AV154" s="13" t="s">
        <v>83</v>
      </c>
      <c r="AW154" s="13" t="s">
        <v>31</v>
      </c>
      <c r="AX154" s="13" t="s">
        <v>74</v>
      </c>
      <c r="AY154" s="265" t="s">
        <v>142</v>
      </c>
    </row>
    <row r="155" s="13" customFormat="1">
      <c r="B155" s="255"/>
      <c r="C155" s="256"/>
      <c r="D155" s="246" t="s">
        <v>151</v>
      </c>
      <c r="E155" s="257" t="s">
        <v>1</v>
      </c>
      <c r="F155" s="258" t="s">
        <v>161</v>
      </c>
      <c r="G155" s="256"/>
      <c r="H155" s="259">
        <v>39.600000000000001</v>
      </c>
      <c r="I155" s="260"/>
      <c r="J155" s="256"/>
      <c r="K155" s="256"/>
      <c r="L155" s="261"/>
      <c r="M155" s="262"/>
      <c r="N155" s="263"/>
      <c r="O155" s="263"/>
      <c r="P155" s="263"/>
      <c r="Q155" s="263"/>
      <c r="R155" s="263"/>
      <c r="S155" s="263"/>
      <c r="T155" s="264"/>
      <c r="AT155" s="265" t="s">
        <v>151</v>
      </c>
      <c r="AU155" s="265" t="s">
        <v>83</v>
      </c>
      <c r="AV155" s="13" t="s">
        <v>83</v>
      </c>
      <c r="AW155" s="13" t="s">
        <v>31</v>
      </c>
      <c r="AX155" s="13" t="s">
        <v>74</v>
      </c>
      <c r="AY155" s="265" t="s">
        <v>142</v>
      </c>
    </row>
    <row r="156" s="13" customFormat="1">
      <c r="B156" s="255"/>
      <c r="C156" s="256"/>
      <c r="D156" s="246" t="s">
        <v>151</v>
      </c>
      <c r="E156" s="257" t="s">
        <v>1</v>
      </c>
      <c r="F156" s="258" t="s">
        <v>162</v>
      </c>
      <c r="G156" s="256"/>
      <c r="H156" s="259">
        <v>3.3999999999999999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AT156" s="265" t="s">
        <v>151</v>
      </c>
      <c r="AU156" s="265" t="s">
        <v>83</v>
      </c>
      <c r="AV156" s="13" t="s">
        <v>83</v>
      </c>
      <c r="AW156" s="13" t="s">
        <v>31</v>
      </c>
      <c r="AX156" s="13" t="s">
        <v>74</v>
      </c>
      <c r="AY156" s="265" t="s">
        <v>142</v>
      </c>
    </row>
    <row r="157" s="15" customFormat="1">
      <c r="B157" s="277"/>
      <c r="C157" s="278"/>
      <c r="D157" s="246" t="s">
        <v>151</v>
      </c>
      <c r="E157" s="279" t="s">
        <v>1</v>
      </c>
      <c r="F157" s="280" t="s">
        <v>188</v>
      </c>
      <c r="G157" s="278"/>
      <c r="H157" s="281">
        <v>53.600000000000001</v>
      </c>
      <c r="I157" s="282"/>
      <c r="J157" s="278"/>
      <c r="K157" s="278"/>
      <c r="L157" s="283"/>
      <c r="M157" s="284"/>
      <c r="N157" s="285"/>
      <c r="O157" s="285"/>
      <c r="P157" s="285"/>
      <c r="Q157" s="285"/>
      <c r="R157" s="285"/>
      <c r="S157" s="285"/>
      <c r="T157" s="286"/>
      <c r="AT157" s="287" t="s">
        <v>151</v>
      </c>
      <c r="AU157" s="287" t="s">
        <v>83</v>
      </c>
      <c r="AV157" s="15" t="s">
        <v>163</v>
      </c>
      <c r="AW157" s="15" t="s">
        <v>31</v>
      </c>
      <c r="AX157" s="15" t="s">
        <v>74</v>
      </c>
      <c r="AY157" s="287" t="s">
        <v>142</v>
      </c>
    </row>
    <row r="158" s="12" customFormat="1">
      <c r="B158" s="244"/>
      <c r="C158" s="245"/>
      <c r="D158" s="246" t="s">
        <v>151</v>
      </c>
      <c r="E158" s="247" t="s">
        <v>1</v>
      </c>
      <c r="F158" s="248" t="s">
        <v>189</v>
      </c>
      <c r="G158" s="245"/>
      <c r="H158" s="247" t="s">
        <v>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151</v>
      </c>
      <c r="AU158" s="254" t="s">
        <v>83</v>
      </c>
      <c r="AV158" s="12" t="s">
        <v>81</v>
      </c>
      <c r="AW158" s="12" t="s">
        <v>31</v>
      </c>
      <c r="AX158" s="12" t="s">
        <v>74</v>
      </c>
      <c r="AY158" s="254" t="s">
        <v>142</v>
      </c>
    </row>
    <row r="159" s="13" customFormat="1">
      <c r="B159" s="255"/>
      <c r="C159" s="256"/>
      <c r="D159" s="246" t="s">
        <v>151</v>
      </c>
      <c r="E159" s="257" t="s">
        <v>1</v>
      </c>
      <c r="F159" s="258" t="s">
        <v>182</v>
      </c>
      <c r="G159" s="256"/>
      <c r="H159" s="259">
        <v>45.840000000000003</v>
      </c>
      <c r="I159" s="260"/>
      <c r="J159" s="256"/>
      <c r="K159" s="256"/>
      <c r="L159" s="261"/>
      <c r="M159" s="262"/>
      <c r="N159" s="263"/>
      <c r="O159" s="263"/>
      <c r="P159" s="263"/>
      <c r="Q159" s="263"/>
      <c r="R159" s="263"/>
      <c r="S159" s="263"/>
      <c r="T159" s="264"/>
      <c r="AT159" s="265" t="s">
        <v>151</v>
      </c>
      <c r="AU159" s="265" t="s">
        <v>83</v>
      </c>
      <c r="AV159" s="13" t="s">
        <v>83</v>
      </c>
      <c r="AW159" s="13" t="s">
        <v>31</v>
      </c>
      <c r="AX159" s="13" t="s">
        <v>74</v>
      </c>
      <c r="AY159" s="265" t="s">
        <v>142</v>
      </c>
    </row>
    <row r="160" s="15" customFormat="1">
      <c r="B160" s="277"/>
      <c r="C160" s="278"/>
      <c r="D160" s="246" t="s">
        <v>151</v>
      </c>
      <c r="E160" s="279" t="s">
        <v>1</v>
      </c>
      <c r="F160" s="280" t="s">
        <v>188</v>
      </c>
      <c r="G160" s="278"/>
      <c r="H160" s="281">
        <v>45.840000000000003</v>
      </c>
      <c r="I160" s="282"/>
      <c r="J160" s="278"/>
      <c r="K160" s="278"/>
      <c r="L160" s="283"/>
      <c r="M160" s="284"/>
      <c r="N160" s="285"/>
      <c r="O160" s="285"/>
      <c r="P160" s="285"/>
      <c r="Q160" s="285"/>
      <c r="R160" s="285"/>
      <c r="S160" s="285"/>
      <c r="T160" s="286"/>
      <c r="AT160" s="287" t="s">
        <v>151</v>
      </c>
      <c r="AU160" s="287" t="s">
        <v>83</v>
      </c>
      <c r="AV160" s="15" t="s">
        <v>163</v>
      </c>
      <c r="AW160" s="15" t="s">
        <v>31</v>
      </c>
      <c r="AX160" s="15" t="s">
        <v>74</v>
      </c>
      <c r="AY160" s="287" t="s">
        <v>142</v>
      </c>
    </row>
    <row r="161" s="14" customFormat="1">
      <c r="B161" s="266"/>
      <c r="C161" s="267"/>
      <c r="D161" s="246" t="s">
        <v>151</v>
      </c>
      <c r="E161" s="268" t="s">
        <v>1</v>
      </c>
      <c r="F161" s="269" t="s">
        <v>154</v>
      </c>
      <c r="G161" s="267"/>
      <c r="H161" s="270">
        <v>99.439999999999998</v>
      </c>
      <c r="I161" s="271"/>
      <c r="J161" s="267"/>
      <c r="K161" s="267"/>
      <c r="L161" s="272"/>
      <c r="M161" s="273"/>
      <c r="N161" s="274"/>
      <c r="O161" s="274"/>
      <c r="P161" s="274"/>
      <c r="Q161" s="274"/>
      <c r="R161" s="274"/>
      <c r="S161" s="274"/>
      <c r="T161" s="275"/>
      <c r="AT161" s="276" t="s">
        <v>151</v>
      </c>
      <c r="AU161" s="276" t="s">
        <v>83</v>
      </c>
      <c r="AV161" s="14" t="s">
        <v>149</v>
      </c>
      <c r="AW161" s="14" t="s">
        <v>31</v>
      </c>
      <c r="AX161" s="14" t="s">
        <v>81</v>
      </c>
      <c r="AY161" s="276" t="s">
        <v>142</v>
      </c>
    </row>
    <row r="162" s="1" customFormat="1" ht="24" customHeight="1">
      <c r="B162" s="38"/>
      <c r="C162" s="231" t="s">
        <v>190</v>
      </c>
      <c r="D162" s="231" t="s">
        <v>144</v>
      </c>
      <c r="E162" s="232" t="s">
        <v>191</v>
      </c>
      <c r="F162" s="233" t="s">
        <v>192</v>
      </c>
      <c r="G162" s="234" t="s">
        <v>193</v>
      </c>
      <c r="H162" s="235">
        <v>82.512</v>
      </c>
      <c r="I162" s="236"/>
      <c r="J162" s="237">
        <f>ROUND(I162*H162,2)</f>
        <v>0</v>
      </c>
      <c r="K162" s="233" t="s">
        <v>148</v>
      </c>
      <c r="L162" s="43"/>
      <c r="M162" s="238" t="s">
        <v>1</v>
      </c>
      <c r="N162" s="239" t="s">
        <v>39</v>
      </c>
      <c r="O162" s="86"/>
      <c r="P162" s="240">
        <f>O162*H162</f>
        <v>0</v>
      </c>
      <c r="Q162" s="240">
        <v>0</v>
      </c>
      <c r="R162" s="240">
        <f>Q162*H162</f>
        <v>0</v>
      </c>
      <c r="S162" s="240">
        <v>0</v>
      </c>
      <c r="T162" s="241">
        <f>S162*H162</f>
        <v>0</v>
      </c>
      <c r="AR162" s="242" t="s">
        <v>149</v>
      </c>
      <c r="AT162" s="242" t="s">
        <v>144</v>
      </c>
      <c r="AU162" s="242" t="s">
        <v>83</v>
      </c>
      <c r="AY162" s="17" t="s">
        <v>142</v>
      </c>
      <c r="BE162" s="243">
        <f>IF(N162="základní",J162,0)</f>
        <v>0</v>
      </c>
      <c r="BF162" s="243">
        <f>IF(N162="snížená",J162,0)</f>
        <v>0</v>
      </c>
      <c r="BG162" s="243">
        <f>IF(N162="zákl. přenesená",J162,0)</f>
        <v>0</v>
      </c>
      <c r="BH162" s="243">
        <f>IF(N162="sníž. přenesená",J162,0)</f>
        <v>0</v>
      </c>
      <c r="BI162" s="243">
        <f>IF(N162="nulová",J162,0)</f>
        <v>0</v>
      </c>
      <c r="BJ162" s="17" t="s">
        <v>81</v>
      </c>
      <c r="BK162" s="243">
        <f>ROUND(I162*H162,2)</f>
        <v>0</v>
      </c>
      <c r="BL162" s="17" t="s">
        <v>149</v>
      </c>
      <c r="BM162" s="242" t="s">
        <v>194</v>
      </c>
    </row>
    <row r="163" s="12" customFormat="1">
      <c r="B163" s="244"/>
      <c r="C163" s="245"/>
      <c r="D163" s="246" t="s">
        <v>151</v>
      </c>
      <c r="E163" s="247" t="s">
        <v>1</v>
      </c>
      <c r="F163" s="248" t="s">
        <v>189</v>
      </c>
      <c r="G163" s="245"/>
      <c r="H163" s="247" t="s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151</v>
      </c>
      <c r="AU163" s="254" t="s">
        <v>83</v>
      </c>
      <c r="AV163" s="12" t="s">
        <v>81</v>
      </c>
      <c r="AW163" s="12" t="s">
        <v>31</v>
      </c>
      <c r="AX163" s="12" t="s">
        <v>74</v>
      </c>
      <c r="AY163" s="254" t="s">
        <v>142</v>
      </c>
    </row>
    <row r="164" s="13" customFormat="1">
      <c r="B164" s="255"/>
      <c r="C164" s="256"/>
      <c r="D164" s="246" t="s">
        <v>151</v>
      </c>
      <c r="E164" s="257" t="s">
        <v>1</v>
      </c>
      <c r="F164" s="258" t="s">
        <v>195</v>
      </c>
      <c r="G164" s="256"/>
      <c r="H164" s="259">
        <v>82.512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AT164" s="265" t="s">
        <v>151</v>
      </c>
      <c r="AU164" s="265" t="s">
        <v>83</v>
      </c>
      <c r="AV164" s="13" t="s">
        <v>83</v>
      </c>
      <c r="AW164" s="13" t="s">
        <v>31</v>
      </c>
      <c r="AX164" s="13" t="s">
        <v>74</v>
      </c>
      <c r="AY164" s="265" t="s">
        <v>142</v>
      </c>
    </row>
    <row r="165" s="14" customFormat="1">
      <c r="B165" s="266"/>
      <c r="C165" s="267"/>
      <c r="D165" s="246" t="s">
        <v>151</v>
      </c>
      <c r="E165" s="268" t="s">
        <v>1</v>
      </c>
      <c r="F165" s="269" t="s">
        <v>154</v>
      </c>
      <c r="G165" s="267"/>
      <c r="H165" s="270">
        <v>82.512</v>
      </c>
      <c r="I165" s="271"/>
      <c r="J165" s="267"/>
      <c r="K165" s="267"/>
      <c r="L165" s="272"/>
      <c r="M165" s="273"/>
      <c r="N165" s="274"/>
      <c r="O165" s="274"/>
      <c r="P165" s="274"/>
      <c r="Q165" s="274"/>
      <c r="R165" s="274"/>
      <c r="S165" s="274"/>
      <c r="T165" s="275"/>
      <c r="AT165" s="276" t="s">
        <v>151</v>
      </c>
      <c r="AU165" s="276" t="s">
        <v>83</v>
      </c>
      <c r="AV165" s="14" t="s">
        <v>149</v>
      </c>
      <c r="AW165" s="14" t="s">
        <v>31</v>
      </c>
      <c r="AX165" s="14" t="s">
        <v>81</v>
      </c>
      <c r="AY165" s="276" t="s">
        <v>142</v>
      </c>
    </row>
    <row r="166" s="11" customFormat="1" ht="22.8" customHeight="1">
      <c r="B166" s="215"/>
      <c r="C166" s="216"/>
      <c r="D166" s="217" t="s">
        <v>73</v>
      </c>
      <c r="E166" s="229" t="s">
        <v>196</v>
      </c>
      <c r="F166" s="229" t="s">
        <v>197</v>
      </c>
      <c r="G166" s="216"/>
      <c r="H166" s="216"/>
      <c r="I166" s="219"/>
      <c r="J166" s="230">
        <f>BK166</f>
        <v>0</v>
      </c>
      <c r="K166" s="216"/>
      <c r="L166" s="221"/>
      <c r="M166" s="222"/>
      <c r="N166" s="223"/>
      <c r="O166" s="223"/>
      <c r="P166" s="224">
        <f>SUM(P167:P170)</f>
        <v>0</v>
      </c>
      <c r="Q166" s="223"/>
      <c r="R166" s="224">
        <f>SUM(R167:R170)</f>
        <v>0</v>
      </c>
      <c r="S166" s="223"/>
      <c r="T166" s="225">
        <f>SUM(T167:T170)</f>
        <v>4.4000000000000004</v>
      </c>
      <c r="AR166" s="226" t="s">
        <v>81</v>
      </c>
      <c r="AT166" s="227" t="s">
        <v>73</v>
      </c>
      <c r="AU166" s="227" t="s">
        <v>81</v>
      </c>
      <c r="AY166" s="226" t="s">
        <v>142</v>
      </c>
      <c r="BK166" s="228">
        <f>SUM(BK167:BK170)</f>
        <v>0</v>
      </c>
    </row>
    <row r="167" s="1" customFormat="1" ht="24" customHeight="1">
      <c r="B167" s="38"/>
      <c r="C167" s="231" t="s">
        <v>198</v>
      </c>
      <c r="D167" s="231" t="s">
        <v>144</v>
      </c>
      <c r="E167" s="232" t="s">
        <v>199</v>
      </c>
      <c r="F167" s="233" t="s">
        <v>200</v>
      </c>
      <c r="G167" s="234" t="s">
        <v>157</v>
      </c>
      <c r="H167" s="235">
        <v>2</v>
      </c>
      <c r="I167" s="236"/>
      <c r="J167" s="237">
        <f>ROUND(I167*H167,2)</f>
        <v>0</v>
      </c>
      <c r="K167" s="233" t="s">
        <v>148</v>
      </c>
      <c r="L167" s="43"/>
      <c r="M167" s="238" t="s">
        <v>1</v>
      </c>
      <c r="N167" s="239" t="s">
        <v>39</v>
      </c>
      <c r="O167" s="86"/>
      <c r="P167" s="240">
        <f>O167*H167</f>
        <v>0</v>
      </c>
      <c r="Q167" s="240">
        <v>0</v>
      </c>
      <c r="R167" s="240">
        <f>Q167*H167</f>
        <v>0</v>
      </c>
      <c r="S167" s="240">
        <v>2.2000000000000002</v>
      </c>
      <c r="T167" s="241">
        <f>S167*H167</f>
        <v>4.4000000000000004</v>
      </c>
      <c r="AR167" s="242" t="s">
        <v>149</v>
      </c>
      <c r="AT167" s="242" t="s">
        <v>144</v>
      </c>
      <c r="AU167" s="242" t="s">
        <v>83</v>
      </c>
      <c r="AY167" s="17" t="s">
        <v>142</v>
      </c>
      <c r="BE167" s="243">
        <f>IF(N167="základní",J167,0)</f>
        <v>0</v>
      </c>
      <c r="BF167" s="243">
        <f>IF(N167="snížená",J167,0)</f>
        <v>0</v>
      </c>
      <c r="BG167" s="243">
        <f>IF(N167="zákl. přenesená",J167,0)</f>
        <v>0</v>
      </c>
      <c r="BH167" s="243">
        <f>IF(N167="sníž. přenesená",J167,0)</f>
        <v>0</v>
      </c>
      <c r="BI167" s="243">
        <f>IF(N167="nulová",J167,0)</f>
        <v>0</v>
      </c>
      <c r="BJ167" s="17" t="s">
        <v>81</v>
      </c>
      <c r="BK167" s="243">
        <f>ROUND(I167*H167,2)</f>
        <v>0</v>
      </c>
      <c r="BL167" s="17" t="s">
        <v>149</v>
      </c>
      <c r="BM167" s="242" t="s">
        <v>201</v>
      </c>
    </row>
    <row r="168" s="12" customFormat="1">
      <c r="B168" s="244"/>
      <c r="C168" s="245"/>
      <c r="D168" s="246" t="s">
        <v>151</v>
      </c>
      <c r="E168" s="247" t="s">
        <v>1</v>
      </c>
      <c r="F168" s="248" t="s">
        <v>202</v>
      </c>
      <c r="G168" s="245"/>
      <c r="H168" s="247" t="s">
        <v>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151</v>
      </c>
      <c r="AU168" s="254" t="s">
        <v>83</v>
      </c>
      <c r="AV168" s="12" t="s">
        <v>81</v>
      </c>
      <c r="AW168" s="12" t="s">
        <v>31</v>
      </c>
      <c r="AX168" s="12" t="s">
        <v>74</v>
      </c>
      <c r="AY168" s="254" t="s">
        <v>142</v>
      </c>
    </row>
    <row r="169" s="13" customFormat="1">
      <c r="B169" s="255"/>
      <c r="C169" s="256"/>
      <c r="D169" s="246" t="s">
        <v>151</v>
      </c>
      <c r="E169" s="257" t="s">
        <v>1</v>
      </c>
      <c r="F169" s="258" t="s">
        <v>83</v>
      </c>
      <c r="G169" s="256"/>
      <c r="H169" s="259">
        <v>2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AT169" s="265" t="s">
        <v>151</v>
      </c>
      <c r="AU169" s="265" t="s">
        <v>83</v>
      </c>
      <c r="AV169" s="13" t="s">
        <v>83</v>
      </c>
      <c r="AW169" s="13" t="s">
        <v>31</v>
      </c>
      <c r="AX169" s="13" t="s">
        <v>74</v>
      </c>
      <c r="AY169" s="265" t="s">
        <v>142</v>
      </c>
    </row>
    <row r="170" s="14" customFormat="1">
      <c r="B170" s="266"/>
      <c r="C170" s="267"/>
      <c r="D170" s="246" t="s">
        <v>151</v>
      </c>
      <c r="E170" s="268" t="s">
        <v>1</v>
      </c>
      <c r="F170" s="269" t="s">
        <v>154</v>
      </c>
      <c r="G170" s="267"/>
      <c r="H170" s="270">
        <v>2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AT170" s="276" t="s">
        <v>151</v>
      </c>
      <c r="AU170" s="276" t="s">
        <v>83</v>
      </c>
      <c r="AV170" s="14" t="s">
        <v>149</v>
      </c>
      <c r="AW170" s="14" t="s">
        <v>31</v>
      </c>
      <c r="AX170" s="14" t="s">
        <v>81</v>
      </c>
      <c r="AY170" s="276" t="s">
        <v>142</v>
      </c>
    </row>
    <row r="171" s="11" customFormat="1" ht="22.8" customHeight="1">
      <c r="B171" s="215"/>
      <c r="C171" s="216"/>
      <c r="D171" s="217" t="s">
        <v>73</v>
      </c>
      <c r="E171" s="229" t="s">
        <v>203</v>
      </c>
      <c r="F171" s="229" t="s">
        <v>204</v>
      </c>
      <c r="G171" s="216"/>
      <c r="H171" s="216"/>
      <c r="I171" s="219"/>
      <c r="J171" s="230">
        <f>BK171</f>
        <v>0</v>
      </c>
      <c r="K171" s="216"/>
      <c r="L171" s="221"/>
      <c r="M171" s="222"/>
      <c r="N171" s="223"/>
      <c r="O171" s="223"/>
      <c r="P171" s="224">
        <f>SUM(P172:P199)</f>
        <v>0</v>
      </c>
      <c r="Q171" s="223"/>
      <c r="R171" s="224">
        <f>SUM(R172:R199)</f>
        <v>0</v>
      </c>
      <c r="S171" s="223"/>
      <c r="T171" s="225">
        <f>SUM(T172:T199)</f>
        <v>0</v>
      </c>
      <c r="AR171" s="226" t="s">
        <v>81</v>
      </c>
      <c r="AT171" s="227" t="s">
        <v>73</v>
      </c>
      <c r="AU171" s="227" t="s">
        <v>81</v>
      </c>
      <c r="AY171" s="226" t="s">
        <v>142</v>
      </c>
      <c r="BK171" s="228">
        <f>SUM(BK172:BK199)</f>
        <v>0</v>
      </c>
    </row>
    <row r="172" s="1" customFormat="1" ht="16.5" customHeight="1">
      <c r="B172" s="38"/>
      <c r="C172" s="231" t="s">
        <v>196</v>
      </c>
      <c r="D172" s="231" t="s">
        <v>144</v>
      </c>
      <c r="E172" s="232" t="s">
        <v>205</v>
      </c>
      <c r="F172" s="233" t="s">
        <v>206</v>
      </c>
      <c r="G172" s="234" t="s">
        <v>193</v>
      </c>
      <c r="H172" s="235">
        <v>13.44</v>
      </c>
      <c r="I172" s="236"/>
      <c r="J172" s="237">
        <f>ROUND(I172*H172,2)</f>
        <v>0</v>
      </c>
      <c r="K172" s="233" t="s">
        <v>207</v>
      </c>
      <c r="L172" s="43"/>
      <c r="M172" s="238" t="s">
        <v>1</v>
      </c>
      <c r="N172" s="239" t="s">
        <v>39</v>
      </c>
      <c r="O172" s="86"/>
      <c r="P172" s="240">
        <f>O172*H172</f>
        <v>0</v>
      </c>
      <c r="Q172" s="240">
        <v>0</v>
      </c>
      <c r="R172" s="240">
        <f>Q172*H172</f>
        <v>0</v>
      </c>
      <c r="S172" s="240">
        <v>0</v>
      </c>
      <c r="T172" s="241">
        <f>S172*H172</f>
        <v>0</v>
      </c>
      <c r="AR172" s="242" t="s">
        <v>149</v>
      </c>
      <c r="AT172" s="242" t="s">
        <v>144</v>
      </c>
      <c r="AU172" s="242" t="s">
        <v>83</v>
      </c>
      <c r="AY172" s="17" t="s">
        <v>142</v>
      </c>
      <c r="BE172" s="243">
        <f>IF(N172="základní",J172,0)</f>
        <v>0</v>
      </c>
      <c r="BF172" s="243">
        <f>IF(N172="snížená",J172,0)</f>
        <v>0</v>
      </c>
      <c r="BG172" s="243">
        <f>IF(N172="zákl. přenesená",J172,0)</f>
        <v>0</v>
      </c>
      <c r="BH172" s="243">
        <f>IF(N172="sníž. přenesená",J172,0)</f>
        <v>0</v>
      </c>
      <c r="BI172" s="243">
        <f>IF(N172="nulová",J172,0)</f>
        <v>0</v>
      </c>
      <c r="BJ172" s="17" t="s">
        <v>81</v>
      </c>
      <c r="BK172" s="243">
        <f>ROUND(I172*H172,2)</f>
        <v>0</v>
      </c>
      <c r="BL172" s="17" t="s">
        <v>149</v>
      </c>
      <c r="BM172" s="242" t="s">
        <v>208</v>
      </c>
    </row>
    <row r="173" s="12" customFormat="1">
      <c r="B173" s="244"/>
      <c r="C173" s="245"/>
      <c r="D173" s="246" t="s">
        <v>151</v>
      </c>
      <c r="E173" s="247" t="s">
        <v>1</v>
      </c>
      <c r="F173" s="248" t="s">
        <v>209</v>
      </c>
      <c r="G173" s="245"/>
      <c r="H173" s="247" t="s">
        <v>1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AT173" s="254" t="s">
        <v>151</v>
      </c>
      <c r="AU173" s="254" t="s">
        <v>83</v>
      </c>
      <c r="AV173" s="12" t="s">
        <v>81</v>
      </c>
      <c r="AW173" s="12" t="s">
        <v>31</v>
      </c>
      <c r="AX173" s="12" t="s">
        <v>74</v>
      </c>
      <c r="AY173" s="254" t="s">
        <v>142</v>
      </c>
    </row>
    <row r="174" s="13" customFormat="1">
      <c r="B174" s="255"/>
      <c r="C174" s="256"/>
      <c r="D174" s="246" t="s">
        <v>151</v>
      </c>
      <c r="E174" s="257" t="s">
        <v>1</v>
      </c>
      <c r="F174" s="258" t="s">
        <v>210</v>
      </c>
      <c r="G174" s="256"/>
      <c r="H174" s="259">
        <v>13.44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AT174" s="265" t="s">
        <v>151</v>
      </c>
      <c r="AU174" s="265" t="s">
        <v>83</v>
      </c>
      <c r="AV174" s="13" t="s">
        <v>83</v>
      </c>
      <c r="AW174" s="13" t="s">
        <v>31</v>
      </c>
      <c r="AX174" s="13" t="s">
        <v>74</v>
      </c>
      <c r="AY174" s="265" t="s">
        <v>142</v>
      </c>
    </row>
    <row r="175" s="14" customFormat="1">
      <c r="B175" s="266"/>
      <c r="C175" s="267"/>
      <c r="D175" s="246" t="s">
        <v>151</v>
      </c>
      <c r="E175" s="268" t="s">
        <v>1</v>
      </c>
      <c r="F175" s="269" t="s">
        <v>154</v>
      </c>
      <c r="G175" s="267"/>
      <c r="H175" s="270">
        <v>13.44</v>
      </c>
      <c r="I175" s="271"/>
      <c r="J175" s="267"/>
      <c r="K175" s="267"/>
      <c r="L175" s="272"/>
      <c r="M175" s="273"/>
      <c r="N175" s="274"/>
      <c r="O175" s="274"/>
      <c r="P175" s="274"/>
      <c r="Q175" s="274"/>
      <c r="R175" s="274"/>
      <c r="S175" s="274"/>
      <c r="T175" s="275"/>
      <c r="AT175" s="276" t="s">
        <v>151</v>
      </c>
      <c r="AU175" s="276" t="s">
        <v>83</v>
      </c>
      <c r="AV175" s="14" t="s">
        <v>149</v>
      </c>
      <c r="AW175" s="14" t="s">
        <v>31</v>
      </c>
      <c r="AX175" s="14" t="s">
        <v>81</v>
      </c>
      <c r="AY175" s="276" t="s">
        <v>142</v>
      </c>
    </row>
    <row r="176" s="1" customFormat="1" ht="24" customHeight="1">
      <c r="B176" s="38"/>
      <c r="C176" s="231" t="s">
        <v>211</v>
      </c>
      <c r="D176" s="231" t="s">
        <v>144</v>
      </c>
      <c r="E176" s="232" t="s">
        <v>212</v>
      </c>
      <c r="F176" s="233" t="s">
        <v>213</v>
      </c>
      <c r="G176" s="234" t="s">
        <v>193</v>
      </c>
      <c r="H176" s="235">
        <v>26.879999999999999</v>
      </c>
      <c r="I176" s="236"/>
      <c r="J176" s="237">
        <f>ROUND(I176*H176,2)</f>
        <v>0</v>
      </c>
      <c r="K176" s="233" t="s">
        <v>207</v>
      </c>
      <c r="L176" s="43"/>
      <c r="M176" s="238" t="s">
        <v>1</v>
      </c>
      <c r="N176" s="239" t="s">
        <v>39</v>
      </c>
      <c r="O176" s="86"/>
      <c r="P176" s="240">
        <f>O176*H176</f>
        <v>0</v>
      </c>
      <c r="Q176" s="240">
        <v>0</v>
      </c>
      <c r="R176" s="240">
        <f>Q176*H176</f>
        <v>0</v>
      </c>
      <c r="S176" s="240">
        <v>0</v>
      </c>
      <c r="T176" s="241">
        <f>S176*H176</f>
        <v>0</v>
      </c>
      <c r="AR176" s="242" t="s">
        <v>149</v>
      </c>
      <c r="AT176" s="242" t="s">
        <v>144</v>
      </c>
      <c r="AU176" s="242" t="s">
        <v>83</v>
      </c>
      <c r="AY176" s="17" t="s">
        <v>142</v>
      </c>
      <c r="BE176" s="243">
        <f>IF(N176="základní",J176,0)</f>
        <v>0</v>
      </c>
      <c r="BF176" s="243">
        <f>IF(N176="snížená",J176,0)</f>
        <v>0</v>
      </c>
      <c r="BG176" s="243">
        <f>IF(N176="zákl. přenesená",J176,0)</f>
        <v>0</v>
      </c>
      <c r="BH176" s="243">
        <f>IF(N176="sníž. přenesená",J176,0)</f>
        <v>0</v>
      </c>
      <c r="BI176" s="243">
        <f>IF(N176="nulová",J176,0)</f>
        <v>0</v>
      </c>
      <c r="BJ176" s="17" t="s">
        <v>81</v>
      </c>
      <c r="BK176" s="243">
        <f>ROUND(I176*H176,2)</f>
        <v>0</v>
      </c>
      <c r="BL176" s="17" t="s">
        <v>149</v>
      </c>
      <c r="BM176" s="242" t="s">
        <v>214</v>
      </c>
    </row>
    <row r="177" s="12" customFormat="1">
      <c r="B177" s="244"/>
      <c r="C177" s="245"/>
      <c r="D177" s="246" t="s">
        <v>151</v>
      </c>
      <c r="E177" s="247" t="s">
        <v>1</v>
      </c>
      <c r="F177" s="248" t="s">
        <v>209</v>
      </c>
      <c r="G177" s="245"/>
      <c r="H177" s="247" t="s">
        <v>1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151</v>
      </c>
      <c r="AU177" s="254" t="s">
        <v>83</v>
      </c>
      <c r="AV177" s="12" t="s">
        <v>81</v>
      </c>
      <c r="AW177" s="12" t="s">
        <v>31</v>
      </c>
      <c r="AX177" s="12" t="s">
        <v>74</v>
      </c>
      <c r="AY177" s="254" t="s">
        <v>142</v>
      </c>
    </row>
    <row r="178" s="13" customFormat="1">
      <c r="B178" s="255"/>
      <c r="C178" s="256"/>
      <c r="D178" s="246" t="s">
        <v>151</v>
      </c>
      <c r="E178" s="257" t="s">
        <v>1</v>
      </c>
      <c r="F178" s="258" t="s">
        <v>215</v>
      </c>
      <c r="G178" s="256"/>
      <c r="H178" s="259">
        <v>26.879999999999999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AT178" s="265" t="s">
        <v>151</v>
      </c>
      <c r="AU178" s="265" t="s">
        <v>83</v>
      </c>
      <c r="AV178" s="13" t="s">
        <v>83</v>
      </c>
      <c r="AW178" s="13" t="s">
        <v>31</v>
      </c>
      <c r="AX178" s="13" t="s">
        <v>74</v>
      </c>
      <c r="AY178" s="265" t="s">
        <v>142</v>
      </c>
    </row>
    <row r="179" s="14" customFormat="1">
      <c r="B179" s="266"/>
      <c r="C179" s="267"/>
      <c r="D179" s="246" t="s">
        <v>151</v>
      </c>
      <c r="E179" s="268" t="s">
        <v>1</v>
      </c>
      <c r="F179" s="269" t="s">
        <v>154</v>
      </c>
      <c r="G179" s="267"/>
      <c r="H179" s="270">
        <v>26.879999999999999</v>
      </c>
      <c r="I179" s="271"/>
      <c r="J179" s="267"/>
      <c r="K179" s="267"/>
      <c r="L179" s="272"/>
      <c r="M179" s="273"/>
      <c r="N179" s="274"/>
      <c r="O179" s="274"/>
      <c r="P179" s="274"/>
      <c r="Q179" s="274"/>
      <c r="R179" s="274"/>
      <c r="S179" s="274"/>
      <c r="T179" s="275"/>
      <c r="AT179" s="276" t="s">
        <v>151</v>
      </c>
      <c r="AU179" s="276" t="s">
        <v>83</v>
      </c>
      <c r="AV179" s="14" t="s">
        <v>149</v>
      </c>
      <c r="AW179" s="14" t="s">
        <v>31</v>
      </c>
      <c r="AX179" s="14" t="s">
        <v>81</v>
      </c>
      <c r="AY179" s="276" t="s">
        <v>142</v>
      </c>
    </row>
    <row r="180" s="1" customFormat="1" ht="16.5" customHeight="1">
      <c r="B180" s="38"/>
      <c r="C180" s="231" t="s">
        <v>216</v>
      </c>
      <c r="D180" s="231" t="s">
        <v>144</v>
      </c>
      <c r="E180" s="232" t="s">
        <v>217</v>
      </c>
      <c r="F180" s="233" t="s">
        <v>218</v>
      </c>
      <c r="G180" s="234" t="s">
        <v>193</v>
      </c>
      <c r="H180" s="235">
        <v>4.4000000000000004</v>
      </c>
      <c r="I180" s="236"/>
      <c r="J180" s="237">
        <f>ROUND(I180*H180,2)</f>
        <v>0</v>
      </c>
      <c r="K180" s="233" t="s">
        <v>148</v>
      </c>
      <c r="L180" s="43"/>
      <c r="M180" s="238" t="s">
        <v>1</v>
      </c>
      <c r="N180" s="239" t="s">
        <v>39</v>
      </c>
      <c r="O180" s="86"/>
      <c r="P180" s="240">
        <f>O180*H180</f>
        <v>0</v>
      </c>
      <c r="Q180" s="240">
        <v>0</v>
      </c>
      <c r="R180" s="240">
        <f>Q180*H180</f>
        <v>0</v>
      </c>
      <c r="S180" s="240">
        <v>0</v>
      </c>
      <c r="T180" s="241">
        <f>S180*H180</f>
        <v>0</v>
      </c>
      <c r="AR180" s="242" t="s">
        <v>149</v>
      </c>
      <c r="AT180" s="242" t="s">
        <v>144</v>
      </c>
      <c r="AU180" s="242" t="s">
        <v>83</v>
      </c>
      <c r="AY180" s="17" t="s">
        <v>142</v>
      </c>
      <c r="BE180" s="243">
        <f>IF(N180="základní",J180,0)</f>
        <v>0</v>
      </c>
      <c r="BF180" s="243">
        <f>IF(N180="snížená",J180,0)</f>
        <v>0</v>
      </c>
      <c r="BG180" s="243">
        <f>IF(N180="zákl. přenesená",J180,0)</f>
        <v>0</v>
      </c>
      <c r="BH180" s="243">
        <f>IF(N180="sníž. přenesená",J180,0)</f>
        <v>0</v>
      </c>
      <c r="BI180" s="243">
        <f>IF(N180="nulová",J180,0)</f>
        <v>0</v>
      </c>
      <c r="BJ180" s="17" t="s">
        <v>81</v>
      </c>
      <c r="BK180" s="243">
        <f>ROUND(I180*H180,2)</f>
        <v>0</v>
      </c>
      <c r="BL180" s="17" t="s">
        <v>149</v>
      </c>
      <c r="BM180" s="242" t="s">
        <v>219</v>
      </c>
    </row>
    <row r="181" s="12" customFormat="1">
      <c r="B181" s="244"/>
      <c r="C181" s="245"/>
      <c r="D181" s="246" t="s">
        <v>151</v>
      </c>
      <c r="E181" s="247" t="s">
        <v>1</v>
      </c>
      <c r="F181" s="248" t="s">
        <v>220</v>
      </c>
      <c r="G181" s="245"/>
      <c r="H181" s="247" t="s">
        <v>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151</v>
      </c>
      <c r="AU181" s="254" t="s">
        <v>83</v>
      </c>
      <c r="AV181" s="12" t="s">
        <v>81</v>
      </c>
      <c r="AW181" s="12" t="s">
        <v>31</v>
      </c>
      <c r="AX181" s="12" t="s">
        <v>74</v>
      </c>
      <c r="AY181" s="254" t="s">
        <v>142</v>
      </c>
    </row>
    <row r="182" s="13" customFormat="1">
      <c r="B182" s="255"/>
      <c r="C182" s="256"/>
      <c r="D182" s="246" t="s">
        <v>151</v>
      </c>
      <c r="E182" s="257" t="s">
        <v>1</v>
      </c>
      <c r="F182" s="258" t="s">
        <v>221</v>
      </c>
      <c r="G182" s="256"/>
      <c r="H182" s="259">
        <v>4.4000000000000004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AT182" s="265" t="s">
        <v>151</v>
      </c>
      <c r="AU182" s="265" t="s">
        <v>83</v>
      </c>
      <c r="AV182" s="13" t="s">
        <v>83</v>
      </c>
      <c r="AW182" s="13" t="s">
        <v>31</v>
      </c>
      <c r="AX182" s="13" t="s">
        <v>74</v>
      </c>
      <c r="AY182" s="265" t="s">
        <v>142</v>
      </c>
    </row>
    <row r="183" s="14" customFormat="1">
      <c r="B183" s="266"/>
      <c r="C183" s="267"/>
      <c r="D183" s="246" t="s">
        <v>151</v>
      </c>
      <c r="E183" s="268" t="s">
        <v>1</v>
      </c>
      <c r="F183" s="269" t="s">
        <v>154</v>
      </c>
      <c r="G183" s="267"/>
      <c r="H183" s="270">
        <v>4.4000000000000004</v>
      </c>
      <c r="I183" s="271"/>
      <c r="J183" s="267"/>
      <c r="K183" s="267"/>
      <c r="L183" s="272"/>
      <c r="M183" s="273"/>
      <c r="N183" s="274"/>
      <c r="O183" s="274"/>
      <c r="P183" s="274"/>
      <c r="Q183" s="274"/>
      <c r="R183" s="274"/>
      <c r="S183" s="274"/>
      <c r="T183" s="275"/>
      <c r="AT183" s="276" t="s">
        <v>151</v>
      </c>
      <c r="AU183" s="276" t="s">
        <v>83</v>
      </c>
      <c r="AV183" s="14" t="s">
        <v>149</v>
      </c>
      <c r="AW183" s="14" t="s">
        <v>31</v>
      </c>
      <c r="AX183" s="14" t="s">
        <v>81</v>
      </c>
      <c r="AY183" s="276" t="s">
        <v>142</v>
      </c>
    </row>
    <row r="184" s="1" customFormat="1" ht="24" customHeight="1">
      <c r="B184" s="38"/>
      <c r="C184" s="231" t="s">
        <v>222</v>
      </c>
      <c r="D184" s="231" t="s">
        <v>144</v>
      </c>
      <c r="E184" s="232" t="s">
        <v>223</v>
      </c>
      <c r="F184" s="233" t="s">
        <v>224</v>
      </c>
      <c r="G184" s="234" t="s">
        <v>193</v>
      </c>
      <c r="H184" s="235">
        <v>8.8000000000000007</v>
      </c>
      <c r="I184" s="236"/>
      <c r="J184" s="237">
        <f>ROUND(I184*H184,2)</f>
        <v>0</v>
      </c>
      <c r="K184" s="233" t="s">
        <v>148</v>
      </c>
      <c r="L184" s="43"/>
      <c r="M184" s="238" t="s">
        <v>1</v>
      </c>
      <c r="N184" s="239" t="s">
        <v>39</v>
      </c>
      <c r="O184" s="86"/>
      <c r="P184" s="240">
        <f>O184*H184</f>
        <v>0</v>
      </c>
      <c r="Q184" s="240">
        <v>0</v>
      </c>
      <c r="R184" s="240">
        <f>Q184*H184</f>
        <v>0</v>
      </c>
      <c r="S184" s="240">
        <v>0</v>
      </c>
      <c r="T184" s="241">
        <f>S184*H184</f>
        <v>0</v>
      </c>
      <c r="AR184" s="242" t="s">
        <v>149</v>
      </c>
      <c r="AT184" s="242" t="s">
        <v>144</v>
      </c>
      <c r="AU184" s="242" t="s">
        <v>83</v>
      </c>
      <c r="AY184" s="17" t="s">
        <v>142</v>
      </c>
      <c r="BE184" s="243">
        <f>IF(N184="základní",J184,0)</f>
        <v>0</v>
      </c>
      <c r="BF184" s="243">
        <f>IF(N184="snížená",J184,0)</f>
        <v>0</v>
      </c>
      <c r="BG184" s="243">
        <f>IF(N184="zákl. přenesená",J184,0)</f>
        <v>0</v>
      </c>
      <c r="BH184" s="243">
        <f>IF(N184="sníž. přenesená",J184,0)</f>
        <v>0</v>
      </c>
      <c r="BI184" s="243">
        <f>IF(N184="nulová",J184,0)</f>
        <v>0</v>
      </c>
      <c r="BJ184" s="17" t="s">
        <v>81</v>
      </c>
      <c r="BK184" s="243">
        <f>ROUND(I184*H184,2)</f>
        <v>0</v>
      </c>
      <c r="BL184" s="17" t="s">
        <v>149</v>
      </c>
      <c r="BM184" s="242" t="s">
        <v>225</v>
      </c>
    </row>
    <row r="185" s="12" customFormat="1">
      <c r="B185" s="244"/>
      <c r="C185" s="245"/>
      <c r="D185" s="246" t="s">
        <v>151</v>
      </c>
      <c r="E185" s="247" t="s">
        <v>1</v>
      </c>
      <c r="F185" s="248" t="s">
        <v>220</v>
      </c>
      <c r="G185" s="245"/>
      <c r="H185" s="247" t="s">
        <v>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AT185" s="254" t="s">
        <v>151</v>
      </c>
      <c r="AU185" s="254" t="s">
        <v>83</v>
      </c>
      <c r="AV185" s="12" t="s">
        <v>81</v>
      </c>
      <c r="AW185" s="12" t="s">
        <v>31</v>
      </c>
      <c r="AX185" s="12" t="s">
        <v>74</v>
      </c>
      <c r="AY185" s="254" t="s">
        <v>142</v>
      </c>
    </row>
    <row r="186" s="13" customFormat="1">
      <c r="B186" s="255"/>
      <c r="C186" s="256"/>
      <c r="D186" s="246" t="s">
        <v>151</v>
      </c>
      <c r="E186" s="257" t="s">
        <v>1</v>
      </c>
      <c r="F186" s="258" t="s">
        <v>226</v>
      </c>
      <c r="G186" s="256"/>
      <c r="H186" s="259">
        <v>8.8000000000000007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AT186" s="265" t="s">
        <v>151</v>
      </c>
      <c r="AU186" s="265" t="s">
        <v>83</v>
      </c>
      <c r="AV186" s="13" t="s">
        <v>83</v>
      </c>
      <c r="AW186" s="13" t="s">
        <v>31</v>
      </c>
      <c r="AX186" s="13" t="s">
        <v>74</v>
      </c>
      <c r="AY186" s="265" t="s">
        <v>142</v>
      </c>
    </row>
    <row r="187" s="14" customFormat="1">
      <c r="B187" s="266"/>
      <c r="C187" s="267"/>
      <c r="D187" s="246" t="s">
        <v>151</v>
      </c>
      <c r="E187" s="268" t="s">
        <v>1</v>
      </c>
      <c r="F187" s="269" t="s">
        <v>154</v>
      </c>
      <c r="G187" s="267"/>
      <c r="H187" s="270">
        <v>8.8000000000000007</v>
      </c>
      <c r="I187" s="271"/>
      <c r="J187" s="267"/>
      <c r="K187" s="267"/>
      <c r="L187" s="272"/>
      <c r="M187" s="273"/>
      <c r="N187" s="274"/>
      <c r="O187" s="274"/>
      <c r="P187" s="274"/>
      <c r="Q187" s="274"/>
      <c r="R187" s="274"/>
      <c r="S187" s="274"/>
      <c r="T187" s="275"/>
      <c r="AT187" s="276" t="s">
        <v>151</v>
      </c>
      <c r="AU187" s="276" t="s">
        <v>83</v>
      </c>
      <c r="AV187" s="14" t="s">
        <v>149</v>
      </c>
      <c r="AW187" s="14" t="s">
        <v>31</v>
      </c>
      <c r="AX187" s="14" t="s">
        <v>81</v>
      </c>
      <c r="AY187" s="276" t="s">
        <v>142</v>
      </c>
    </row>
    <row r="188" s="1" customFormat="1" ht="24" customHeight="1">
      <c r="B188" s="38"/>
      <c r="C188" s="231" t="s">
        <v>227</v>
      </c>
      <c r="D188" s="231" t="s">
        <v>144</v>
      </c>
      <c r="E188" s="232" t="s">
        <v>228</v>
      </c>
      <c r="F188" s="233" t="s">
        <v>229</v>
      </c>
      <c r="G188" s="234" t="s">
        <v>193</v>
      </c>
      <c r="H188" s="235">
        <v>4.4000000000000004</v>
      </c>
      <c r="I188" s="236"/>
      <c r="J188" s="237">
        <f>ROUND(I188*H188,2)</f>
        <v>0</v>
      </c>
      <c r="K188" s="233" t="s">
        <v>148</v>
      </c>
      <c r="L188" s="43"/>
      <c r="M188" s="238" t="s">
        <v>1</v>
      </c>
      <c r="N188" s="239" t="s">
        <v>39</v>
      </c>
      <c r="O188" s="86"/>
      <c r="P188" s="240">
        <f>O188*H188</f>
        <v>0</v>
      </c>
      <c r="Q188" s="240">
        <v>0</v>
      </c>
      <c r="R188" s="240">
        <f>Q188*H188</f>
        <v>0</v>
      </c>
      <c r="S188" s="240">
        <v>0</v>
      </c>
      <c r="T188" s="241">
        <f>S188*H188</f>
        <v>0</v>
      </c>
      <c r="AR188" s="242" t="s">
        <v>149</v>
      </c>
      <c r="AT188" s="242" t="s">
        <v>144</v>
      </c>
      <c r="AU188" s="242" t="s">
        <v>83</v>
      </c>
      <c r="AY188" s="17" t="s">
        <v>142</v>
      </c>
      <c r="BE188" s="243">
        <f>IF(N188="základní",J188,0)</f>
        <v>0</v>
      </c>
      <c r="BF188" s="243">
        <f>IF(N188="snížená",J188,0)</f>
        <v>0</v>
      </c>
      <c r="BG188" s="243">
        <f>IF(N188="zákl. přenesená",J188,0)</f>
        <v>0</v>
      </c>
      <c r="BH188" s="243">
        <f>IF(N188="sníž. přenesená",J188,0)</f>
        <v>0</v>
      </c>
      <c r="BI188" s="243">
        <f>IF(N188="nulová",J188,0)</f>
        <v>0</v>
      </c>
      <c r="BJ188" s="17" t="s">
        <v>81</v>
      </c>
      <c r="BK188" s="243">
        <f>ROUND(I188*H188,2)</f>
        <v>0</v>
      </c>
      <c r="BL188" s="17" t="s">
        <v>149</v>
      </c>
      <c r="BM188" s="242" t="s">
        <v>230</v>
      </c>
    </row>
    <row r="189" s="12" customFormat="1">
      <c r="B189" s="244"/>
      <c r="C189" s="245"/>
      <c r="D189" s="246" t="s">
        <v>151</v>
      </c>
      <c r="E189" s="247" t="s">
        <v>1</v>
      </c>
      <c r="F189" s="248" t="s">
        <v>220</v>
      </c>
      <c r="G189" s="245"/>
      <c r="H189" s="247" t="s">
        <v>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AT189" s="254" t="s">
        <v>151</v>
      </c>
      <c r="AU189" s="254" t="s">
        <v>83</v>
      </c>
      <c r="AV189" s="12" t="s">
        <v>81</v>
      </c>
      <c r="AW189" s="12" t="s">
        <v>31</v>
      </c>
      <c r="AX189" s="12" t="s">
        <v>74</v>
      </c>
      <c r="AY189" s="254" t="s">
        <v>142</v>
      </c>
    </row>
    <row r="190" s="13" customFormat="1">
      <c r="B190" s="255"/>
      <c r="C190" s="256"/>
      <c r="D190" s="246" t="s">
        <v>151</v>
      </c>
      <c r="E190" s="257" t="s">
        <v>1</v>
      </c>
      <c r="F190" s="258" t="s">
        <v>221</v>
      </c>
      <c r="G190" s="256"/>
      <c r="H190" s="259">
        <v>4.4000000000000004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AT190" s="265" t="s">
        <v>151</v>
      </c>
      <c r="AU190" s="265" t="s">
        <v>83</v>
      </c>
      <c r="AV190" s="13" t="s">
        <v>83</v>
      </c>
      <c r="AW190" s="13" t="s">
        <v>31</v>
      </c>
      <c r="AX190" s="13" t="s">
        <v>74</v>
      </c>
      <c r="AY190" s="265" t="s">
        <v>142</v>
      </c>
    </row>
    <row r="191" s="14" customFormat="1">
      <c r="B191" s="266"/>
      <c r="C191" s="267"/>
      <c r="D191" s="246" t="s">
        <v>151</v>
      </c>
      <c r="E191" s="268" t="s">
        <v>1</v>
      </c>
      <c r="F191" s="269" t="s">
        <v>154</v>
      </c>
      <c r="G191" s="267"/>
      <c r="H191" s="270">
        <v>4.4000000000000004</v>
      </c>
      <c r="I191" s="271"/>
      <c r="J191" s="267"/>
      <c r="K191" s="267"/>
      <c r="L191" s="272"/>
      <c r="M191" s="273"/>
      <c r="N191" s="274"/>
      <c r="O191" s="274"/>
      <c r="P191" s="274"/>
      <c r="Q191" s="274"/>
      <c r="R191" s="274"/>
      <c r="S191" s="274"/>
      <c r="T191" s="275"/>
      <c r="AT191" s="276" t="s">
        <v>151</v>
      </c>
      <c r="AU191" s="276" t="s">
        <v>83</v>
      </c>
      <c r="AV191" s="14" t="s">
        <v>149</v>
      </c>
      <c r="AW191" s="14" t="s">
        <v>31</v>
      </c>
      <c r="AX191" s="14" t="s">
        <v>81</v>
      </c>
      <c r="AY191" s="276" t="s">
        <v>142</v>
      </c>
    </row>
    <row r="192" s="1" customFormat="1" ht="24" customHeight="1">
      <c r="B192" s="38"/>
      <c r="C192" s="231" t="s">
        <v>8</v>
      </c>
      <c r="D192" s="231" t="s">
        <v>144</v>
      </c>
      <c r="E192" s="232" t="s">
        <v>231</v>
      </c>
      <c r="F192" s="233" t="s">
        <v>232</v>
      </c>
      <c r="G192" s="234" t="s">
        <v>193</v>
      </c>
      <c r="H192" s="235">
        <v>4.4000000000000004</v>
      </c>
      <c r="I192" s="236"/>
      <c r="J192" s="237">
        <f>ROUND(I192*H192,2)</f>
        <v>0</v>
      </c>
      <c r="K192" s="233" t="s">
        <v>148</v>
      </c>
      <c r="L192" s="43"/>
      <c r="M192" s="238" t="s">
        <v>1</v>
      </c>
      <c r="N192" s="239" t="s">
        <v>39</v>
      </c>
      <c r="O192" s="86"/>
      <c r="P192" s="240">
        <f>O192*H192</f>
        <v>0</v>
      </c>
      <c r="Q192" s="240">
        <v>0</v>
      </c>
      <c r="R192" s="240">
        <f>Q192*H192</f>
        <v>0</v>
      </c>
      <c r="S192" s="240">
        <v>0</v>
      </c>
      <c r="T192" s="241">
        <f>S192*H192</f>
        <v>0</v>
      </c>
      <c r="AR192" s="242" t="s">
        <v>149</v>
      </c>
      <c r="AT192" s="242" t="s">
        <v>144</v>
      </c>
      <c r="AU192" s="242" t="s">
        <v>83</v>
      </c>
      <c r="AY192" s="17" t="s">
        <v>142</v>
      </c>
      <c r="BE192" s="243">
        <f>IF(N192="základní",J192,0)</f>
        <v>0</v>
      </c>
      <c r="BF192" s="243">
        <f>IF(N192="snížená",J192,0)</f>
        <v>0</v>
      </c>
      <c r="BG192" s="243">
        <f>IF(N192="zákl. přenesená",J192,0)</f>
        <v>0</v>
      </c>
      <c r="BH192" s="243">
        <f>IF(N192="sníž. přenesená",J192,0)</f>
        <v>0</v>
      </c>
      <c r="BI192" s="243">
        <f>IF(N192="nulová",J192,0)</f>
        <v>0</v>
      </c>
      <c r="BJ192" s="17" t="s">
        <v>81</v>
      </c>
      <c r="BK192" s="243">
        <f>ROUND(I192*H192,2)</f>
        <v>0</v>
      </c>
      <c r="BL192" s="17" t="s">
        <v>149</v>
      </c>
      <c r="BM192" s="242" t="s">
        <v>233</v>
      </c>
    </row>
    <row r="193" s="12" customFormat="1">
      <c r="B193" s="244"/>
      <c r="C193" s="245"/>
      <c r="D193" s="246" t="s">
        <v>151</v>
      </c>
      <c r="E193" s="247" t="s">
        <v>1</v>
      </c>
      <c r="F193" s="248" t="s">
        <v>220</v>
      </c>
      <c r="G193" s="245"/>
      <c r="H193" s="247" t="s">
        <v>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151</v>
      </c>
      <c r="AU193" s="254" t="s">
        <v>83</v>
      </c>
      <c r="AV193" s="12" t="s">
        <v>81</v>
      </c>
      <c r="AW193" s="12" t="s">
        <v>31</v>
      </c>
      <c r="AX193" s="12" t="s">
        <v>74</v>
      </c>
      <c r="AY193" s="254" t="s">
        <v>142</v>
      </c>
    </row>
    <row r="194" s="13" customFormat="1">
      <c r="B194" s="255"/>
      <c r="C194" s="256"/>
      <c r="D194" s="246" t="s">
        <v>151</v>
      </c>
      <c r="E194" s="257" t="s">
        <v>1</v>
      </c>
      <c r="F194" s="258" t="s">
        <v>221</v>
      </c>
      <c r="G194" s="256"/>
      <c r="H194" s="259">
        <v>4.4000000000000004</v>
      </c>
      <c r="I194" s="260"/>
      <c r="J194" s="256"/>
      <c r="K194" s="256"/>
      <c r="L194" s="261"/>
      <c r="M194" s="262"/>
      <c r="N194" s="263"/>
      <c r="O194" s="263"/>
      <c r="P194" s="263"/>
      <c r="Q194" s="263"/>
      <c r="R194" s="263"/>
      <c r="S194" s="263"/>
      <c r="T194" s="264"/>
      <c r="AT194" s="265" t="s">
        <v>151</v>
      </c>
      <c r="AU194" s="265" t="s">
        <v>83</v>
      </c>
      <c r="AV194" s="13" t="s">
        <v>83</v>
      </c>
      <c r="AW194" s="13" t="s">
        <v>31</v>
      </c>
      <c r="AX194" s="13" t="s">
        <v>74</v>
      </c>
      <c r="AY194" s="265" t="s">
        <v>142</v>
      </c>
    </row>
    <row r="195" s="14" customFormat="1">
      <c r="B195" s="266"/>
      <c r="C195" s="267"/>
      <c r="D195" s="246" t="s">
        <v>151</v>
      </c>
      <c r="E195" s="268" t="s">
        <v>1</v>
      </c>
      <c r="F195" s="269" t="s">
        <v>154</v>
      </c>
      <c r="G195" s="267"/>
      <c r="H195" s="270">
        <v>4.4000000000000004</v>
      </c>
      <c r="I195" s="271"/>
      <c r="J195" s="267"/>
      <c r="K195" s="267"/>
      <c r="L195" s="272"/>
      <c r="M195" s="273"/>
      <c r="N195" s="274"/>
      <c r="O195" s="274"/>
      <c r="P195" s="274"/>
      <c r="Q195" s="274"/>
      <c r="R195" s="274"/>
      <c r="S195" s="274"/>
      <c r="T195" s="275"/>
      <c r="AT195" s="276" t="s">
        <v>151</v>
      </c>
      <c r="AU195" s="276" t="s">
        <v>83</v>
      </c>
      <c r="AV195" s="14" t="s">
        <v>149</v>
      </c>
      <c r="AW195" s="14" t="s">
        <v>31</v>
      </c>
      <c r="AX195" s="14" t="s">
        <v>81</v>
      </c>
      <c r="AY195" s="276" t="s">
        <v>142</v>
      </c>
    </row>
    <row r="196" s="1" customFormat="1" ht="24" customHeight="1">
      <c r="B196" s="38"/>
      <c r="C196" s="231" t="s">
        <v>234</v>
      </c>
      <c r="D196" s="231" t="s">
        <v>144</v>
      </c>
      <c r="E196" s="232" t="s">
        <v>235</v>
      </c>
      <c r="F196" s="233" t="s">
        <v>236</v>
      </c>
      <c r="G196" s="234" t="s">
        <v>193</v>
      </c>
      <c r="H196" s="235">
        <v>13.44</v>
      </c>
      <c r="I196" s="236"/>
      <c r="J196" s="237">
        <f>ROUND(I196*H196,2)</f>
        <v>0</v>
      </c>
      <c r="K196" s="233" t="s">
        <v>148</v>
      </c>
      <c r="L196" s="43"/>
      <c r="M196" s="238" t="s">
        <v>1</v>
      </c>
      <c r="N196" s="239" t="s">
        <v>39</v>
      </c>
      <c r="O196" s="86"/>
      <c r="P196" s="240">
        <f>O196*H196</f>
        <v>0</v>
      </c>
      <c r="Q196" s="240">
        <v>0</v>
      </c>
      <c r="R196" s="240">
        <f>Q196*H196</f>
        <v>0</v>
      </c>
      <c r="S196" s="240">
        <v>0</v>
      </c>
      <c r="T196" s="241">
        <f>S196*H196</f>
        <v>0</v>
      </c>
      <c r="AR196" s="242" t="s">
        <v>149</v>
      </c>
      <c r="AT196" s="242" t="s">
        <v>144</v>
      </c>
      <c r="AU196" s="242" t="s">
        <v>83</v>
      </c>
      <c r="AY196" s="17" t="s">
        <v>142</v>
      </c>
      <c r="BE196" s="243">
        <f>IF(N196="základní",J196,0)</f>
        <v>0</v>
      </c>
      <c r="BF196" s="243">
        <f>IF(N196="snížená",J196,0)</f>
        <v>0</v>
      </c>
      <c r="BG196" s="243">
        <f>IF(N196="zákl. přenesená",J196,0)</f>
        <v>0</v>
      </c>
      <c r="BH196" s="243">
        <f>IF(N196="sníž. přenesená",J196,0)</f>
        <v>0</v>
      </c>
      <c r="BI196" s="243">
        <f>IF(N196="nulová",J196,0)</f>
        <v>0</v>
      </c>
      <c r="BJ196" s="17" t="s">
        <v>81</v>
      </c>
      <c r="BK196" s="243">
        <f>ROUND(I196*H196,2)</f>
        <v>0</v>
      </c>
      <c r="BL196" s="17" t="s">
        <v>149</v>
      </c>
      <c r="BM196" s="242" t="s">
        <v>237</v>
      </c>
    </row>
    <row r="197" s="12" customFormat="1">
      <c r="B197" s="244"/>
      <c r="C197" s="245"/>
      <c r="D197" s="246" t="s">
        <v>151</v>
      </c>
      <c r="E197" s="247" t="s">
        <v>1</v>
      </c>
      <c r="F197" s="248" t="s">
        <v>209</v>
      </c>
      <c r="G197" s="245"/>
      <c r="H197" s="247" t="s">
        <v>1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AT197" s="254" t="s">
        <v>151</v>
      </c>
      <c r="AU197" s="254" t="s">
        <v>83</v>
      </c>
      <c r="AV197" s="12" t="s">
        <v>81</v>
      </c>
      <c r="AW197" s="12" t="s">
        <v>31</v>
      </c>
      <c r="AX197" s="12" t="s">
        <v>74</v>
      </c>
      <c r="AY197" s="254" t="s">
        <v>142</v>
      </c>
    </row>
    <row r="198" s="13" customFormat="1">
      <c r="B198" s="255"/>
      <c r="C198" s="256"/>
      <c r="D198" s="246" t="s">
        <v>151</v>
      </c>
      <c r="E198" s="257" t="s">
        <v>1</v>
      </c>
      <c r="F198" s="258" t="s">
        <v>210</v>
      </c>
      <c r="G198" s="256"/>
      <c r="H198" s="259">
        <v>13.44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AT198" s="265" t="s">
        <v>151</v>
      </c>
      <c r="AU198" s="265" t="s">
        <v>83</v>
      </c>
      <c r="AV198" s="13" t="s">
        <v>83</v>
      </c>
      <c r="AW198" s="13" t="s">
        <v>31</v>
      </c>
      <c r="AX198" s="13" t="s">
        <v>74</v>
      </c>
      <c r="AY198" s="265" t="s">
        <v>142</v>
      </c>
    </row>
    <row r="199" s="14" customFormat="1">
      <c r="B199" s="266"/>
      <c r="C199" s="267"/>
      <c r="D199" s="246" t="s">
        <v>151</v>
      </c>
      <c r="E199" s="268" t="s">
        <v>1</v>
      </c>
      <c r="F199" s="269" t="s">
        <v>154</v>
      </c>
      <c r="G199" s="267"/>
      <c r="H199" s="270">
        <v>13.44</v>
      </c>
      <c r="I199" s="271"/>
      <c r="J199" s="267"/>
      <c r="K199" s="267"/>
      <c r="L199" s="272"/>
      <c r="M199" s="288"/>
      <c r="N199" s="289"/>
      <c r="O199" s="289"/>
      <c r="P199" s="289"/>
      <c r="Q199" s="289"/>
      <c r="R199" s="289"/>
      <c r="S199" s="289"/>
      <c r="T199" s="290"/>
      <c r="AT199" s="276" t="s">
        <v>151</v>
      </c>
      <c r="AU199" s="276" t="s">
        <v>83</v>
      </c>
      <c r="AV199" s="14" t="s">
        <v>149</v>
      </c>
      <c r="AW199" s="14" t="s">
        <v>31</v>
      </c>
      <c r="AX199" s="14" t="s">
        <v>81</v>
      </c>
      <c r="AY199" s="276" t="s">
        <v>142</v>
      </c>
    </row>
    <row r="200" s="1" customFormat="1" ht="6.96" customHeight="1">
      <c r="B200" s="61"/>
      <c r="C200" s="62"/>
      <c r="D200" s="62"/>
      <c r="E200" s="62"/>
      <c r="F200" s="62"/>
      <c r="G200" s="62"/>
      <c r="H200" s="62"/>
      <c r="I200" s="182"/>
      <c r="J200" s="62"/>
      <c r="K200" s="62"/>
      <c r="L200" s="43"/>
    </row>
  </sheetData>
  <sheetProtection sheet="1" autoFilter="0" formatColumns="0" formatRows="0" objects="1" scenarios="1" spinCount="100000" saltValue="QFYPrZdweIDGv+DZbdxRGrnyXDI8qkYEW5okXxI7KOkbVYq3EyHsqNhCSYGCEr8kzVoVM8W67pHfoSxoYsKkDQ==" hashValue="/svpbpN4+P64ew84Y+CGHlvFQIFb8C6edc9w316LJVITd5k+UAHS56BgyDt9G5FnRjJ12Uto2yyRJvrooYO2Jg==" algorithmName="SHA-512" password="CC35"/>
  <autoFilter ref="C123:K19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94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83</v>
      </c>
    </row>
    <row r="4" ht="24.96" customHeight="1">
      <c r="B4" s="20"/>
      <c r="D4" s="145" t="s">
        <v>113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Doplnění chodníku v křižovatce ulic Sokolská a Sušilova - rozc.Kouty, Zábřeh</v>
      </c>
      <c r="F7" s="147"/>
      <c r="G7" s="147"/>
      <c r="H7" s="147"/>
      <c r="L7" s="20"/>
    </row>
    <row r="8" ht="12" customHeight="1">
      <c r="B8" s="20"/>
      <c r="D8" s="147" t="s">
        <v>114</v>
      </c>
      <c r="L8" s="20"/>
    </row>
    <row r="9" s="1" customFormat="1" ht="16.5" customHeight="1">
      <c r="B9" s="43"/>
      <c r="E9" s="148" t="s">
        <v>238</v>
      </c>
      <c r="F9" s="1"/>
      <c r="G9" s="1"/>
      <c r="H9" s="1"/>
      <c r="I9" s="149"/>
      <c r="L9" s="43"/>
    </row>
    <row r="10" s="1" customFormat="1" ht="12" customHeight="1">
      <c r="B10" s="43"/>
      <c r="D10" s="147" t="s">
        <v>116</v>
      </c>
      <c r="I10" s="149"/>
      <c r="L10" s="43"/>
    </row>
    <row r="11" s="1" customFormat="1" ht="36.96" customHeight="1">
      <c r="B11" s="43"/>
      <c r="E11" s="150" t="s">
        <v>239</v>
      </c>
      <c r="F11" s="1"/>
      <c r="G11" s="1"/>
      <c r="H11" s="1"/>
      <c r="I11" s="149"/>
      <c r="L11" s="43"/>
    </row>
    <row r="12" s="1" customFormat="1">
      <c r="B12" s="43"/>
      <c r="I12" s="149"/>
      <c r="L12" s="43"/>
    </row>
    <row r="13" s="1" customFormat="1" ht="12" customHeight="1">
      <c r="B13" s="43"/>
      <c r="D13" s="147" t="s">
        <v>18</v>
      </c>
      <c r="F13" s="136" t="s">
        <v>1</v>
      </c>
      <c r="I13" s="151" t="s">
        <v>19</v>
      </c>
      <c r="J13" s="136" t="s">
        <v>1</v>
      </c>
      <c r="L13" s="43"/>
    </row>
    <row r="14" s="1" customFormat="1" ht="12" customHeight="1">
      <c r="B14" s="43"/>
      <c r="D14" s="147" t="s">
        <v>20</v>
      </c>
      <c r="F14" s="136" t="s">
        <v>21</v>
      </c>
      <c r="I14" s="151" t="s">
        <v>22</v>
      </c>
      <c r="J14" s="152" t="str">
        <f>'Rekapitulace stavby'!AN8</f>
        <v>26. 12. 2018</v>
      </c>
      <c r="L14" s="43"/>
    </row>
    <row r="15" s="1" customFormat="1" ht="10.8" customHeight="1">
      <c r="B15" s="43"/>
      <c r="I15" s="149"/>
      <c r="L15" s="43"/>
    </row>
    <row r="16" s="1" customFormat="1" ht="12" customHeight="1">
      <c r="B16" s="43"/>
      <c r="D16" s="147" t="s">
        <v>24</v>
      </c>
      <c r="I16" s="151" t="s">
        <v>25</v>
      </c>
      <c r="J16" s="136" t="str">
        <f>IF('Rekapitulace stavby'!AN10="","",'Rekapitulace stavby'!AN10)</f>
        <v/>
      </c>
      <c r="L16" s="43"/>
    </row>
    <row r="17" s="1" customFormat="1" ht="18" customHeight="1">
      <c r="B17" s="43"/>
      <c r="E17" s="136" t="str">
        <f>IF('Rekapitulace stavby'!E11="","",'Rekapitulace stavby'!E11)</f>
        <v xml:space="preserve"> </v>
      </c>
      <c r="I17" s="151" t="s">
        <v>27</v>
      </c>
      <c r="J17" s="136" t="str">
        <f>IF('Rekapitulace stavby'!AN11="","",'Rekapitulace stavby'!AN11)</f>
        <v/>
      </c>
      <c r="L17" s="43"/>
    </row>
    <row r="18" s="1" customFormat="1" ht="6.96" customHeight="1">
      <c r="B18" s="43"/>
      <c r="I18" s="149"/>
      <c r="L18" s="43"/>
    </row>
    <row r="19" s="1" customFormat="1" ht="12" customHeight="1">
      <c r="B19" s="43"/>
      <c r="D19" s="147" t="s">
        <v>28</v>
      </c>
      <c r="I19" s="151" t="s">
        <v>25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1" t="s">
        <v>27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9"/>
      <c r="L21" s="43"/>
    </row>
    <row r="22" s="1" customFormat="1" ht="12" customHeight="1">
      <c r="B22" s="43"/>
      <c r="D22" s="147" t="s">
        <v>30</v>
      </c>
      <c r="I22" s="151" t="s">
        <v>25</v>
      </c>
      <c r="J22" s="136" t="str">
        <f>IF('Rekapitulace stavby'!AN16="","",'Rekapitulace stavby'!AN16)</f>
        <v/>
      </c>
      <c r="L22" s="43"/>
    </row>
    <row r="23" s="1" customFormat="1" ht="18" customHeight="1">
      <c r="B23" s="43"/>
      <c r="E23" s="136" t="str">
        <f>IF('Rekapitulace stavby'!E17="","",'Rekapitulace stavby'!E17)</f>
        <v xml:space="preserve"> </v>
      </c>
      <c r="I23" s="151" t="s">
        <v>27</v>
      </c>
      <c r="J23" s="136" t="str">
        <f>IF('Rekapitulace stavby'!AN17="","",'Rekapitulace stavby'!AN17)</f>
        <v/>
      </c>
      <c r="L23" s="43"/>
    </row>
    <row r="24" s="1" customFormat="1" ht="6.96" customHeight="1">
      <c r="B24" s="43"/>
      <c r="I24" s="149"/>
      <c r="L24" s="43"/>
    </row>
    <row r="25" s="1" customFormat="1" ht="12" customHeight="1">
      <c r="B25" s="43"/>
      <c r="D25" s="147" t="s">
        <v>32</v>
      </c>
      <c r="I25" s="151" t="s">
        <v>25</v>
      </c>
      <c r="J25" s="136" t="str">
        <f>IF('Rekapitulace stavby'!AN19="","",'Rekapitulace stavby'!AN19)</f>
        <v/>
      </c>
      <c r="L25" s="43"/>
    </row>
    <row r="26" s="1" customFormat="1" ht="18" customHeight="1">
      <c r="B26" s="43"/>
      <c r="E26" s="136" t="str">
        <f>IF('Rekapitulace stavby'!E20="","",'Rekapitulace stavby'!E20)</f>
        <v xml:space="preserve"> </v>
      </c>
      <c r="I26" s="151" t="s">
        <v>27</v>
      </c>
      <c r="J26" s="136" t="str">
        <f>IF('Rekapitulace stavby'!AN20="","",'Rekapitulace stavby'!AN20)</f>
        <v/>
      </c>
      <c r="L26" s="43"/>
    </row>
    <row r="27" s="1" customFormat="1" ht="6.96" customHeight="1">
      <c r="B27" s="43"/>
      <c r="I27" s="149"/>
      <c r="L27" s="43"/>
    </row>
    <row r="28" s="1" customFormat="1" ht="12" customHeight="1">
      <c r="B28" s="43"/>
      <c r="D28" s="147" t="s">
        <v>33</v>
      </c>
      <c r="I28" s="149"/>
      <c r="L28" s="43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3"/>
      <c r="I30" s="149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25.44" customHeight="1">
      <c r="B32" s="43"/>
      <c r="D32" s="157" t="s">
        <v>34</v>
      </c>
      <c r="I32" s="149"/>
      <c r="J32" s="158">
        <f>ROUND(J128,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6"/>
      <c r="J33" s="78"/>
      <c r="K33" s="78"/>
      <c r="L33" s="43"/>
    </row>
    <row r="34" s="1" customFormat="1" ht="14.4" customHeight="1">
      <c r="B34" s="43"/>
      <c r="F34" s="159" t="s">
        <v>36</v>
      </c>
      <c r="I34" s="160" t="s">
        <v>35</v>
      </c>
      <c r="J34" s="159" t="s">
        <v>37</v>
      </c>
      <c r="L34" s="43"/>
    </row>
    <row r="35" s="1" customFormat="1" ht="14.4" customHeight="1">
      <c r="B35" s="43"/>
      <c r="D35" s="161" t="s">
        <v>38</v>
      </c>
      <c r="E35" s="147" t="s">
        <v>39</v>
      </c>
      <c r="F35" s="162">
        <f>ROUND((SUM(BE128:BE360)),  2)</f>
        <v>0</v>
      </c>
      <c r="I35" s="163">
        <v>0.20999999999999999</v>
      </c>
      <c r="J35" s="162">
        <f>ROUND(((SUM(BE128:BE360))*I35),  2)</f>
        <v>0</v>
      </c>
      <c r="L35" s="43"/>
    </row>
    <row r="36" s="1" customFormat="1" ht="14.4" customHeight="1">
      <c r="B36" s="43"/>
      <c r="E36" s="147" t="s">
        <v>40</v>
      </c>
      <c r="F36" s="162">
        <f>ROUND((SUM(BF128:BF360)),  2)</f>
        <v>0</v>
      </c>
      <c r="I36" s="163">
        <v>0.14999999999999999</v>
      </c>
      <c r="J36" s="162">
        <f>ROUND(((SUM(BF128:BF360))*I36),  2)</f>
        <v>0</v>
      </c>
      <c r="L36" s="43"/>
    </row>
    <row r="37" hidden="1" s="1" customFormat="1" ht="14.4" customHeight="1">
      <c r="B37" s="43"/>
      <c r="E37" s="147" t="s">
        <v>41</v>
      </c>
      <c r="F37" s="162">
        <f>ROUND((SUM(BG128:BG360)),  2)</f>
        <v>0</v>
      </c>
      <c r="I37" s="163">
        <v>0.20999999999999999</v>
      </c>
      <c r="J37" s="162">
        <f>0</f>
        <v>0</v>
      </c>
      <c r="L37" s="43"/>
    </row>
    <row r="38" hidden="1" s="1" customFormat="1" ht="14.4" customHeight="1">
      <c r="B38" s="43"/>
      <c r="E38" s="147" t="s">
        <v>42</v>
      </c>
      <c r="F38" s="162">
        <f>ROUND((SUM(BH128:BH360)),  2)</f>
        <v>0</v>
      </c>
      <c r="I38" s="163">
        <v>0.14999999999999999</v>
      </c>
      <c r="J38" s="162">
        <f>0</f>
        <v>0</v>
      </c>
      <c r="L38" s="43"/>
    </row>
    <row r="39" hidden="1" s="1" customFormat="1" ht="14.4" customHeight="1">
      <c r="B39" s="43"/>
      <c r="E39" s="147" t="s">
        <v>43</v>
      </c>
      <c r="F39" s="162">
        <f>ROUND((SUM(BI128:BI360)),  2)</f>
        <v>0</v>
      </c>
      <c r="I39" s="163">
        <v>0</v>
      </c>
      <c r="J39" s="162">
        <f>0</f>
        <v>0</v>
      </c>
      <c r="L39" s="43"/>
    </row>
    <row r="40" s="1" customFormat="1" ht="6.96" customHeight="1">
      <c r="B40" s="43"/>
      <c r="I40" s="149"/>
      <c r="L40" s="43"/>
    </row>
    <row r="41" s="1" customFormat="1" ht="25.44" customHeight="1">
      <c r="B41" s="43"/>
      <c r="C41" s="164"/>
      <c r="D41" s="165" t="s">
        <v>44</v>
      </c>
      <c r="E41" s="166"/>
      <c r="F41" s="166"/>
      <c r="G41" s="167" t="s">
        <v>45</v>
      </c>
      <c r="H41" s="168" t="s">
        <v>46</v>
      </c>
      <c r="I41" s="169"/>
      <c r="J41" s="170">
        <f>SUM(J32:J39)</f>
        <v>0</v>
      </c>
      <c r="K41" s="171"/>
      <c r="L41" s="43"/>
    </row>
    <row r="42" s="1" customFormat="1" ht="14.4" customHeight="1">
      <c r="B42" s="43"/>
      <c r="I42" s="14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47</v>
      </c>
      <c r="E50" s="173"/>
      <c r="F50" s="173"/>
      <c r="G50" s="172" t="s">
        <v>48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49</v>
      </c>
      <c r="E61" s="176"/>
      <c r="F61" s="177" t="s">
        <v>50</v>
      </c>
      <c r="G61" s="175" t="s">
        <v>49</v>
      </c>
      <c r="H61" s="176"/>
      <c r="I61" s="178"/>
      <c r="J61" s="179" t="s">
        <v>50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51</v>
      </c>
      <c r="E65" s="173"/>
      <c r="F65" s="173"/>
      <c r="G65" s="172" t="s">
        <v>52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49</v>
      </c>
      <c r="E76" s="176"/>
      <c r="F76" s="177" t="s">
        <v>50</v>
      </c>
      <c r="G76" s="175" t="s">
        <v>49</v>
      </c>
      <c r="H76" s="176"/>
      <c r="I76" s="178"/>
      <c r="J76" s="179" t="s">
        <v>50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118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Doplnění chodníku v křižovatce ulic Sokolská a Sušilova - rozc.Kouty, Zábřeh</v>
      </c>
      <c r="F85" s="32"/>
      <c r="G85" s="32"/>
      <c r="H85" s="32"/>
      <c r="I85" s="149"/>
      <c r="J85" s="39"/>
      <c r="K85" s="39"/>
      <c r="L85" s="43"/>
    </row>
    <row r="86" ht="12" customHeight="1">
      <c r="B86" s="21"/>
      <c r="C86" s="32" t="s">
        <v>114</v>
      </c>
      <c r="D86" s="22"/>
      <c r="E86" s="22"/>
      <c r="F86" s="22"/>
      <c r="G86" s="22"/>
      <c r="H86" s="22"/>
      <c r="I86" s="141"/>
      <c r="J86" s="22"/>
      <c r="K86" s="22"/>
      <c r="L86" s="20"/>
    </row>
    <row r="87" s="1" customFormat="1" ht="16.5" customHeight="1">
      <c r="B87" s="38"/>
      <c r="C87" s="39"/>
      <c r="D87" s="39"/>
      <c r="E87" s="186" t="s">
        <v>238</v>
      </c>
      <c r="F87" s="39"/>
      <c r="G87" s="39"/>
      <c r="H87" s="39"/>
      <c r="I87" s="149"/>
      <c r="J87" s="39"/>
      <c r="K87" s="39"/>
      <c r="L87" s="43"/>
    </row>
    <row r="88" s="1" customFormat="1" ht="12" customHeight="1">
      <c r="B88" s="38"/>
      <c r="C88" s="32" t="s">
        <v>116</v>
      </c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SO 101 - SO 102 - Obrusná vrstva komunikace, chodníky a sjezdy</v>
      </c>
      <c r="F89" s="39"/>
      <c r="G89" s="39"/>
      <c r="H89" s="39"/>
      <c r="I89" s="149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2" customHeight="1">
      <c r="B91" s="38"/>
      <c r="C91" s="32" t="s">
        <v>20</v>
      </c>
      <c r="D91" s="39"/>
      <c r="E91" s="39"/>
      <c r="F91" s="27" t="str">
        <f>F14</f>
        <v>Zábřeh</v>
      </c>
      <c r="G91" s="39"/>
      <c r="H91" s="39"/>
      <c r="I91" s="151" t="s">
        <v>22</v>
      </c>
      <c r="J91" s="74" t="str">
        <f>IF(J14="","",J14)</f>
        <v>26. 12. 2018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9"/>
      <c r="J92" s="39"/>
      <c r="K92" s="39"/>
      <c r="L92" s="43"/>
    </row>
    <row r="93" s="1" customFormat="1" ht="15.15" customHeight="1">
      <c r="B93" s="38"/>
      <c r="C93" s="32" t="s">
        <v>24</v>
      </c>
      <c r="D93" s="39"/>
      <c r="E93" s="39"/>
      <c r="F93" s="27" t="str">
        <f>E17</f>
        <v xml:space="preserve"> </v>
      </c>
      <c r="G93" s="39"/>
      <c r="H93" s="39"/>
      <c r="I93" s="151" t="s">
        <v>30</v>
      </c>
      <c r="J93" s="36" t="str">
        <f>E23</f>
        <v xml:space="preserve"> </v>
      </c>
      <c r="K93" s="39"/>
      <c r="L93" s="43"/>
    </row>
    <row r="94" s="1" customFormat="1" ht="15.15" customHeight="1">
      <c r="B94" s="38"/>
      <c r="C94" s="32" t="s">
        <v>28</v>
      </c>
      <c r="D94" s="39"/>
      <c r="E94" s="39"/>
      <c r="F94" s="27" t="str">
        <f>IF(E20="","",E20)</f>
        <v>Vyplň údaj</v>
      </c>
      <c r="G94" s="39"/>
      <c r="H94" s="39"/>
      <c r="I94" s="151" t="s">
        <v>32</v>
      </c>
      <c r="J94" s="36" t="str">
        <f>E26</f>
        <v xml:space="preserve"> 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9.28" customHeight="1">
      <c r="B96" s="38"/>
      <c r="C96" s="187" t="s">
        <v>119</v>
      </c>
      <c r="D96" s="188"/>
      <c r="E96" s="188"/>
      <c r="F96" s="188"/>
      <c r="G96" s="188"/>
      <c r="H96" s="188"/>
      <c r="I96" s="189"/>
      <c r="J96" s="190" t="s">
        <v>120</v>
      </c>
      <c r="K96" s="188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49"/>
      <c r="J97" s="39"/>
      <c r="K97" s="39"/>
      <c r="L97" s="43"/>
    </row>
    <row r="98" s="1" customFormat="1" ht="22.8" customHeight="1">
      <c r="B98" s="38"/>
      <c r="C98" s="191" t="s">
        <v>121</v>
      </c>
      <c r="D98" s="39"/>
      <c r="E98" s="39"/>
      <c r="F98" s="39"/>
      <c r="G98" s="39"/>
      <c r="H98" s="39"/>
      <c r="I98" s="149"/>
      <c r="J98" s="105">
        <f>J128</f>
        <v>0</v>
      </c>
      <c r="K98" s="39"/>
      <c r="L98" s="43"/>
      <c r="AU98" s="17" t="s">
        <v>122</v>
      </c>
    </row>
    <row r="99" s="8" customFormat="1" ht="24.96" customHeight="1">
      <c r="B99" s="192"/>
      <c r="C99" s="193"/>
      <c r="D99" s="194" t="s">
        <v>123</v>
      </c>
      <c r="E99" s="195"/>
      <c r="F99" s="195"/>
      <c r="G99" s="195"/>
      <c r="H99" s="195"/>
      <c r="I99" s="196"/>
      <c r="J99" s="197">
        <f>J129</f>
        <v>0</v>
      </c>
      <c r="K99" s="193"/>
      <c r="L99" s="198"/>
    </row>
    <row r="100" s="9" customFormat="1" ht="19.92" customHeight="1">
      <c r="B100" s="199"/>
      <c r="C100" s="128"/>
      <c r="D100" s="200" t="s">
        <v>124</v>
      </c>
      <c r="E100" s="201"/>
      <c r="F100" s="201"/>
      <c r="G100" s="201"/>
      <c r="H100" s="201"/>
      <c r="I100" s="202"/>
      <c r="J100" s="203">
        <f>J130</f>
        <v>0</v>
      </c>
      <c r="K100" s="128"/>
      <c r="L100" s="204"/>
    </row>
    <row r="101" s="9" customFormat="1" ht="19.92" customHeight="1">
      <c r="B101" s="199"/>
      <c r="C101" s="128"/>
      <c r="D101" s="200" t="s">
        <v>240</v>
      </c>
      <c r="E101" s="201"/>
      <c r="F101" s="201"/>
      <c r="G101" s="201"/>
      <c r="H101" s="201"/>
      <c r="I101" s="202"/>
      <c r="J101" s="203">
        <f>J172</f>
        <v>0</v>
      </c>
      <c r="K101" s="128"/>
      <c r="L101" s="204"/>
    </row>
    <row r="102" s="9" customFormat="1" ht="19.92" customHeight="1">
      <c r="B102" s="199"/>
      <c r="C102" s="128"/>
      <c r="D102" s="200" t="s">
        <v>241</v>
      </c>
      <c r="E102" s="201"/>
      <c r="F102" s="201"/>
      <c r="G102" s="201"/>
      <c r="H102" s="201"/>
      <c r="I102" s="202"/>
      <c r="J102" s="203">
        <f>J188</f>
        <v>0</v>
      </c>
      <c r="K102" s="128"/>
      <c r="L102" s="204"/>
    </row>
    <row r="103" s="9" customFormat="1" ht="19.92" customHeight="1">
      <c r="B103" s="199"/>
      <c r="C103" s="128"/>
      <c r="D103" s="200" t="s">
        <v>242</v>
      </c>
      <c r="E103" s="201"/>
      <c r="F103" s="201"/>
      <c r="G103" s="201"/>
      <c r="H103" s="201"/>
      <c r="I103" s="202"/>
      <c r="J103" s="203">
        <f>J193</f>
        <v>0</v>
      </c>
      <c r="K103" s="128"/>
      <c r="L103" s="204"/>
    </row>
    <row r="104" s="9" customFormat="1" ht="19.92" customHeight="1">
      <c r="B104" s="199"/>
      <c r="C104" s="128"/>
      <c r="D104" s="200" t="s">
        <v>243</v>
      </c>
      <c r="E104" s="201"/>
      <c r="F104" s="201"/>
      <c r="G104" s="201"/>
      <c r="H104" s="201"/>
      <c r="I104" s="202"/>
      <c r="J104" s="203">
        <f>J263</f>
        <v>0</v>
      </c>
      <c r="K104" s="128"/>
      <c r="L104" s="204"/>
    </row>
    <row r="105" s="9" customFormat="1" ht="19.92" customHeight="1">
      <c r="B105" s="199"/>
      <c r="C105" s="128"/>
      <c r="D105" s="200" t="s">
        <v>125</v>
      </c>
      <c r="E105" s="201"/>
      <c r="F105" s="201"/>
      <c r="G105" s="201"/>
      <c r="H105" s="201"/>
      <c r="I105" s="202"/>
      <c r="J105" s="203">
        <f>J295</f>
        <v>0</v>
      </c>
      <c r="K105" s="128"/>
      <c r="L105" s="204"/>
    </row>
    <row r="106" s="9" customFormat="1" ht="19.92" customHeight="1">
      <c r="B106" s="199"/>
      <c r="C106" s="128"/>
      <c r="D106" s="200" t="s">
        <v>244</v>
      </c>
      <c r="E106" s="201"/>
      <c r="F106" s="201"/>
      <c r="G106" s="201"/>
      <c r="H106" s="201"/>
      <c r="I106" s="202"/>
      <c r="J106" s="203">
        <f>J359</f>
        <v>0</v>
      </c>
      <c r="K106" s="128"/>
      <c r="L106" s="204"/>
    </row>
    <row r="107" s="1" customFormat="1" ht="21.84" customHeight="1">
      <c r="B107" s="38"/>
      <c r="C107" s="39"/>
      <c r="D107" s="39"/>
      <c r="E107" s="39"/>
      <c r="F107" s="39"/>
      <c r="G107" s="39"/>
      <c r="H107" s="39"/>
      <c r="I107" s="149"/>
      <c r="J107" s="39"/>
      <c r="K107" s="39"/>
      <c r="L107" s="43"/>
    </row>
    <row r="108" s="1" customFormat="1" ht="6.96" customHeight="1">
      <c r="B108" s="61"/>
      <c r="C108" s="62"/>
      <c r="D108" s="62"/>
      <c r="E108" s="62"/>
      <c r="F108" s="62"/>
      <c r="G108" s="62"/>
      <c r="H108" s="62"/>
      <c r="I108" s="182"/>
      <c r="J108" s="62"/>
      <c r="K108" s="62"/>
      <c r="L108" s="43"/>
    </row>
    <row r="112" s="1" customFormat="1" ht="6.96" customHeight="1">
      <c r="B112" s="63"/>
      <c r="C112" s="64"/>
      <c r="D112" s="64"/>
      <c r="E112" s="64"/>
      <c r="F112" s="64"/>
      <c r="G112" s="64"/>
      <c r="H112" s="64"/>
      <c r="I112" s="185"/>
      <c r="J112" s="64"/>
      <c r="K112" s="64"/>
      <c r="L112" s="43"/>
    </row>
    <row r="113" s="1" customFormat="1" ht="24.96" customHeight="1">
      <c r="B113" s="38"/>
      <c r="C113" s="23" t="s">
        <v>127</v>
      </c>
      <c r="D113" s="39"/>
      <c r="E113" s="39"/>
      <c r="F113" s="39"/>
      <c r="G113" s="39"/>
      <c r="H113" s="39"/>
      <c r="I113" s="149"/>
      <c r="J113" s="39"/>
      <c r="K113" s="39"/>
      <c r="L113" s="43"/>
    </row>
    <row r="114" s="1" customFormat="1" ht="6.96" customHeight="1">
      <c r="B114" s="38"/>
      <c r="C114" s="39"/>
      <c r="D114" s="39"/>
      <c r="E114" s="39"/>
      <c r="F114" s="39"/>
      <c r="G114" s="39"/>
      <c r="H114" s="39"/>
      <c r="I114" s="149"/>
      <c r="J114" s="39"/>
      <c r="K114" s="39"/>
      <c r="L114" s="43"/>
    </row>
    <row r="115" s="1" customFormat="1" ht="12" customHeight="1">
      <c r="B115" s="38"/>
      <c r="C115" s="32" t="s">
        <v>16</v>
      </c>
      <c r="D115" s="39"/>
      <c r="E115" s="39"/>
      <c r="F115" s="39"/>
      <c r="G115" s="39"/>
      <c r="H115" s="39"/>
      <c r="I115" s="149"/>
      <c r="J115" s="39"/>
      <c r="K115" s="39"/>
      <c r="L115" s="43"/>
    </row>
    <row r="116" s="1" customFormat="1" ht="16.5" customHeight="1">
      <c r="B116" s="38"/>
      <c r="C116" s="39"/>
      <c r="D116" s="39"/>
      <c r="E116" s="186" t="str">
        <f>E7</f>
        <v>Doplnění chodníku v křižovatce ulic Sokolská a Sušilova - rozc.Kouty, Zábřeh</v>
      </c>
      <c r="F116" s="32"/>
      <c r="G116" s="32"/>
      <c r="H116" s="32"/>
      <c r="I116" s="149"/>
      <c r="J116" s="39"/>
      <c r="K116" s="39"/>
      <c r="L116" s="43"/>
    </row>
    <row r="117" ht="12" customHeight="1">
      <c r="B117" s="21"/>
      <c r="C117" s="32" t="s">
        <v>114</v>
      </c>
      <c r="D117" s="22"/>
      <c r="E117" s="22"/>
      <c r="F117" s="22"/>
      <c r="G117" s="22"/>
      <c r="H117" s="22"/>
      <c r="I117" s="141"/>
      <c r="J117" s="22"/>
      <c r="K117" s="22"/>
      <c r="L117" s="20"/>
    </row>
    <row r="118" s="1" customFormat="1" ht="16.5" customHeight="1">
      <c r="B118" s="38"/>
      <c r="C118" s="39"/>
      <c r="D118" s="39"/>
      <c r="E118" s="186" t="s">
        <v>238</v>
      </c>
      <c r="F118" s="39"/>
      <c r="G118" s="39"/>
      <c r="H118" s="39"/>
      <c r="I118" s="149"/>
      <c r="J118" s="39"/>
      <c r="K118" s="39"/>
      <c r="L118" s="43"/>
    </row>
    <row r="119" s="1" customFormat="1" ht="12" customHeight="1">
      <c r="B119" s="38"/>
      <c r="C119" s="32" t="s">
        <v>116</v>
      </c>
      <c r="D119" s="39"/>
      <c r="E119" s="39"/>
      <c r="F119" s="39"/>
      <c r="G119" s="39"/>
      <c r="H119" s="39"/>
      <c r="I119" s="149"/>
      <c r="J119" s="39"/>
      <c r="K119" s="39"/>
      <c r="L119" s="43"/>
    </row>
    <row r="120" s="1" customFormat="1" ht="16.5" customHeight="1">
      <c r="B120" s="38"/>
      <c r="C120" s="39"/>
      <c r="D120" s="39"/>
      <c r="E120" s="71" t="str">
        <f>E11</f>
        <v>SO 101 - SO 102 - Obrusná vrstva komunikace, chodníky a sjezdy</v>
      </c>
      <c r="F120" s="39"/>
      <c r="G120" s="39"/>
      <c r="H120" s="39"/>
      <c r="I120" s="149"/>
      <c r="J120" s="39"/>
      <c r="K120" s="39"/>
      <c r="L120" s="43"/>
    </row>
    <row r="121" s="1" customFormat="1" ht="6.96" customHeight="1">
      <c r="B121" s="38"/>
      <c r="C121" s="39"/>
      <c r="D121" s="39"/>
      <c r="E121" s="39"/>
      <c r="F121" s="39"/>
      <c r="G121" s="39"/>
      <c r="H121" s="39"/>
      <c r="I121" s="149"/>
      <c r="J121" s="39"/>
      <c r="K121" s="39"/>
      <c r="L121" s="43"/>
    </row>
    <row r="122" s="1" customFormat="1" ht="12" customHeight="1">
      <c r="B122" s="38"/>
      <c r="C122" s="32" t="s">
        <v>20</v>
      </c>
      <c r="D122" s="39"/>
      <c r="E122" s="39"/>
      <c r="F122" s="27" t="str">
        <f>F14</f>
        <v>Zábřeh</v>
      </c>
      <c r="G122" s="39"/>
      <c r="H122" s="39"/>
      <c r="I122" s="151" t="s">
        <v>22</v>
      </c>
      <c r="J122" s="74" t="str">
        <f>IF(J14="","",J14)</f>
        <v>26. 12. 2018</v>
      </c>
      <c r="K122" s="39"/>
      <c r="L122" s="43"/>
    </row>
    <row r="123" s="1" customFormat="1" ht="6.96" customHeight="1">
      <c r="B123" s="38"/>
      <c r="C123" s="39"/>
      <c r="D123" s="39"/>
      <c r="E123" s="39"/>
      <c r="F123" s="39"/>
      <c r="G123" s="39"/>
      <c r="H123" s="39"/>
      <c r="I123" s="149"/>
      <c r="J123" s="39"/>
      <c r="K123" s="39"/>
      <c r="L123" s="43"/>
    </row>
    <row r="124" s="1" customFormat="1" ht="15.15" customHeight="1">
      <c r="B124" s="38"/>
      <c r="C124" s="32" t="s">
        <v>24</v>
      </c>
      <c r="D124" s="39"/>
      <c r="E124" s="39"/>
      <c r="F124" s="27" t="str">
        <f>E17</f>
        <v xml:space="preserve"> </v>
      </c>
      <c r="G124" s="39"/>
      <c r="H124" s="39"/>
      <c r="I124" s="151" t="s">
        <v>30</v>
      </c>
      <c r="J124" s="36" t="str">
        <f>E23</f>
        <v xml:space="preserve"> </v>
      </c>
      <c r="K124" s="39"/>
      <c r="L124" s="43"/>
    </row>
    <row r="125" s="1" customFormat="1" ht="15.15" customHeight="1">
      <c r="B125" s="38"/>
      <c r="C125" s="32" t="s">
        <v>28</v>
      </c>
      <c r="D125" s="39"/>
      <c r="E125" s="39"/>
      <c r="F125" s="27" t="str">
        <f>IF(E20="","",E20)</f>
        <v>Vyplň údaj</v>
      </c>
      <c r="G125" s="39"/>
      <c r="H125" s="39"/>
      <c r="I125" s="151" t="s">
        <v>32</v>
      </c>
      <c r="J125" s="36" t="str">
        <f>E26</f>
        <v xml:space="preserve"> </v>
      </c>
      <c r="K125" s="39"/>
      <c r="L125" s="43"/>
    </row>
    <row r="126" s="1" customFormat="1" ht="10.32" customHeight="1">
      <c r="B126" s="38"/>
      <c r="C126" s="39"/>
      <c r="D126" s="39"/>
      <c r="E126" s="39"/>
      <c r="F126" s="39"/>
      <c r="G126" s="39"/>
      <c r="H126" s="39"/>
      <c r="I126" s="149"/>
      <c r="J126" s="39"/>
      <c r="K126" s="39"/>
      <c r="L126" s="43"/>
    </row>
    <row r="127" s="10" customFormat="1" ht="29.28" customHeight="1">
      <c r="B127" s="205"/>
      <c r="C127" s="206" t="s">
        <v>128</v>
      </c>
      <c r="D127" s="207" t="s">
        <v>59</v>
      </c>
      <c r="E127" s="207" t="s">
        <v>55</v>
      </c>
      <c r="F127" s="207" t="s">
        <v>56</v>
      </c>
      <c r="G127" s="207" t="s">
        <v>129</v>
      </c>
      <c r="H127" s="207" t="s">
        <v>130</v>
      </c>
      <c r="I127" s="208" t="s">
        <v>131</v>
      </c>
      <c r="J127" s="207" t="s">
        <v>120</v>
      </c>
      <c r="K127" s="209" t="s">
        <v>132</v>
      </c>
      <c r="L127" s="210"/>
      <c r="M127" s="95" t="s">
        <v>1</v>
      </c>
      <c r="N127" s="96" t="s">
        <v>38</v>
      </c>
      <c r="O127" s="96" t="s">
        <v>133</v>
      </c>
      <c r="P127" s="96" t="s">
        <v>134</v>
      </c>
      <c r="Q127" s="96" t="s">
        <v>135</v>
      </c>
      <c r="R127" s="96" t="s">
        <v>136</v>
      </c>
      <c r="S127" s="96" t="s">
        <v>137</v>
      </c>
      <c r="T127" s="97" t="s">
        <v>138</v>
      </c>
    </row>
    <row r="128" s="1" customFormat="1" ht="22.8" customHeight="1">
      <c r="B128" s="38"/>
      <c r="C128" s="102" t="s">
        <v>139</v>
      </c>
      <c r="D128" s="39"/>
      <c r="E128" s="39"/>
      <c r="F128" s="39"/>
      <c r="G128" s="39"/>
      <c r="H128" s="39"/>
      <c r="I128" s="149"/>
      <c r="J128" s="211">
        <f>BK128</f>
        <v>0</v>
      </c>
      <c r="K128" s="39"/>
      <c r="L128" s="43"/>
      <c r="M128" s="98"/>
      <c r="N128" s="99"/>
      <c r="O128" s="99"/>
      <c r="P128" s="212">
        <f>P129</f>
        <v>0</v>
      </c>
      <c r="Q128" s="99"/>
      <c r="R128" s="212">
        <f>R129</f>
        <v>147.75452370000002</v>
      </c>
      <c r="S128" s="99"/>
      <c r="T128" s="213">
        <f>T129</f>
        <v>3.0899999999999999</v>
      </c>
      <c r="AT128" s="17" t="s">
        <v>73</v>
      </c>
      <c r="AU128" s="17" t="s">
        <v>122</v>
      </c>
      <c r="BK128" s="214">
        <f>BK129</f>
        <v>0</v>
      </c>
    </row>
    <row r="129" s="11" customFormat="1" ht="25.92" customHeight="1">
      <c r="B129" s="215"/>
      <c r="C129" s="216"/>
      <c r="D129" s="217" t="s">
        <v>73</v>
      </c>
      <c r="E129" s="218" t="s">
        <v>140</v>
      </c>
      <c r="F129" s="218" t="s">
        <v>141</v>
      </c>
      <c r="G129" s="216"/>
      <c r="H129" s="216"/>
      <c r="I129" s="219"/>
      <c r="J129" s="220">
        <f>BK129</f>
        <v>0</v>
      </c>
      <c r="K129" s="216"/>
      <c r="L129" s="221"/>
      <c r="M129" s="222"/>
      <c r="N129" s="223"/>
      <c r="O129" s="223"/>
      <c r="P129" s="224">
        <f>P130+P172+P188+P193+P263+P295+P359</f>
        <v>0</v>
      </c>
      <c r="Q129" s="223"/>
      <c r="R129" s="224">
        <f>R130+R172+R188+R193+R263+R295+R359</f>
        <v>147.75452370000002</v>
      </c>
      <c r="S129" s="223"/>
      <c r="T129" s="225">
        <f>T130+T172+T188+T193+T263+T295+T359</f>
        <v>3.0899999999999999</v>
      </c>
      <c r="AR129" s="226" t="s">
        <v>81</v>
      </c>
      <c r="AT129" s="227" t="s">
        <v>73</v>
      </c>
      <c r="AU129" s="227" t="s">
        <v>74</v>
      </c>
      <c r="AY129" s="226" t="s">
        <v>142</v>
      </c>
      <c r="BK129" s="228">
        <f>BK130+BK172+BK188+BK193+BK263+BK295+BK359</f>
        <v>0</v>
      </c>
    </row>
    <row r="130" s="11" customFormat="1" ht="22.8" customHeight="1">
      <c r="B130" s="215"/>
      <c r="C130" s="216"/>
      <c r="D130" s="217" t="s">
        <v>73</v>
      </c>
      <c r="E130" s="229" t="s">
        <v>81</v>
      </c>
      <c r="F130" s="229" t="s">
        <v>143</v>
      </c>
      <c r="G130" s="216"/>
      <c r="H130" s="216"/>
      <c r="I130" s="219"/>
      <c r="J130" s="230">
        <f>BK130</f>
        <v>0</v>
      </c>
      <c r="K130" s="216"/>
      <c r="L130" s="221"/>
      <c r="M130" s="222"/>
      <c r="N130" s="223"/>
      <c r="O130" s="223"/>
      <c r="P130" s="224">
        <f>SUM(P131:P171)</f>
        <v>0</v>
      </c>
      <c r="Q130" s="223"/>
      <c r="R130" s="224">
        <f>SUM(R131:R171)</f>
        <v>5.5280000000000005</v>
      </c>
      <c r="S130" s="223"/>
      <c r="T130" s="225">
        <f>SUM(T131:T171)</f>
        <v>3.0899999999999999</v>
      </c>
      <c r="AR130" s="226" t="s">
        <v>81</v>
      </c>
      <c r="AT130" s="227" t="s">
        <v>73</v>
      </c>
      <c r="AU130" s="227" t="s">
        <v>81</v>
      </c>
      <c r="AY130" s="226" t="s">
        <v>142</v>
      </c>
      <c r="BK130" s="228">
        <f>SUM(BK131:BK171)</f>
        <v>0</v>
      </c>
    </row>
    <row r="131" s="1" customFormat="1" ht="24" customHeight="1">
      <c r="B131" s="38"/>
      <c r="C131" s="231" t="s">
        <v>81</v>
      </c>
      <c r="D131" s="231" t="s">
        <v>144</v>
      </c>
      <c r="E131" s="232" t="s">
        <v>245</v>
      </c>
      <c r="F131" s="233" t="s">
        <v>246</v>
      </c>
      <c r="G131" s="234" t="s">
        <v>147</v>
      </c>
      <c r="H131" s="235">
        <v>6</v>
      </c>
      <c r="I131" s="236"/>
      <c r="J131" s="237">
        <f>ROUND(I131*H131,2)</f>
        <v>0</v>
      </c>
      <c r="K131" s="233" t="s">
        <v>247</v>
      </c>
      <c r="L131" s="43"/>
      <c r="M131" s="238" t="s">
        <v>1</v>
      </c>
      <c r="N131" s="239" t="s">
        <v>39</v>
      </c>
      <c r="O131" s="86"/>
      <c r="P131" s="240">
        <f>O131*H131</f>
        <v>0</v>
      </c>
      <c r="Q131" s="240">
        <v>0</v>
      </c>
      <c r="R131" s="240">
        <f>Q131*H131</f>
        <v>0</v>
      </c>
      <c r="S131" s="240">
        <v>0.255</v>
      </c>
      <c r="T131" s="241">
        <f>S131*H131</f>
        <v>1.53</v>
      </c>
      <c r="AR131" s="242" t="s">
        <v>149</v>
      </c>
      <c r="AT131" s="242" t="s">
        <v>144</v>
      </c>
      <c r="AU131" s="242" t="s">
        <v>83</v>
      </c>
      <c r="AY131" s="17" t="s">
        <v>142</v>
      </c>
      <c r="BE131" s="243">
        <f>IF(N131="základní",J131,0)</f>
        <v>0</v>
      </c>
      <c r="BF131" s="243">
        <f>IF(N131="snížená",J131,0)</f>
        <v>0</v>
      </c>
      <c r="BG131" s="243">
        <f>IF(N131="zákl. přenesená",J131,0)</f>
        <v>0</v>
      </c>
      <c r="BH131" s="243">
        <f>IF(N131="sníž. přenesená",J131,0)</f>
        <v>0</v>
      </c>
      <c r="BI131" s="243">
        <f>IF(N131="nulová",J131,0)</f>
        <v>0</v>
      </c>
      <c r="BJ131" s="17" t="s">
        <v>81</v>
      </c>
      <c r="BK131" s="243">
        <f>ROUND(I131*H131,2)</f>
        <v>0</v>
      </c>
      <c r="BL131" s="17" t="s">
        <v>149</v>
      </c>
      <c r="BM131" s="242" t="s">
        <v>248</v>
      </c>
    </row>
    <row r="132" s="12" customFormat="1">
      <c r="B132" s="244"/>
      <c r="C132" s="245"/>
      <c r="D132" s="246" t="s">
        <v>151</v>
      </c>
      <c r="E132" s="247" t="s">
        <v>1</v>
      </c>
      <c r="F132" s="248" t="s">
        <v>249</v>
      </c>
      <c r="G132" s="245"/>
      <c r="H132" s="247" t="s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AT132" s="254" t="s">
        <v>151</v>
      </c>
      <c r="AU132" s="254" t="s">
        <v>83</v>
      </c>
      <c r="AV132" s="12" t="s">
        <v>81</v>
      </c>
      <c r="AW132" s="12" t="s">
        <v>31</v>
      </c>
      <c r="AX132" s="12" t="s">
        <v>74</v>
      </c>
      <c r="AY132" s="254" t="s">
        <v>142</v>
      </c>
    </row>
    <row r="133" s="13" customFormat="1">
      <c r="B133" s="255"/>
      <c r="C133" s="256"/>
      <c r="D133" s="246" t="s">
        <v>151</v>
      </c>
      <c r="E133" s="257" t="s">
        <v>1</v>
      </c>
      <c r="F133" s="258" t="s">
        <v>250</v>
      </c>
      <c r="G133" s="256"/>
      <c r="H133" s="259">
        <v>6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AT133" s="265" t="s">
        <v>151</v>
      </c>
      <c r="AU133" s="265" t="s">
        <v>83</v>
      </c>
      <c r="AV133" s="13" t="s">
        <v>83</v>
      </c>
      <c r="AW133" s="13" t="s">
        <v>31</v>
      </c>
      <c r="AX133" s="13" t="s">
        <v>74</v>
      </c>
      <c r="AY133" s="265" t="s">
        <v>142</v>
      </c>
    </row>
    <row r="134" s="14" customFormat="1">
      <c r="B134" s="266"/>
      <c r="C134" s="267"/>
      <c r="D134" s="246" t="s">
        <v>151</v>
      </c>
      <c r="E134" s="268" t="s">
        <v>1</v>
      </c>
      <c r="F134" s="269" t="s">
        <v>154</v>
      </c>
      <c r="G134" s="267"/>
      <c r="H134" s="270">
        <v>6</v>
      </c>
      <c r="I134" s="271"/>
      <c r="J134" s="267"/>
      <c r="K134" s="267"/>
      <c r="L134" s="272"/>
      <c r="M134" s="273"/>
      <c r="N134" s="274"/>
      <c r="O134" s="274"/>
      <c r="P134" s="274"/>
      <c r="Q134" s="274"/>
      <c r="R134" s="274"/>
      <c r="S134" s="274"/>
      <c r="T134" s="275"/>
      <c r="AT134" s="276" t="s">
        <v>151</v>
      </c>
      <c r="AU134" s="276" t="s">
        <v>83</v>
      </c>
      <c r="AV134" s="14" t="s">
        <v>149</v>
      </c>
      <c r="AW134" s="14" t="s">
        <v>31</v>
      </c>
      <c r="AX134" s="14" t="s">
        <v>81</v>
      </c>
      <c r="AY134" s="276" t="s">
        <v>142</v>
      </c>
    </row>
    <row r="135" s="1" customFormat="1" ht="24" customHeight="1">
      <c r="B135" s="38"/>
      <c r="C135" s="231" t="s">
        <v>83</v>
      </c>
      <c r="D135" s="231" t="s">
        <v>144</v>
      </c>
      <c r="E135" s="232" t="s">
        <v>251</v>
      </c>
      <c r="F135" s="233" t="s">
        <v>252</v>
      </c>
      <c r="G135" s="234" t="s">
        <v>147</v>
      </c>
      <c r="H135" s="235">
        <v>6</v>
      </c>
      <c r="I135" s="236"/>
      <c r="J135" s="237">
        <f>ROUND(I135*H135,2)</f>
        <v>0</v>
      </c>
      <c r="K135" s="233" t="s">
        <v>148</v>
      </c>
      <c r="L135" s="43"/>
      <c r="M135" s="238" t="s">
        <v>1</v>
      </c>
      <c r="N135" s="239" t="s">
        <v>39</v>
      </c>
      <c r="O135" s="86"/>
      <c r="P135" s="240">
        <f>O135*H135</f>
        <v>0</v>
      </c>
      <c r="Q135" s="240">
        <v>0</v>
      </c>
      <c r="R135" s="240">
        <f>Q135*H135</f>
        <v>0</v>
      </c>
      <c r="S135" s="240">
        <v>0.26000000000000001</v>
      </c>
      <c r="T135" s="241">
        <f>S135*H135</f>
        <v>1.5600000000000001</v>
      </c>
      <c r="AR135" s="242" t="s">
        <v>149</v>
      </c>
      <c r="AT135" s="242" t="s">
        <v>144</v>
      </c>
      <c r="AU135" s="242" t="s">
        <v>83</v>
      </c>
      <c r="AY135" s="17" t="s">
        <v>142</v>
      </c>
      <c r="BE135" s="243">
        <f>IF(N135="základní",J135,0)</f>
        <v>0</v>
      </c>
      <c r="BF135" s="243">
        <f>IF(N135="snížená",J135,0)</f>
        <v>0</v>
      </c>
      <c r="BG135" s="243">
        <f>IF(N135="zákl. přenesená",J135,0)</f>
        <v>0</v>
      </c>
      <c r="BH135" s="243">
        <f>IF(N135="sníž. přenesená",J135,0)</f>
        <v>0</v>
      </c>
      <c r="BI135" s="243">
        <f>IF(N135="nulová",J135,0)</f>
        <v>0</v>
      </c>
      <c r="BJ135" s="17" t="s">
        <v>81</v>
      </c>
      <c r="BK135" s="243">
        <f>ROUND(I135*H135,2)</f>
        <v>0</v>
      </c>
      <c r="BL135" s="17" t="s">
        <v>149</v>
      </c>
      <c r="BM135" s="242" t="s">
        <v>253</v>
      </c>
    </row>
    <row r="136" s="12" customFormat="1">
      <c r="B136" s="244"/>
      <c r="C136" s="245"/>
      <c r="D136" s="246" t="s">
        <v>151</v>
      </c>
      <c r="E136" s="247" t="s">
        <v>1</v>
      </c>
      <c r="F136" s="248" t="s">
        <v>254</v>
      </c>
      <c r="G136" s="245"/>
      <c r="H136" s="247" t="s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151</v>
      </c>
      <c r="AU136" s="254" t="s">
        <v>83</v>
      </c>
      <c r="AV136" s="12" t="s">
        <v>81</v>
      </c>
      <c r="AW136" s="12" t="s">
        <v>31</v>
      </c>
      <c r="AX136" s="12" t="s">
        <v>74</v>
      </c>
      <c r="AY136" s="254" t="s">
        <v>142</v>
      </c>
    </row>
    <row r="137" s="13" customFormat="1">
      <c r="B137" s="255"/>
      <c r="C137" s="256"/>
      <c r="D137" s="246" t="s">
        <v>151</v>
      </c>
      <c r="E137" s="257" t="s">
        <v>1</v>
      </c>
      <c r="F137" s="258" t="s">
        <v>183</v>
      </c>
      <c r="G137" s="256"/>
      <c r="H137" s="259">
        <v>6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AT137" s="265" t="s">
        <v>151</v>
      </c>
      <c r="AU137" s="265" t="s">
        <v>83</v>
      </c>
      <c r="AV137" s="13" t="s">
        <v>83</v>
      </c>
      <c r="AW137" s="13" t="s">
        <v>31</v>
      </c>
      <c r="AX137" s="13" t="s">
        <v>74</v>
      </c>
      <c r="AY137" s="265" t="s">
        <v>142</v>
      </c>
    </row>
    <row r="138" s="14" customFormat="1">
      <c r="B138" s="266"/>
      <c r="C138" s="267"/>
      <c r="D138" s="246" t="s">
        <v>151</v>
      </c>
      <c r="E138" s="268" t="s">
        <v>1</v>
      </c>
      <c r="F138" s="269" t="s">
        <v>154</v>
      </c>
      <c r="G138" s="267"/>
      <c r="H138" s="270">
        <v>6</v>
      </c>
      <c r="I138" s="271"/>
      <c r="J138" s="267"/>
      <c r="K138" s="267"/>
      <c r="L138" s="272"/>
      <c r="M138" s="273"/>
      <c r="N138" s="274"/>
      <c r="O138" s="274"/>
      <c r="P138" s="274"/>
      <c r="Q138" s="274"/>
      <c r="R138" s="274"/>
      <c r="S138" s="274"/>
      <c r="T138" s="275"/>
      <c r="AT138" s="276" t="s">
        <v>151</v>
      </c>
      <c r="AU138" s="276" t="s">
        <v>83</v>
      </c>
      <c r="AV138" s="14" t="s">
        <v>149</v>
      </c>
      <c r="AW138" s="14" t="s">
        <v>31</v>
      </c>
      <c r="AX138" s="14" t="s">
        <v>81</v>
      </c>
      <c r="AY138" s="276" t="s">
        <v>142</v>
      </c>
    </row>
    <row r="139" s="1" customFormat="1" ht="24" customHeight="1">
      <c r="B139" s="38"/>
      <c r="C139" s="231" t="s">
        <v>163</v>
      </c>
      <c r="D139" s="231" t="s">
        <v>144</v>
      </c>
      <c r="E139" s="232" t="s">
        <v>255</v>
      </c>
      <c r="F139" s="233" t="s">
        <v>256</v>
      </c>
      <c r="G139" s="234" t="s">
        <v>157</v>
      </c>
      <c r="H139" s="235">
        <v>4.3200000000000003</v>
      </c>
      <c r="I139" s="236"/>
      <c r="J139" s="237">
        <f>ROUND(I139*H139,2)</f>
        <v>0</v>
      </c>
      <c r="K139" s="233" t="s">
        <v>148</v>
      </c>
      <c r="L139" s="43"/>
      <c r="M139" s="238" t="s">
        <v>1</v>
      </c>
      <c r="N139" s="239" t="s">
        <v>39</v>
      </c>
      <c r="O139" s="86"/>
      <c r="P139" s="240">
        <f>O139*H139</f>
        <v>0</v>
      </c>
      <c r="Q139" s="240">
        <v>0</v>
      </c>
      <c r="R139" s="240">
        <f>Q139*H139</f>
        <v>0</v>
      </c>
      <c r="S139" s="240">
        <v>0</v>
      </c>
      <c r="T139" s="241">
        <f>S139*H139</f>
        <v>0</v>
      </c>
      <c r="AR139" s="242" t="s">
        <v>149</v>
      </c>
      <c r="AT139" s="242" t="s">
        <v>144</v>
      </c>
      <c r="AU139" s="242" t="s">
        <v>83</v>
      </c>
      <c r="AY139" s="17" t="s">
        <v>142</v>
      </c>
      <c r="BE139" s="243">
        <f>IF(N139="základní",J139,0)</f>
        <v>0</v>
      </c>
      <c r="BF139" s="243">
        <f>IF(N139="snížená",J139,0)</f>
        <v>0</v>
      </c>
      <c r="BG139" s="243">
        <f>IF(N139="zákl. přenesená",J139,0)</f>
        <v>0</v>
      </c>
      <c r="BH139" s="243">
        <f>IF(N139="sníž. přenesená",J139,0)</f>
        <v>0</v>
      </c>
      <c r="BI139" s="243">
        <f>IF(N139="nulová",J139,0)</f>
        <v>0</v>
      </c>
      <c r="BJ139" s="17" t="s">
        <v>81</v>
      </c>
      <c r="BK139" s="243">
        <f>ROUND(I139*H139,2)</f>
        <v>0</v>
      </c>
      <c r="BL139" s="17" t="s">
        <v>149</v>
      </c>
      <c r="BM139" s="242" t="s">
        <v>257</v>
      </c>
    </row>
    <row r="140" s="12" customFormat="1">
      <c r="B140" s="244"/>
      <c r="C140" s="245"/>
      <c r="D140" s="246" t="s">
        <v>151</v>
      </c>
      <c r="E140" s="247" t="s">
        <v>1</v>
      </c>
      <c r="F140" s="248" t="s">
        <v>258</v>
      </c>
      <c r="G140" s="245"/>
      <c r="H140" s="247" t="s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151</v>
      </c>
      <c r="AU140" s="254" t="s">
        <v>83</v>
      </c>
      <c r="AV140" s="12" t="s">
        <v>81</v>
      </c>
      <c r="AW140" s="12" t="s">
        <v>31</v>
      </c>
      <c r="AX140" s="12" t="s">
        <v>74</v>
      </c>
      <c r="AY140" s="254" t="s">
        <v>142</v>
      </c>
    </row>
    <row r="141" s="13" customFormat="1">
      <c r="B141" s="255"/>
      <c r="C141" s="256"/>
      <c r="D141" s="246" t="s">
        <v>151</v>
      </c>
      <c r="E141" s="257" t="s">
        <v>1</v>
      </c>
      <c r="F141" s="258" t="s">
        <v>259</v>
      </c>
      <c r="G141" s="256"/>
      <c r="H141" s="259">
        <v>4.3200000000000003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AT141" s="265" t="s">
        <v>151</v>
      </c>
      <c r="AU141" s="265" t="s">
        <v>83</v>
      </c>
      <c r="AV141" s="13" t="s">
        <v>83</v>
      </c>
      <c r="AW141" s="13" t="s">
        <v>31</v>
      </c>
      <c r="AX141" s="13" t="s">
        <v>74</v>
      </c>
      <c r="AY141" s="265" t="s">
        <v>142</v>
      </c>
    </row>
    <row r="142" s="14" customFormat="1">
      <c r="B142" s="266"/>
      <c r="C142" s="267"/>
      <c r="D142" s="246" t="s">
        <v>151</v>
      </c>
      <c r="E142" s="268" t="s">
        <v>1</v>
      </c>
      <c r="F142" s="269" t="s">
        <v>154</v>
      </c>
      <c r="G142" s="267"/>
      <c r="H142" s="270">
        <v>4.3200000000000003</v>
      </c>
      <c r="I142" s="271"/>
      <c r="J142" s="267"/>
      <c r="K142" s="267"/>
      <c r="L142" s="272"/>
      <c r="M142" s="273"/>
      <c r="N142" s="274"/>
      <c r="O142" s="274"/>
      <c r="P142" s="274"/>
      <c r="Q142" s="274"/>
      <c r="R142" s="274"/>
      <c r="S142" s="274"/>
      <c r="T142" s="275"/>
      <c r="AT142" s="276" t="s">
        <v>151</v>
      </c>
      <c r="AU142" s="276" t="s">
        <v>83</v>
      </c>
      <c r="AV142" s="14" t="s">
        <v>149</v>
      </c>
      <c r="AW142" s="14" t="s">
        <v>31</v>
      </c>
      <c r="AX142" s="14" t="s">
        <v>81</v>
      </c>
      <c r="AY142" s="276" t="s">
        <v>142</v>
      </c>
    </row>
    <row r="143" s="1" customFormat="1" ht="24" customHeight="1">
      <c r="B143" s="38"/>
      <c r="C143" s="231" t="s">
        <v>149</v>
      </c>
      <c r="D143" s="231" t="s">
        <v>144</v>
      </c>
      <c r="E143" s="232" t="s">
        <v>260</v>
      </c>
      <c r="F143" s="233" t="s">
        <v>261</v>
      </c>
      <c r="G143" s="234" t="s">
        <v>157</v>
      </c>
      <c r="H143" s="235">
        <v>2.1600000000000001</v>
      </c>
      <c r="I143" s="236"/>
      <c r="J143" s="237">
        <f>ROUND(I143*H143,2)</f>
        <v>0</v>
      </c>
      <c r="K143" s="233" t="s">
        <v>148</v>
      </c>
      <c r="L143" s="43"/>
      <c r="M143" s="238" t="s">
        <v>1</v>
      </c>
      <c r="N143" s="239" t="s">
        <v>39</v>
      </c>
      <c r="O143" s="86"/>
      <c r="P143" s="240">
        <f>O143*H143</f>
        <v>0</v>
      </c>
      <c r="Q143" s="240">
        <v>0</v>
      </c>
      <c r="R143" s="240">
        <f>Q143*H143</f>
        <v>0</v>
      </c>
      <c r="S143" s="240">
        <v>0</v>
      </c>
      <c r="T143" s="241">
        <f>S143*H143</f>
        <v>0</v>
      </c>
      <c r="AR143" s="242" t="s">
        <v>149</v>
      </c>
      <c r="AT143" s="242" t="s">
        <v>144</v>
      </c>
      <c r="AU143" s="242" t="s">
        <v>83</v>
      </c>
      <c r="AY143" s="17" t="s">
        <v>142</v>
      </c>
      <c r="BE143" s="243">
        <f>IF(N143="základní",J143,0)</f>
        <v>0</v>
      </c>
      <c r="BF143" s="243">
        <f>IF(N143="snížená",J143,0)</f>
        <v>0</v>
      </c>
      <c r="BG143" s="243">
        <f>IF(N143="zákl. přenesená",J143,0)</f>
        <v>0</v>
      </c>
      <c r="BH143" s="243">
        <f>IF(N143="sníž. přenesená",J143,0)</f>
        <v>0</v>
      </c>
      <c r="BI143" s="243">
        <f>IF(N143="nulová",J143,0)</f>
        <v>0</v>
      </c>
      <c r="BJ143" s="17" t="s">
        <v>81</v>
      </c>
      <c r="BK143" s="243">
        <f>ROUND(I143*H143,2)</f>
        <v>0</v>
      </c>
      <c r="BL143" s="17" t="s">
        <v>149</v>
      </c>
      <c r="BM143" s="242" t="s">
        <v>262</v>
      </c>
    </row>
    <row r="144" s="13" customFormat="1">
      <c r="B144" s="255"/>
      <c r="C144" s="256"/>
      <c r="D144" s="246" t="s">
        <v>151</v>
      </c>
      <c r="E144" s="257" t="s">
        <v>1</v>
      </c>
      <c r="F144" s="258" t="s">
        <v>263</v>
      </c>
      <c r="G144" s="256"/>
      <c r="H144" s="259">
        <v>2.1600000000000001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AT144" s="265" t="s">
        <v>151</v>
      </c>
      <c r="AU144" s="265" t="s">
        <v>83</v>
      </c>
      <c r="AV144" s="13" t="s">
        <v>83</v>
      </c>
      <c r="AW144" s="13" t="s">
        <v>31</v>
      </c>
      <c r="AX144" s="13" t="s">
        <v>74</v>
      </c>
      <c r="AY144" s="265" t="s">
        <v>142</v>
      </c>
    </row>
    <row r="145" s="14" customFormat="1">
      <c r="B145" s="266"/>
      <c r="C145" s="267"/>
      <c r="D145" s="246" t="s">
        <v>151</v>
      </c>
      <c r="E145" s="268" t="s">
        <v>1</v>
      </c>
      <c r="F145" s="269" t="s">
        <v>154</v>
      </c>
      <c r="G145" s="267"/>
      <c r="H145" s="270">
        <v>2.1600000000000001</v>
      </c>
      <c r="I145" s="271"/>
      <c r="J145" s="267"/>
      <c r="K145" s="267"/>
      <c r="L145" s="272"/>
      <c r="M145" s="273"/>
      <c r="N145" s="274"/>
      <c r="O145" s="274"/>
      <c r="P145" s="274"/>
      <c r="Q145" s="274"/>
      <c r="R145" s="274"/>
      <c r="S145" s="274"/>
      <c r="T145" s="275"/>
      <c r="AT145" s="276" t="s">
        <v>151</v>
      </c>
      <c r="AU145" s="276" t="s">
        <v>83</v>
      </c>
      <c r="AV145" s="14" t="s">
        <v>149</v>
      </c>
      <c r="AW145" s="14" t="s">
        <v>31</v>
      </c>
      <c r="AX145" s="14" t="s">
        <v>81</v>
      </c>
      <c r="AY145" s="276" t="s">
        <v>142</v>
      </c>
    </row>
    <row r="146" s="1" customFormat="1" ht="24" customHeight="1">
      <c r="B146" s="38"/>
      <c r="C146" s="231" t="s">
        <v>177</v>
      </c>
      <c r="D146" s="231" t="s">
        <v>144</v>
      </c>
      <c r="E146" s="232" t="s">
        <v>178</v>
      </c>
      <c r="F146" s="233" t="s">
        <v>179</v>
      </c>
      <c r="G146" s="234" t="s">
        <v>157</v>
      </c>
      <c r="H146" s="235">
        <v>4.3200000000000003</v>
      </c>
      <c r="I146" s="236"/>
      <c r="J146" s="237">
        <f>ROUND(I146*H146,2)</f>
        <v>0</v>
      </c>
      <c r="K146" s="233" t="s">
        <v>148</v>
      </c>
      <c r="L146" s="43"/>
      <c r="M146" s="238" t="s">
        <v>1</v>
      </c>
      <c r="N146" s="239" t="s">
        <v>39</v>
      </c>
      <c r="O146" s="86"/>
      <c r="P146" s="240">
        <f>O146*H146</f>
        <v>0</v>
      </c>
      <c r="Q146" s="240">
        <v>0</v>
      </c>
      <c r="R146" s="240">
        <f>Q146*H146</f>
        <v>0</v>
      </c>
      <c r="S146" s="240">
        <v>0</v>
      </c>
      <c r="T146" s="241">
        <f>S146*H146</f>
        <v>0</v>
      </c>
      <c r="AR146" s="242" t="s">
        <v>149</v>
      </c>
      <c r="AT146" s="242" t="s">
        <v>144</v>
      </c>
      <c r="AU146" s="242" t="s">
        <v>83</v>
      </c>
      <c r="AY146" s="17" t="s">
        <v>142</v>
      </c>
      <c r="BE146" s="243">
        <f>IF(N146="základní",J146,0)</f>
        <v>0</v>
      </c>
      <c r="BF146" s="243">
        <f>IF(N146="snížená",J146,0)</f>
        <v>0</v>
      </c>
      <c r="BG146" s="243">
        <f>IF(N146="zákl. přenesená",J146,0)</f>
        <v>0</v>
      </c>
      <c r="BH146" s="243">
        <f>IF(N146="sníž. přenesená",J146,0)</f>
        <v>0</v>
      </c>
      <c r="BI146" s="243">
        <f>IF(N146="nulová",J146,0)</f>
        <v>0</v>
      </c>
      <c r="BJ146" s="17" t="s">
        <v>81</v>
      </c>
      <c r="BK146" s="243">
        <f>ROUND(I146*H146,2)</f>
        <v>0</v>
      </c>
      <c r="BL146" s="17" t="s">
        <v>149</v>
      </c>
      <c r="BM146" s="242" t="s">
        <v>264</v>
      </c>
    </row>
    <row r="147" s="12" customFormat="1">
      <c r="B147" s="244"/>
      <c r="C147" s="245"/>
      <c r="D147" s="246" t="s">
        <v>151</v>
      </c>
      <c r="E147" s="247" t="s">
        <v>1</v>
      </c>
      <c r="F147" s="248" t="s">
        <v>265</v>
      </c>
      <c r="G147" s="245"/>
      <c r="H147" s="247" t="s">
        <v>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151</v>
      </c>
      <c r="AU147" s="254" t="s">
        <v>83</v>
      </c>
      <c r="AV147" s="12" t="s">
        <v>81</v>
      </c>
      <c r="AW147" s="12" t="s">
        <v>31</v>
      </c>
      <c r="AX147" s="12" t="s">
        <v>74</v>
      </c>
      <c r="AY147" s="254" t="s">
        <v>142</v>
      </c>
    </row>
    <row r="148" s="13" customFormat="1">
      <c r="B148" s="255"/>
      <c r="C148" s="256"/>
      <c r="D148" s="246" t="s">
        <v>151</v>
      </c>
      <c r="E148" s="257" t="s">
        <v>1</v>
      </c>
      <c r="F148" s="258" t="s">
        <v>266</v>
      </c>
      <c r="G148" s="256"/>
      <c r="H148" s="259">
        <v>4.3200000000000003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AT148" s="265" t="s">
        <v>151</v>
      </c>
      <c r="AU148" s="265" t="s">
        <v>83</v>
      </c>
      <c r="AV148" s="13" t="s">
        <v>83</v>
      </c>
      <c r="AW148" s="13" t="s">
        <v>31</v>
      </c>
      <c r="AX148" s="13" t="s">
        <v>74</v>
      </c>
      <c r="AY148" s="265" t="s">
        <v>142</v>
      </c>
    </row>
    <row r="149" s="14" customFormat="1">
      <c r="B149" s="266"/>
      <c r="C149" s="267"/>
      <c r="D149" s="246" t="s">
        <v>151</v>
      </c>
      <c r="E149" s="268" t="s">
        <v>1</v>
      </c>
      <c r="F149" s="269" t="s">
        <v>154</v>
      </c>
      <c r="G149" s="267"/>
      <c r="H149" s="270">
        <v>4.3200000000000003</v>
      </c>
      <c r="I149" s="271"/>
      <c r="J149" s="267"/>
      <c r="K149" s="267"/>
      <c r="L149" s="272"/>
      <c r="M149" s="273"/>
      <c r="N149" s="274"/>
      <c r="O149" s="274"/>
      <c r="P149" s="274"/>
      <c r="Q149" s="274"/>
      <c r="R149" s="274"/>
      <c r="S149" s="274"/>
      <c r="T149" s="275"/>
      <c r="AT149" s="276" t="s">
        <v>151</v>
      </c>
      <c r="AU149" s="276" t="s">
        <v>83</v>
      </c>
      <c r="AV149" s="14" t="s">
        <v>149</v>
      </c>
      <c r="AW149" s="14" t="s">
        <v>31</v>
      </c>
      <c r="AX149" s="14" t="s">
        <v>81</v>
      </c>
      <c r="AY149" s="276" t="s">
        <v>142</v>
      </c>
    </row>
    <row r="150" s="1" customFormat="1" ht="16.5" customHeight="1">
      <c r="B150" s="38"/>
      <c r="C150" s="231" t="s">
        <v>183</v>
      </c>
      <c r="D150" s="231" t="s">
        <v>144</v>
      </c>
      <c r="E150" s="232" t="s">
        <v>184</v>
      </c>
      <c r="F150" s="233" t="s">
        <v>185</v>
      </c>
      <c r="G150" s="234" t="s">
        <v>157</v>
      </c>
      <c r="H150" s="235">
        <v>4.3200000000000003</v>
      </c>
      <c r="I150" s="236"/>
      <c r="J150" s="237">
        <f>ROUND(I150*H150,2)</f>
        <v>0</v>
      </c>
      <c r="K150" s="233" t="s">
        <v>148</v>
      </c>
      <c r="L150" s="43"/>
      <c r="M150" s="238" t="s">
        <v>1</v>
      </c>
      <c r="N150" s="239" t="s">
        <v>39</v>
      </c>
      <c r="O150" s="86"/>
      <c r="P150" s="240">
        <f>O150*H150</f>
        <v>0</v>
      </c>
      <c r="Q150" s="240">
        <v>0</v>
      </c>
      <c r="R150" s="240">
        <f>Q150*H150</f>
        <v>0</v>
      </c>
      <c r="S150" s="240">
        <v>0</v>
      </c>
      <c r="T150" s="241">
        <f>S150*H150</f>
        <v>0</v>
      </c>
      <c r="AR150" s="242" t="s">
        <v>149</v>
      </c>
      <c r="AT150" s="242" t="s">
        <v>144</v>
      </c>
      <c r="AU150" s="242" t="s">
        <v>83</v>
      </c>
      <c r="AY150" s="17" t="s">
        <v>142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7" t="s">
        <v>81</v>
      </c>
      <c r="BK150" s="243">
        <f>ROUND(I150*H150,2)</f>
        <v>0</v>
      </c>
      <c r="BL150" s="17" t="s">
        <v>149</v>
      </c>
      <c r="BM150" s="242" t="s">
        <v>267</v>
      </c>
    </row>
    <row r="151" s="12" customFormat="1">
      <c r="B151" s="244"/>
      <c r="C151" s="245"/>
      <c r="D151" s="246" t="s">
        <v>151</v>
      </c>
      <c r="E151" s="247" t="s">
        <v>1</v>
      </c>
      <c r="F151" s="248" t="s">
        <v>189</v>
      </c>
      <c r="G151" s="245"/>
      <c r="H151" s="247" t="s">
        <v>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151</v>
      </c>
      <c r="AU151" s="254" t="s">
        <v>83</v>
      </c>
      <c r="AV151" s="12" t="s">
        <v>81</v>
      </c>
      <c r="AW151" s="12" t="s">
        <v>31</v>
      </c>
      <c r="AX151" s="12" t="s">
        <v>74</v>
      </c>
      <c r="AY151" s="254" t="s">
        <v>142</v>
      </c>
    </row>
    <row r="152" s="13" customFormat="1">
      <c r="B152" s="255"/>
      <c r="C152" s="256"/>
      <c r="D152" s="246" t="s">
        <v>151</v>
      </c>
      <c r="E152" s="257" t="s">
        <v>1</v>
      </c>
      <c r="F152" s="258" t="s">
        <v>266</v>
      </c>
      <c r="G152" s="256"/>
      <c r="H152" s="259">
        <v>4.3200000000000003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AT152" s="265" t="s">
        <v>151</v>
      </c>
      <c r="AU152" s="265" t="s">
        <v>83</v>
      </c>
      <c r="AV152" s="13" t="s">
        <v>83</v>
      </c>
      <c r="AW152" s="13" t="s">
        <v>31</v>
      </c>
      <c r="AX152" s="13" t="s">
        <v>74</v>
      </c>
      <c r="AY152" s="265" t="s">
        <v>142</v>
      </c>
    </row>
    <row r="153" s="14" customFormat="1">
      <c r="B153" s="266"/>
      <c r="C153" s="267"/>
      <c r="D153" s="246" t="s">
        <v>151</v>
      </c>
      <c r="E153" s="268" t="s">
        <v>1</v>
      </c>
      <c r="F153" s="269" t="s">
        <v>154</v>
      </c>
      <c r="G153" s="267"/>
      <c r="H153" s="270">
        <v>4.3200000000000003</v>
      </c>
      <c r="I153" s="271"/>
      <c r="J153" s="267"/>
      <c r="K153" s="267"/>
      <c r="L153" s="272"/>
      <c r="M153" s="273"/>
      <c r="N153" s="274"/>
      <c r="O153" s="274"/>
      <c r="P153" s="274"/>
      <c r="Q153" s="274"/>
      <c r="R153" s="274"/>
      <c r="S153" s="274"/>
      <c r="T153" s="275"/>
      <c r="AT153" s="276" t="s">
        <v>151</v>
      </c>
      <c r="AU153" s="276" t="s">
        <v>83</v>
      </c>
      <c r="AV153" s="14" t="s">
        <v>149</v>
      </c>
      <c r="AW153" s="14" t="s">
        <v>31</v>
      </c>
      <c r="AX153" s="14" t="s">
        <v>81</v>
      </c>
      <c r="AY153" s="276" t="s">
        <v>142</v>
      </c>
    </row>
    <row r="154" s="1" customFormat="1" ht="24" customHeight="1">
      <c r="B154" s="38"/>
      <c r="C154" s="231" t="s">
        <v>190</v>
      </c>
      <c r="D154" s="231" t="s">
        <v>144</v>
      </c>
      <c r="E154" s="232" t="s">
        <v>268</v>
      </c>
      <c r="F154" s="233" t="s">
        <v>269</v>
      </c>
      <c r="G154" s="234" t="s">
        <v>157</v>
      </c>
      <c r="H154" s="235">
        <v>1.26</v>
      </c>
      <c r="I154" s="236"/>
      <c r="J154" s="237">
        <f>ROUND(I154*H154,2)</f>
        <v>0</v>
      </c>
      <c r="K154" s="233" t="s">
        <v>148</v>
      </c>
      <c r="L154" s="43"/>
      <c r="M154" s="238" t="s">
        <v>1</v>
      </c>
      <c r="N154" s="239" t="s">
        <v>39</v>
      </c>
      <c r="O154" s="86"/>
      <c r="P154" s="240">
        <f>O154*H154</f>
        <v>0</v>
      </c>
      <c r="Q154" s="240">
        <v>0</v>
      </c>
      <c r="R154" s="240">
        <f>Q154*H154</f>
        <v>0</v>
      </c>
      <c r="S154" s="240">
        <v>0</v>
      </c>
      <c r="T154" s="241">
        <f>S154*H154</f>
        <v>0</v>
      </c>
      <c r="AR154" s="242" t="s">
        <v>149</v>
      </c>
      <c r="AT154" s="242" t="s">
        <v>144</v>
      </c>
      <c r="AU154" s="242" t="s">
        <v>83</v>
      </c>
      <c r="AY154" s="17" t="s">
        <v>142</v>
      </c>
      <c r="BE154" s="243">
        <f>IF(N154="základní",J154,0)</f>
        <v>0</v>
      </c>
      <c r="BF154" s="243">
        <f>IF(N154="snížená",J154,0)</f>
        <v>0</v>
      </c>
      <c r="BG154" s="243">
        <f>IF(N154="zákl. přenesená",J154,0)</f>
        <v>0</v>
      </c>
      <c r="BH154" s="243">
        <f>IF(N154="sníž. přenesená",J154,0)</f>
        <v>0</v>
      </c>
      <c r="BI154" s="243">
        <f>IF(N154="nulová",J154,0)</f>
        <v>0</v>
      </c>
      <c r="BJ154" s="17" t="s">
        <v>81</v>
      </c>
      <c r="BK154" s="243">
        <f>ROUND(I154*H154,2)</f>
        <v>0</v>
      </c>
      <c r="BL154" s="17" t="s">
        <v>149</v>
      </c>
      <c r="BM154" s="242" t="s">
        <v>270</v>
      </c>
    </row>
    <row r="155" s="12" customFormat="1">
      <c r="B155" s="244"/>
      <c r="C155" s="245"/>
      <c r="D155" s="246" t="s">
        <v>151</v>
      </c>
      <c r="E155" s="247" t="s">
        <v>1</v>
      </c>
      <c r="F155" s="248" t="s">
        <v>271</v>
      </c>
      <c r="G155" s="245"/>
      <c r="H155" s="247" t="s">
        <v>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151</v>
      </c>
      <c r="AU155" s="254" t="s">
        <v>83</v>
      </c>
      <c r="AV155" s="12" t="s">
        <v>81</v>
      </c>
      <c r="AW155" s="12" t="s">
        <v>31</v>
      </c>
      <c r="AX155" s="12" t="s">
        <v>74</v>
      </c>
      <c r="AY155" s="254" t="s">
        <v>142</v>
      </c>
    </row>
    <row r="156" s="13" customFormat="1">
      <c r="B156" s="255"/>
      <c r="C156" s="256"/>
      <c r="D156" s="246" t="s">
        <v>151</v>
      </c>
      <c r="E156" s="257" t="s">
        <v>1</v>
      </c>
      <c r="F156" s="258" t="s">
        <v>272</v>
      </c>
      <c r="G156" s="256"/>
      <c r="H156" s="259">
        <v>1.26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AT156" s="265" t="s">
        <v>151</v>
      </c>
      <c r="AU156" s="265" t="s">
        <v>83</v>
      </c>
      <c r="AV156" s="13" t="s">
        <v>83</v>
      </c>
      <c r="AW156" s="13" t="s">
        <v>31</v>
      </c>
      <c r="AX156" s="13" t="s">
        <v>74</v>
      </c>
      <c r="AY156" s="265" t="s">
        <v>142</v>
      </c>
    </row>
    <row r="157" s="14" customFormat="1">
      <c r="B157" s="266"/>
      <c r="C157" s="267"/>
      <c r="D157" s="246" t="s">
        <v>151</v>
      </c>
      <c r="E157" s="268" t="s">
        <v>1</v>
      </c>
      <c r="F157" s="269" t="s">
        <v>154</v>
      </c>
      <c r="G157" s="267"/>
      <c r="H157" s="270">
        <v>1.26</v>
      </c>
      <c r="I157" s="271"/>
      <c r="J157" s="267"/>
      <c r="K157" s="267"/>
      <c r="L157" s="272"/>
      <c r="M157" s="273"/>
      <c r="N157" s="274"/>
      <c r="O157" s="274"/>
      <c r="P157" s="274"/>
      <c r="Q157" s="274"/>
      <c r="R157" s="274"/>
      <c r="S157" s="274"/>
      <c r="T157" s="275"/>
      <c r="AT157" s="276" t="s">
        <v>151</v>
      </c>
      <c r="AU157" s="276" t="s">
        <v>83</v>
      </c>
      <c r="AV157" s="14" t="s">
        <v>149</v>
      </c>
      <c r="AW157" s="14" t="s">
        <v>31</v>
      </c>
      <c r="AX157" s="14" t="s">
        <v>81</v>
      </c>
      <c r="AY157" s="276" t="s">
        <v>142</v>
      </c>
    </row>
    <row r="158" s="1" customFormat="1" ht="16.5" customHeight="1">
      <c r="B158" s="38"/>
      <c r="C158" s="291" t="s">
        <v>198</v>
      </c>
      <c r="D158" s="291" t="s">
        <v>273</v>
      </c>
      <c r="E158" s="292" t="s">
        <v>274</v>
      </c>
      <c r="F158" s="293" t="s">
        <v>275</v>
      </c>
      <c r="G158" s="294" t="s">
        <v>193</v>
      </c>
      <c r="H158" s="295">
        <v>2.4700000000000002</v>
      </c>
      <c r="I158" s="296"/>
      <c r="J158" s="297">
        <f>ROUND(I158*H158,2)</f>
        <v>0</v>
      </c>
      <c r="K158" s="293" t="s">
        <v>148</v>
      </c>
      <c r="L158" s="298"/>
      <c r="M158" s="299" t="s">
        <v>1</v>
      </c>
      <c r="N158" s="300" t="s">
        <v>39</v>
      </c>
      <c r="O158" s="86"/>
      <c r="P158" s="240">
        <f>O158*H158</f>
        <v>0</v>
      </c>
      <c r="Q158" s="240">
        <v>1</v>
      </c>
      <c r="R158" s="240">
        <f>Q158*H158</f>
        <v>2.4700000000000002</v>
      </c>
      <c r="S158" s="240">
        <v>0</v>
      </c>
      <c r="T158" s="241">
        <f>S158*H158</f>
        <v>0</v>
      </c>
      <c r="AR158" s="242" t="s">
        <v>198</v>
      </c>
      <c r="AT158" s="242" t="s">
        <v>273</v>
      </c>
      <c r="AU158" s="242" t="s">
        <v>83</v>
      </c>
      <c r="AY158" s="17" t="s">
        <v>142</v>
      </c>
      <c r="BE158" s="243">
        <f>IF(N158="základní",J158,0)</f>
        <v>0</v>
      </c>
      <c r="BF158" s="243">
        <f>IF(N158="snížená",J158,0)</f>
        <v>0</v>
      </c>
      <c r="BG158" s="243">
        <f>IF(N158="zákl. přenesená",J158,0)</f>
        <v>0</v>
      </c>
      <c r="BH158" s="243">
        <f>IF(N158="sníž. přenesená",J158,0)</f>
        <v>0</v>
      </c>
      <c r="BI158" s="243">
        <f>IF(N158="nulová",J158,0)</f>
        <v>0</v>
      </c>
      <c r="BJ158" s="17" t="s">
        <v>81</v>
      </c>
      <c r="BK158" s="243">
        <f>ROUND(I158*H158,2)</f>
        <v>0</v>
      </c>
      <c r="BL158" s="17" t="s">
        <v>149</v>
      </c>
      <c r="BM158" s="242" t="s">
        <v>276</v>
      </c>
    </row>
    <row r="159" s="12" customFormat="1">
      <c r="B159" s="244"/>
      <c r="C159" s="245"/>
      <c r="D159" s="246" t="s">
        <v>151</v>
      </c>
      <c r="E159" s="247" t="s">
        <v>1</v>
      </c>
      <c r="F159" s="248" t="s">
        <v>271</v>
      </c>
      <c r="G159" s="245"/>
      <c r="H159" s="247" t="s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AT159" s="254" t="s">
        <v>151</v>
      </c>
      <c r="AU159" s="254" t="s">
        <v>83</v>
      </c>
      <c r="AV159" s="12" t="s">
        <v>81</v>
      </c>
      <c r="AW159" s="12" t="s">
        <v>31</v>
      </c>
      <c r="AX159" s="12" t="s">
        <v>74</v>
      </c>
      <c r="AY159" s="254" t="s">
        <v>142</v>
      </c>
    </row>
    <row r="160" s="13" customFormat="1">
      <c r="B160" s="255"/>
      <c r="C160" s="256"/>
      <c r="D160" s="246" t="s">
        <v>151</v>
      </c>
      <c r="E160" s="257" t="s">
        <v>1</v>
      </c>
      <c r="F160" s="258" t="s">
        <v>277</v>
      </c>
      <c r="G160" s="256"/>
      <c r="H160" s="259">
        <v>2.4700000000000002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AT160" s="265" t="s">
        <v>151</v>
      </c>
      <c r="AU160" s="265" t="s">
        <v>83</v>
      </c>
      <c r="AV160" s="13" t="s">
        <v>83</v>
      </c>
      <c r="AW160" s="13" t="s">
        <v>31</v>
      </c>
      <c r="AX160" s="13" t="s">
        <v>74</v>
      </c>
      <c r="AY160" s="265" t="s">
        <v>142</v>
      </c>
    </row>
    <row r="161" s="14" customFormat="1">
      <c r="B161" s="266"/>
      <c r="C161" s="267"/>
      <c r="D161" s="246" t="s">
        <v>151</v>
      </c>
      <c r="E161" s="268" t="s">
        <v>1</v>
      </c>
      <c r="F161" s="269" t="s">
        <v>154</v>
      </c>
      <c r="G161" s="267"/>
      <c r="H161" s="270">
        <v>2.4700000000000002</v>
      </c>
      <c r="I161" s="271"/>
      <c r="J161" s="267"/>
      <c r="K161" s="267"/>
      <c r="L161" s="272"/>
      <c r="M161" s="273"/>
      <c r="N161" s="274"/>
      <c r="O161" s="274"/>
      <c r="P161" s="274"/>
      <c r="Q161" s="274"/>
      <c r="R161" s="274"/>
      <c r="S161" s="274"/>
      <c r="T161" s="275"/>
      <c r="AT161" s="276" t="s">
        <v>151</v>
      </c>
      <c r="AU161" s="276" t="s">
        <v>83</v>
      </c>
      <c r="AV161" s="14" t="s">
        <v>149</v>
      </c>
      <c r="AW161" s="14" t="s">
        <v>31</v>
      </c>
      <c r="AX161" s="14" t="s">
        <v>81</v>
      </c>
      <c r="AY161" s="276" t="s">
        <v>142</v>
      </c>
    </row>
    <row r="162" s="1" customFormat="1" ht="24" customHeight="1">
      <c r="B162" s="38"/>
      <c r="C162" s="231" t="s">
        <v>196</v>
      </c>
      <c r="D162" s="231" t="s">
        <v>144</v>
      </c>
      <c r="E162" s="232" t="s">
        <v>278</v>
      </c>
      <c r="F162" s="233" t="s">
        <v>279</v>
      </c>
      <c r="G162" s="234" t="s">
        <v>157</v>
      </c>
      <c r="H162" s="235">
        <v>1.514</v>
      </c>
      <c r="I162" s="236"/>
      <c r="J162" s="237">
        <f>ROUND(I162*H162,2)</f>
        <v>0</v>
      </c>
      <c r="K162" s="233" t="s">
        <v>148</v>
      </c>
      <c r="L162" s="43"/>
      <c r="M162" s="238" t="s">
        <v>1</v>
      </c>
      <c r="N162" s="239" t="s">
        <v>39</v>
      </c>
      <c r="O162" s="86"/>
      <c r="P162" s="240">
        <f>O162*H162</f>
        <v>0</v>
      </c>
      <c r="Q162" s="240">
        <v>0</v>
      </c>
      <c r="R162" s="240">
        <f>Q162*H162</f>
        <v>0</v>
      </c>
      <c r="S162" s="240">
        <v>0</v>
      </c>
      <c r="T162" s="241">
        <f>S162*H162</f>
        <v>0</v>
      </c>
      <c r="AR162" s="242" t="s">
        <v>149</v>
      </c>
      <c r="AT162" s="242" t="s">
        <v>144</v>
      </c>
      <c r="AU162" s="242" t="s">
        <v>83</v>
      </c>
      <c r="AY162" s="17" t="s">
        <v>142</v>
      </c>
      <c r="BE162" s="243">
        <f>IF(N162="základní",J162,0)</f>
        <v>0</v>
      </c>
      <c r="BF162" s="243">
        <f>IF(N162="snížená",J162,0)</f>
        <v>0</v>
      </c>
      <c r="BG162" s="243">
        <f>IF(N162="zákl. přenesená",J162,0)</f>
        <v>0</v>
      </c>
      <c r="BH162" s="243">
        <f>IF(N162="sníž. přenesená",J162,0)</f>
        <v>0</v>
      </c>
      <c r="BI162" s="243">
        <f>IF(N162="nulová",J162,0)</f>
        <v>0</v>
      </c>
      <c r="BJ162" s="17" t="s">
        <v>81</v>
      </c>
      <c r="BK162" s="243">
        <f>ROUND(I162*H162,2)</f>
        <v>0</v>
      </c>
      <c r="BL162" s="17" t="s">
        <v>149</v>
      </c>
      <c r="BM162" s="242" t="s">
        <v>280</v>
      </c>
    </row>
    <row r="163" s="12" customFormat="1">
      <c r="B163" s="244"/>
      <c r="C163" s="245"/>
      <c r="D163" s="246" t="s">
        <v>151</v>
      </c>
      <c r="E163" s="247" t="s">
        <v>1</v>
      </c>
      <c r="F163" s="248" t="s">
        <v>281</v>
      </c>
      <c r="G163" s="245"/>
      <c r="H163" s="247" t="s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151</v>
      </c>
      <c r="AU163" s="254" t="s">
        <v>83</v>
      </c>
      <c r="AV163" s="12" t="s">
        <v>81</v>
      </c>
      <c r="AW163" s="12" t="s">
        <v>31</v>
      </c>
      <c r="AX163" s="12" t="s">
        <v>74</v>
      </c>
      <c r="AY163" s="254" t="s">
        <v>142</v>
      </c>
    </row>
    <row r="164" s="13" customFormat="1">
      <c r="B164" s="255"/>
      <c r="C164" s="256"/>
      <c r="D164" s="246" t="s">
        <v>151</v>
      </c>
      <c r="E164" s="257" t="s">
        <v>1</v>
      </c>
      <c r="F164" s="258" t="s">
        <v>282</v>
      </c>
      <c r="G164" s="256"/>
      <c r="H164" s="259">
        <v>1.6200000000000001</v>
      </c>
      <c r="I164" s="260"/>
      <c r="J164" s="256"/>
      <c r="K164" s="256"/>
      <c r="L164" s="261"/>
      <c r="M164" s="262"/>
      <c r="N164" s="263"/>
      <c r="O164" s="263"/>
      <c r="P164" s="263"/>
      <c r="Q164" s="263"/>
      <c r="R164" s="263"/>
      <c r="S164" s="263"/>
      <c r="T164" s="264"/>
      <c r="AT164" s="265" t="s">
        <v>151</v>
      </c>
      <c r="AU164" s="265" t="s">
        <v>83</v>
      </c>
      <c r="AV164" s="13" t="s">
        <v>83</v>
      </c>
      <c r="AW164" s="13" t="s">
        <v>31</v>
      </c>
      <c r="AX164" s="13" t="s">
        <v>74</v>
      </c>
      <c r="AY164" s="265" t="s">
        <v>142</v>
      </c>
    </row>
    <row r="165" s="13" customFormat="1">
      <c r="B165" s="255"/>
      <c r="C165" s="256"/>
      <c r="D165" s="246" t="s">
        <v>151</v>
      </c>
      <c r="E165" s="257" t="s">
        <v>1</v>
      </c>
      <c r="F165" s="258" t="s">
        <v>283</v>
      </c>
      <c r="G165" s="256"/>
      <c r="H165" s="259">
        <v>-0.106</v>
      </c>
      <c r="I165" s="260"/>
      <c r="J165" s="256"/>
      <c r="K165" s="256"/>
      <c r="L165" s="261"/>
      <c r="M165" s="262"/>
      <c r="N165" s="263"/>
      <c r="O165" s="263"/>
      <c r="P165" s="263"/>
      <c r="Q165" s="263"/>
      <c r="R165" s="263"/>
      <c r="S165" s="263"/>
      <c r="T165" s="264"/>
      <c r="AT165" s="265" t="s">
        <v>151</v>
      </c>
      <c r="AU165" s="265" t="s">
        <v>83</v>
      </c>
      <c r="AV165" s="13" t="s">
        <v>83</v>
      </c>
      <c r="AW165" s="13" t="s">
        <v>31</v>
      </c>
      <c r="AX165" s="13" t="s">
        <v>74</v>
      </c>
      <c r="AY165" s="265" t="s">
        <v>142</v>
      </c>
    </row>
    <row r="166" s="14" customFormat="1">
      <c r="B166" s="266"/>
      <c r="C166" s="267"/>
      <c r="D166" s="246" t="s">
        <v>151</v>
      </c>
      <c r="E166" s="268" t="s">
        <v>1</v>
      </c>
      <c r="F166" s="269" t="s">
        <v>154</v>
      </c>
      <c r="G166" s="267"/>
      <c r="H166" s="270">
        <v>1.514</v>
      </c>
      <c r="I166" s="271"/>
      <c r="J166" s="267"/>
      <c r="K166" s="267"/>
      <c r="L166" s="272"/>
      <c r="M166" s="273"/>
      <c r="N166" s="274"/>
      <c r="O166" s="274"/>
      <c r="P166" s="274"/>
      <c r="Q166" s="274"/>
      <c r="R166" s="274"/>
      <c r="S166" s="274"/>
      <c r="T166" s="275"/>
      <c r="AT166" s="276" t="s">
        <v>151</v>
      </c>
      <c r="AU166" s="276" t="s">
        <v>83</v>
      </c>
      <c r="AV166" s="14" t="s">
        <v>149</v>
      </c>
      <c r="AW166" s="14" t="s">
        <v>31</v>
      </c>
      <c r="AX166" s="14" t="s">
        <v>81</v>
      </c>
      <c r="AY166" s="276" t="s">
        <v>142</v>
      </c>
    </row>
    <row r="167" s="1" customFormat="1" ht="16.5" customHeight="1">
      <c r="B167" s="38"/>
      <c r="C167" s="291" t="s">
        <v>211</v>
      </c>
      <c r="D167" s="291" t="s">
        <v>273</v>
      </c>
      <c r="E167" s="292" t="s">
        <v>284</v>
      </c>
      <c r="F167" s="293" t="s">
        <v>285</v>
      </c>
      <c r="G167" s="294" t="s">
        <v>193</v>
      </c>
      <c r="H167" s="295">
        <v>3.0579999999999998</v>
      </c>
      <c r="I167" s="296"/>
      <c r="J167" s="297">
        <f>ROUND(I167*H167,2)</f>
        <v>0</v>
      </c>
      <c r="K167" s="293" t="s">
        <v>1</v>
      </c>
      <c r="L167" s="298"/>
      <c r="M167" s="299" t="s">
        <v>1</v>
      </c>
      <c r="N167" s="300" t="s">
        <v>39</v>
      </c>
      <c r="O167" s="86"/>
      <c r="P167" s="240">
        <f>O167*H167</f>
        <v>0</v>
      </c>
      <c r="Q167" s="240">
        <v>1</v>
      </c>
      <c r="R167" s="240">
        <f>Q167*H167</f>
        <v>3.0579999999999998</v>
      </c>
      <c r="S167" s="240">
        <v>0</v>
      </c>
      <c r="T167" s="241">
        <f>S167*H167</f>
        <v>0</v>
      </c>
      <c r="AR167" s="242" t="s">
        <v>198</v>
      </c>
      <c r="AT167" s="242" t="s">
        <v>273</v>
      </c>
      <c r="AU167" s="242" t="s">
        <v>83</v>
      </c>
      <c r="AY167" s="17" t="s">
        <v>142</v>
      </c>
      <c r="BE167" s="243">
        <f>IF(N167="základní",J167,0)</f>
        <v>0</v>
      </c>
      <c r="BF167" s="243">
        <f>IF(N167="snížená",J167,0)</f>
        <v>0</v>
      </c>
      <c r="BG167" s="243">
        <f>IF(N167="zákl. přenesená",J167,0)</f>
        <v>0</v>
      </c>
      <c r="BH167" s="243">
        <f>IF(N167="sníž. přenesená",J167,0)</f>
        <v>0</v>
      </c>
      <c r="BI167" s="243">
        <f>IF(N167="nulová",J167,0)</f>
        <v>0</v>
      </c>
      <c r="BJ167" s="17" t="s">
        <v>81</v>
      </c>
      <c r="BK167" s="243">
        <f>ROUND(I167*H167,2)</f>
        <v>0</v>
      </c>
      <c r="BL167" s="17" t="s">
        <v>149</v>
      </c>
      <c r="BM167" s="242" t="s">
        <v>286</v>
      </c>
    </row>
    <row r="168" s="12" customFormat="1">
      <c r="B168" s="244"/>
      <c r="C168" s="245"/>
      <c r="D168" s="246" t="s">
        <v>151</v>
      </c>
      <c r="E168" s="247" t="s">
        <v>1</v>
      </c>
      <c r="F168" s="248" t="s">
        <v>281</v>
      </c>
      <c r="G168" s="245"/>
      <c r="H168" s="247" t="s">
        <v>1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151</v>
      </c>
      <c r="AU168" s="254" t="s">
        <v>83</v>
      </c>
      <c r="AV168" s="12" t="s">
        <v>81</v>
      </c>
      <c r="AW168" s="12" t="s">
        <v>31</v>
      </c>
      <c r="AX168" s="12" t="s">
        <v>74</v>
      </c>
      <c r="AY168" s="254" t="s">
        <v>142</v>
      </c>
    </row>
    <row r="169" s="13" customFormat="1">
      <c r="B169" s="255"/>
      <c r="C169" s="256"/>
      <c r="D169" s="246" t="s">
        <v>151</v>
      </c>
      <c r="E169" s="257" t="s">
        <v>1</v>
      </c>
      <c r="F169" s="258" t="s">
        <v>287</v>
      </c>
      <c r="G169" s="256"/>
      <c r="H169" s="259">
        <v>3.2719999999999998</v>
      </c>
      <c r="I169" s="260"/>
      <c r="J169" s="256"/>
      <c r="K169" s="256"/>
      <c r="L169" s="261"/>
      <c r="M169" s="262"/>
      <c r="N169" s="263"/>
      <c r="O169" s="263"/>
      <c r="P169" s="263"/>
      <c r="Q169" s="263"/>
      <c r="R169" s="263"/>
      <c r="S169" s="263"/>
      <c r="T169" s="264"/>
      <c r="AT169" s="265" t="s">
        <v>151</v>
      </c>
      <c r="AU169" s="265" t="s">
        <v>83</v>
      </c>
      <c r="AV169" s="13" t="s">
        <v>83</v>
      </c>
      <c r="AW169" s="13" t="s">
        <v>31</v>
      </c>
      <c r="AX169" s="13" t="s">
        <v>74</v>
      </c>
      <c r="AY169" s="265" t="s">
        <v>142</v>
      </c>
    </row>
    <row r="170" s="13" customFormat="1">
      <c r="B170" s="255"/>
      <c r="C170" s="256"/>
      <c r="D170" s="246" t="s">
        <v>151</v>
      </c>
      <c r="E170" s="257" t="s">
        <v>1</v>
      </c>
      <c r="F170" s="258" t="s">
        <v>288</v>
      </c>
      <c r="G170" s="256"/>
      <c r="H170" s="259">
        <v>-0.214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AT170" s="265" t="s">
        <v>151</v>
      </c>
      <c r="AU170" s="265" t="s">
        <v>83</v>
      </c>
      <c r="AV170" s="13" t="s">
        <v>83</v>
      </c>
      <c r="AW170" s="13" t="s">
        <v>31</v>
      </c>
      <c r="AX170" s="13" t="s">
        <v>74</v>
      </c>
      <c r="AY170" s="265" t="s">
        <v>142</v>
      </c>
    </row>
    <row r="171" s="14" customFormat="1">
      <c r="B171" s="266"/>
      <c r="C171" s="267"/>
      <c r="D171" s="246" t="s">
        <v>151</v>
      </c>
      <c r="E171" s="268" t="s">
        <v>1</v>
      </c>
      <c r="F171" s="269" t="s">
        <v>154</v>
      </c>
      <c r="G171" s="267"/>
      <c r="H171" s="270">
        <v>3.0579999999999998</v>
      </c>
      <c r="I171" s="271"/>
      <c r="J171" s="267"/>
      <c r="K171" s="267"/>
      <c r="L171" s="272"/>
      <c r="M171" s="273"/>
      <c r="N171" s="274"/>
      <c r="O171" s="274"/>
      <c r="P171" s="274"/>
      <c r="Q171" s="274"/>
      <c r="R171" s="274"/>
      <c r="S171" s="274"/>
      <c r="T171" s="275"/>
      <c r="AT171" s="276" t="s">
        <v>151</v>
      </c>
      <c r="AU171" s="276" t="s">
        <v>83</v>
      </c>
      <c r="AV171" s="14" t="s">
        <v>149</v>
      </c>
      <c r="AW171" s="14" t="s">
        <v>31</v>
      </c>
      <c r="AX171" s="14" t="s">
        <v>81</v>
      </c>
      <c r="AY171" s="276" t="s">
        <v>142</v>
      </c>
    </row>
    <row r="172" s="11" customFormat="1" ht="22.8" customHeight="1">
      <c r="B172" s="215"/>
      <c r="C172" s="216"/>
      <c r="D172" s="217" t="s">
        <v>73</v>
      </c>
      <c r="E172" s="229" t="s">
        <v>83</v>
      </c>
      <c r="F172" s="229" t="s">
        <v>289</v>
      </c>
      <c r="G172" s="216"/>
      <c r="H172" s="216"/>
      <c r="I172" s="219"/>
      <c r="J172" s="230">
        <f>BK172</f>
        <v>0</v>
      </c>
      <c r="K172" s="216"/>
      <c r="L172" s="221"/>
      <c r="M172" s="222"/>
      <c r="N172" s="223"/>
      <c r="O172" s="223"/>
      <c r="P172" s="224">
        <f>SUM(P173:P187)</f>
        <v>0</v>
      </c>
      <c r="Q172" s="223"/>
      <c r="R172" s="224">
        <f>SUM(R173:R187)</f>
        <v>0</v>
      </c>
      <c r="S172" s="223"/>
      <c r="T172" s="225">
        <f>SUM(T173:T187)</f>
        <v>0</v>
      </c>
      <c r="AR172" s="226" t="s">
        <v>81</v>
      </c>
      <c r="AT172" s="227" t="s">
        <v>73</v>
      </c>
      <c r="AU172" s="227" t="s">
        <v>81</v>
      </c>
      <c r="AY172" s="226" t="s">
        <v>142</v>
      </c>
      <c r="BK172" s="228">
        <f>SUM(BK173:BK187)</f>
        <v>0</v>
      </c>
    </row>
    <row r="173" s="1" customFormat="1" ht="24" customHeight="1">
      <c r="B173" s="38"/>
      <c r="C173" s="231" t="s">
        <v>216</v>
      </c>
      <c r="D173" s="231" t="s">
        <v>144</v>
      </c>
      <c r="E173" s="232" t="s">
        <v>290</v>
      </c>
      <c r="F173" s="233" t="s">
        <v>291</v>
      </c>
      <c r="G173" s="234" t="s">
        <v>147</v>
      </c>
      <c r="H173" s="235">
        <v>241.65000000000001</v>
      </c>
      <c r="I173" s="236"/>
      <c r="J173" s="237">
        <f>ROUND(I173*H173,2)</f>
        <v>0</v>
      </c>
      <c r="K173" s="233" t="s">
        <v>148</v>
      </c>
      <c r="L173" s="43"/>
      <c r="M173" s="238" t="s">
        <v>1</v>
      </c>
      <c r="N173" s="239" t="s">
        <v>39</v>
      </c>
      <c r="O173" s="86"/>
      <c r="P173" s="240">
        <f>O173*H173</f>
        <v>0</v>
      </c>
      <c r="Q173" s="240">
        <v>0</v>
      </c>
      <c r="R173" s="240">
        <f>Q173*H173</f>
        <v>0</v>
      </c>
      <c r="S173" s="240">
        <v>0</v>
      </c>
      <c r="T173" s="241">
        <f>S173*H173</f>
        <v>0</v>
      </c>
      <c r="AR173" s="242" t="s">
        <v>149</v>
      </c>
      <c r="AT173" s="242" t="s">
        <v>144</v>
      </c>
      <c r="AU173" s="242" t="s">
        <v>83</v>
      </c>
      <c r="AY173" s="17" t="s">
        <v>142</v>
      </c>
      <c r="BE173" s="243">
        <f>IF(N173="základní",J173,0)</f>
        <v>0</v>
      </c>
      <c r="BF173" s="243">
        <f>IF(N173="snížená",J173,0)</f>
        <v>0</v>
      </c>
      <c r="BG173" s="243">
        <f>IF(N173="zákl. přenesená",J173,0)</f>
        <v>0</v>
      </c>
      <c r="BH173" s="243">
        <f>IF(N173="sníž. přenesená",J173,0)</f>
        <v>0</v>
      </c>
      <c r="BI173" s="243">
        <f>IF(N173="nulová",J173,0)</f>
        <v>0</v>
      </c>
      <c r="BJ173" s="17" t="s">
        <v>81</v>
      </c>
      <c r="BK173" s="243">
        <f>ROUND(I173*H173,2)</f>
        <v>0</v>
      </c>
      <c r="BL173" s="17" t="s">
        <v>149</v>
      </c>
      <c r="BM173" s="242" t="s">
        <v>292</v>
      </c>
    </row>
    <row r="174" s="12" customFormat="1">
      <c r="B174" s="244"/>
      <c r="C174" s="245"/>
      <c r="D174" s="246" t="s">
        <v>151</v>
      </c>
      <c r="E174" s="247" t="s">
        <v>1</v>
      </c>
      <c r="F174" s="248" t="s">
        <v>293</v>
      </c>
      <c r="G174" s="245"/>
      <c r="H174" s="247" t="s">
        <v>1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AT174" s="254" t="s">
        <v>151</v>
      </c>
      <c r="AU174" s="254" t="s">
        <v>83</v>
      </c>
      <c r="AV174" s="12" t="s">
        <v>81</v>
      </c>
      <c r="AW174" s="12" t="s">
        <v>31</v>
      </c>
      <c r="AX174" s="12" t="s">
        <v>74</v>
      </c>
      <c r="AY174" s="254" t="s">
        <v>142</v>
      </c>
    </row>
    <row r="175" s="13" customFormat="1">
      <c r="B175" s="255"/>
      <c r="C175" s="256"/>
      <c r="D175" s="246" t="s">
        <v>151</v>
      </c>
      <c r="E175" s="257" t="s">
        <v>1</v>
      </c>
      <c r="F175" s="258" t="s">
        <v>294</v>
      </c>
      <c r="G175" s="256"/>
      <c r="H175" s="259">
        <v>3.6000000000000001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AT175" s="265" t="s">
        <v>151</v>
      </c>
      <c r="AU175" s="265" t="s">
        <v>83</v>
      </c>
      <c r="AV175" s="13" t="s">
        <v>83</v>
      </c>
      <c r="AW175" s="13" t="s">
        <v>31</v>
      </c>
      <c r="AX175" s="13" t="s">
        <v>74</v>
      </c>
      <c r="AY175" s="265" t="s">
        <v>142</v>
      </c>
    </row>
    <row r="176" s="12" customFormat="1">
      <c r="B176" s="244"/>
      <c r="C176" s="245"/>
      <c r="D176" s="246" t="s">
        <v>151</v>
      </c>
      <c r="E176" s="247" t="s">
        <v>1</v>
      </c>
      <c r="F176" s="248" t="s">
        <v>295</v>
      </c>
      <c r="G176" s="245"/>
      <c r="H176" s="247" t="s">
        <v>1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AT176" s="254" t="s">
        <v>151</v>
      </c>
      <c r="AU176" s="254" t="s">
        <v>83</v>
      </c>
      <c r="AV176" s="12" t="s">
        <v>81</v>
      </c>
      <c r="AW176" s="12" t="s">
        <v>31</v>
      </c>
      <c r="AX176" s="12" t="s">
        <v>74</v>
      </c>
      <c r="AY176" s="254" t="s">
        <v>142</v>
      </c>
    </row>
    <row r="177" s="13" customFormat="1">
      <c r="B177" s="255"/>
      <c r="C177" s="256"/>
      <c r="D177" s="246" t="s">
        <v>151</v>
      </c>
      <c r="E177" s="257" t="s">
        <v>1</v>
      </c>
      <c r="F177" s="258" t="s">
        <v>296</v>
      </c>
      <c r="G177" s="256"/>
      <c r="H177" s="259">
        <v>178.5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AT177" s="265" t="s">
        <v>151</v>
      </c>
      <c r="AU177" s="265" t="s">
        <v>83</v>
      </c>
      <c r="AV177" s="13" t="s">
        <v>83</v>
      </c>
      <c r="AW177" s="13" t="s">
        <v>31</v>
      </c>
      <c r="AX177" s="13" t="s">
        <v>74</v>
      </c>
      <c r="AY177" s="265" t="s">
        <v>142</v>
      </c>
    </row>
    <row r="178" s="13" customFormat="1">
      <c r="B178" s="255"/>
      <c r="C178" s="256"/>
      <c r="D178" s="246" t="s">
        <v>151</v>
      </c>
      <c r="E178" s="257" t="s">
        <v>1</v>
      </c>
      <c r="F178" s="258" t="s">
        <v>297</v>
      </c>
      <c r="G178" s="256"/>
      <c r="H178" s="259">
        <v>21</v>
      </c>
      <c r="I178" s="260"/>
      <c r="J178" s="256"/>
      <c r="K178" s="256"/>
      <c r="L178" s="261"/>
      <c r="M178" s="262"/>
      <c r="N178" s="263"/>
      <c r="O178" s="263"/>
      <c r="P178" s="263"/>
      <c r="Q178" s="263"/>
      <c r="R178" s="263"/>
      <c r="S178" s="263"/>
      <c r="T178" s="264"/>
      <c r="AT178" s="265" t="s">
        <v>151</v>
      </c>
      <c r="AU178" s="265" t="s">
        <v>83</v>
      </c>
      <c r="AV178" s="13" t="s">
        <v>83</v>
      </c>
      <c r="AW178" s="13" t="s">
        <v>31</v>
      </c>
      <c r="AX178" s="13" t="s">
        <v>74</v>
      </c>
      <c r="AY178" s="265" t="s">
        <v>142</v>
      </c>
    </row>
    <row r="179" s="12" customFormat="1">
      <c r="B179" s="244"/>
      <c r="C179" s="245"/>
      <c r="D179" s="246" t="s">
        <v>151</v>
      </c>
      <c r="E179" s="247" t="s">
        <v>1</v>
      </c>
      <c r="F179" s="248" t="s">
        <v>298</v>
      </c>
      <c r="G179" s="245"/>
      <c r="H179" s="247" t="s">
        <v>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151</v>
      </c>
      <c r="AU179" s="254" t="s">
        <v>83</v>
      </c>
      <c r="AV179" s="12" t="s">
        <v>81</v>
      </c>
      <c r="AW179" s="12" t="s">
        <v>31</v>
      </c>
      <c r="AX179" s="12" t="s">
        <v>74</v>
      </c>
      <c r="AY179" s="254" t="s">
        <v>142</v>
      </c>
    </row>
    <row r="180" s="13" customFormat="1">
      <c r="B180" s="255"/>
      <c r="C180" s="256"/>
      <c r="D180" s="246" t="s">
        <v>151</v>
      </c>
      <c r="E180" s="257" t="s">
        <v>1</v>
      </c>
      <c r="F180" s="258" t="s">
        <v>299</v>
      </c>
      <c r="G180" s="256"/>
      <c r="H180" s="259">
        <v>8.4000000000000004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AT180" s="265" t="s">
        <v>151</v>
      </c>
      <c r="AU180" s="265" t="s">
        <v>83</v>
      </c>
      <c r="AV180" s="13" t="s">
        <v>83</v>
      </c>
      <c r="AW180" s="13" t="s">
        <v>31</v>
      </c>
      <c r="AX180" s="13" t="s">
        <v>74</v>
      </c>
      <c r="AY180" s="265" t="s">
        <v>142</v>
      </c>
    </row>
    <row r="181" s="12" customFormat="1">
      <c r="B181" s="244"/>
      <c r="C181" s="245"/>
      <c r="D181" s="246" t="s">
        <v>151</v>
      </c>
      <c r="E181" s="247" t="s">
        <v>1</v>
      </c>
      <c r="F181" s="248" t="s">
        <v>300</v>
      </c>
      <c r="G181" s="245"/>
      <c r="H181" s="247" t="s">
        <v>1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AT181" s="254" t="s">
        <v>151</v>
      </c>
      <c r="AU181" s="254" t="s">
        <v>83</v>
      </c>
      <c r="AV181" s="12" t="s">
        <v>81</v>
      </c>
      <c r="AW181" s="12" t="s">
        <v>31</v>
      </c>
      <c r="AX181" s="12" t="s">
        <v>74</v>
      </c>
      <c r="AY181" s="254" t="s">
        <v>142</v>
      </c>
    </row>
    <row r="182" s="13" customFormat="1">
      <c r="B182" s="255"/>
      <c r="C182" s="256"/>
      <c r="D182" s="246" t="s">
        <v>151</v>
      </c>
      <c r="E182" s="257" t="s">
        <v>1</v>
      </c>
      <c r="F182" s="258" t="s">
        <v>301</v>
      </c>
      <c r="G182" s="256"/>
      <c r="H182" s="259">
        <v>17.850000000000001</v>
      </c>
      <c r="I182" s="260"/>
      <c r="J182" s="256"/>
      <c r="K182" s="256"/>
      <c r="L182" s="261"/>
      <c r="M182" s="262"/>
      <c r="N182" s="263"/>
      <c r="O182" s="263"/>
      <c r="P182" s="263"/>
      <c r="Q182" s="263"/>
      <c r="R182" s="263"/>
      <c r="S182" s="263"/>
      <c r="T182" s="264"/>
      <c r="AT182" s="265" t="s">
        <v>151</v>
      </c>
      <c r="AU182" s="265" t="s">
        <v>83</v>
      </c>
      <c r="AV182" s="13" t="s">
        <v>83</v>
      </c>
      <c r="AW182" s="13" t="s">
        <v>31</v>
      </c>
      <c r="AX182" s="13" t="s">
        <v>74</v>
      </c>
      <c r="AY182" s="265" t="s">
        <v>142</v>
      </c>
    </row>
    <row r="183" s="12" customFormat="1">
      <c r="B183" s="244"/>
      <c r="C183" s="245"/>
      <c r="D183" s="246" t="s">
        <v>151</v>
      </c>
      <c r="E183" s="247" t="s">
        <v>1</v>
      </c>
      <c r="F183" s="248" t="s">
        <v>302</v>
      </c>
      <c r="G183" s="245"/>
      <c r="H183" s="247" t="s">
        <v>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151</v>
      </c>
      <c r="AU183" s="254" t="s">
        <v>83</v>
      </c>
      <c r="AV183" s="12" t="s">
        <v>81</v>
      </c>
      <c r="AW183" s="12" t="s">
        <v>31</v>
      </c>
      <c r="AX183" s="12" t="s">
        <v>74</v>
      </c>
      <c r="AY183" s="254" t="s">
        <v>142</v>
      </c>
    </row>
    <row r="184" s="13" customFormat="1">
      <c r="B184" s="255"/>
      <c r="C184" s="256"/>
      <c r="D184" s="246" t="s">
        <v>151</v>
      </c>
      <c r="E184" s="257" t="s">
        <v>1</v>
      </c>
      <c r="F184" s="258" t="s">
        <v>303</v>
      </c>
      <c r="G184" s="256"/>
      <c r="H184" s="259">
        <v>6.2999999999999998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AT184" s="265" t="s">
        <v>151</v>
      </c>
      <c r="AU184" s="265" t="s">
        <v>83</v>
      </c>
      <c r="AV184" s="13" t="s">
        <v>83</v>
      </c>
      <c r="AW184" s="13" t="s">
        <v>31</v>
      </c>
      <c r="AX184" s="13" t="s">
        <v>74</v>
      </c>
      <c r="AY184" s="265" t="s">
        <v>142</v>
      </c>
    </row>
    <row r="185" s="12" customFormat="1">
      <c r="B185" s="244"/>
      <c r="C185" s="245"/>
      <c r="D185" s="246" t="s">
        <v>151</v>
      </c>
      <c r="E185" s="247" t="s">
        <v>1</v>
      </c>
      <c r="F185" s="248" t="s">
        <v>304</v>
      </c>
      <c r="G185" s="245"/>
      <c r="H185" s="247" t="s">
        <v>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AT185" s="254" t="s">
        <v>151</v>
      </c>
      <c r="AU185" s="254" t="s">
        <v>83</v>
      </c>
      <c r="AV185" s="12" t="s">
        <v>81</v>
      </c>
      <c r="AW185" s="12" t="s">
        <v>31</v>
      </c>
      <c r="AX185" s="12" t="s">
        <v>74</v>
      </c>
      <c r="AY185" s="254" t="s">
        <v>142</v>
      </c>
    </row>
    <row r="186" s="13" customFormat="1">
      <c r="B186" s="255"/>
      <c r="C186" s="256"/>
      <c r="D186" s="246" t="s">
        <v>151</v>
      </c>
      <c r="E186" s="257" t="s">
        <v>1</v>
      </c>
      <c r="F186" s="258" t="s">
        <v>250</v>
      </c>
      <c r="G186" s="256"/>
      <c r="H186" s="259">
        <v>6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AT186" s="265" t="s">
        <v>151</v>
      </c>
      <c r="AU186" s="265" t="s">
        <v>83</v>
      </c>
      <c r="AV186" s="13" t="s">
        <v>83</v>
      </c>
      <c r="AW186" s="13" t="s">
        <v>31</v>
      </c>
      <c r="AX186" s="13" t="s">
        <v>74</v>
      </c>
      <c r="AY186" s="265" t="s">
        <v>142</v>
      </c>
    </row>
    <row r="187" s="14" customFormat="1">
      <c r="B187" s="266"/>
      <c r="C187" s="267"/>
      <c r="D187" s="246" t="s">
        <v>151</v>
      </c>
      <c r="E187" s="268" t="s">
        <v>1</v>
      </c>
      <c r="F187" s="269" t="s">
        <v>154</v>
      </c>
      <c r="G187" s="267"/>
      <c r="H187" s="270">
        <v>241.65000000000001</v>
      </c>
      <c r="I187" s="271"/>
      <c r="J187" s="267"/>
      <c r="K187" s="267"/>
      <c r="L187" s="272"/>
      <c r="M187" s="273"/>
      <c r="N187" s="274"/>
      <c r="O187" s="274"/>
      <c r="P187" s="274"/>
      <c r="Q187" s="274"/>
      <c r="R187" s="274"/>
      <c r="S187" s="274"/>
      <c r="T187" s="275"/>
      <c r="AT187" s="276" t="s">
        <v>151</v>
      </c>
      <c r="AU187" s="276" t="s">
        <v>83</v>
      </c>
      <c r="AV187" s="14" t="s">
        <v>149</v>
      </c>
      <c r="AW187" s="14" t="s">
        <v>31</v>
      </c>
      <c r="AX187" s="14" t="s">
        <v>81</v>
      </c>
      <c r="AY187" s="276" t="s">
        <v>142</v>
      </c>
    </row>
    <row r="188" s="11" customFormat="1" ht="22.8" customHeight="1">
      <c r="B188" s="215"/>
      <c r="C188" s="216"/>
      <c r="D188" s="217" t="s">
        <v>73</v>
      </c>
      <c r="E188" s="229" t="s">
        <v>149</v>
      </c>
      <c r="F188" s="229" t="s">
        <v>305</v>
      </c>
      <c r="G188" s="216"/>
      <c r="H188" s="216"/>
      <c r="I188" s="219"/>
      <c r="J188" s="230">
        <f>BK188</f>
        <v>0</v>
      </c>
      <c r="K188" s="216"/>
      <c r="L188" s="221"/>
      <c r="M188" s="222"/>
      <c r="N188" s="223"/>
      <c r="O188" s="223"/>
      <c r="P188" s="224">
        <f>SUM(P189:P192)</f>
        <v>0</v>
      </c>
      <c r="Q188" s="223"/>
      <c r="R188" s="224">
        <f>SUM(R189:R192)</f>
        <v>0.68067719999999998</v>
      </c>
      <c r="S188" s="223"/>
      <c r="T188" s="225">
        <f>SUM(T189:T192)</f>
        <v>0</v>
      </c>
      <c r="AR188" s="226" t="s">
        <v>81</v>
      </c>
      <c r="AT188" s="227" t="s">
        <v>73</v>
      </c>
      <c r="AU188" s="227" t="s">
        <v>81</v>
      </c>
      <c r="AY188" s="226" t="s">
        <v>142</v>
      </c>
      <c r="BK188" s="228">
        <f>SUM(BK189:BK192)</f>
        <v>0</v>
      </c>
    </row>
    <row r="189" s="1" customFormat="1" ht="16.5" customHeight="1">
      <c r="B189" s="38"/>
      <c r="C189" s="231" t="s">
        <v>222</v>
      </c>
      <c r="D189" s="231" t="s">
        <v>144</v>
      </c>
      <c r="E189" s="232" t="s">
        <v>306</v>
      </c>
      <c r="F189" s="233" t="s">
        <v>307</v>
      </c>
      <c r="G189" s="234" t="s">
        <v>157</v>
      </c>
      <c r="H189" s="235">
        <v>0.35999999999999999</v>
      </c>
      <c r="I189" s="236"/>
      <c r="J189" s="237">
        <f>ROUND(I189*H189,2)</f>
        <v>0</v>
      </c>
      <c r="K189" s="233" t="s">
        <v>148</v>
      </c>
      <c r="L189" s="43"/>
      <c r="M189" s="238" t="s">
        <v>1</v>
      </c>
      <c r="N189" s="239" t="s">
        <v>39</v>
      </c>
      <c r="O189" s="86"/>
      <c r="P189" s="240">
        <f>O189*H189</f>
        <v>0</v>
      </c>
      <c r="Q189" s="240">
        <v>1.8907700000000001</v>
      </c>
      <c r="R189" s="240">
        <f>Q189*H189</f>
        <v>0.68067719999999998</v>
      </c>
      <c r="S189" s="240">
        <v>0</v>
      </c>
      <c r="T189" s="241">
        <f>S189*H189</f>
        <v>0</v>
      </c>
      <c r="AR189" s="242" t="s">
        <v>149</v>
      </c>
      <c r="AT189" s="242" t="s">
        <v>144</v>
      </c>
      <c r="AU189" s="242" t="s">
        <v>83</v>
      </c>
      <c r="AY189" s="17" t="s">
        <v>142</v>
      </c>
      <c r="BE189" s="243">
        <f>IF(N189="základní",J189,0)</f>
        <v>0</v>
      </c>
      <c r="BF189" s="243">
        <f>IF(N189="snížená",J189,0)</f>
        <v>0</v>
      </c>
      <c r="BG189" s="243">
        <f>IF(N189="zákl. přenesená",J189,0)</f>
        <v>0</v>
      </c>
      <c r="BH189" s="243">
        <f>IF(N189="sníž. přenesená",J189,0)</f>
        <v>0</v>
      </c>
      <c r="BI189" s="243">
        <f>IF(N189="nulová",J189,0)</f>
        <v>0</v>
      </c>
      <c r="BJ189" s="17" t="s">
        <v>81</v>
      </c>
      <c r="BK189" s="243">
        <f>ROUND(I189*H189,2)</f>
        <v>0</v>
      </c>
      <c r="BL189" s="17" t="s">
        <v>149</v>
      </c>
      <c r="BM189" s="242" t="s">
        <v>308</v>
      </c>
    </row>
    <row r="190" s="12" customFormat="1">
      <c r="B190" s="244"/>
      <c r="C190" s="245"/>
      <c r="D190" s="246" t="s">
        <v>151</v>
      </c>
      <c r="E190" s="247" t="s">
        <v>1</v>
      </c>
      <c r="F190" s="248" t="s">
        <v>258</v>
      </c>
      <c r="G190" s="245"/>
      <c r="H190" s="247" t="s">
        <v>1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AT190" s="254" t="s">
        <v>151</v>
      </c>
      <c r="AU190" s="254" t="s">
        <v>83</v>
      </c>
      <c r="AV190" s="12" t="s">
        <v>81</v>
      </c>
      <c r="AW190" s="12" t="s">
        <v>31</v>
      </c>
      <c r="AX190" s="12" t="s">
        <v>74</v>
      </c>
      <c r="AY190" s="254" t="s">
        <v>142</v>
      </c>
    </row>
    <row r="191" s="13" customFormat="1">
      <c r="B191" s="255"/>
      <c r="C191" s="256"/>
      <c r="D191" s="246" t="s">
        <v>151</v>
      </c>
      <c r="E191" s="257" t="s">
        <v>1</v>
      </c>
      <c r="F191" s="258" t="s">
        <v>309</v>
      </c>
      <c r="G191" s="256"/>
      <c r="H191" s="259">
        <v>0.35999999999999999</v>
      </c>
      <c r="I191" s="260"/>
      <c r="J191" s="256"/>
      <c r="K191" s="256"/>
      <c r="L191" s="261"/>
      <c r="M191" s="262"/>
      <c r="N191" s="263"/>
      <c r="O191" s="263"/>
      <c r="P191" s="263"/>
      <c r="Q191" s="263"/>
      <c r="R191" s="263"/>
      <c r="S191" s="263"/>
      <c r="T191" s="264"/>
      <c r="AT191" s="265" t="s">
        <v>151</v>
      </c>
      <c r="AU191" s="265" t="s">
        <v>83</v>
      </c>
      <c r="AV191" s="13" t="s">
        <v>83</v>
      </c>
      <c r="AW191" s="13" t="s">
        <v>31</v>
      </c>
      <c r="AX191" s="13" t="s">
        <v>74</v>
      </c>
      <c r="AY191" s="265" t="s">
        <v>142</v>
      </c>
    </row>
    <row r="192" s="14" customFormat="1">
      <c r="B192" s="266"/>
      <c r="C192" s="267"/>
      <c r="D192" s="246" t="s">
        <v>151</v>
      </c>
      <c r="E192" s="268" t="s">
        <v>1</v>
      </c>
      <c r="F192" s="269" t="s">
        <v>154</v>
      </c>
      <c r="G192" s="267"/>
      <c r="H192" s="270">
        <v>0.35999999999999999</v>
      </c>
      <c r="I192" s="271"/>
      <c r="J192" s="267"/>
      <c r="K192" s="267"/>
      <c r="L192" s="272"/>
      <c r="M192" s="273"/>
      <c r="N192" s="274"/>
      <c r="O192" s="274"/>
      <c r="P192" s="274"/>
      <c r="Q192" s="274"/>
      <c r="R192" s="274"/>
      <c r="S192" s="274"/>
      <c r="T192" s="275"/>
      <c r="AT192" s="276" t="s">
        <v>151</v>
      </c>
      <c r="AU192" s="276" t="s">
        <v>83</v>
      </c>
      <c r="AV192" s="14" t="s">
        <v>149</v>
      </c>
      <c r="AW192" s="14" t="s">
        <v>31</v>
      </c>
      <c r="AX192" s="14" t="s">
        <v>81</v>
      </c>
      <c r="AY192" s="276" t="s">
        <v>142</v>
      </c>
    </row>
    <row r="193" s="11" customFormat="1" ht="22.8" customHeight="1">
      <c r="B193" s="215"/>
      <c r="C193" s="216"/>
      <c r="D193" s="217" t="s">
        <v>73</v>
      </c>
      <c r="E193" s="229" t="s">
        <v>177</v>
      </c>
      <c r="F193" s="229" t="s">
        <v>310</v>
      </c>
      <c r="G193" s="216"/>
      <c r="H193" s="216"/>
      <c r="I193" s="219"/>
      <c r="J193" s="230">
        <f>BK193</f>
        <v>0</v>
      </c>
      <c r="K193" s="216"/>
      <c r="L193" s="221"/>
      <c r="M193" s="222"/>
      <c r="N193" s="223"/>
      <c r="O193" s="223"/>
      <c r="P193" s="224">
        <f>SUM(P194:P262)</f>
        <v>0</v>
      </c>
      <c r="Q193" s="223"/>
      <c r="R193" s="224">
        <f>SUM(R194:R262)</f>
        <v>52.092602500000005</v>
      </c>
      <c r="S193" s="223"/>
      <c r="T193" s="225">
        <f>SUM(T194:T262)</f>
        <v>0</v>
      </c>
      <c r="AR193" s="226" t="s">
        <v>81</v>
      </c>
      <c r="AT193" s="227" t="s">
        <v>73</v>
      </c>
      <c r="AU193" s="227" t="s">
        <v>81</v>
      </c>
      <c r="AY193" s="226" t="s">
        <v>142</v>
      </c>
      <c r="BK193" s="228">
        <f>SUM(BK194:BK262)</f>
        <v>0</v>
      </c>
    </row>
    <row r="194" s="1" customFormat="1" ht="16.5" customHeight="1">
      <c r="B194" s="38"/>
      <c r="C194" s="231" t="s">
        <v>227</v>
      </c>
      <c r="D194" s="231" t="s">
        <v>144</v>
      </c>
      <c r="E194" s="232" t="s">
        <v>311</v>
      </c>
      <c r="F194" s="233" t="s">
        <v>312</v>
      </c>
      <c r="G194" s="234" t="s">
        <v>147</v>
      </c>
      <c r="H194" s="235">
        <v>115.5</v>
      </c>
      <c r="I194" s="236"/>
      <c r="J194" s="237">
        <f>ROUND(I194*H194,2)</f>
        <v>0</v>
      </c>
      <c r="K194" s="233" t="s">
        <v>148</v>
      </c>
      <c r="L194" s="43"/>
      <c r="M194" s="238" t="s">
        <v>1</v>
      </c>
      <c r="N194" s="239" t="s">
        <v>39</v>
      </c>
      <c r="O194" s="86"/>
      <c r="P194" s="240">
        <f>O194*H194</f>
        <v>0</v>
      </c>
      <c r="Q194" s="240">
        <v>0</v>
      </c>
      <c r="R194" s="240">
        <f>Q194*H194</f>
        <v>0</v>
      </c>
      <c r="S194" s="240">
        <v>0</v>
      </c>
      <c r="T194" s="241">
        <f>S194*H194</f>
        <v>0</v>
      </c>
      <c r="AR194" s="242" t="s">
        <v>149</v>
      </c>
      <c r="AT194" s="242" t="s">
        <v>144</v>
      </c>
      <c r="AU194" s="242" t="s">
        <v>83</v>
      </c>
      <c r="AY194" s="17" t="s">
        <v>142</v>
      </c>
      <c r="BE194" s="243">
        <f>IF(N194="základní",J194,0)</f>
        <v>0</v>
      </c>
      <c r="BF194" s="243">
        <f>IF(N194="snížená",J194,0)</f>
        <v>0</v>
      </c>
      <c r="BG194" s="243">
        <f>IF(N194="zákl. přenesená",J194,0)</f>
        <v>0</v>
      </c>
      <c r="BH194" s="243">
        <f>IF(N194="sníž. přenesená",J194,0)</f>
        <v>0</v>
      </c>
      <c r="BI194" s="243">
        <f>IF(N194="nulová",J194,0)</f>
        <v>0</v>
      </c>
      <c r="BJ194" s="17" t="s">
        <v>81</v>
      </c>
      <c r="BK194" s="243">
        <f>ROUND(I194*H194,2)</f>
        <v>0</v>
      </c>
      <c r="BL194" s="17" t="s">
        <v>149</v>
      </c>
      <c r="BM194" s="242" t="s">
        <v>313</v>
      </c>
    </row>
    <row r="195" s="12" customFormat="1">
      <c r="B195" s="244"/>
      <c r="C195" s="245"/>
      <c r="D195" s="246" t="s">
        <v>151</v>
      </c>
      <c r="E195" s="247" t="s">
        <v>1</v>
      </c>
      <c r="F195" s="248" t="s">
        <v>314</v>
      </c>
      <c r="G195" s="245"/>
      <c r="H195" s="247" t="s">
        <v>1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AT195" s="254" t="s">
        <v>151</v>
      </c>
      <c r="AU195" s="254" t="s">
        <v>83</v>
      </c>
      <c r="AV195" s="12" t="s">
        <v>81</v>
      </c>
      <c r="AW195" s="12" t="s">
        <v>31</v>
      </c>
      <c r="AX195" s="12" t="s">
        <v>74</v>
      </c>
      <c r="AY195" s="254" t="s">
        <v>142</v>
      </c>
    </row>
    <row r="196" s="13" customFormat="1">
      <c r="B196" s="255"/>
      <c r="C196" s="256"/>
      <c r="D196" s="246" t="s">
        <v>151</v>
      </c>
      <c r="E196" s="257" t="s">
        <v>1</v>
      </c>
      <c r="F196" s="258" t="s">
        <v>315</v>
      </c>
      <c r="G196" s="256"/>
      <c r="H196" s="259">
        <v>115.5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AT196" s="265" t="s">
        <v>151</v>
      </c>
      <c r="AU196" s="265" t="s">
        <v>83</v>
      </c>
      <c r="AV196" s="13" t="s">
        <v>83</v>
      </c>
      <c r="AW196" s="13" t="s">
        <v>31</v>
      </c>
      <c r="AX196" s="13" t="s">
        <v>74</v>
      </c>
      <c r="AY196" s="265" t="s">
        <v>142</v>
      </c>
    </row>
    <row r="197" s="14" customFormat="1">
      <c r="B197" s="266"/>
      <c r="C197" s="267"/>
      <c r="D197" s="246" t="s">
        <v>151</v>
      </c>
      <c r="E197" s="268" t="s">
        <v>1</v>
      </c>
      <c r="F197" s="269" t="s">
        <v>154</v>
      </c>
      <c r="G197" s="267"/>
      <c r="H197" s="270">
        <v>115.5</v>
      </c>
      <c r="I197" s="271"/>
      <c r="J197" s="267"/>
      <c r="K197" s="267"/>
      <c r="L197" s="272"/>
      <c r="M197" s="273"/>
      <c r="N197" s="274"/>
      <c r="O197" s="274"/>
      <c r="P197" s="274"/>
      <c r="Q197" s="274"/>
      <c r="R197" s="274"/>
      <c r="S197" s="274"/>
      <c r="T197" s="275"/>
      <c r="AT197" s="276" t="s">
        <v>151</v>
      </c>
      <c r="AU197" s="276" t="s">
        <v>83</v>
      </c>
      <c r="AV197" s="14" t="s">
        <v>149</v>
      </c>
      <c r="AW197" s="14" t="s">
        <v>31</v>
      </c>
      <c r="AX197" s="14" t="s">
        <v>81</v>
      </c>
      <c r="AY197" s="276" t="s">
        <v>142</v>
      </c>
    </row>
    <row r="198" s="1" customFormat="1" ht="16.5" customHeight="1">
      <c r="B198" s="38"/>
      <c r="C198" s="231" t="s">
        <v>234</v>
      </c>
      <c r="D198" s="231" t="s">
        <v>144</v>
      </c>
      <c r="E198" s="232" t="s">
        <v>316</v>
      </c>
      <c r="F198" s="233" t="s">
        <v>317</v>
      </c>
      <c r="G198" s="234" t="s">
        <v>147</v>
      </c>
      <c r="H198" s="235">
        <v>120.75</v>
      </c>
      <c r="I198" s="236"/>
      <c r="J198" s="237">
        <f>ROUND(I198*H198,2)</f>
        <v>0</v>
      </c>
      <c r="K198" s="233" t="s">
        <v>148</v>
      </c>
      <c r="L198" s="43"/>
      <c r="M198" s="238" t="s">
        <v>1</v>
      </c>
      <c r="N198" s="239" t="s">
        <v>39</v>
      </c>
      <c r="O198" s="86"/>
      <c r="P198" s="240">
        <f>O198*H198</f>
        <v>0</v>
      </c>
      <c r="Q198" s="240">
        <v>0</v>
      </c>
      <c r="R198" s="240">
        <f>Q198*H198</f>
        <v>0</v>
      </c>
      <c r="S198" s="240">
        <v>0</v>
      </c>
      <c r="T198" s="241">
        <f>S198*H198</f>
        <v>0</v>
      </c>
      <c r="AR198" s="242" t="s">
        <v>149</v>
      </c>
      <c r="AT198" s="242" t="s">
        <v>144</v>
      </c>
      <c r="AU198" s="242" t="s">
        <v>83</v>
      </c>
      <c r="AY198" s="17" t="s">
        <v>142</v>
      </c>
      <c r="BE198" s="243">
        <f>IF(N198="základní",J198,0)</f>
        <v>0</v>
      </c>
      <c r="BF198" s="243">
        <f>IF(N198="snížená",J198,0)</f>
        <v>0</v>
      </c>
      <c r="BG198" s="243">
        <f>IF(N198="zákl. přenesená",J198,0)</f>
        <v>0</v>
      </c>
      <c r="BH198" s="243">
        <f>IF(N198="sníž. přenesená",J198,0)</f>
        <v>0</v>
      </c>
      <c r="BI198" s="243">
        <f>IF(N198="nulová",J198,0)</f>
        <v>0</v>
      </c>
      <c r="BJ198" s="17" t="s">
        <v>81</v>
      </c>
      <c r="BK198" s="243">
        <f>ROUND(I198*H198,2)</f>
        <v>0</v>
      </c>
      <c r="BL198" s="17" t="s">
        <v>149</v>
      </c>
      <c r="BM198" s="242" t="s">
        <v>318</v>
      </c>
    </row>
    <row r="199" s="12" customFormat="1">
      <c r="B199" s="244"/>
      <c r="C199" s="245"/>
      <c r="D199" s="246" t="s">
        <v>151</v>
      </c>
      <c r="E199" s="247" t="s">
        <v>1</v>
      </c>
      <c r="F199" s="248" t="s">
        <v>314</v>
      </c>
      <c r="G199" s="245"/>
      <c r="H199" s="247" t="s">
        <v>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AT199" s="254" t="s">
        <v>151</v>
      </c>
      <c r="AU199" s="254" t="s">
        <v>83</v>
      </c>
      <c r="AV199" s="12" t="s">
        <v>81</v>
      </c>
      <c r="AW199" s="12" t="s">
        <v>31</v>
      </c>
      <c r="AX199" s="12" t="s">
        <v>74</v>
      </c>
      <c r="AY199" s="254" t="s">
        <v>142</v>
      </c>
    </row>
    <row r="200" s="13" customFormat="1">
      <c r="B200" s="255"/>
      <c r="C200" s="256"/>
      <c r="D200" s="246" t="s">
        <v>151</v>
      </c>
      <c r="E200" s="257" t="s">
        <v>1</v>
      </c>
      <c r="F200" s="258" t="s">
        <v>319</v>
      </c>
      <c r="G200" s="256"/>
      <c r="H200" s="259">
        <v>120.75</v>
      </c>
      <c r="I200" s="260"/>
      <c r="J200" s="256"/>
      <c r="K200" s="256"/>
      <c r="L200" s="261"/>
      <c r="M200" s="262"/>
      <c r="N200" s="263"/>
      <c r="O200" s="263"/>
      <c r="P200" s="263"/>
      <c r="Q200" s="263"/>
      <c r="R200" s="263"/>
      <c r="S200" s="263"/>
      <c r="T200" s="264"/>
      <c r="AT200" s="265" t="s">
        <v>151</v>
      </c>
      <c r="AU200" s="265" t="s">
        <v>83</v>
      </c>
      <c r="AV200" s="13" t="s">
        <v>83</v>
      </c>
      <c r="AW200" s="13" t="s">
        <v>31</v>
      </c>
      <c r="AX200" s="13" t="s">
        <v>74</v>
      </c>
      <c r="AY200" s="265" t="s">
        <v>142</v>
      </c>
    </row>
    <row r="201" s="14" customFormat="1">
      <c r="B201" s="266"/>
      <c r="C201" s="267"/>
      <c r="D201" s="246" t="s">
        <v>151</v>
      </c>
      <c r="E201" s="268" t="s">
        <v>1</v>
      </c>
      <c r="F201" s="269" t="s">
        <v>154</v>
      </c>
      <c r="G201" s="267"/>
      <c r="H201" s="270">
        <v>120.75</v>
      </c>
      <c r="I201" s="271"/>
      <c r="J201" s="267"/>
      <c r="K201" s="267"/>
      <c r="L201" s="272"/>
      <c r="M201" s="273"/>
      <c r="N201" s="274"/>
      <c r="O201" s="274"/>
      <c r="P201" s="274"/>
      <c r="Q201" s="274"/>
      <c r="R201" s="274"/>
      <c r="S201" s="274"/>
      <c r="T201" s="275"/>
      <c r="AT201" s="276" t="s">
        <v>151</v>
      </c>
      <c r="AU201" s="276" t="s">
        <v>83</v>
      </c>
      <c r="AV201" s="14" t="s">
        <v>149</v>
      </c>
      <c r="AW201" s="14" t="s">
        <v>31</v>
      </c>
      <c r="AX201" s="14" t="s">
        <v>81</v>
      </c>
      <c r="AY201" s="276" t="s">
        <v>142</v>
      </c>
    </row>
    <row r="202" s="1" customFormat="1" ht="16.5" customHeight="1">
      <c r="B202" s="38"/>
      <c r="C202" s="231" t="s">
        <v>8</v>
      </c>
      <c r="D202" s="231" t="s">
        <v>144</v>
      </c>
      <c r="E202" s="232" t="s">
        <v>320</v>
      </c>
      <c r="F202" s="233" t="s">
        <v>321</v>
      </c>
      <c r="G202" s="234" t="s">
        <v>147</v>
      </c>
      <c r="H202" s="235">
        <v>225.75</v>
      </c>
      <c r="I202" s="236"/>
      <c r="J202" s="237">
        <f>ROUND(I202*H202,2)</f>
        <v>0</v>
      </c>
      <c r="K202" s="233" t="s">
        <v>148</v>
      </c>
      <c r="L202" s="43"/>
      <c r="M202" s="238" t="s">
        <v>1</v>
      </c>
      <c r="N202" s="239" t="s">
        <v>39</v>
      </c>
      <c r="O202" s="86"/>
      <c r="P202" s="240">
        <f>O202*H202</f>
        <v>0</v>
      </c>
      <c r="Q202" s="240">
        <v>0</v>
      </c>
      <c r="R202" s="240">
        <f>Q202*H202</f>
        <v>0</v>
      </c>
      <c r="S202" s="240">
        <v>0</v>
      </c>
      <c r="T202" s="241">
        <f>S202*H202</f>
        <v>0</v>
      </c>
      <c r="AR202" s="242" t="s">
        <v>149</v>
      </c>
      <c r="AT202" s="242" t="s">
        <v>144</v>
      </c>
      <c r="AU202" s="242" t="s">
        <v>83</v>
      </c>
      <c r="AY202" s="17" t="s">
        <v>142</v>
      </c>
      <c r="BE202" s="243">
        <f>IF(N202="základní",J202,0)</f>
        <v>0</v>
      </c>
      <c r="BF202" s="243">
        <f>IF(N202="snížená",J202,0)</f>
        <v>0</v>
      </c>
      <c r="BG202" s="243">
        <f>IF(N202="zákl. přenesená",J202,0)</f>
        <v>0</v>
      </c>
      <c r="BH202" s="243">
        <f>IF(N202="sníž. přenesená",J202,0)</f>
        <v>0</v>
      </c>
      <c r="BI202" s="243">
        <f>IF(N202="nulová",J202,0)</f>
        <v>0</v>
      </c>
      <c r="BJ202" s="17" t="s">
        <v>81</v>
      </c>
      <c r="BK202" s="243">
        <f>ROUND(I202*H202,2)</f>
        <v>0</v>
      </c>
      <c r="BL202" s="17" t="s">
        <v>149</v>
      </c>
      <c r="BM202" s="242" t="s">
        <v>322</v>
      </c>
    </row>
    <row r="203" s="12" customFormat="1">
      <c r="B203" s="244"/>
      <c r="C203" s="245"/>
      <c r="D203" s="246" t="s">
        <v>151</v>
      </c>
      <c r="E203" s="247" t="s">
        <v>1</v>
      </c>
      <c r="F203" s="248" t="s">
        <v>295</v>
      </c>
      <c r="G203" s="245"/>
      <c r="H203" s="247" t="s">
        <v>1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151</v>
      </c>
      <c r="AU203" s="254" t="s">
        <v>83</v>
      </c>
      <c r="AV203" s="12" t="s">
        <v>81</v>
      </c>
      <c r="AW203" s="12" t="s">
        <v>31</v>
      </c>
      <c r="AX203" s="12" t="s">
        <v>74</v>
      </c>
      <c r="AY203" s="254" t="s">
        <v>142</v>
      </c>
    </row>
    <row r="204" s="13" customFormat="1">
      <c r="B204" s="255"/>
      <c r="C204" s="256"/>
      <c r="D204" s="246" t="s">
        <v>151</v>
      </c>
      <c r="E204" s="257" t="s">
        <v>1</v>
      </c>
      <c r="F204" s="258" t="s">
        <v>296</v>
      </c>
      <c r="G204" s="256"/>
      <c r="H204" s="259">
        <v>178.5</v>
      </c>
      <c r="I204" s="260"/>
      <c r="J204" s="256"/>
      <c r="K204" s="256"/>
      <c r="L204" s="261"/>
      <c r="M204" s="262"/>
      <c r="N204" s="263"/>
      <c r="O204" s="263"/>
      <c r="P204" s="263"/>
      <c r="Q204" s="263"/>
      <c r="R204" s="263"/>
      <c r="S204" s="263"/>
      <c r="T204" s="264"/>
      <c r="AT204" s="265" t="s">
        <v>151</v>
      </c>
      <c r="AU204" s="265" t="s">
        <v>83</v>
      </c>
      <c r="AV204" s="13" t="s">
        <v>83</v>
      </c>
      <c r="AW204" s="13" t="s">
        <v>31</v>
      </c>
      <c r="AX204" s="13" t="s">
        <v>74</v>
      </c>
      <c r="AY204" s="265" t="s">
        <v>142</v>
      </c>
    </row>
    <row r="205" s="13" customFormat="1">
      <c r="B205" s="255"/>
      <c r="C205" s="256"/>
      <c r="D205" s="246" t="s">
        <v>151</v>
      </c>
      <c r="E205" s="257" t="s">
        <v>1</v>
      </c>
      <c r="F205" s="258" t="s">
        <v>297</v>
      </c>
      <c r="G205" s="256"/>
      <c r="H205" s="259">
        <v>21</v>
      </c>
      <c r="I205" s="260"/>
      <c r="J205" s="256"/>
      <c r="K205" s="256"/>
      <c r="L205" s="261"/>
      <c r="M205" s="262"/>
      <c r="N205" s="263"/>
      <c r="O205" s="263"/>
      <c r="P205" s="263"/>
      <c r="Q205" s="263"/>
      <c r="R205" s="263"/>
      <c r="S205" s="263"/>
      <c r="T205" s="264"/>
      <c r="AT205" s="265" t="s">
        <v>151</v>
      </c>
      <c r="AU205" s="265" t="s">
        <v>83</v>
      </c>
      <c r="AV205" s="13" t="s">
        <v>83</v>
      </c>
      <c r="AW205" s="13" t="s">
        <v>31</v>
      </c>
      <c r="AX205" s="13" t="s">
        <v>74</v>
      </c>
      <c r="AY205" s="265" t="s">
        <v>142</v>
      </c>
    </row>
    <row r="206" s="12" customFormat="1">
      <c r="B206" s="244"/>
      <c r="C206" s="245"/>
      <c r="D206" s="246" t="s">
        <v>151</v>
      </c>
      <c r="E206" s="247" t="s">
        <v>1</v>
      </c>
      <c r="F206" s="248" t="s">
        <v>298</v>
      </c>
      <c r="G206" s="245"/>
      <c r="H206" s="247" t="s">
        <v>1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AT206" s="254" t="s">
        <v>151</v>
      </c>
      <c r="AU206" s="254" t="s">
        <v>83</v>
      </c>
      <c r="AV206" s="12" t="s">
        <v>81</v>
      </c>
      <c r="AW206" s="12" t="s">
        <v>31</v>
      </c>
      <c r="AX206" s="12" t="s">
        <v>74</v>
      </c>
      <c r="AY206" s="254" t="s">
        <v>142</v>
      </c>
    </row>
    <row r="207" s="13" customFormat="1">
      <c r="B207" s="255"/>
      <c r="C207" s="256"/>
      <c r="D207" s="246" t="s">
        <v>151</v>
      </c>
      <c r="E207" s="257" t="s">
        <v>1</v>
      </c>
      <c r="F207" s="258" t="s">
        <v>299</v>
      </c>
      <c r="G207" s="256"/>
      <c r="H207" s="259">
        <v>8.4000000000000004</v>
      </c>
      <c r="I207" s="260"/>
      <c r="J207" s="256"/>
      <c r="K207" s="256"/>
      <c r="L207" s="261"/>
      <c r="M207" s="262"/>
      <c r="N207" s="263"/>
      <c r="O207" s="263"/>
      <c r="P207" s="263"/>
      <c r="Q207" s="263"/>
      <c r="R207" s="263"/>
      <c r="S207" s="263"/>
      <c r="T207" s="264"/>
      <c r="AT207" s="265" t="s">
        <v>151</v>
      </c>
      <c r="AU207" s="265" t="s">
        <v>83</v>
      </c>
      <c r="AV207" s="13" t="s">
        <v>83</v>
      </c>
      <c r="AW207" s="13" t="s">
        <v>31</v>
      </c>
      <c r="AX207" s="13" t="s">
        <v>74</v>
      </c>
      <c r="AY207" s="265" t="s">
        <v>142</v>
      </c>
    </row>
    <row r="208" s="12" customFormat="1">
      <c r="B208" s="244"/>
      <c r="C208" s="245"/>
      <c r="D208" s="246" t="s">
        <v>151</v>
      </c>
      <c r="E208" s="247" t="s">
        <v>1</v>
      </c>
      <c r="F208" s="248" t="s">
        <v>300</v>
      </c>
      <c r="G208" s="245"/>
      <c r="H208" s="247" t="s">
        <v>1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AT208" s="254" t="s">
        <v>151</v>
      </c>
      <c r="AU208" s="254" t="s">
        <v>83</v>
      </c>
      <c r="AV208" s="12" t="s">
        <v>81</v>
      </c>
      <c r="AW208" s="12" t="s">
        <v>31</v>
      </c>
      <c r="AX208" s="12" t="s">
        <v>74</v>
      </c>
      <c r="AY208" s="254" t="s">
        <v>142</v>
      </c>
    </row>
    <row r="209" s="13" customFormat="1">
      <c r="B209" s="255"/>
      <c r="C209" s="256"/>
      <c r="D209" s="246" t="s">
        <v>151</v>
      </c>
      <c r="E209" s="257" t="s">
        <v>1</v>
      </c>
      <c r="F209" s="258" t="s">
        <v>301</v>
      </c>
      <c r="G209" s="256"/>
      <c r="H209" s="259">
        <v>17.850000000000001</v>
      </c>
      <c r="I209" s="260"/>
      <c r="J209" s="256"/>
      <c r="K209" s="256"/>
      <c r="L209" s="261"/>
      <c r="M209" s="262"/>
      <c r="N209" s="263"/>
      <c r="O209" s="263"/>
      <c r="P209" s="263"/>
      <c r="Q209" s="263"/>
      <c r="R209" s="263"/>
      <c r="S209" s="263"/>
      <c r="T209" s="264"/>
      <c r="AT209" s="265" t="s">
        <v>151</v>
      </c>
      <c r="AU209" s="265" t="s">
        <v>83</v>
      </c>
      <c r="AV209" s="13" t="s">
        <v>83</v>
      </c>
      <c r="AW209" s="13" t="s">
        <v>31</v>
      </c>
      <c r="AX209" s="13" t="s">
        <v>74</v>
      </c>
      <c r="AY209" s="265" t="s">
        <v>142</v>
      </c>
    </row>
    <row r="210" s="14" customFormat="1">
      <c r="B210" s="266"/>
      <c r="C210" s="267"/>
      <c r="D210" s="246" t="s">
        <v>151</v>
      </c>
      <c r="E210" s="268" t="s">
        <v>1</v>
      </c>
      <c r="F210" s="269" t="s">
        <v>154</v>
      </c>
      <c r="G210" s="267"/>
      <c r="H210" s="270">
        <v>225.75</v>
      </c>
      <c r="I210" s="271"/>
      <c r="J210" s="267"/>
      <c r="K210" s="267"/>
      <c r="L210" s="272"/>
      <c r="M210" s="273"/>
      <c r="N210" s="274"/>
      <c r="O210" s="274"/>
      <c r="P210" s="274"/>
      <c r="Q210" s="274"/>
      <c r="R210" s="274"/>
      <c r="S210" s="274"/>
      <c r="T210" s="275"/>
      <c r="AT210" s="276" t="s">
        <v>151</v>
      </c>
      <c r="AU210" s="276" t="s">
        <v>83</v>
      </c>
      <c r="AV210" s="14" t="s">
        <v>149</v>
      </c>
      <c r="AW210" s="14" t="s">
        <v>31</v>
      </c>
      <c r="AX210" s="14" t="s">
        <v>81</v>
      </c>
      <c r="AY210" s="276" t="s">
        <v>142</v>
      </c>
    </row>
    <row r="211" s="1" customFormat="1" ht="24" customHeight="1">
      <c r="B211" s="38"/>
      <c r="C211" s="231" t="s">
        <v>323</v>
      </c>
      <c r="D211" s="231" t="s">
        <v>144</v>
      </c>
      <c r="E211" s="232" t="s">
        <v>324</v>
      </c>
      <c r="F211" s="233" t="s">
        <v>325</v>
      </c>
      <c r="G211" s="234" t="s">
        <v>147</v>
      </c>
      <c r="H211" s="235">
        <v>115.5</v>
      </c>
      <c r="I211" s="236"/>
      <c r="J211" s="237">
        <f>ROUND(I211*H211,2)</f>
        <v>0</v>
      </c>
      <c r="K211" s="233" t="s">
        <v>148</v>
      </c>
      <c r="L211" s="43"/>
      <c r="M211" s="238" t="s">
        <v>1</v>
      </c>
      <c r="N211" s="239" t="s">
        <v>39</v>
      </c>
      <c r="O211" s="86"/>
      <c r="P211" s="240">
        <f>O211*H211</f>
        <v>0</v>
      </c>
      <c r="Q211" s="240">
        <v>0.0060099999999999997</v>
      </c>
      <c r="R211" s="240">
        <f>Q211*H211</f>
        <v>0.69415499999999997</v>
      </c>
      <c r="S211" s="240">
        <v>0</v>
      </c>
      <c r="T211" s="241">
        <f>S211*H211</f>
        <v>0</v>
      </c>
      <c r="AR211" s="242" t="s">
        <v>149</v>
      </c>
      <c r="AT211" s="242" t="s">
        <v>144</v>
      </c>
      <c r="AU211" s="242" t="s">
        <v>83</v>
      </c>
      <c r="AY211" s="17" t="s">
        <v>142</v>
      </c>
      <c r="BE211" s="243">
        <f>IF(N211="základní",J211,0)</f>
        <v>0</v>
      </c>
      <c r="BF211" s="243">
        <f>IF(N211="snížená",J211,0)</f>
        <v>0</v>
      </c>
      <c r="BG211" s="243">
        <f>IF(N211="zákl. přenesená",J211,0)</f>
        <v>0</v>
      </c>
      <c r="BH211" s="243">
        <f>IF(N211="sníž. přenesená",J211,0)</f>
        <v>0</v>
      </c>
      <c r="BI211" s="243">
        <f>IF(N211="nulová",J211,0)</f>
        <v>0</v>
      </c>
      <c r="BJ211" s="17" t="s">
        <v>81</v>
      </c>
      <c r="BK211" s="243">
        <f>ROUND(I211*H211,2)</f>
        <v>0</v>
      </c>
      <c r="BL211" s="17" t="s">
        <v>149</v>
      </c>
      <c r="BM211" s="242" t="s">
        <v>326</v>
      </c>
    </row>
    <row r="212" s="12" customFormat="1">
      <c r="B212" s="244"/>
      <c r="C212" s="245"/>
      <c r="D212" s="246" t="s">
        <v>151</v>
      </c>
      <c r="E212" s="247" t="s">
        <v>1</v>
      </c>
      <c r="F212" s="248" t="s">
        <v>314</v>
      </c>
      <c r="G212" s="245"/>
      <c r="H212" s="247" t="s">
        <v>1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AT212" s="254" t="s">
        <v>151</v>
      </c>
      <c r="AU212" s="254" t="s">
        <v>83</v>
      </c>
      <c r="AV212" s="12" t="s">
        <v>81</v>
      </c>
      <c r="AW212" s="12" t="s">
        <v>31</v>
      </c>
      <c r="AX212" s="12" t="s">
        <v>74</v>
      </c>
      <c r="AY212" s="254" t="s">
        <v>142</v>
      </c>
    </row>
    <row r="213" s="13" customFormat="1">
      <c r="B213" s="255"/>
      <c r="C213" s="256"/>
      <c r="D213" s="246" t="s">
        <v>151</v>
      </c>
      <c r="E213" s="257" t="s">
        <v>1</v>
      </c>
      <c r="F213" s="258" t="s">
        <v>315</v>
      </c>
      <c r="G213" s="256"/>
      <c r="H213" s="259">
        <v>115.5</v>
      </c>
      <c r="I213" s="260"/>
      <c r="J213" s="256"/>
      <c r="K213" s="256"/>
      <c r="L213" s="261"/>
      <c r="M213" s="262"/>
      <c r="N213" s="263"/>
      <c r="O213" s="263"/>
      <c r="P213" s="263"/>
      <c r="Q213" s="263"/>
      <c r="R213" s="263"/>
      <c r="S213" s="263"/>
      <c r="T213" s="264"/>
      <c r="AT213" s="265" t="s">
        <v>151</v>
      </c>
      <c r="AU213" s="265" t="s">
        <v>83</v>
      </c>
      <c r="AV213" s="13" t="s">
        <v>83</v>
      </c>
      <c r="AW213" s="13" t="s">
        <v>31</v>
      </c>
      <c r="AX213" s="13" t="s">
        <v>74</v>
      </c>
      <c r="AY213" s="265" t="s">
        <v>142</v>
      </c>
    </row>
    <row r="214" s="14" customFormat="1">
      <c r="B214" s="266"/>
      <c r="C214" s="267"/>
      <c r="D214" s="246" t="s">
        <v>151</v>
      </c>
      <c r="E214" s="268" t="s">
        <v>1</v>
      </c>
      <c r="F214" s="269" t="s">
        <v>154</v>
      </c>
      <c r="G214" s="267"/>
      <c r="H214" s="270">
        <v>115.5</v>
      </c>
      <c r="I214" s="271"/>
      <c r="J214" s="267"/>
      <c r="K214" s="267"/>
      <c r="L214" s="272"/>
      <c r="M214" s="273"/>
      <c r="N214" s="274"/>
      <c r="O214" s="274"/>
      <c r="P214" s="274"/>
      <c r="Q214" s="274"/>
      <c r="R214" s="274"/>
      <c r="S214" s="274"/>
      <c r="T214" s="275"/>
      <c r="AT214" s="276" t="s">
        <v>151</v>
      </c>
      <c r="AU214" s="276" t="s">
        <v>83</v>
      </c>
      <c r="AV214" s="14" t="s">
        <v>149</v>
      </c>
      <c r="AW214" s="14" t="s">
        <v>31</v>
      </c>
      <c r="AX214" s="14" t="s">
        <v>81</v>
      </c>
      <c r="AY214" s="276" t="s">
        <v>142</v>
      </c>
    </row>
    <row r="215" s="1" customFormat="1" ht="24" customHeight="1">
      <c r="B215" s="38"/>
      <c r="C215" s="231" t="s">
        <v>327</v>
      </c>
      <c r="D215" s="231" t="s">
        <v>144</v>
      </c>
      <c r="E215" s="232" t="s">
        <v>328</v>
      </c>
      <c r="F215" s="233" t="s">
        <v>329</v>
      </c>
      <c r="G215" s="234" t="s">
        <v>147</v>
      </c>
      <c r="H215" s="235">
        <v>110.25</v>
      </c>
      <c r="I215" s="236"/>
      <c r="J215" s="237">
        <f>ROUND(I215*H215,2)</f>
        <v>0</v>
      </c>
      <c r="K215" s="233" t="s">
        <v>148</v>
      </c>
      <c r="L215" s="43"/>
      <c r="M215" s="238" t="s">
        <v>1</v>
      </c>
      <c r="N215" s="239" t="s">
        <v>39</v>
      </c>
      <c r="O215" s="86"/>
      <c r="P215" s="240">
        <f>O215*H215</f>
        <v>0</v>
      </c>
      <c r="Q215" s="240">
        <v>0.00051000000000000004</v>
      </c>
      <c r="R215" s="240">
        <f>Q215*H215</f>
        <v>0.056227500000000007</v>
      </c>
      <c r="S215" s="240">
        <v>0</v>
      </c>
      <c r="T215" s="241">
        <f>S215*H215</f>
        <v>0</v>
      </c>
      <c r="AR215" s="242" t="s">
        <v>149</v>
      </c>
      <c r="AT215" s="242" t="s">
        <v>144</v>
      </c>
      <c r="AU215" s="242" t="s">
        <v>83</v>
      </c>
      <c r="AY215" s="17" t="s">
        <v>142</v>
      </c>
      <c r="BE215" s="243">
        <f>IF(N215="základní",J215,0)</f>
        <v>0</v>
      </c>
      <c r="BF215" s="243">
        <f>IF(N215="snížená",J215,0)</f>
        <v>0</v>
      </c>
      <c r="BG215" s="243">
        <f>IF(N215="zákl. přenesená",J215,0)</f>
        <v>0</v>
      </c>
      <c r="BH215" s="243">
        <f>IF(N215="sníž. přenesená",J215,0)</f>
        <v>0</v>
      </c>
      <c r="BI215" s="243">
        <f>IF(N215="nulová",J215,0)</f>
        <v>0</v>
      </c>
      <c r="BJ215" s="17" t="s">
        <v>81</v>
      </c>
      <c r="BK215" s="243">
        <f>ROUND(I215*H215,2)</f>
        <v>0</v>
      </c>
      <c r="BL215" s="17" t="s">
        <v>149</v>
      </c>
      <c r="BM215" s="242" t="s">
        <v>330</v>
      </c>
    </row>
    <row r="216" s="12" customFormat="1">
      <c r="B216" s="244"/>
      <c r="C216" s="245"/>
      <c r="D216" s="246" t="s">
        <v>151</v>
      </c>
      <c r="E216" s="247" t="s">
        <v>1</v>
      </c>
      <c r="F216" s="248" t="s">
        <v>331</v>
      </c>
      <c r="G216" s="245"/>
      <c r="H216" s="247" t="s">
        <v>1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AT216" s="254" t="s">
        <v>151</v>
      </c>
      <c r="AU216" s="254" t="s">
        <v>83</v>
      </c>
      <c r="AV216" s="12" t="s">
        <v>81</v>
      </c>
      <c r="AW216" s="12" t="s">
        <v>31</v>
      </c>
      <c r="AX216" s="12" t="s">
        <v>74</v>
      </c>
      <c r="AY216" s="254" t="s">
        <v>142</v>
      </c>
    </row>
    <row r="217" s="13" customFormat="1">
      <c r="B217" s="255"/>
      <c r="C217" s="256"/>
      <c r="D217" s="246" t="s">
        <v>151</v>
      </c>
      <c r="E217" s="257" t="s">
        <v>1</v>
      </c>
      <c r="F217" s="258" t="s">
        <v>332</v>
      </c>
      <c r="G217" s="256"/>
      <c r="H217" s="259">
        <v>110.25</v>
      </c>
      <c r="I217" s="260"/>
      <c r="J217" s="256"/>
      <c r="K217" s="256"/>
      <c r="L217" s="261"/>
      <c r="M217" s="262"/>
      <c r="N217" s="263"/>
      <c r="O217" s="263"/>
      <c r="P217" s="263"/>
      <c r="Q217" s="263"/>
      <c r="R217" s="263"/>
      <c r="S217" s="263"/>
      <c r="T217" s="264"/>
      <c r="AT217" s="265" t="s">
        <v>151</v>
      </c>
      <c r="AU217" s="265" t="s">
        <v>83</v>
      </c>
      <c r="AV217" s="13" t="s">
        <v>83</v>
      </c>
      <c r="AW217" s="13" t="s">
        <v>31</v>
      </c>
      <c r="AX217" s="13" t="s">
        <v>74</v>
      </c>
      <c r="AY217" s="265" t="s">
        <v>142</v>
      </c>
    </row>
    <row r="218" s="14" customFormat="1">
      <c r="B218" s="266"/>
      <c r="C218" s="267"/>
      <c r="D218" s="246" t="s">
        <v>151</v>
      </c>
      <c r="E218" s="268" t="s">
        <v>1</v>
      </c>
      <c r="F218" s="269" t="s">
        <v>154</v>
      </c>
      <c r="G218" s="267"/>
      <c r="H218" s="270">
        <v>110.25</v>
      </c>
      <c r="I218" s="271"/>
      <c r="J218" s="267"/>
      <c r="K218" s="267"/>
      <c r="L218" s="272"/>
      <c r="M218" s="273"/>
      <c r="N218" s="274"/>
      <c r="O218" s="274"/>
      <c r="P218" s="274"/>
      <c r="Q218" s="274"/>
      <c r="R218" s="274"/>
      <c r="S218" s="274"/>
      <c r="T218" s="275"/>
      <c r="AT218" s="276" t="s">
        <v>151</v>
      </c>
      <c r="AU218" s="276" t="s">
        <v>83</v>
      </c>
      <c r="AV218" s="14" t="s">
        <v>149</v>
      </c>
      <c r="AW218" s="14" t="s">
        <v>31</v>
      </c>
      <c r="AX218" s="14" t="s">
        <v>81</v>
      </c>
      <c r="AY218" s="276" t="s">
        <v>142</v>
      </c>
    </row>
    <row r="219" s="1" customFormat="1" ht="24" customHeight="1">
      <c r="B219" s="38"/>
      <c r="C219" s="231" t="s">
        <v>333</v>
      </c>
      <c r="D219" s="231" t="s">
        <v>144</v>
      </c>
      <c r="E219" s="232" t="s">
        <v>334</v>
      </c>
      <c r="F219" s="233" t="s">
        <v>335</v>
      </c>
      <c r="G219" s="234" t="s">
        <v>147</v>
      </c>
      <c r="H219" s="235">
        <v>105</v>
      </c>
      <c r="I219" s="236"/>
      <c r="J219" s="237">
        <f>ROUND(I219*H219,2)</f>
        <v>0</v>
      </c>
      <c r="K219" s="233" t="s">
        <v>207</v>
      </c>
      <c r="L219" s="43"/>
      <c r="M219" s="238" t="s">
        <v>1</v>
      </c>
      <c r="N219" s="239" t="s">
        <v>39</v>
      </c>
      <c r="O219" s="86"/>
      <c r="P219" s="240">
        <f>O219*H219</f>
        <v>0</v>
      </c>
      <c r="Q219" s="240">
        <v>0</v>
      </c>
      <c r="R219" s="240">
        <f>Q219*H219</f>
        <v>0</v>
      </c>
      <c r="S219" s="240">
        <v>0</v>
      </c>
      <c r="T219" s="241">
        <f>S219*H219</f>
        <v>0</v>
      </c>
      <c r="AR219" s="242" t="s">
        <v>149</v>
      </c>
      <c r="AT219" s="242" t="s">
        <v>144</v>
      </c>
      <c r="AU219" s="242" t="s">
        <v>83</v>
      </c>
      <c r="AY219" s="17" t="s">
        <v>142</v>
      </c>
      <c r="BE219" s="243">
        <f>IF(N219="základní",J219,0)</f>
        <v>0</v>
      </c>
      <c r="BF219" s="243">
        <f>IF(N219="snížená",J219,0)</f>
        <v>0</v>
      </c>
      <c r="BG219" s="243">
        <f>IF(N219="zákl. přenesená",J219,0)</f>
        <v>0</v>
      </c>
      <c r="BH219" s="243">
        <f>IF(N219="sníž. přenesená",J219,0)</f>
        <v>0</v>
      </c>
      <c r="BI219" s="243">
        <f>IF(N219="nulová",J219,0)</f>
        <v>0</v>
      </c>
      <c r="BJ219" s="17" t="s">
        <v>81</v>
      </c>
      <c r="BK219" s="243">
        <f>ROUND(I219*H219,2)</f>
        <v>0</v>
      </c>
      <c r="BL219" s="17" t="s">
        <v>149</v>
      </c>
      <c r="BM219" s="242" t="s">
        <v>336</v>
      </c>
    </row>
    <row r="220" s="12" customFormat="1">
      <c r="B220" s="244"/>
      <c r="C220" s="245"/>
      <c r="D220" s="246" t="s">
        <v>151</v>
      </c>
      <c r="E220" s="247" t="s">
        <v>1</v>
      </c>
      <c r="F220" s="248" t="s">
        <v>331</v>
      </c>
      <c r="G220" s="245"/>
      <c r="H220" s="247" t="s">
        <v>1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AT220" s="254" t="s">
        <v>151</v>
      </c>
      <c r="AU220" s="254" t="s">
        <v>83</v>
      </c>
      <c r="AV220" s="12" t="s">
        <v>81</v>
      </c>
      <c r="AW220" s="12" t="s">
        <v>31</v>
      </c>
      <c r="AX220" s="12" t="s">
        <v>74</v>
      </c>
      <c r="AY220" s="254" t="s">
        <v>142</v>
      </c>
    </row>
    <row r="221" s="13" customFormat="1">
      <c r="B221" s="255"/>
      <c r="C221" s="256"/>
      <c r="D221" s="246" t="s">
        <v>151</v>
      </c>
      <c r="E221" s="257" t="s">
        <v>1</v>
      </c>
      <c r="F221" s="258" t="s">
        <v>337</v>
      </c>
      <c r="G221" s="256"/>
      <c r="H221" s="259">
        <v>105</v>
      </c>
      <c r="I221" s="260"/>
      <c r="J221" s="256"/>
      <c r="K221" s="256"/>
      <c r="L221" s="261"/>
      <c r="M221" s="262"/>
      <c r="N221" s="263"/>
      <c r="O221" s="263"/>
      <c r="P221" s="263"/>
      <c r="Q221" s="263"/>
      <c r="R221" s="263"/>
      <c r="S221" s="263"/>
      <c r="T221" s="264"/>
      <c r="AT221" s="265" t="s">
        <v>151</v>
      </c>
      <c r="AU221" s="265" t="s">
        <v>83</v>
      </c>
      <c r="AV221" s="13" t="s">
        <v>83</v>
      </c>
      <c r="AW221" s="13" t="s">
        <v>31</v>
      </c>
      <c r="AX221" s="13" t="s">
        <v>74</v>
      </c>
      <c r="AY221" s="265" t="s">
        <v>142</v>
      </c>
    </row>
    <row r="222" s="14" customFormat="1">
      <c r="B222" s="266"/>
      <c r="C222" s="267"/>
      <c r="D222" s="246" t="s">
        <v>151</v>
      </c>
      <c r="E222" s="268" t="s">
        <v>1</v>
      </c>
      <c r="F222" s="269" t="s">
        <v>154</v>
      </c>
      <c r="G222" s="267"/>
      <c r="H222" s="270">
        <v>105</v>
      </c>
      <c r="I222" s="271"/>
      <c r="J222" s="267"/>
      <c r="K222" s="267"/>
      <c r="L222" s="272"/>
      <c r="M222" s="273"/>
      <c r="N222" s="274"/>
      <c r="O222" s="274"/>
      <c r="P222" s="274"/>
      <c r="Q222" s="274"/>
      <c r="R222" s="274"/>
      <c r="S222" s="274"/>
      <c r="T222" s="275"/>
      <c r="AT222" s="276" t="s">
        <v>151</v>
      </c>
      <c r="AU222" s="276" t="s">
        <v>83</v>
      </c>
      <c r="AV222" s="14" t="s">
        <v>149</v>
      </c>
      <c r="AW222" s="14" t="s">
        <v>31</v>
      </c>
      <c r="AX222" s="14" t="s">
        <v>81</v>
      </c>
      <c r="AY222" s="276" t="s">
        <v>142</v>
      </c>
    </row>
    <row r="223" s="1" customFormat="1" ht="24" customHeight="1">
      <c r="B223" s="38"/>
      <c r="C223" s="231" t="s">
        <v>338</v>
      </c>
      <c r="D223" s="231" t="s">
        <v>144</v>
      </c>
      <c r="E223" s="232" t="s">
        <v>339</v>
      </c>
      <c r="F223" s="233" t="s">
        <v>340</v>
      </c>
      <c r="G223" s="234" t="s">
        <v>147</v>
      </c>
      <c r="H223" s="235">
        <v>105</v>
      </c>
      <c r="I223" s="236"/>
      <c r="J223" s="237">
        <f>ROUND(I223*H223,2)</f>
        <v>0</v>
      </c>
      <c r="K223" s="233" t="s">
        <v>148</v>
      </c>
      <c r="L223" s="43"/>
      <c r="M223" s="238" t="s">
        <v>1</v>
      </c>
      <c r="N223" s="239" t="s">
        <v>39</v>
      </c>
      <c r="O223" s="86"/>
      <c r="P223" s="240">
        <f>O223*H223</f>
        <v>0</v>
      </c>
      <c r="Q223" s="240">
        <v>0</v>
      </c>
      <c r="R223" s="240">
        <f>Q223*H223</f>
        <v>0</v>
      </c>
      <c r="S223" s="240">
        <v>0</v>
      </c>
      <c r="T223" s="241">
        <f>S223*H223</f>
        <v>0</v>
      </c>
      <c r="AR223" s="242" t="s">
        <v>149</v>
      </c>
      <c r="AT223" s="242" t="s">
        <v>144</v>
      </c>
      <c r="AU223" s="242" t="s">
        <v>83</v>
      </c>
      <c r="AY223" s="17" t="s">
        <v>142</v>
      </c>
      <c r="BE223" s="243">
        <f>IF(N223="základní",J223,0)</f>
        <v>0</v>
      </c>
      <c r="BF223" s="243">
        <f>IF(N223="snížená",J223,0)</f>
        <v>0</v>
      </c>
      <c r="BG223" s="243">
        <f>IF(N223="zákl. přenesená",J223,0)</f>
        <v>0</v>
      </c>
      <c r="BH223" s="243">
        <f>IF(N223="sníž. přenesená",J223,0)</f>
        <v>0</v>
      </c>
      <c r="BI223" s="243">
        <f>IF(N223="nulová",J223,0)</f>
        <v>0</v>
      </c>
      <c r="BJ223" s="17" t="s">
        <v>81</v>
      </c>
      <c r="BK223" s="243">
        <f>ROUND(I223*H223,2)</f>
        <v>0</v>
      </c>
      <c r="BL223" s="17" t="s">
        <v>149</v>
      </c>
      <c r="BM223" s="242" t="s">
        <v>341</v>
      </c>
    </row>
    <row r="224" s="12" customFormat="1">
      <c r="B224" s="244"/>
      <c r="C224" s="245"/>
      <c r="D224" s="246" t="s">
        <v>151</v>
      </c>
      <c r="E224" s="247" t="s">
        <v>1</v>
      </c>
      <c r="F224" s="248" t="s">
        <v>331</v>
      </c>
      <c r="G224" s="245"/>
      <c r="H224" s="247" t="s">
        <v>1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AT224" s="254" t="s">
        <v>151</v>
      </c>
      <c r="AU224" s="254" t="s">
        <v>83</v>
      </c>
      <c r="AV224" s="12" t="s">
        <v>81</v>
      </c>
      <c r="AW224" s="12" t="s">
        <v>31</v>
      </c>
      <c r="AX224" s="12" t="s">
        <v>74</v>
      </c>
      <c r="AY224" s="254" t="s">
        <v>142</v>
      </c>
    </row>
    <row r="225" s="13" customFormat="1">
      <c r="B225" s="255"/>
      <c r="C225" s="256"/>
      <c r="D225" s="246" t="s">
        <v>151</v>
      </c>
      <c r="E225" s="257" t="s">
        <v>1</v>
      </c>
      <c r="F225" s="258" t="s">
        <v>342</v>
      </c>
      <c r="G225" s="256"/>
      <c r="H225" s="259">
        <v>105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AT225" s="265" t="s">
        <v>151</v>
      </c>
      <c r="AU225" s="265" t="s">
        <v>83</v>
      </c>
      <c r="AV225" s="13" t="s">
        <v>83</v>
      </c>
      <c r="AW225" s="13" t="s">
        <v>31</v>
      </c>
      <c r="AX225" s="13" t="s">
        <v>74</v>
      </c>
      <c r="AY225" s="265" t="s">
        <v>142</v>
      </c>
    </row>
    <row r="226" s="14" customFormat="1">
      <c r="B226" s="266"/>
      <c r="C226" s="267"/>
      <c r="D226" s="246" t="s">
        <v>151</v>
      </c>
      <c r="E226" s="268" t="s">
        <v>1</v>
      </c>
      <c r="F226" s="269" t="s">
        <v>154</v>
      </c>
      <c r="G226" s="267"/>
      <c r="H226" s="270">
        <v>105</v>
      </c>
      <c r="I226" s="271"/>
      <c r="J226" s="267"/>
      <c r="K226" s="267"/>
      <c r="L226" s="272"/>
      <c r="M226" s="273"/>
      <c r="N226" s="274"/>
      <c r="O226" s="274"/>
      <c r="P226" s="274"/>
      <c r="Q226" s="274"/>
      <c r="R226" s="274"/>
      <c r="S226" s="274"/>
      <c r="T226" s="275"/>
      <c r="AT226" s="276" t="s">
        <v>151</v>
      </c>
      <c r="AU226" s="276" t="s">
        <v>83</v>
      </c>
      <c r="AV226" s="14" t="s">
        <v>149</v>
      </c>
      <c r="AW226" s="14" t="s">
        <v>31</v>
      </c>
      <c r="AX226" s="14" t="s">
        <v>81</v>
      </c>
      <c r="AY226" s="276" t="s">
        <v>142</v>
      </c>
    </row>
    <row r="227" s="1" customFormat="1" ht="24" customHeight="1">
      <c r="B227" s="38"/>
      <c r="C227" s="231" t="s">
        <v>343</v>
      </c>
      <c r="D227" s="231" t="s">
        <v>144</v>
      </c>
      <c r="E227" s="232" t="s">
        <v>344</v>
      </c>
      <c r="F227" s="233" t="s">
        <v>345</v>
      </c>
      <c r="G227" s="234" t="s">
        <v>147</v>
      </c>
      <c r="H227" s="235">
        <v>26</v>
      </c>
      <c r="I227" s="236"/>
      <c r="J227" s="237">
        <f>ROUND(I227*H227,2)</f>
        <v>0</v>
      </c>
      <c r="K227" s="233" t="s">
        <v>148</v>
      </c>
      <c r="L227" s="43"/>
      <c r="M227" s="238" t="s">
        <v>1</v>
      </c>
      <c r="N227" s="239" t="s">
        <v>39</v>
      </c>
      <c r="O227" s="86"/>
      <c r="P227" s="240">
        <f>O227*H227</f>
        <v>0</v>
      </c>
      <c r="Q227" s="240">
        <v>0.084250000000000005</v>
      </c>
      <c r="R227" s="240">
        <f>Q227*H227</f>
        <v>2.1905000000000001</v>
      </c>
      <c r="S227" s="240">
        <v>0</v>
      </c>
      <c r="T227" s="241">
        <f>S227*H227</f>
        <v>0</v>
      </c>
      <c r="AR227" s="242" t="s">
        <v>149</v>
      </c>
      <c r="AT227" s="242" t="s">
        <v>144</v>
      </c>
      <c r="AU227" s="242" t="s">
        <v>83</v>
      </c>
      <c r="AY227" s="17" t="s">
        <v>142</v>
      </c>
      <c r="BE227" s="243">
        <f>IF(N227="základní",J227,0)</f>
        <v>0</v>
      </c>
      <c r="BF227" s="243">
        <f>IF(N227="snížená",J227,0)</f>
        <v>0</v>
      </c>
      <c r="BG227" s="243">
        <f>IF(N227="zákl. přenesená",J227,0)</f>
        <v>0</v>
      </c>
      <c r="BH227" s="243">
        <f>IF(N227="sníž. přenesená",J227,0)</f>
        <v>0</v>
      </c>
      <c r="BI227" s="243">
        <f>IF(N227="nulová",J227,0)</f>
        <v>0</v>
      </c>
      <c r="BJ227" s="17" t="s">
        <v>81</v>
      </c>
      <c r="BK227" s="243">
        <f>ROUND(I227*H227,2)</f>
        <v>0</v>
      </c>
      <c r="BL227" s="17" t="s">
        <v>149</v>
      </c>
      <c r="BM227" s="242" t="s">
        <v>346</v>
      </c>
    </row>
    <row r="228" s="12" customFormat="1">
      <c r="B228" s="244"/>
      <c r="C228" s="245"/>
      <c r="D228" s="246" t="s">
        <v>151</v>
      </c>
      <c r="E228" s="247" t="s">
        <v>1</v>
      </c>
      <c r="F228" s="248" t="s">
        <v>347</v>
      </c>
      <c r="G228" s="245"/>
      <c r="H228" s="247" t="s">
        <v>1</v>
      </c>
      <c r="I228" s="249"/>
      <c r="J228" s="245"/>
      <c r="K228" s="245"/>
      <c r="L228" s="250"/>
      <c r="M228" s="251"/>
      <c r="N228" s="252"/>
      <c r="O228" s="252"/>
      <c r="P228" s="252"/>
      <c r="Q228" s="252"/>
      <c r="R228" s="252"/>
      <c r="S228" s="252"/>
      <c r="T228" s="253"/>
      <c r="AT228" s="254" t="s">
        <v>151</v>
      </c>
      <c r="AU228" s="254" t="s">
        <v>83</v>
      </c>
      <c r="AV228" s="12" t="s">
        <v>81</v>
      </c>
      <c r="AW228" s="12" t="s">
        <v>31</v>
      </c>
      <c r="AX228" s="12" t="s">
        <v>74</v>
      </c>
      <c r="AY228" s="254" t="s">
        <v>142</v>
      </c>
    </row>
    <row r="229" s="13" customFormat="1">
      <c r="B229" s="255"/>
      <c r="C229" s="256"/>
      <c r="D229" s="246" t="s">
        <v>151</v>
      </c>
      <c r="E229" s="257" t="s">
        <v>1</v>
      </c>
      <c r="F229" s="258" t="s">
        <v>343</v>
      </c>
      <c r="G229" s="256"/>
      <c r="H229" s="259">
        <v>20</v>
      </c>
      <c r="I229" s="260"/>
      <c r="J229" s="256"/>
      <c r="K229" s="256"/>
      <c r="L229" s="261"/>
      <c r="M229" s="262"/>
      <c r="N229" s="263"/>
      <c r="O229" s="263"/>
      <c r="P229" s="263"/>
      <c r="Q229" s="263"/>
      <c r="R229" s="263"/>
      <c r="S229" s="263"/>
      <c r="T229" s="264"/>
      <c r="AT229" s="265" t="s">
        <v>151</v>
      </c>
      <c r="AU229" s="265" t="s">
        <v>83</v>
      </c>
      <c r="AV229" s="13" t="s">
        <v>83</v>
      </c>
      <c r="AW229" s="13" t="s">
        <v>31</v>
      </c>
      <c r="AX229" s="13" t="s">
        <v>74</v>
      </c>
      <c r="AY229" s="265" t="s">
        <v>142</v>
      </c>
    </row>
    <row r="230" s="12" customFormat="1">
      <c r="B230" s="244"/>
      <c r="C230" s="245"/>
      <c r="D230" s="246" t="s">
        <v>151</v>
      </c>
      <c r="E230" s="247" t="s">
        <v>1</v>
      </c>
      <c r="F230" s="248" t="s">
        <v>348</v>
      </c>
      <c r="G230" s="245"/>
      <c r="H230" s="247" t="s">
        <v>1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AT230" s="254" t="s">
        <v>151</v>
      </c>
      <c r="AU230" s="254" t="s">
        <v>83</v>
      </c>
      <c r="AV230" s="12" t="s">
        <v>81</v>
      </c>
      <c r="AW230" s="12" t="s">
        <v>31</v>
      </c>
      <c r="AX230" s="12" t="s">
        <v>74</v>
      </c>
      <c r="AY230" s="254" t="s">
        <v>142</v>
      </c>
    </row>
    <row r="231" s="13" customFormat="1">
      <c r="B231" s="255"/>
      <c r="C231" s="256"/>
      <c r="D231" s="246" t="s">
        <v>151</v>
      </c>
      <c r="E231" s="257" t="s">
        <v>1</v>
      </c>
      <c r="F231" s="258" t="s">
        <v>183</v>
      </c>
      <c r="G231" s="256"/>
      <c r="H231" s="259">
        <v>6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AT231" s="265" t="s">
        <v>151</v>
      </c>
      <c r="AU231" s="265" t="s">
        <v>83</v>
      </c>
      <c r="AV231" s="13" t="s">
        <v>83</v>
      </c>
      <c r="AW231" s="13" t="s">
        <v>31</v>
      </c>
      <c r="AX231" s="13" t="s">
        <v>74</v>
      </c>
      <c r="AY231" s="265" t="s">
        <v>142</v>
      </c>
    </row>
    <row r="232" s="14" customFormat="1">
      <c r="B232" s="266"/>
      <c r="C232" s="267"/>
      <c r="D232" s="246" t="s">
        <v>151</v>
      </c>
      <c r="E232" s="268" t="s">
        <v>1</v>
      </c>
      <c r="F232" s="269" t="s">
        <v>154</v>
      </c>
      <c r="G232" s="267"/>
      <c r="H232" s="270">
        <v>26</v>
      </c>
      <c r="I232" s="271"/>
      <c r="J232" s="267"/>
      <c r="K232" s="267"/>
      <c r="L232" s="272"/>
      <c r="M232" s="273"/>
      <c r="N232" s="274"/>
      <c r="O232" s="274"/>
      <c r="P232" s="274"/>
      <c r="Q232" s="274"/>
      <c r="R232" s="274"/>
      <c r="S232" s="274"/>
      <c r="T232" s="275"/>
      <c r="AT232" s="276" t="s">
        <v>151</v>
      </c>
      <c r="AU232" s="276" t="s">
        <v>83</v>
      </c>
      <c r="AV232" s="14" t="s">
        <v>149</v>
      </c>
      <c r="AW232" s="14" t="s">
        <v>31</v>
      </c>
      <c r="AX232" s="14" t="s">
        <v>81</v>
      </c>
      <c r="AY232" s="276" t="s">
        <v>142</v>
      </c>
    </row>
    <row r="233" s="1" customFormat="1" ht="16.5" customHeight="1">
      <c r="B233" s="38"/>
      <c r="C233" s="291" t="s">
        <v>7</v>
      </c>
      <c r="D233" s="291" t="s">
        <v>273</v>
      </c>
      <c r="E233" s="292" t="s">
        <v>349</v>
      </c>
      <c r="F233" s="293" t="s">
        <v>350</v>
      </c>
      <c r="G233" s="294" t="s">
        <v>147</v>
      </c>
      <c r="H233" s="295">
        <v>20.399999999999999</v>
      </c>
      <c r="I233" s="296"/>
      <c r="J233" s="297">
        <f>ROUND(I233*H233,2)</f>
        <v>0</v>
      </c>
      <c r="K233" s="293" t="s">
        <v>148</v>
      </c>
      <c r="L233" s="298"/>
      <c r="M233" s="299" t="s">
        <v>1</v>
      </c>
      <c r="N233" s="300" t="s">
        <v>39</v>
      </c>
      <c r="O233" s="86"/>
      <c r="P233" s="240">
        <f>O233*H233</f>
        <v>0</v>
      </c>
      <c r="Q233" s="240">
        <v>0.14000000000000001</v>
      </c>
      <c r="R233" s="240">
        <f>Q233*H233</f>
        <v>2.8559999999999999</v>
      </c>
      <c r="S233" s="240">
        <v>0</v>
      </c>
      <c r="T233" s="241">
        <f>S233*H233</f>
        <v>0</v>
      </c>
      <c r="AR233" s="242" t="s">
        <v>198</v>
      </c>
      <c r="AT233" s="242" t="s">
        <v>273</v>
      </c>
      <c r="AU233" s="242" t="s">
        <v>83</v>
      </c>
      <c r="AY233" s="17" t="s">
        <v>142</v>
      </c>
      <c r="BE233" s="243">
        <f>IF(N233="základní",J233,0)</f>
        <v>0</v>
      </c>
      <c r="BF233" s="243">
        <f>IF(N233="snížená",J233,0)</f>
        <v>0</v>
      </c>
      <c r="BG233" s="243">
        <f>IF(N233="zákl. přenesená",J233,0)</f>
        <v>0</v>
      </c>
      <c r="BH233" s="243">
        <f>IF(N233="sníž. přenesená",J233,0)</f>
        <v>0</v>
      </c>
      <c r="BI233" s="243">
        <f>IF(N233="nulová",J233,0)</f>
        <v>0</v>
      </c>
      <c r="BJ233" s="17" t="s">
        <v>81</v>
      </c>
      <c r="BK233" s="243">
        <f>ROUND(I233*H233,2)</f>
        <v>0</v>
      </c>
      <c r="BL233" s="17" t="s">
        <v>149</v>
      </c>
      <c r="BM233" s="242" t="s">
        <v>351</v>
      </c>
    </row>
    <row r="234" s="12" customFormat="1">
      <c r="B234" s="244"/>
      <c r="C234" s="245"/>
      <c r="D234" s="246" t="s">
        <v>151</v>
      </c>
      <c r="E234" s="247" t="s">
        <v>1</v>
      </c>
      <c r="F234" s="248" t="s">
        <v>347</v>
      </c>
      <c r="G234" s="245"/>
      <c r="H234" s="247" t="s">
        <v>1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AT234" s="254" t="s">
        <v>151</v>
      </c>
      <c r="AU234" s="254" t="s">
        <v>83</v>
      </c>
      <c r="AV234" s="12" t="s">
        <v>81</v>
      </c>
      <c r="AW234" s="12" t="s">
        <v>31</v>
      </c>
      <c r="AX234" s="12" t="s">
        <v>74</v>
      </c>
      <c r="AY234" s="254" t="s">
        <v>142</v>
      </c>
    </row>
    <row r="235" s="13" customFormat="1">
      <c r="B235" s="255"/>
      <c r="C235" s="256"/>
      <c r="D235" s="246" t="s">
        <v>151</v>
      </c>
      <c r="E235" s="257" t="s">
        <v>1</v>
      </c>
      <c r="F235" s="258" t="s">
        <v>352</v>
      </c>
      <c r="G235" s="256"/>
      <c r="H235" s="259">
        <v>20.399999999999999</v>
      </c>
      <c r="I235" s="260"/>
      <c r="J235" s="256"/>
      <c r="K235" s="256"/>
      <c r="L235" s="261"/>
      <c r="M235" s="262"/>
      <c r="N235" s="263"/>
      <c r="O235" s="263"/>
      <c r="P235" s="263"/>
      <c r="Q235" s="263"/>
      <c r="R235" s="263"/>
      <c r="S235" s="263"/>
      <c r="T235" s="264"/>
      <c r="AT235" s="265" t="s">
        <v>151</v>
      </c>
      <c r="AU235" s="265" t="s">
        <v>83</v>
      </c>
      <c r="AV235" s="13" t="s">
        <v>83</v>
      </c>
      <c r="AW235" s="13" t="s">
        <v>31</v>
      </c>
      <c r="AX235" s="13" t="s">
        <v>74</v>
      </c>
      <c r="AY235" s="265" t="s">
        <v>142</v>
      </c>
    </row>
    <row r="236" s="14" customFormat="1">
      <c r="B236" s="266"/>
      <c r="C236" s="267"/>
      <c r="D236" s="246" t="s">
        <v>151</v>
      </c>
      <c r="E236" s="268" t="s">
        <v>1</v>
      </c>
      <c r="F236" s="269" t="s">
        <v>154</v>
      </c>
      <c r="G236" s="267"/>
      <c r="H236" s="270">
        <v>20.399999999999999</v>
      </c>
      <c r="I236" s="271"/>
      <c r="J236" s="267"/>
      <c r="K236" s="267"/>
      <c r="L236" s="272"/>
      <c r="M236" s="273"/>
      <c r="N236" s="274"/>
      <c r="O236" s="274"/>
      <c r="P236" s="274"/>
      <c r="Q236" s="274"/>
      <c r="R236" s="274"/>
      <c r="S236" s="274"/>
      <c r="T236" s="275"/>
      <c r="AT236" s="276" t="s">
        <v>151</v>
      </c>
      <c r="AU236" s="276" t="s">
        <v>83</v>
      </c>
      <c r="AV236" s="14" t="s">
        <v>149</v>
      </c>
      <c r="AW236" s="14" t="s">
        <v>31</v>
      </c>
      <c r="AX236" s="14" t="s">
        <v>81</v>
      </c>
      <c r="AY236" s="276" t="s">
        <v>142</v>
      </c>
    </row>
    <row r="237" s="1" customFormat="1" ht="24" customHeight="1">
      <c r="B237" s="38"/>
      <c r="C237" s="231" t="s">
        <v>353</v>
      </c>
      <c r="D237" s="231" t="s">
        <v>144</v>
      </c>
      <c r="E237" s="232" t="s">
        <v>354</v>
      </c>
      <c r="F237" s="233" t="s">
        <v>355</v>
      </c>
      <c r="G237" s="234" t="s">
        <v>147</v>
      </c>
      <c r="H237" s="235">
        <v>170</v>
      </c>
      <c r="I237" s="236"/>
      <c r="J237" s="237">
        <f>ROUND(I237*H237,2)</f>
        <v>0</v>
      </c>
      <c r="K237" s="233" t="s">
        <v>148</v>
      </c>
      <c r="L237" s="43"/>
      <c r="M237" s="238" t="s">
        <v>1</v>
      </c>
      <c r="N237" s="239" t="s">
        <v>39</v>
      </c>
      <c r="O237" s="86"/>
      <c r="P237" s="240">
        <f>O237*H237</f>
        <v>0</v>
      </c>
      <c r="Q237" s="240">
        <v>0.084250000000000005</v>
      </c>
      <c r="R237" s="240">
        <f>Q237*H237</f>
        <v>14.322500000000002</v>
      </c>
      <c r="S237" s="240">
        <v>0</v>
      </c>
      <c r="T237" s="241">
        <f>S237*H237</f>
        <v>0</v>
      </c>
      <c r="AR237" s="242" t="s">
        <v>149</v>
      </c>
      <c r="AT237" s="242" t="s">
        <v>144</v>
      </c>
      <c r="AU237" s="242" t="s">
        <v>83</v>
      </c>
      <c r="AY237" s="17" t="s">
        <v>142</v>
      </c>
      <c r="BE237" s="243">
        <f>IF(N237="základní",J237,0)</f>
        <v>0</v>
      </c>
      <c r="BF237" s="243">
        <f>IF(N237="snížená",J237,0)</f>
        <v>0</v>
      </c>
      <c r="BG237" s="243">
        <f>IF(N237="zákl. přenesená",J237,0)</f>
        <v>0</v>
      </c>
      <c r="BH237" s="243">
        <f>IF(N237="sníž. přenesená",J237,0)</f>
        <v>0</v>
      </c>
      <c r="BI237" s="243">
        <f>IF(N237="nulová",J237,0)</f>
        <v>0</v>
      </c>
      <c r="BJ237" s="17" t="s">
        <v>81</v>
      </c>
      <c r="BK237" s="243">
        <f>ROUND(I237*H237,2)</f>
        <v>0</v>
      </c>
      <c r="BL237" s="17" t="s">
        <v>149</v>
      </c>
      <c r="BM237" s="242" t="s">
        <v>356</v>
      </c>
    </row>
    <row r="238" s="12" customFormat="1">
      <c r="B238" s="244"/>
      <c r="C238" s="245"/>
      <c r="D238" s="246" t="s">
        <v>151</v>
      </c>
      <c r="E238" s="247" t="s">
        <v>1</v>
      </c>
      <c r="F238" s="248" t="s">
        <v>347</v>
      </c>
      <c r="G238" s="245"/>
      <c r="H238" s="247" t="s">
        <v>1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AT238" s="254" t="s">
        <v>151</v>
      </c>
      <c r="AU238" s="254" t="s">
        <v>83</v>
      </c>
      <c r="AV238" s="12" t="s">
        <v>81</v>
      </c>
      <c r="AW238" s="12" t="s">
        <v>31</v>
      </c>
      <c r="AX238" s="12" t="s">
        <v>74</v>
      </c>
      <c r="AY238" s="254" t="s">
        <v>142</v>
      </c>
    </row>
    <row r="239" s="13" customFormat="1">
      <c r="B239" s="255"/>
      <c r="C239" s="256"/>
      <c r="D239" s="246" t="s">
        <v>151</v>
      </c>
      <c r="E239" s="257" t="s">
        <v>1</v>
      </c>
      <c r="F239" s="258" t="s">
        <v>357</v>
      </c>
      <c r="G239" s="256"/>
      <c r="H239" s="259">
        <v>170</v>
      </c>
      <c r="I239" s="260"/>
      <c r="J239" s="256"/>
      <c r="K239" s="256"/>
      <c r="L239" s="261"/>
      <c r="M239" s="262"/>
      <c r="N239" s="263"/>
      <c r="O239" s="263"/>
      <c r="P239" s="263"/>
      <c r="Q239" s="263"/>
      <c r="R239" s="263"/>
      <c r="S239" s="263"/>
      <c r="T239" s="264"/>
      <c r="AT239" s="265" t="s">
        <v>151</v>
      </c>
      <c r="AU239" s="265" t="s">
        <v>83</v>
      </c>
      <c r="AV239" s="13" t="s">
        <v>83</v>
      </c>
      <c r="AW239" s="13" t="s">
        <v>31</v>
      </c>
      <c r="AX239" s="13" t="s">
        <v>74</v>
      </c>
      <c r="AY239" s="265" t="s">
        <v>142</v>
      </c>
    </row>
    <row r="240" s="14" customFormat="1">
      <c r="B240" s="266"/>
      <c r="C240" s="267"/>
      <c r="D240" s="246" t="s">
        <v>151</v>
      </c>
      <c r="E240" s="268" t="s">
        <v>1</v>
      </c>
      <c r="F240" s="269" t="s">
        <v>154</v>
      </c>
      <c r="G240" s="267"/>
      <c r="H240" s="270">
        <v>170</v>
      </c>
      <c r="I240" s="271"/>
      <c r="J240" s="267"/>
      <c r="K240" s="267"/>
      <c r="L240" s="272"/>
      <c r="M240" s="273"/>
      <c r="N240" s="274"/>
      <c r="O240" s="274"/>
      <c r="P240" s="274"/>
      <c r="Q240" s="274"/>
      <c r="R240" s="274"/>
      <c r="S240" s="274"/>
      <c r="T240" s="275"/>
      <c r="AT240" s="276" t="s">
        <v>151</v>
      </c>
      <c r="AU240" s="276" t="s">
        <v>83</v>
      </c>
      <c r="AV240" s="14" t="s">
        <v>149</v>
      </c>
      <c r="AW240" s="14" t="s">
        <v>31</v>
      </c>
      <c r="AX240" s="14" t="s">
        <v>81</v>
      </c>
      <c r="AY240" s="276" t="s">
        <v>142</v>
      </c>
    </row>
    <row r="241" s="1" customFormat="1" ht="16.5" customHeight="1">
      <c r="B241" s="38"/>
      <c r="C241" s="291" t="s">
        <v>358</v>
      </c>
      <c r="D241" s="291" t="s">
        <v>273</v>
      </c>
      <c r="E241" s="292" t="s">
        <v>359</v>
      </c>
      <c r="F241" s="293" t="s">
        <v>360</v>
      </c>
      <c r="G241" s="294" t="s">
        <v>147</v>
      </c>
      <c r="H241" s="295">
        <v>173.40000000000001</v>
      </c>
      <c r="I241" s="296"/>
      <c r="J241" s="297">
        <f>ROUND(I241*H241,2)</f>
        <v>0</v>
      </c>
      <c r="K241" s="293" t="s">
        <v>148</v>
      </c>
      <c r="L241" s="298"/>
      <c r="M241" s="299" t="s">
        <v>1</v>
      </c>
      <c r="N241" s="300" t="s">
        <v>39</v>
      </c>
      <c r="O241" s="86"/>
      <c r="P241" s="240">
        <f>O241*H241</f>
        <v>0</v>
      </c>
      <c r="Q241" s="240">
        <v>0.14000000000000001</v>
      </c>
      <c r="R241" s="240">
        <f>Q241*H241</f>
        <v>24.276000000000003</v>
      </c>
      <c r="S241" s="240">
        <v>0</v>
      </c>
      <c r="T241" s="241">
        <f>S241*H241</f>
        <v>0</v>
      </c>
      <c r="AR241" s="242" t="s">
        <v>198</v>
      </c>
      <c r="AT241" s="242" t="s">
        <v>273</v>
      </c>
      <c r="AU241" s="242" t="s">
        <v>83</v>
      </c>
      <c r="AY241" s="17" t="s">
        <v>142</v>
      </c>
      <c r="BE241" s="243">
        <f>IF(N241="základní",J241,0)</f>
        <v>0</v>
      </c>
      <c r="BF241" s="243">
        <f>IF(N241="snížená",J241,0)</f>
        <v>0</v>
      </c>
      <c r="BG241" s="243">
        <f>IF(N241="zákl. přenesená",J241,0)</f>
        <v>0</v>
      </c>
      <c r="BH241" s="243">
        <f>IF(N241="sníž. přenesená",J241,0)</f>
        <v>0</v>
      </c>
      <c r="BI241" s="243">
        <f>IF(N241="nulová",J241,0)</f>
        <v>0</v>
      </c>
      <c r="BJ241" s="17" t="s">
        <v>81</v>
      </c>
      <c r="BK241" s="243">
        <f>ROUND(I241*H241,2)</f>
        <v>0</v>
      </c>
      <c r="BL241" s="17" t="s">
        <v>149</v>
      </c>
      <c r="BM241" s="242" t="s">
        <v>361</v>
      </c>
    </row>
    <row r="242" s="12" customFormat="1">
      <c r="B242" s="244"/>
      <c r="C242" s="245"/>
      <c r="D242" s="246" t="s">
        <v>151</v>
      </c>
      <c r="E242" s="247" t="s">
        <v>1</v>
      </c>
      <c r="F242" s="248" t="s">
        <v>347</v>
      </c>
      <c r="G242" s="245"/>
      <c r="H242" s="247" t="s">
        <v>1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AT242" s="254" t="s">
        <v>151</v>
      </c>
      <c r="AU242" s="254" t="s">
        <v>83</v>
      </c>
      <c r="AV242" s="12" t="s">
        <v>81</v>
      </c>
      <c r="AW242" s="12" t="s">
        <v>31</v>
      </c>
      <c r="AX242" s="12" t="s">
        <v>74</v>
      </c>
      <c r="AY242" s="254" t="s">
        <v>142</v>
      </c>
    </row>
    <row r="243" s="13" customFormat="1">
      <c r="B243" s="255"/>
      <c r="C243" s="256"/>
      <c r="D243" s="246" t="s">
        <v>151</v>
      </c>
      <c r="E243" s="257" t="s">
        <v>1</v>
      </c>
      <c r="F243" s="258" t="s">
        <v>362</v>
      </c>
      <c r="G243" s="256"/>
      <c r="H243" s="259">
        <v>173.40000000000001</v>
      </c>
      <c r="I243" s="260"/>
      <c r="J243" s="256"/>
      <c r="K243" s="256"/>
      <c r="L243" s="261"/>
      <c r="M243" s="262"/>
      <c r="N243" s="263"/>
      <c r="O243" s="263"/>
      <c r="P243" s="263"/>
      <c r="Q243" s="263"/>
      <c r="R243" s="263"/>
      <c r="S243" s="263"/>
      <c r="T243" s="264"/>
      <c r="AT243" s="265" t="s">
        <v>151</v>
      </c>
      <c r="AU243" s="265" t="s">
        <v>83</v>
      </c>
      <c r="AV243" s="13" t="s">
        <v>83</v>
      </c>
      <c r="AW243" s="13" t="s">
        <v>31</v>
      </c>
      <c r="AX243" s="13" t="s">
        <v>74</v>
      </c>
      <c r="AY243" s="265" t="s">
        <v>142</v>
      </c>
    </row>
    <row r="244" s="14" customFormat="1">
      <c r="B244" s="266"/>
      <c r="C244" s="267"/>
      <c r="D244" s="246" t="s">
        <v>151</v>
      </c>
      <c r="E244" s="268" t="s">
        <v>1</v>
      </c>
      <c r="F244" s="269" t="s">
        <v>154</v>
      </c>
      <c r="G244" s="267"/>
      <c r="H244" s="270">
        <v>173.40000000000001</v>
      </c>
      <c r="I244" s="271"/>
      <c r="J244" s="267"/>
      <c r="K244" s="267"/>
      <c r="L244" s="272"/>
      <c r="M244" s="273"/>
      <c r="N244" s="274"/>
      <c r="O244" s="274"/>
      <c r="P244" s="274"/>
      <c r="Q244" s="274"/>
      <c r="R244" s="274"/>
      <c r="S244" s="274"/>
      <c r="T244" s="275"/>
      <c r="AT244" s="276" t="s">
        <v>151</v>
      </c>
      <c r="AU244" s="276" t="s">
        <v>83</v>
      </c>
      <c r="AV244" s="14" t="s">
        <v>149</v>
      </c>
      <c r="AW244" s="14" t="s">
        <v>31</v>
      </c>
      <c r="AX244" s="14" t="s">
        <v>81</v>
      </c>
      <c r="AY244" s="276" t="s">
        <v>142</v>
      </c>
    </row>
    <row r="245" s="1" customFormat="1" ht="24" customHeight="1">
      <c r="B245" s="38"/>
      <c r="C245" s="231" t="s">
        <v>363</v>
      </c>
      <c r="D245" s="231" t="s">
        <v>144</v>
      </c>
      <c r="E245" s="232" t="s">
        <v>364</v>
      </c>
      <c r="F245" s="233" t="s">
        <v>365</v>
      </c>
      <c r="G245" s="234" t="s">
        <v>147</v>
      </c>
      <c r="H245" s="235">
        <v>25</v>
      </c>
      <c r="I245" s="236"/>
      <c r="J245" s="237">
        <f>ROUND(I245*H245,2)</f>
        <v>0</v>
      </c>
      <c r="K245" s="233" t="s">
        <v>148</v>
      </c>
      <c r="L245" s="43"/>
      <c r="M245" s="238" t="s">
        <v>1</v>
      </c>
      <c r="N245" s="239" t="s">
        <v>39</v>
      </c>
      <c r="O245" s="86"/>
      <c r="P245" s="240">
        <f>O245*H245</f>
        <v>0</v>
      </c>
      <c r="Q245" s="240">
        <v>0.10362</v>
      </c>
      <c r="R245" s="240">
        <f>Q245*H245</f>
        <v>2.5905</v>
      </c>
      <c r="S245" s="240">
        <v>0</v>
      </c>
      <c r="T245" s="241">
        <f>S245*H245</f>
        <v>0</v>
      </c>
      <c r="AR245" s="242" t="s">
        <v>149</v>
      </c>
      <c r="AT245" s="242" t="s">
        <v>144</v>
      </c>
      <c r="AU245" s="242" t="s">
        <v>83</v>
      </c>
      <c r="AY245" s="17" t="s">
        <v>142</v>
      </c>
      <c r="BE245" s="243">
        <f>IF(N245="základní",J245,0)</f>
        <v>0</v>
      </c>
      <c r="BF245" s="243">
        <f>IF(N245="snížená",J245,0)</f>
        <v>0</v>
      </c>
      <c r="BG245" s="243">
        <f>IF(N245="zákl. přenesená",J245,0)</f>
        <v>0</v>
      </c>
      <c r="BH245" s="243">
        <f>IF(N245="sníž. přenesená",J245,0)</f>
        <v>0</v>
      </c>
      <c r="BI245" s="243">
        <f>IF(N245="nulová",J245,0)</f>
        <v>0</v>
      </c>
      <c r="BJ245" s="17" t="s">
        <v>81</v>
      </c>
      <c r="BK245" s="243">
        <f>ROUND(I245*H245,2)</f>
        <v>0</v>
      </c>
      <c r="BL245" s="17" t="s">
        <v>149</v>
      </c>
      <c r="BM245" s="242" t="s">
        <v>366</v>
      </c>
    </row>
    <row r="246" s="12" customFormat="1">
      <c r="B246" s="244"/>
      <c r="C246" s="245"/>
      <c r="D246" s="246" t="s">
        <v>151</v>
      </c>
      <c r="E246" s="247" t="s">
        <v>1</v>
      </c>
      <c r="F246" s="248" t="s">
        <v>367</v>
      </c>
      <c r="G246" s="245"/>
      <c r="H246" s="247" t="s">
        <v>1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AT246" s="254" t="s">
        <v>151</v>
      </c>
      <c r="AU246" s="254" t="s">
        <v>83</v>
      </c>
      <c r="AV246" s="12" t="s">
        <v>81</v>
      </c>
      <c r="AW246" s="12" t="s">
        <v>31</v>
      </c>
      <c r="AX246" s="12" t="s">
        <v>74</v>
      </c>
      <c r="AY246" s="254" t="s">
        <v>142</v>
      </c>
    </row>
    <row r="247" s="13" customFormat="1">
      <c r="B247" s="255"/>
      <c r="C247" s="256"/>
      <c r="D247" s="246" t="s">
        <v>151</v>
      </c>
      <c r="E247" s="257" t="s">
        <v>1</v>
      </c>
      <c r="F247" s="258" t="s">
        <v>327</v>
      </c>
      <c r="G247" s="256"/>
      <c r="H247" s="259">
        <v>17</v>
      </c>
      <c r="I247" s="260"/>
      <c r="J247" s="256"/>
      <c r="K247" s="256"/>
      <c r="L247" s="261"/>
      <c r="M247" s="262"/>
      <c r="N247" s="263"/>
      <c r="O247" s="263"/>
      <c r="P247" s="263"/>
      <c r="Q247" s="263"/>
      <c r="R247" s="263"/>
      <c r="S247" s="263"/>
      <c r="T247" s="264"/>
      <c r="AT247" s="265" t="s">
        <v>151</v>
      </c>
      <c r="AU247" s="265" t="s">
        <v>83</v>
      </c>
      <c r="AV247" s="13" t="s">
        <v>83</v>
      </c>
      <c r="AW247" s="13" t="s">
        <v>31</v>
      </c>
      <c r="AX247" s="13" t="s">
        <v>74</v>
      </c>
      <c r="AY247" s="265" t="s">
        <v>142</v>
      </c>
    </row>
    <row r="248" s="12" customFormat="1">
      <c r="B248" s="244"/>
      <c r="C248" s="245"/>
      <c r="D248" s="246" t="s">
        <v>151</v>
      </c>
      <c r="E248" s="247" t="s">
        <v>1</v>
      </c>
      <c r="F248" s="248" t="s">
        <v>368</v>
      </c>
      <c r="G248" s="245"/>
      <c r="H248" s="247" t="s">
        <v>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AT248" s="254" t="s">
        <v>151</v>
      </c>
      <c r="AU248" s="254" t="s">
        <v>83</v>
      </c>
      <c r="AV248" s="12" t="s">
        <v>81</v>
      </c>
      <c r="AW248" s="12" t="s">
        <v>31</v>
      </c>
      <c r="AX248" s="12" t="s">
        <v>74</v>
      </c>
      <c r="AY248" s="254" t="s">
        <v>142</v>
      </c>
    </row>
    <row r="249" s="13" customFormat="1">
      <c r="B249" s="255"/>
      <c r="C249" s="256"/>
      <c r="D249" s="246" t="s">
        <v>151</v>
      </c>
      <c r="E249" s="257" t="s">
        <v>1</v>
      </c>
      <c r="F249" s="258" t="s">
        <v>198</v>
      </c>
      <c r="G249" s="256"/>
      <c r="H249" s="259">
        <v>8</v>
      </c>
      <c r="I249" s="260"/>
      <c r="J249" s="256"/>
      <c r="K249" s="256"/>
      <c r="L249" s="261"/>
      <c r="M249" s="262"/>
      <c r="N249" s="263"/>
      <c r="O249" s="263"/>
      <c r="P249" s="263"/>
      <c r="Q249" s="263"/>
      <c r="R249" s="263"/>
      <c r="S249" s="263"/>
      <c r="T249" s="264"/>
      <c r="AT249" s="265" t="s">
        <v>151</v>
      </c>
      <c r="AU249" s="265" t="s">
        <v>83</v>
      </c>
      <c r="AV249" s="13" t="s">
        <v>83</v>
      </c>
      <c r="AW249" s="13" t="s">
        <v>31</v>
      </c>
      <c r="AX249" s="13" t="s">
        <v>74</v>
      </c>
      <c r="AY249" s="265" t="s">
        <v>142</v>
      </c>
    </row>
    <row r="250" s="14" customFormat="1">
      <c r="B250" s="266"/>
      <c r="C250" s="267"/>
      <c r="D250" s="246" t="s">
        <v>151</v>
      </c>
      <c r="E250" s="268" t="s">
        <v>1</v>
      </c>
      <c r="F250" s="269" t="s">
        <v>154</v>
      </c>
      <c r="G250" s="267"/>
      <c r="H250" s="270">
        <v>25</v>
      </c>
      <c r="I250" s="271"/>
      <c r="J250" s="267"/>
      <c r="K250" s="267"/>
      <c r="L250" s="272"/>
      <c r="M250" s="273"/>
      <c r="N250" s="274"/>
      <c r="O250" s="274"/>
      <c r="P250" s="274"/>
      <c r="Q250" s="274"/>
      <c r="R250" s="274"/>
      <c r="S250" s="274"/>
      <c r="T250" s="275"/>
      <c r="AT250" s="276" t="s">
        <v>151</v>
      </c>
      <c r="AU250" s="276" t="s">
        <v>83</v>
      </c>
      <c r="AV250" s="14" t="s">
        <v>149</v>
      </c>
      <c r="AW250" s="14" t="s">
        <v>31</v>
      </c>
      <c r="AX250" s="14" t="s">
        <v>81</v>
      </c>
      <c r="AY250" s="276" t="s">
        <v>142</v>
      </c>
    </row>
    <row r="251" s="1" customFormat="1" ht="16.5" customHeight="1">
      <c r="B251" s="38"/>
      <c r="C251" s="291" t="s">
        <v>369</v>
      </c>
      <c r="D251" s="291" t="s">
        <v>273</v>
      </c>
      <c r="E251" s="292" t="s">
        <v>370</v>
      </c>
      <c r="F251" s="293" t="s">
        <v>371</v>
      </c>
      <c r="G251" s="294" t="s">
        <v>147</v>
      </c>
      <c r="H251" s="295">
        <v>8.1600000000000001</v>
      </c>
      <c r="I251" s="296"/>
      <c r="J251" s="297">
        <f>ROUND(I251*H251,2)</f>
        <v>0</v>
      </c>
      <c r="K251" s="293" t="s">
        <v>1</v>
      </c>
      <c r="L251" s="298"/>
      <c r="M251" s="299" t="s">
        <v>1</v>
      </c>
      <c r="N251" s="300" t="s">
        <v>39</v>
      </c>
      <c r="O251" s="86"/>
      <c r="P251" s="240">
        <f>O251*H251</f>
        <v>0</v>
      </c>
      <c r="Q251" s="240">
        <v>0.19700000000000001</v>
      </c>
      <c r="R251" s="240">
        <f>Q251*H251</f>
        <v>1.6075200000000001</v>
      </c>
      <c r="S251" s="240">
        <v>0</v>
      </c>
      <c r="T251" s="241">
        <f>S251*H251</f>
        <v>0</v>
      </c>
      <c r="AR251" s="242" t="s">
        <v>198</v>
      </c>
      <c r="AT251" s="242" t="s">
        <v>273</v>
      </c>
      <c r="AU251" s="242" t="s">
        <v>83</v>
      </c>
      <c r="AY251" s="17" t="s">
        <v>142</v>
      </c>
      <c r="BE251" s="243">
        <f>IF(N251="základní",J251,0)</f>
        <v>0</v>
      </c>
      <c r="BF251" s="243">
        <f>IF(N251="snížená",J251,0)</f>
        <v>0</v>
      </c>
      <c r="BG251" s="243">
        <f>IF(N251="zákl. přenesená",J251,0)</f>
        <v>0</v>
      </c>
      <c r="BH251" s="243">
        <f>IF(N251="sníž. přenesená",J251,0)</f>
        <v>0</v>
      </c>
      <c r="BI251" s="243">
        <f>IF(N251="nulová",J251,0)</f>
        <v>0</v>
      </c>
      <c r="BJ251" s="17" t="s">
        <v>81</v>
      </c>
      <c r="BK251" s="243">
        <f>ROUND(I251*H251,2)</f>
        <v>0</v>
      </c>
      <c r="BL251" s="17" t="s">
        <v>149</v>
      </c>
      <c r="BM251" s="242" t="s">
        <v>372</v>
      </c>
    </row>
    <row r="252" s="12" customFormat="1">
      <c r="B252" s="244"/>
      <c r="C252" s="245"/>
      <c r="D252" s="246" t="s">
        <v>151</v>
      </c>
      <c r="E252" s="247" t="s">
        <v>1</v>
      </c>
      <c r="F252" s="248" t="s">
        <v>368</v>
      </c>
      <c r="G252" s="245"/>
      <c r="H252" s="247" t="s">
        <v>1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AT252" s="254" t="s">
        <v>151</v>
      </c>
      <c r="AU252" s="254" t="s">
        <v>83</v>
      </c>
      <c r="AV252" s="12" t="s">
        <v>81</v>
      </c>
      <c r="AW252" s="12" t="s">
        <v>31</v>
      </c>
      <c r="AX252" s="12" t="s">
        <v>74</v>
      </c>
      <c r="AY252" s="254" t="s">
        <v>142</v>
      </c>
    </row>
    <row r="253" s="13" customFormat="1">
      <c r="B253" s="255"/>
      <c r="C253" s="256"/>
      <c r="D253" s="246" t="s">
        <v>151</v>
      </c>
      <c r="E253" s="257" t="s">
        <v>1</v>
      </c>
      <c r="F253" s="258" t="s">
        <v>373</v>
      </c>
      <c r="G253" s="256"/>
      <c r="H253" s="259">
        <v>8.1600000000000001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AT253" s="265" t="s">
        <v>151</v>
      </c>
      <c r="AU253" s="265" t="s">
        <v>83</v>
      </c>
      <c r="AV253" s="13" t="s">
        <v>83</v>
      </c>
      <c r="AW253" s="13" t="s">
        <v>31</v>
      </c>
      <c r="AX253" s="13" t="s">
        <v>74</v>
      </c>
      <c r="AY253" s="265" t="s">
        <v>142</v>
      </c>
    </row>
    <row r="254" s="14" customFormat="1">
      <c r="B254" s="266"/>
      <c r="C254" s="267"/>
      <c r="D254" s="246" t="s">
        <v>151</v>
      </c>
      <c r="E254" s="268" t="s">
        <v>1</v>
      </c>
      <c r="F254" s="269" t="s">
        <v>154</v>
      </c>
      <c r="G254" s="267"/>
      <c r="H254" s="270">
        <v>8.1600000000000001</v>
      </c>
      <c r="I254" s="271"/>
      <c r="J254" s="267"/>
      <c r="K254" s="267"/>
      <c r="L254" s="272"/>
      <c r="M254" s="273"/>
      <c r="N254" s="274"/>
      <c r="O254" s="274"/>
      <c r="P254" s="274"/>
      <c r="Q254" s="274"/>
      <c r="R254" s="274"/>
      <c r="S254" s="274"/>
      <c r="T254" s="275"/>
      <c r="AT254" s="276" t="s">
        <v>151</v>
      </c>
      <c r="AU254" s="276" t="s">
        <v>83</v>
      </c>
      <c r="AV254" s="14" t="s">
        <v>149</v>
      </c>
      <c r="AW254" s="14" t="s">
        <v>31</v>
      </c>
      <c r="AX254" s="14" t="s">
        <v>81</v>
      </c>
      <c r="AY254" s="276" t="s">
        <v>142</v>
      </c>
    </row>
    <row r="255" s="1" customFormat="1" ht="16.5" customHeight="1">
      <c r="B255" s="38"/>
      <c r="C255" s="291" t="s">
        <v>374</v>
      </c>
      <c r="D255" s="291" t="s">
        <v>273</v>
      </c>
      <c r="E255" s="292" t="s">
        <v>375</v>
      </c>
      <c r="F255" s="293" t="s">
        <v>376</v>
      </c>
      <c r="G255" s="294" t="s">
        <v>147</v>
      </c>
      <c r="H255" s="295">
        <v>17.34</v>
      </c>
      <c r="I255" s="296"/>
      <c r="J255" s="297">
        <f>ROUND(I255*H255,2)</f>
        <v>0</v>
      </c>
      <c r="K255" s="293" t="s">
        <v>148</v>
      </c>
      <c r="L255" s="298"/>
      <c r="M255" s="299" t="s">
        <v>1</v>
      </c>
      <c r="N255" s="300" t="s">
        <v>39</v>
      </c>
      <c r="O255" s="86"/>
      <c r="P255" s="240">
        <f>O255*H255</f>
        <v>0</v>
      </c>
      <c r="Q255" s="240">
        <v>0.17999999999999999</v>
      </c>
      <c r="R255" s="240">
        <f>Q255*H255</f>
        <v>3.1212</v>
      </c>
      <c r="S255" s="240">
        <v>0</v>
      </c>
      <c r="T255" s="241">
        <f>S255*H255</f>
        <v>0</v>
      </c>
      <c r="AR255" s="242" t="s">
        <v>198</v>
      </c>
      <c r="AT255" s="242" t="s">
        <v>273</v>
      </c>
      <c r="AU255" s="242" t="s">
        <v>83</v>
      </c>
      <c r="AY255" s="17" t="s">
        <v>142</v>
      </c>
      <c r="BE255" s="243">
        <f>IF(N255="základní",J255,0)</f>
        <v>0</v>
      </c>
      <c r="BF255" s="243">
        <f>IF(N255="snížená",J255,0)</f>
        <v>0</v>
      </c>
      <c r="BG255" s="243">
        <f>IF(N255="zákl. přenesená",J255,0)</f>
        <v>0</v>
      </c>
      <c r="BH255" s="243">
        <f>IF(N255="sníž. přenesená",J255,0)</f>
        <v>0</v>
      </c>
      <c r="BI255" s="243">
        <f>IF(N255="nulová",J255,0)</f>
        <v>0</v>
      </c>
      <c r="BJ255" s="17" t="s">
        <v>81</v>
      </c>
      <c r="BK255" s="243">
        <f>ROUND(I255*H255,2)</f>
        <v>0</v>
      </c>
      <c r="BL255" s="17" t="s">
        <v>149</v>
      </c>
      <c r="BM255" s="242" t="s">
        <v>377</v>
      </c>
    </row>
    <row r="256" s="12" customFormat="1">
      <c r="B256" s="244"/>
      <c r="C256" s="245"/>
      <c r="D256" s="246" t="s">
        <v>151</v>
      </c>
      <c r="E256" s="247" t="s">
        <v>1</v>
      </c>
      <c r="F256" s="248" t="s">
        <v>378</v>
      </c>
      <c r="G256" s="245"/>
      <c r="H256" s="247" t="s">
        <v>1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AT256" s="254" t="s">
        <v>151</v>
      </c>
      <c r="AU256" s="254" t="s">
        <v>83</v>
      </c>
      <c r="AV256" s="12" t="s">
        <v>81</v>
      </c>
      <c r="AW256" s="12" t="s">
        <v>31</v>
      </c>
      <c r="AX256" s="12" t="s">
        <v>74</v>
      </c>
      <c r="AY256" s="254" t="s">
        <v>142</v>
      </c>
    </row>
    <row r="257" s="13" customFormat="1">
      <c r="B257" s="255"/>
      <c r="C257" s="256"/>
      <c r="D257" s="246" t="s">
        <v>151</v>
      </c>
      <c r="E257" s="257" t="s">
        <v>1</v>
      </c>
      <c r="F257" s="258" t="s">
        <v>379</v>
      </c>
      <c r="G257" s="256"/>
      <c r="H257" s="259">
        <v>17.34</v>
      </c>
      <c r="I257" s="260"/>
      <c r="J257" s="256"/>
      <c r="K257" s="256"/>
      <c r="L257" s="261"/>
      <c r="M257" s="262"/>
      <c r="N257" s="263"/>
      <c r="O257" s="263"/>
      <c r="P257" s="263"/>
      <c r="Q257" s="263"/>
      <c r="R257" s="263"/>
      <c r="S257" s="263"/>
      <c r="T257" s="264"/>
      <c r="AT257" s="265" t="s">
        <v>151</v>
      </c>
      <c r="AU257" s="265" t="s">
        <v>83</v>
      </c>
      <c r="AV257" s="13" t="s">
        <v>83</v>
      </c>
      <c r="AW257" s="13" t="s">
        <v>31</v>
      </c>
      <c r="AX257" s="13" t="s">
        <v>74</v>
      </c>
      <c r="AY257" s="265" t="s">
        <v>142</v>
      </c>
    </row>
    <row r="258" s="14" customFormat="1">
      <c r="B258" s="266"/>
      <c r="C258" s="267"/>
      <c r="D258" s="246" t="s">
        <v>151</v>
      </c>
      <c r="E258" s="268" t="s">
        <v>1</v>
      </c>
      <c r="F258" s="269" t="s">
        <v>154</v>
      </c>
      <c r="G258" s="267"/>
      <c r="H258" s="270">
        <v>17.34</v>
      </c>
      <c r="I258" s="271"/>
      <c r="J258" s="267"/>
      <c r="K258" s="267"/>
      <c r="L258" s="272"/>
      <c r="M258" s="273"/>
      <c r="N258" s="274"/>
      <c r="O258" s="274"/>
      <c r="P258" s="274"/>
      <c r="Q258" s="274"/>
      <c r="R258" s="274"/>
      <c r="S258" s="274"/>
      <c r="T258" s="275"/>
      <c r="AT258" s="276" t="s">
        <v>151</v>
      </c>
      <c r="AU258" s="276" t="s">
        <v>83</v>
      </c>
      <c r="AV258" s="14" t="s">
        <v>149</v>
      </c>
      <c r="AW258" s="14" t="s">
        <v>31</v>
      </c>
      <c r="AX258" s="14" t="s">
        <v>81</v>
      </c>
      <c r="AY258" s="276" t="s">
        <v>142</v>
      </c>
    </row>
    <row r="259" s="1" customFormat="1" ht="24" customHeight="1">
      <c r="B259" s="38"/>
      <c r="C259" s="231" t="s">
        <v>380</v>
      </c>
      <c r="D259" s="231" t="s">
        <v>144</v>
      </c>
      <c r="E259" s="232" t="s">
        <v>381</v>
      </c>
      <c r="F259" s="233" t="s">
        <v>382</v>
      </c>
      <c r="G259" s="234" t="s">
        <v>383</v>
      </c>
      <c r="H259" s="235">
        <v>105</v>
      </c>
      <c r="I259" s="236"/>
      <c r="J259" s="237">
        <f>ROUND(I259*H259,2)</f>
        <v>0</v>
      </c>
      <c r="K259" s="233" t="s">
        <v>1</v>
      </c>
      <c r="L259" s="43"/>
      <c r="M259" s="238" t="s">
        <v>1</v>
      </c>
      <c r="N259" s="239" t="s">
        <v>39</v>
      </c>
      <c r="O259" s="86"/>
      <c r="P259" s="240">
        <f>O259*H259</f>
        <v>0</v>
      </c>
      <c r="Q259" s="240">
        <v>0.0035999999999999999</v>
      </c>
      <c r="R259" s="240">
        <f>Q259*H259</f>
        <v>0.378</v>
      </c>
      <c r="S259" s="240">
        <v>0</v>
      </c>
      <c r="T259" s="241">
        <f>S259*H259</f>
        <v>0</v>
      </c>
      <c r="AR259" s="242" t="s">
        <v>149</v>
      </c>
      <c r="AT259" s="242" t="s">
        <v>144</v>
      </c>
      <c r="AU259" s="242" t="s">
        <v>83</v>
      </c>
      <c r="AY259" s="17" t="s">
        <v>142</v>
      </c>
      <c r="BE259" s="243">
        <f>IF(N259="základní",J259,0)</f>
        <v>0</v>
      </c>
      <c r="BF259" s="243">
        <f>IF(N259="snížená",J259,0)</f>
        <v>0</v>
      </c>
      <c r="BG259" s="243">
        <f>IF(N259="zákl. přenesená",J259,0)</f>
        <v>0</v>
      </c>
      <c r="BH259" s="243">
        <f>IF(N259="sníž. přenesená",J259,0)</f>
        <v>0</v>
      </c>
      <c r="BI259" s="243">
        <f>IF(N259="nulová",J259,0)</f>
        <v>0</v>
      </c>
      <c r="BJ259" s="17" t="s">
        <v>81</v>
      </c>
      <c r="BK259" s="243">
        <f>ROUND(I259*H259,2)</f>
        <v>0</v>
      </c>
      <c r="BL259" s="17" t="s">
        <v>149</v>
      </c>
      <c r="BM259" s="242" t="s">
        <v>384</v>
      </c>
    </row>
    <row r="260" s="12" customFormat="1">
      <c r="B260" s="244"/>
      <c r="C260" s="245"/>
      <c r="D260" s="246" t="s">
        <v>151</v>
      </c>
      <c r="E260" s="247" t="s">
        <v>1</v>
      </c>
      <c r="F260" s="248" t="s">
        <v>385</v>
      </c>
      <c r="G260" s="245"/>
      <c r="H260" s="247" t="s">
        <v>1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AT260" s="254" t="s">
        <v>151</v>
      </c>
      <c r="AU260" s="254" t="s">
        <v>83</v>
      </c>
      <c r="AV260" s="12" t="s">
        <v>81</v>
      </c>
      <c r="AW260" s="12" t="s">
        <v>31</v>
      </c>
      <c r="AX260" s="12" t="s">
        <v>74</v>
      </c>
      <c r="AY260" s="254" t="s">
        <v>142</v>
      </c>
    </row>
    <row r="261" s="13" customFormat="1">
      <c r="B261" s="255"/>
      <c r="C261" s="256"/>
      <c r="D261" s="246" t="s">
        <v>151</v>
      </c>
      <c r="E261" s="257" t="s">
        <v>1</v>
      </c>
      <c r="F261" s="258" t="s">
        <v>342</v>
      </c>
      <c r="G261" s="256"/>
      <c r="H261" s="259">
        <v>105</v>
      </c>
      <c r="I261" s="260"/>
      <c r="J261" s="256"/>
      <c r="K261" s="256"/>
      <c r="L261" s="261"/>
      <c r="M261" s="262"/>
      <c r="N261" s="263"/>
      <c r="O261" s="263"/>
      <c r="P261" s="263"/>
      <c r="Q261" s="263"/>
      <c r="R261" s="263"/>
      <c r="S261" s="263"/>
      <c r="T261" s="264"/>
      <c r="AT261" s="265" t="s">
        <v>151</v>
      </c>
      <c r="AU261" s="265" t="s">
        <v>83</v>
      </c>
      <c r="AV261" s="13" t="s">
        <v>83</v>
      </c>
      <c r="AW261" s="13" t="s">
        <v>31</v>
      </c>
      <c r="AX261" s="13" t="s">
        <v>74</v>
      </c>
      <c r="AY261" s="265" t="s">
        <v>142</v>
      </c>
    </row>
    <row r="262" s="14" customFormat="1">
      <c r="B262" s="266"/>
      <c r="C262" s="267"/>
      <c r="D262" s="246" t="s">
        <v>151</v>
      </c>
      <c r="E262" s="268" t="s">
        <v>1</v>
      </c>
      <c r="F262" s="269" t="s">
        <v>154</v>
      </c>
      <c r="G262" s="267"/>
      <c r="H262" s="270">
        <v>105</v>
      </c>
      <c r="I262" s="271"/>
      <c r="J262" s="267"/>
      <c r="K262" s="267"/>
      <c r="L262" s="272"/>
      <c r="M262" s="273"/>
      <c r="N262" s="274"/>
      <c r="O262" s="274"/>
      <c r="P262" s="274"/>
      <c r="Q262" s="274"/>
      <c r="R262" s="274"/>
      <c r="S262" s="274"/>
      <c r="T262" s="275"/>
      <c r="AT262" s="276" t="s">
        <v>151</v>
      </c>
      <c r="AU262" s="276" t="s">
        <v>83</v>
      </c>
      <c r="AV262" s="14" t="s">
        <v>149</v>
      </c>
      <c r="AW262" s="14" t="s">
        <v>31</v>
      </c>
      <c r="AX262" s="14" t="s">
        <v>81</v>
      </c>
      <c r="AY262" s="276" t="s">
        <v>142</v>
      </c>
    </row>
    <row r="263" s="11" customFormat="1" ht="22.8" customHeight="1">
      <c r="B263" s="215"/>
      <c r="C263" s="216"/>
      <c r="D263" s="217" t="s">
        <v>73</v>
      </c>
      <c r="E263" s="229" t="s">
        <v>198</v>
      </c>
      <c r="F263" s="229" t="s">
        <v>386</v>
      </c>
      <c r="G263" s="216"/>
      <c r="H263" s="216"/>
      <c r="I263" s="219"/>
      <c r="J263" s="230">
        <f>BK263</f>
        <v>0</v>
      </c>
      <c r="K263" s="216"/>
      <c r="L263" s="221"/>
      <c r="M263" s="222"/>
      <c r="N263" s="223"/>
      <c r="O263" s="223"/>
      <c r="P263" s="224">
        <f>SUM(P264:P294)</f>
        <v>0</v>
      </c>
      <c r="Q263" s="223"/>
      <c r="R263" s="224">
        <f>SUM(R264:R294)</f>
        <v>1.7810100000000002</v>
      </c>
      <c r="S263" s="223"/>
      <c r="T263" s="225">
        <f>SUM(T264:T294)</f>
        <v>0</v>
      </c>
      <c r="AR263" s="226" t="s">
        <v>81</v>
      </c>
      <c r="AT263" s="227" t="s">
        <v>73</v>
      </c>
      <c r="AU263" s="227" t="s">
        <v>81</v>
      </c>
      <c r="AY263" s="226" t="s">
        <v>142</v>
      </c>
      <c r="BK263" s="228">
        <f>SUM(BK264:BK294)</f>
        <v>0</v>
      </c>
    </row>
    <row r="264" s="1" customFormat="1" ht="24" customHeight="1">
      <c r="B264" s="38"/>
      <c r="C264" s="231" t="s">
        <v>387</v>
      </c>
      <c r="D264" s="231" t="s">
        <v>144</v>
      </c>
      <c r="E264" s="232" t="s">
        <v>388</v>
      </c>
      <c r="F264" s="233" t="s">
        <v>389</v>
      </c>
      <c r="G264" s="234" t="s">
        <v>383</v>
      </c>
      <c r="H264" s="235">
        <v>6</v>
      </c>
      <c r="I264" s="236"/>
      <c r="J264" s="237">
        <f>ROUND(I264*H264,2)</f>
        <v>0</v>
      </c>
      <c r="K264" s="233" t="s">
        <v>148</v>
      </c>
      <c r="L264" s="43"/>
      <c r="M264" s="238" t="s">
        <v>1</v>
      </c>
      <c r="N264" s="239" t="s">
        <v>39</v>
      </c>
      <c r="O264" s="86"/>
      <c r="P264" s="240">
        <f>O264*H264</f>
        <v>0</v>
      </c>
      <c r="Q264" s="240">
        <v>1.1E-05</v>
      </c>
      <c r="R264" s="240">
        <f>Q264*H264</f>
        <v>6.6000000000000005E-05</v>
      </c>
      <c r="S264" s="240">
        <v>0</v>
      </c>
      <c r="T264" s="241">
        <f>S264*H264</f>
        <v>0</v>
      </c>
      <c r="AR264" s="242" t="s">
        <v>149</v>
      </c>
      <c r="AT264" s="242" t="s">
        <v>144</v>
      </c>
      <c r="AU264" s="242" t="s">
        <v>83</v>
      </c>
      <c r="AY264" s="17" t="s">
        <v>142</v>
      </c>
      <c r="BE264" s="243">
        <f>IF(N264="základní",J264,0)</f>
        <v>0</v>
      </c>
      <c r="BF264" s="243">
        <f>IF(N264="snížená",J264,0)</f>
        <v>0</v>
      </c>
      <c r="BG264" s="243">
        <f>IF(N264="zákl. přenesená",J264,0)</f>
        <v>0</v>
      </c>
      <c r="BH264" s="243">
        <f>IF(N264="sníž. přenesená",J264,0)</f>
        <v>0</v>
      </c>
      <c r="BI264" s="243">
        <f>IF(N264="nulová",J264,0)</f>
        <v>0</v>
      </c>
      <c r="BJ264" s="17" t="s">
        <v>81</v>
      </c>
      <c r="BK264" s="243">
        <f>ROUND(I264*H264,2)</f>
        <v>0</v>
      </c>
      <c r="BL264" s="17" t="s">
        <v>149</v>
      </c>
      <c r="BM264" s="242" t="s">
        <v>390</v>
      </c>
    </row>
    <row r="265" s="12" customFormat="1">
      <c r="B265" s="244"/>
      <c r="C265" s="245"/>
      <c r="D265" s="246" t="s">
        <v>151</v>
      </c>
      <c r="E265" s="247" t="s">
        <v>1</v>
      </c>
      <c r="F265" s="248" t="s">
        <v>391</v>
      </c>
      <c r="G265" s="245"/>
      <c r="H265" s="247" t="s">
        <v>1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AT265" s="254" t="s">
        <v>151</v>
      </c>
      <c r="AU265" s="254" t="s">
        <v>83</v>
      </c>
      <c r="AV265" s="12" t="s">
        <v>81</v>
      </c>
      <c r="AW265" s="12" t="s">
        <v>31</v>
      </c>
      <c r="AX265" s="12" t="s">
        <v>74</v>
      </c>
      <c r="AY265" s="254" t="s">
        <v>142</v>
      </c>
    </row>
    <row r="266" s="13" customFormat="1">
      <c r="B266" s="255"/>
      <c r="C266" s="256"/>
      <c r="D266" s="246" t="s">
        <v>151</v>
      </c>
      <c r="E266" s="257" t="s">
        <v>1</v>
      </c>
      <c r="F266" s="258" t="s">
        <v>183</v>
      </c>
      <c r="G266" s="256"/>
      <c r="H266" s="259">
        <v>6</v>
      </c>
      <c r="I266" s="260"/>
      <c r="J266" s="256"/>
      <c r="K266" s="256"/>
      <c r="L266" s="261"/>
      <c r="M266" s="262"/>
      <c r="N266" s="263"/>
      <c r="O266" s="263"/>
      <c r="P266" s="263"/>
      <c r="Q266" s="263"/>
      <c r="R266" s="263"/>
      <c r="S266" s="263"/>
      <c r="T266" s="264"/>
      <c r="AT266" s="265" t="s">
        <v>151</v>
      </c>
      <c r="AU266" s="265" t="s">
        <v>83</v>
      </c>
      <c r="AV266" s="13" t="s">
        <v>83</v>
      </c>
      <c r="AW266" s="13" t="s">
        <v>31</v>
      </c>
      <c r="AX266" s="13" t="s">
        <v>74</v>
      </c>
      <c r="AY266" s="265" t="s">
        <v>142</v>
      </c>
    </row>
    <row r="267" s="14" customFormat="1">
      <c r="B267" s="266"/>
      <c r="C267" s="267"/>
      <c r="D267" s="246" t="s">
        <v>151</v>
      </c>
      <c r="E267" s="268" t="s">
        <v>1</v>
      </c>
      <c r="F267" s="269" t="s">
        <v>154</v>
      </c>
      <c r="G267" s="267"/>
      <c r="H267" s="270">
        <v>6</v>
      </c>
      <c r="I267" s="271"/>
      <c r="J267" s="267"/>
      <c r="K267" s="267"/>
      <c r="L267" s="272"/>
      <c r="M267" s="273"/>
      <c r="N267" s="274"/>
      <c r="O267" s="274"/>
      <c r="P267" s="274"/>
      <c r="Q267" s="274"/>
      <c r="R267" s="274"/>
      <c r="S267" s="274"/>
      <c r="T267" s="275"/>
      <c r="AT267" s="276" t="s">
        <v>151</v>
      </c>
      <c r="AU267" s="276" t="s">
        <v>83</v>
      </c>
      <c r="AV267" s="14" t="s">
        <v>149</v>
      </c>
      <c r="AW267" s="14" t="s">
        <v>31</v>
      </c>
      <c r="AX267" s="14" t="s">
        <v>81</v>
      </c>
      <c r="AY267" s="276" t="s">
        <v>142</v>
      </c>
    </row>
    <row r="268" s="1" customFormat="1" ht="24" customHeight="1">
      <c r="B268" s="38"/>
      <c r="C268" s="291" t="s">
        <v>392</v>
      </c>
      <c r="D268" s="291" t="s">
        <v>273</v>
      </c>
      <c r="E268" s="292" t="s">
        <v>393</v>
      </c>
      <c r="F268" s="293" t="s">
        <v>394</v>
      </c>
      <c r="G268" s="294" t="s">
        <v>395</v>
      </c>
      <c r="H268" s="295">
        <v>1.26</v>
      </c>
      <c r="I268" s="296"/>
      <c r="J268" s="297">
        <f>ROUND(I268*H268,2)</f>
        <v>0</v>
      </c>
      <c r="K268" s="293" t="s">
        <v>148</v>
      </c>
      <c r="L268" s="298"/>
      <c r="M268" s="299" t="s">
        <v>1</v>
      </c>
      <c r="N268" s="300" t="s">
        <v>39</v>
      </c>
      <c r="O268" s="86"/>
      <c r="P268" s="240">
        <f>O268*H268</f>
        <v>0</v>
      </c>
      <c r="Q268" s="240">
        <v>0.012999999999999999</v>
      </c>
      <c r="R268" s="240">
        <f>Q268*H268</f>
        <v>0.016379999999999999</v>
      </c>
      <c r="S268" s="240">
        <v>0</v>
      </c>
      <c r="T268" s="241">
        <f>S268*H268</f>
        <v>0</v>
      </c>
      <c r="AR268" s="242" t="s">
        <v>198</v>
      </c>
      <c r="AT268" s="242" t="s">
        <v>273</v>
      </c>
      <c r="AU268" s="242" t="s">
        <v>83</v>
      </c>
      <c r="AY268" s="17" t="s">
        <v>142</v>
      </c>
      <c r="BE268" s="243">
        <f>IF(N268="základní",J268,0)</f>
        <v>0</v>
      </c>
      <c r="BF268" s="243">
        <f>IF(N268="snížená",J268,0)</f>
        <v>0</v>
      </c>
      <c r="BG268" s="243">
        <f>IF(N268="zákl. přenesená",J268,0)</f>
        <v>0</v>
      </c>
      <c r="BH268" s="243">
        <f>IF(N268="sníž. přenesená",J268,0)</f>
        <v>0</v>
      </c>
      <c r="BI268" s="243">
        <f>IF(N268="nulová",J268,0)</f>
        <v>0</v>
      </c>
      <c r="BJ268" s="17" t="s">
        <v>81</v>
      </c>
      <c r="BK268" s="243">
        <f>ROUND(I268*H268,2)</f>
        <v>0</v>
      </c>
      <c r="BL268" s="17" t="s">
        <v>149</v>
      </c>
      <c r="BM268" s="242" t="s">
        <v>396</v>
      </c>
    </row>
    <row r="269" s="12" customFormat="1">
      <c r="B269" s="244"/>
      <c r="C269" s="245"/>
      <c r="D269" s="246" t="s">
        <v>151</v>
      </c>
      <c r="E269" s="247" t="s">
        <v>1</v>
      </c>
      <c r="F269" s="248" t="s">
        <v>391</v>
      </c>
      <c r="G269" s="245"/>
      <c r="H269" s="247" t="s">
        <v>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AT269" s="254" t="s">
        <v>151</v>
      </c>
      <c r="AU269" s="254" t="s">
        <v>83</v>
      </c>
      <c r="AV269" s="12" t="s">
        <v>81</v>
      </c>
      <c r="AW269" s="12" t="s">
        <v>31</v>
      </c>
      <c r="AX269" s="12" t="s">
        <v>74</v>
      </c>
      <c r="AY269" s="254" t="s">
        <v>142</v>
      </c>
    </row>
    <row r="270" s="13" customFormat="1">
      <c r="B270" s="255"/>
      <c r="C270" s="256"/>
      <c r="D270" s="246" t="s">
        <v>151</v>
      </c>
      <c r="E270" s="257" t="s">
        <v>1</v>
      </c>
      <c r="F270" s="258" t="s">
        <v>397</v>
      </c>
      <c r="G270" s="256"/>
      <c r="H270" s="259">
        <v>1.26</v>
      </c>
      <c r="I270" s="260"/>
      <c r="J270" s="256"/>
      <c r="K270" s="256"/>
      <c r="L270" s="261"/>
      <c r="M270" s="262"/>
      <c r="N270" s="263"/>
      <c r="O270" s="263"/>
      <c r="P270" s="263"/>
      <c r="Q270" s="263"/>
      <c r="R270" s="263"/>
      <c r="S270" s="263"/>
      <c r="T270" s="264"/>
      <c r="AT270" s="265" t="s">
        <v>151</v>
      </c>
      <c r="AU270" s="265" t="s">
        <v>83</v>
      </c>
      <c r="AV270" s="13" t="s">
        <v>83</v>
      </c>
      <c r="AW270" s="13" t="s">
        <v>31</v>
      </c>
      <c r="AX270" s="13" t="s">
        <v>74</v>
      </c>
      <c r="AY270" s="265" t="s">
        <v>142</v>
      </c>
    </row>
    <row r="271" s="14" customFormat="1">
      <c r="B271" s="266"/>
      <c r="C271" s="267"/>
      <c r="D271" s="246" t="s">
        <v>151</v>
      </c>
      <c r="E271" s="268" t="s">
        <v>1</v>
      </c>
      <c r="F271" s="269" t="s">
        <v>154</v>
      </c>
      <c r="G271" s="267"/>
      <c r="H271" s="270">
        <v>1.26</v>
      </c>
      <c r="I271" s="271"/>
      <c r="J271" s="267"/>
      <c r="K271" s="267"/>
      <c r="L271" s="272"/>
      <c r="M271" s="273"/>
      <c r="N271" s="274"/>
      <c r="O271" s="274"/>
      <c r="P271" s="274"/>
      <c r="Q271" s="274"/>
      <c r="R271" s="274"/>
      <c r="S271" s="274"/>
      <c r="T271" s="275"/>
      <c r="AT271" s="276" t="s">
        <v>151</v>
      </c>
      <c r="AU271" s="276" t="s">
        <v>83</v>
      </c>
      <c r="AV271" s="14" t="s">
        <v>149</v>
      </c>
      <c r="AW271" s="14" t="s">
        <v>31</v>
      </c>
      <c r="AX271" s="14" t="s">
        <v>81</v>
      </c>
      <c r="AY271" s="276" t="s">
        <v>142</v>
      </c>
    </row>
    <row r="272" s="1" customFormat="1" ht="36" customHeight="1">
      <c r="B272" s="38"/>
      <c r="C272" s="231" t="s">
        <v>398</v>
      </c>
      <c r="D272" s="231" t="s">
        <v>144</v>
      </c>
      <c r="E272" s="232" t="s">
        <v>399</v>
      </c>
      <c r="F272" s="233" t="s">
        <v>400</v>
      </c>
      <c r="G272" s="234" t="s">
        <v>401</v>
      </c>
      <c r="H272" s="235">
        <v>1</v>
      </c>
      <c r="I272" s="236"/>
      <c r="J272" s="237">
        <f>ROUND(I272*H272,2)</f>
        <v>0</v>
      </c>
      <c r="K272" s="233" t="s">
        <v>1</v>
      </c>
      <c r="L272" s="43"/>
      <c r="M272" s="238" t="s">
        <v>1</v>
      </c>
      <c r="N272" s="239" t="s">
        <v>39</v>
      </c>
      <c r="O272" s="86"/>
      <c r="P272" s="240">
        <f>O272*H272</f>
        <v>0</v>
      </c>
      <c r="Q272" s="240">
        <v>0</v>
      </c>
      <c r="R272" s="240">
        <f>Q272*H272</f>
        <v>0</v>
      </c>
      <c r="S272" s="240">
        <v>0</v>
      </c>
      <c r="T272" s="241">
        <f>S272*H272</f>
        <v>0</v>
      </c>
      <c r="AR272" s="242" t="s">
        <v>149</v>
      </c>
      <c r="AT272" s="242" t="s">
        <v>144</v>
      </c>
      <c r="AU272" s="242" t="s">
        <v>83</v>
      </c>
      <c r="AY272" s="17" t="s">
        <v>142</v>
      </c>
      <c r="BE272" s="243">
        <f>IF(N272="základní",J272,0)</f>
        <v>0</v>
      </c>
      <c r="BF272" s="243">
        <f>IF(N272="snížená",J272,0)</f>
        <v>0</v>
      </c>
      <c r="BG272" s="243">
        <f>IF(N272="zákl. přenesená",J272,0)</f>
        <v>0</v>
      </c>
      <c r="BH272" s="243">
        <f>IF(N272="sníž. přenesená",J272,0)</f>
        <v>0</v>
      </c>
      <c r="BI272" s="243">
        <f>IF(N272="nulová",J272,0)</f>
        <v>0</v>
      </c>
      <c r="BJ272" s="17" t="s">
        <v>81</v>
      </c>
      <c r="BK272" s="243">
        <f>ROUND(I272*H272,2)</f>
        <v>0</v>
      </c>
      <c r="BL272" s="17" t="s">
        <v>149</v>
      </c>
      <c r="BM272" s="242" t="s">
        <v>402</v>
      </c>
    </row>
    <row r="273" s="12" customFormat="1">
      <c r="B273" s="244"/>
      <c r="C273" s="245"/>
      <c r="D273" s="246" t="s">
        <v>151</v>
      </c>
      <c r="E273" s="247" t="s">
        <v>1</v>
      </c>
      <c r="F273" s="248" t="s">
        <v>403</v>
      </c>
      <c r="G273" s="245"/>
      <c r="H273" s="247" t="s">
        <v>1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AT273" s="254" t="s">
        <v>151</v>
      </c>
      <c r="AU273" s="254" t="s">
        <v>83</v>
      </c>
      <c r="AV273" s="12" t="s">
        <v>81</v>
      </c>
      <c r="AW273" s="12" t="s">
        <v>31</v>
      </c>
      <c r="AX273" s="12" t="s">
        <v>74</v>
      </c>
      <c r="AY273" s="254" t="s">
        <v>142</v>
      </c>
    </row>
    <row r="274" s="13" customFormat="1">
      <c r="B274" s="255"/>
      <c r="C274" s="256"/>
      <c r="D274" s="246" t="s">
        <v>151</v>
      </c>
      <c r="E274" s="257" t="s">
        <v>1</v>
      </c>
      <c r="F274" s="258" t="s">
        <v>81</v>
      </c>
      <c r="G274" s="256"/>
      <c r="H274" s="259">
        <v>1</v>
      </c>
      <c r="I274" s="260"/>
      <c r="J274" s="256"/>
      <c r="K274" s="256"/>
      <c r="L274" s="261"/>
      <c r="M274" s="262"/>
      <c r="N274" s="263"/>
      <c r="O274" s="263"/>
      <c r="P274" s="263"/>
      <c r="Q274" s="263"/>
      <c r="R274" s="263"/>
      <c r="S274" s="263"/>
      <c r="T274" s="264"/>
      <c r="AT274" s="265" t="s">
        <v>151</v>
      </c>
      <c r="AU274" s="265" t="s">
        <v>83</v>
      </c>
      <c r="AV274" s="13" t="s">
        <v>83</v>
      </c>
      <c r="AW274" s="13" t="s">
        <v>31</v>
      </c>
      <c r="AX274" s="13" t="s">
        <v>74</v>
      </c>
      <c r="AY274" s="265" t="s">
        <v>142</v>
      </c>
    </row>
    <row r="275" s="14" customFormat="1">
      <c r="B275" s="266"/>
      <c r="C275" s="267"/>
      <c r="D275" s="246" t="s">
        <v>151</v>
      </c>
      <c r="E275" s="268" t="s">
        <v>1</v>
      </c>
      <c r="F275" s="269" t="s">
        <v>154</v>
      </c>
      <c r="G275" s="267"/>
      <c r="H275" s="270">
        <v>1</v>
      </c>
      <c r="I275" s="271"/>
      <c r="J275" s="267"/>
      <c r="K275" s="267"/>
      <c r="L275" s="272"/>
      <c r="M275" s="273"/>
      <c r="N275" s="274"/>
      <c r="O275" s="274"/>
      <c r="P275" s="274"/>
      <c r="Q275" s="274"/>
      <c r="R275" s="274"/>
      <c r="S275" s="274"/>
      <c r="T275" s="275"/>
      <c r="AT275" s="276" t="s">
        <v>151</v>
      </c>
      <c r="AU275" s="276" t="s">
        <v>83</v>
      </c>
      <c r="AV275" s="14" t="s">
        <v>149</v>
      </c>
      <c r="AW275" s="14" t="s">
        <v>31</v>
      </c>
      <c r="AX275" s="14" t="s">
        <v>81</v>
      </c>
      <c r="AY275" s="276" t="s">
        <v>142</v>
      </c>
    </row>
    <row r="276" s="1" customFormat="1" ht="24" customHeight="1">
      <c r="B276" s="38"/>
      <c r="C276" s="231" t="s">
        <v>404</v>
      </c>
      <c r="D276" s="231" t="s">
        <v>144</v>
      </c>
      <c r="E276" s="232" t="s">
        <v>405</v>
      </c>
      <c r="F276" s="233" t="s">
        <v>406</v>
      </c>
      <c r="G276" s="234" t="s">
        <v>395</v>
      </c>
      <c r="H276" s="235">
        <v>2</v>
      </c>
      <c r="I276" s="236"/>
      <c r="J276" s="237">
        <f>ROUND(I276*H276,2)</f>
        <v>0</v>
      </c>
      <c r="K276" s="233" t="s">
        <v>148</v>
      </c>
      <c r="L276" s="43"/>
      <c r="M276" s="238" t="s">
        <v>1</v>
      </c>
      <c r="N276" s="239" t="s">
        <v>39</v>
      </c>
      <c r="O276" s="86"/>
      <c r="P276" s="240">
        <f>O276*H276</f>
        <v>0</v>
      </c>
      <c r="Q276" s="240">
        <v>0.14494199999999999</v>
      </c>
      <c r="R276" s="240">
        <f>Q276*H276</f>
        <v>0.28988399999999998</v>
      </c>
      <c r="S276" s="240">
        <v>0</v>
      </c>
      <c r="T276" s="241">
        <f>S276*H276</f>
        <v>0</v>
      </c>
      <c r="AR276" s="242" t="s">
        <v>149</v>
      </c>
      <c r="AT276" s="242" t="s">
        <v>144</v>
      </c>
      <c r="AU276" s="242" t="s">
        <v>83</v>
      </c>
      <c r="AY276" s="17" t="s">
        <v>142</v>
      </c>
      <c r="BE276" s="243">
        <f>IF(N276="základní",J276,0)</f>
        <v>0</v>
      </c>
      <c r="BF276" s="243">
        <f>IF(N276="snížená",J276,0)</f>
        <v>0</v>
      </c>
      <c r="BG276" s="243">
        <f>IF(N276="zákl. přenesená",J276,0)</f>
        <v>0</v>
      </c>
      <c r="BH276" s="243">
        <f>IF(N276="sníž. přenesená",J276,0)</f>
        <v>0</v>
      </c>
      <c r="BI276" s="243">
        <f>IF(N276="nulová",J276,0)</f>
        <v>0</v>
      </c>
      <c r="BJ276" s="17" t="s">
        <v>81</v>
      </c>
      <c r="BK276" s="243">
        <f>ROUND(I276*H276,2)</f>
        <v>0</v>
      </c>
      <c r="BL276" s="17" t="s">
        <v>149</v>
      </c>
      <c r="BM276" s="242" t="s">
        <v>407</v>
      </c>
    </row>
    <row r="277" s="13" customFormat="1">
      <c r="B277" s="255"/>
      <c r="C277" s="256"/>
      <c r="D277" s="246" t="s">
        <v>151</v>
      </c>
      <c r="E277" s="257" t="s">
        <v>1</v>
      </c>
      <c r="F277" s="258" t="s">
        <v>83</v>
      </c>
      <c r="G277" s="256"/>
      <c r="H277" s="259">
        <v>2</v>
      </c>
      <c r="I277" s="260"/>
      <c r="J277" s="256"/>
      <c r="K277" s="256"/>
      <c r="L277" s="261"/>
      <c r="M277" s="262"/>
      <c r="N277" s="263"/>
      <c r="O277" s="263"/>
      <c r="P277" s="263"/>
      <c r="Q277" s="263"/>
      <c r="R277" s="263"/>
      <c r="S277" s="263"/>
      <c r="T277" s="264"/>
      <c r="AT277" s="265" t="s">
        <v>151</v>
      </c>
      <c r="AU277" s="265" t="s">
        <v>83</v>
      </c>
      <c r="AV277" s="13" t="s">
        <v>83</v>
      </c>
      <c r="AW277" s="13" t="s">
        <v>31</v>
      </c>
      <c r="AX277" s="13" t="s">
        <v>74</v>
      </c>
      <c r="AY277" s="265" t="s">
        <v>142</v>
      </c>
    </row>
    <row r="278" s="14" customFormat="1">
      <c r="B278" s="266"/>
      <c r="C278" s="267"/>
      <c r="D278" s="246" t="s">
        <v>151</v>
      </c>
      <c r="E278" s="268" t="s">
        <v>1</v>
      </c>
      <c r="F278" s="269" t="s">
        <v>154</v>
      </c>
      <c r="G278" s="267"/>
      <c r="H278" s="270">
        <v>2</v>
      </c>
      <c r="I278" s="271"/>
      <c r="J278" s="267"/>
      <c r="K278" s="267"/>
      <c r="L278" s="272"/>
      <c r="M278" s="273"/>
      <c r="N278" s="274"/>
      <c r="O278" s="274"/>
      <c r="P278" s="274"/>
      <c r="Q278" s="274"/>
      <c r="R278" s="274"/>
      <c r="S278" s="274"/>
      <c r="T278" s="275"/>
      <c r="AT278" s="276" t="s">
        <v>151</v>
      </c>
      <c r="AU278" s="276" t="s">
        <v>83</v>
      </c>
      <c r="AV278" s="14" t="s">
        <v>149</v>
      </c>
      <c r="AW278" s="14" t="s">
        <v>31</v>
      </c>
      <c r="AX278" s="14" t="s">
        <v>81</v>
      </c>
      <c r="AY278" s="276" t="s">
        <v>142</v>
      </c>
    </row>
    <row r="279" s="1" customFormat="1" ht="16.5" customHeight="1">
      <c r="B279" s="38"/>
      <c r="C279" s="291" t="s">
        <v>408</v>
      </c>
      <c r="D279" s="291" t="s">
        <v>273</v>
      </c>
      <c r="E279" s="292" t="s">
        <v>409</v>
      </c>
      <c r="F279" s="293" t="s">
        <v>410</v>
      </c>
      <c r="G279" s="294" t="s">
        <v>395</v>
      </c>
      <c r="H279" s="295">
        <v>2</v>
      </c>
      <c r="I279" s="296"/>
      <c r="J279" s="297">
        <f>ROUND(I279*H279,2)</f>
        <v>0</v>
      </c>
      <c r="K279" s="293" t="s">
        <v>148</v>
      </c>
      <c r="L279" s="298"/>
      <c r="M279" s="299" t="s">
        <v>1</v>
      </c>
      <c r="N279" s="300" t="s">
        <v>39</v>
      </c>
      <c r="O279" s="86"/>
      <c r="P279" s="240">
        <f>O279*H279</f>
        <v>0</v>
      </c>
      <c r="Q279" s="240">
        <v>0.050599999999999999</v>
      </c>
      <c r="R279" s="240">
        <f>Q279*H279</f>
        <v>0.1012</v>
      </c>
      <c r="S279" s="240">
        <v>0</v>
      </c>
      <c r="T279" s="241">
        <f>S279*H279</f>
        <v>0</v>
      </c>
      <c r="AR279" s="242" t="s">
        <v>198</v>
      </c>
      <c r="AT279" s="242" t="s">
        <v>273</v>
      </c>
      <c r="AU279" s="242" t="s">
        <v>83</v>
      </c>
      <c r="AY279" s="17" t="s">
        <v>142</v>
      </c>
      <c r="BE279" s="243">
        <f>IF(N279="základní",J279,0)</f>
        <v>0</v>
      </c>
      <c r="BF279" s="243">
        <f>IF(N279="snížená",J279,0)</f>
        <v>0</v>
      </c>
      <c r="BG279" s="243">
        <f>IF(N279="zákl. přenesená",J279,0)</f>
        <v>0</v>
      </c>
      <c r="BH279" s="243">
        <f>IF(N279="sníž. přenesená",J279,0)</f>
        <v>0</v>
      </c>
      <c r="BI279" s="243">
        <f>IF(N279="nulová",J279,0)</f>
        <v>0</v>
      </c>
      <c r="BJ279" s="17" t="s">
        <v>81</v>
      </c>
      <c r="BK279" s="243">
        <f>ROUND(I279*H279,2)</f>
        <v>0</v>
      </c>
      <c r="BL279" s="17" t="s">
        <v>149</v>
      </c>
      <c r="BM279" s="242" t="s">
        <v>411</v>
      </c>
    </row>
    <row r="280" s="1" customFormat="1" ht="24" customHeight="1">
      <c r="B280" s="38"/>
      <c r="C280" s="291" t="s">
        <v>412</v>
      </c>
      <c r="D280" s="291" t="s">
        <v>273</v>
      </c>
      <c r="E280" s="292" t="s">
        <v>413</v>
      </c>
      <c r="F280" s="293" t="s">
        <v>414</v>
      </c>
      <c r="G280" s="294" t="s">
        <v>395</v>
      </c>
      <c r="H280" s="295">
        <v>2.02</v>
      </c>
      <c r="I280" s="296"/>
      <c r="J280" s="297">
        <f>ROUND(I280*H280,2)</f>
        <v>0</v>
      </c>
      <c r="K280" s="293" t="s">
        <v>148</v>
      </c>
      <c r="L280" s="298"/>
      <c r="M280" s="299" t="s">
        <v>1</v>
      </c>
      <c r="N280" s="300" t="s">
        <v>39</v>
      </c>
      <c r="O280" s="86"/>
      <c r="P280" s="240">
        <f>O280*H280</f>
        <v>0</v>
      </c>
      <c r="Q280" s="240">
        <v>0.097000000000000003</v>
      </c>
      <c r="R280" s="240">
        <f>Q280*H280</f>
        <v>0.19594</v>
      </c>
      <c r="S280" s="240">
        <v>0</v>
      </c>
      <c r="T280" s="241">
        <f>S280*H280</f>
        <v>0</v>
      </c>
      <c r="AR280" s="242" t="s">
        <v>198</v>
      </c>
      <c r="AT280" s="242" t="s">
        <v>273</v>
      </c>
      <c r="AU280" s="242" t="s">
        <v>83</v>
      </c>
      <c r="AY280" s="17" t="s">
        <v>142</v>
      </c>
      <c r="BE280" s="243">
        <f>IF(N280="základní",J280,0)</f>
        <v>0</v>
      </c>
      <c r="BF280" s="243">
        <f>IF(N280="snížená",J280,0)</f>
        <v>0</v>
      </c>
      <c r="BG280" s="243">
        <f>IF(N280="zákl. přenesená",J280,0)</f>
        <v>0</v>
      </c>
      <c r="BH280" s="243">
        <f>IF(N280="sníž. přenesená",J280,0)</f>
        <v>0</v>
      </c>
      <c r="BI280" s="243">
        <f>IF(N280="nulová",J280,0)</f>
        <v>0</v>
      </c>
      <c r="BJ280" s="17" t="s">
        <v>81</v>
      </c>
      <c r="BK280" s="243">
        <f>ROUND(I280*H280,2)</f>
        <v>0</v>
      </c>
      <c r="BL280" s="17" t="s">
        <v>149</v>
      </c>
      <c r="BM280" s="242" t="s">
        <v>415</v>
      </c>
    </row>
    <row r="281" s="13" customFormat="1">
      <c r="B281" s="255"/>
      <c r="C281" s="256"/>
      <c r="D281" s="246" t="s">
        <v>151</v>
      </c>
      <c r="E281" s="257" t="s">
        <v>1</v>
      </c>
      <c r="F281" s="258" t="s">
        <v>416</v>
      </c>
      <c r="G281" s="256"/>
      <c r="H281" s="259">
        <v>2.02</v>
      </c>
      <c r="I281" s="260"/>
      <c r="J281" s="256"/>
      <c r="K281" s="256"/>
      <c r="L281" s="261"/>
      <c r="M281" s="262"/>
      <c r="N281" s="263"/>
      <c r="O281" s="263"/>
      <c r="P281" s="263"/>
      <c r="Q281" s="263"/>
      <c r="R281" s="263"/>
      <c r="S281" s="263"/>
      <c r="T281" s="264"/>
      <c r="AT281" s="265" t="s">
        <v>151</v>
      </c>
      <c r="AU281" s="265" t="s">
        <v>83</v>
      </c>
      <c r="AV281" s="13" t="s">
        <v>83</v>
      </c>
      <c r="AW281" s="13" t="s">
        <v>31</v>
      </c>
      <c r="AX281" s="13" t="s">
        <v>74</v>
      </c>
      <c r="AY281" s="265" t="s">
        <v>142</v>
      </c>
    </row>
    <row r="282" s="14" customFormat="1">
      <c r="B282" s="266"/>
      <c r="C282" s="267"/>
      <c r="D282" s="246" t="s">
        <v>151</v>
      </c>
      <c r="E282" s="268" t="s">
        <v>1</v>
      </c>
      <c r="F282" s="269" t="s">
        <v>154</v>
      </c>
      <c r="G282" s="267"/>
      <c r="H282" s="270">
        <v>2.02</v>
      </c>
      <c r="I282" s="271"/>
      <c r="J282" s="267"/>
      <c r="K282" s="267"/>
      <c r="L282" s="272"/>
      <c r="M282" s="273"/>
      <c r="N282" s="274"/>
      <c r="O282" s="274"/>
      <c r="P282" s="274"/>
      <c r="Q282" s="274"/>
      <c r="R282" s="274"/>
      <c r="S282" s="274"/>
      <c r="T282" s="275"/>
      <c r="AT282" s="276" t="s">
        <v>151</v>
      </c>
      <c r="AU282" s="276" t="s">
        <v>83</v>
      </c>
      <c r="AV282" s="14" t="s">
        <v>149</v>
      </c>
      <c r="AW282" s="14" t="s">
        <v>31</v>
      </c>
      <c r="AX282" s="14" t="s">
        <v>81</v>
      </c>
      <c r="AY282" s="276" t="s">
        <v>142</v>
      </c>
    </row>
    <row r="283" s="1" customFormat="1" ht="16.5" customHeight="1">
      <c r="B283" s="38"/>
      <c r="C283" s="291" t="s">
        <v>417</v>
      </c>
      <c r="D283" s="291" t="s">
        <v>273</v>
      </c>
      <c r="E283" s="292" t="s">
        <v>418</v>
      </c>
      <c r="F283" s="293" t="s">
        <v>419</v>
      </c>
      <c r="G283" s="294" t="s">
        <v>395</v>
      </c>
      <c r="H283" s="295">
        <v>2.02</v>
      </c>
      <c r="I283" s="296"/>
      <c r="J283" s="297">
        <f>ROUND(I283*H283,2)</f>
        <v>0</v>
      </c>
      <c r="K283" s="293" t="s">
        <v>148</v>
      </c>
      <c r="L283" s="298"/>
      <c r="M283" s="299" t="s">
        <v>1</v>
      </c>
      <c r="N283" s="300" t="s">
        <v>39</v>
      </c>
      <c r="O283" s="86"/>
      <c r="P283" s="240">
        <f>O283*H283</f>
        <v>0</v>
      </c>
      <c r="Q283" s="240">
        <v>0.058000000000000003</v>
      </c>
      <c r="R283" s="240">
        <f>Q283*H283</f>
        <v>0.11716</v>
      </c>
      <c r="S283" s="240">
        <v>0</v>
      </c>
      <c r="T283" s="241">
        <f>S283*H283</f>
        <v>0</v>
      </c>
      <c r="AR283" s="242" t="s">
        <v>198</v>
      </c>
      <c r="AT283" s="242" t="s">
        <v>273</v>
      </c>
      <c r="AU283" s="242" t="s">
        <v>83</v>
      </c>
      <c r="AY283" s="17" t="s">
        <v>142</v>
      </c>
      <c r="BE283" s="243">
        <f>IF(N283="základní",J283,0)</f>
        <v>0</v>
      </c>
      <c r="BF283" s="243">
        <f>IF(N283="snížená",J283,0)</f>
        <v>0</v>
      </c>
      <c r="BG283" s="243">
        <f>IF(N283="zákl. přenesená",J283,0)</f>
        <v>0</v>
      </c>
      <c r="BH283" s="243">
        <f>IF(N283="sníž. přenesená",J283,0)</f>
        <v>0</v>
      </c>
      <c r="BI283" s="243">
        <f>IF(N283="nulová",J283,0)</f>
        <v>0</v>
      </c>
      <c r="BJ283" s="17" t="s">
        <v>81</v>
      </c>
      <c r="BK283" s="243">
        <f>ROUND(I283*H283,2)</f>
        <v>0</v>
      </c>
      <c r="BL283" s="17" t="s">
        <v>149</v>
      </c>
      <c r="BM283" s="242" t="s">
        <v>420</v>
      </c>
    </row>
    <row r="284" s="13" customFormat="1">
      <c r="B284" s="255"/>
      <c r="C284" s="256"/>
      <c r="D284" s="246" t="s">
        <v>151</v>
      </c>
      <c r="E284" s="257" t="s">
        <v>1</v>
      </c>
      <c r="F284" s="258" t="s">
        <v>416</v>
      </c>
      <c r="G284" s="256"/>
      <c r="H284" s="259">
        <v>2.02</v>
      </c>
      <c r="I284" s="260"/>
      <c r="J284" s="256"/>
      <c r="K284" s="256"/>
      <c r="L284" s="261"/>
      <c r="M284" s="262"/>
      <c r="N284" s="263"/>
      <c r="O284" s="263"/>
      <c r="P284" s="263"/>
      <c r="Q284" s="263"/>
      <c r="R284" s="263"/>
      <c r="S284" s="263"/>
      <c r="T284" s="264"/>
      <c r="AT284" s="265" t="s">
        <v>151</v>
      </c>
      <c r="AU284" s="265" t="s">
        <v>83</v>
      </c>
      <c r="AV284" s="13" t="s">
        <v>83</v>
      </c>
      <c r="AW284" s="13" t="s">
        <v>31</v>
      </c>
      <c r="AX284" s="13" t="s">
        <v>74</v>
      </c>
      <c r="AY284" s="265" t="s">
        <v>142</v>
      </c>
    </row>
    <row r="285" s="14" customFormat="1">
      <c r="B285" s="266"/>
      <c r="C285" s="267"/>
      <c r="D285" s="246" t="s">
        <v>151</v>
      </c>
      <c r="E285" s="268" t="s">
        <v>1</v>
      </c>
      <c r="F285" s="269" t="s">
        <v>154</v>
      </c>
      <c r="G285" s="267"/>
      <c r="H285" s="270">
        <v>2.02</v>
      </c>
      <c r="I285" s="271"/>
      <c r="J285" s="267"/>
      <c r="K285" s="267"/>
      <c r="L285" s="272"/>
      <c r="M285" s="273"/>
      <c r="N285" s="274"/>
      <c r="O285" s="274"/>
      <c r="P285" s="274"/>
      <c r="Q285" s="274"/>
      <c r="R285" s="274"/>
      <c r="S285" s="274"/>
      <c r="T285" s="275"/>
      <c r="AT285" s="276" t="s">
        <v>151</v>
      </c>
      <c r="AU285" s="276" t="s">
        <v>83</v>
      </c>
      <c r="AV285" s="14" t="s">
        <v>149</v>
      </c>
      <c r="AW285" s="14" t="s">
        <v>31</v>
      </c>
      <c r="AX285" s="14" t="s">
        <v>81</v>
      </c>
      <c r="AY285" s="276" t="s">
        <v>142</v>
      </c>
    </row>
    <row r="286" s="1" customFormat="1" ht="16.5" customHeight="1">
      <c r="B286" s="38"/>
      <c r="C286" s="291" t="s">
        <v>421</v>
      </c>
      <c r="D286" s="291" t="s">
        <v>273</v>
      </c>
      <c r="E286" s="292" t="s">
        <v>422</v>
      </c>
      <c r="F286" s="293" t="s">
        <v>423</v>
      </c>
      <c r="G286" s="294" t="s">
        <v>395</v>
      </c>
      <c r="H286" s="295">
        <v>2.02</v>
      </c>
      <c r="I286" s="296"/>
      <c r="J286" s="297">
        <f>ROUND(I286*H286,2)</f>
        <v>0</v>
      </c>
      <c r="K286" s="293" t="s">
        <v>148</v>
      </c>
      <c r="L286" s="298"/>
      <c r="M286" s="299" t="s">
        <v>1</v>
      </c>
      <c r="N286" s="300" t="s">
        <v>39</v>
      </c>
      <c r="O286" s="86"/>
      <c r="P286" s="240">
        <f>O286*H286</f>
        <v>0</v>
      </c>
      <c r="Q286" s="240">
        <v>0.057000000000000002</v>
      </c>
      <c r="R286" s="240">
        <f>Q286*H286</f>
        <v>0.11514000000000001</v>
      </c>
      <c r="S286" s="240">
        <v>0</v>
      </c>
      <c r="T286" s="241">
        <f>S286*H286</f>
        <v>0</v>
      </c>
      <c r="AR286" s="242" t="s">
        <v>198</v>
      </c>
      <c r="AT286" s="242" t="s">
        <v>273</v>
      </c>
      <c r="AU286" s="242" t="s">
        <v>83</v>
      </c>
      <c r="AY286" s="17" t="s">
        <v>142</v>
      </c>
      <c r="BE286" s="243">
        <f>IF(N286="základní",J286,0)</f>
        <v>0</v>
      </c>
      <c r="BF286" s="243">
        <f>IF(N286="snížená",J286,0)</f>
        <v>0</v>
      </c>
      <c r="BG286" s="243">
        <f>IF(N286="zákl. přenesená",J286,0)</f>
        <v>0</v>
      </c>
      <c r="BH286" s="243">
        <f>IF(N286="sníž. přenesená",J286,0)</f>
        <v>0</v>
      </c>
      <c r="BI286" s="243">
        <f>IF(N286="nulová",J286,0)</f>
        <v>0</v>
      </c>
      <c r="BJ286" s="17" t="s">
        <v>81</v>
      </c>
      <c r="BK286" s="243">
        <f>ROUND(I286*H286,2)</f>
        <v>0</v>
      </c>
      <c r="BL286" s="17" t="s">
        <v>149</v>
      </c>
      <c r="BM286" s="242" t="s">
        <v>424</v>
      </c>
    </row>
    <row r="287" s="13" customFormat="1">
      <c r="B287" s="255"/>
      <c r="C287" s="256"/>
      <c r="D287" s="246" t="s">
        <v>151</v>
      </c>
      <c r="E287" s="257" t="s">
        <v>1</v>
      </c>
      <c r="F287" s="258" t="s">
        <v>416</v>
      </c>
      <c r="G287" s="256"/>
      <c r="H287" s="259">
        <v>2.02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AT287" s="265" t="s">
        <v>151</v>
      </c>
      <c r="AU287" s="265" t="s">
        <v>83</v>
      </c>
      <c r="AV287" s="13" t="s">
        <v>83</v>
      </c>
      <c r="AW287" s="13" t="s">
        <v>31</v>
      </c>
      <c r="AX287" s="13" t="s">
        <v>74</v>
      </c>
      <c r="AY287" s="265" t="s">
        <v>142</v>
      </c>
    </row>
    <row r="288" s="14" customFormat="1">
      <c r="B288" s="266"/>
      <c r="C288" s="267"/>
      <c r="D288" s="246" t="s">
        <v>151</v>
      </c>
      <c r="E288" s="268" t="s">
        <v>1</v>
      </c>
      <c r="F288" s="269" t="s">
        <v>154</v>
      </c>
      <c r="G288" s="267"/>
      <c r="H288" s="270">
        <v>2.02</v>
      </c>
      <c r="I288" s="271"/>
      <c r="J288" s="267"/>
      <c r="K288" s="267"/>
      <c r="L288" s="272"/>
      <c r="M288" s="273"/>
      <c r="N288" s="274"/>
      <c r="O288" s="274"/>
      <c r="P288" s="274"/>
      <c r="Q288" s="274"/>
      <c r="R288" s="274"/>
      <c r="S288" s="274"/>
      <c r="T288" s="275"/>
      <c r="AT288" s="276" t="s">
        <v>151</v>
      </c>
      <c r="AU288" s="276" t="s">
        <v>83</v>
      </c>
      <c r="AV288" s="14" t="s">
        <v>149</v>
      </c>
      <c r="AW288" s="14" t="s">
        <v>31</v>
      </c>
      <c r="AX288" s="14" t="s">
        <v>81</v>
      </c>
      <c r="AY288" s="276" t="s">
        <v>142</v>
      </c>
    </row>
    <row r="289" s="1" customFormat="1" ht="16.5" customHeight="1">
      <c r="B289" s="38"/>
      <c r="C289" s="291" t="s">
        <v>425</v>
      </c>
      <c r="D289" s="291" t="s">
        <v>273</v>
      </c>
      <c r="E289" s="292" t="s">
        <v>426</v>
      </c>
      <c r="F289" s="293" t="s">
        <v>427</v>
      </c>
      <c r="G289" s="294" t="s">
        <v>395</v>
      </c>
      <c r="H289" s="295">
        <v>2</v>
      </c>
      <c r="I289" s="296"/>
      <c r="J289" s="297">
        <f>ROUND(I289*H289,2)</f>
        <v>0</v>
      </c>
      <c r="K289" s="293" t="s">
        <v>148</v>
      </c>
      <c r="L289" s="298"/>
      <c r="M289" s="299" t="s">
        <v>1</v>
      </c>
      <c r="N289" s="300" t="s">
        <v>39</v>
      </c>
      <c r="O289" s="86"/>
      <c r="P289" s="240">
        <f>O289*H289</f>
        <v>0</v>
      </c>
      <c r="Q289" s="240">
        <v>0.0060000000000000001</v>
      </c>
      <c r="R289" s="240">
        <f>Q289*H289</f>
        <v>0.012</v>
      </c>
      <c r="S289" s="240">
        <v>0</v>
      </c>
      <c r="T289" s="241">
        <f>S289*H289</f>
        <v>0</v>
      </c>
      <c r="AR289" s="242" t="s">
        <v>198</v>
      </c>
      <c r="AT289" s="242" t="s">
        <v>273</v>
      </c>
      <c r="AU289" s="242" t="s">
        <v>83</v>
      </c>
      <c r="AY289" s="17" t="s">
        <v>142</v>
      </c>
      <c r="BE289" s="243">
        <f>IF(N289="základní",J289,0)</f>
        <v>0</v>
      </c>
      <c r="BF289" s="243">
        <f>IF(N289="snížená",J289,0)</f>
        <v>0</v>
      </c>
      <c r="BG289" s="243">
        <f>IF(N289="zákl. přenesená",J289,0)</f>
        <v>0</v>
      </c>
      <c r="BH289" s="243">
        <f>IF(N289="sníž. přenesená",J289,0)</f>
        <v>0</v>
      </c>
      <c r="BI289" s="243">
        <f>IF(N289="nulová",J289,0)</f>
        <v>0</v>
      </c>
      <c r="BJ289" s="17" t="s">
        <v>81</v>
      </c>
      <c r="BK289" s="243">
        <f>ROUND(I289*H289,2)</f>
        <v>0</v>
      </c>
      <c r="BL289" s="17" t="s">
        <v>149</v>
      </c>
      <c r="BM289" s="242" t="s">
        <v>428</v>
      </c>
    </row>
    <row r="290" s="13" customFormat="1">
      <c r="B290" s="255"/>
      <c r="C290" s="256"/>
      <c r="D290" s="246" t="s">
        <v>151</v>
      </c>
      <c r="E290" s="257" t="s">
        <v>1</v>
      </c>
      <c r="F290" s="258" t="s">
        <v>83</v>
      </c>
      <c r="G290" s="256"/>
      <c r="H290" s="259">
        <v>2</v>
      </c>
      <c r="I290" s="260"/>
      <c r="J290" s="256"/>
      <c r="K290" s="256"/>
      <c r="L290" s="261"/>
      <c r="M290" s="262"/>
      <c r="N290" s="263"/>
      <c r="O290" s="263"/>
      <c r="P290" s="263"/>
      <c r="Q290" s="263"/>
      <c r="R290" s="263"/>
      <c r="S290" s="263"/>
      <c r="T290" s="264"/>
      <c r="AT290" s="265" t="s">
        <v>151</v>
      </c>
      <c r="AU290" s="265" t="s">
        <v>83</v>
      </c>
      <c r="AV290" s="13" t="s">
        <v>83</v>
      </c>
      <c r="AW290" s="13" t="s">
        <v>31</v>
      </c>
      <c r="AX290" s="13" t="s">
        <v>74</v>
      </c>
      <c r="AY290" s="265" t="s">
        <v>142</v>
      </c>
    </row>
    <row r="291" s="14" customFormat="1">
      <c r="B291" s="266"/>
      <c r="C291" s="267"/>
      <c r="D291" s="246" t="s">
        <v>151</v>
      </c>
      <c r="E291" s="268" t="s">
        <v>1</v>
      </c>
      <c r="F291" s="269" t="s">
        <v>154</v>
      </c>
      <c r="G291" s="267"/>
      <c r="H291" s="270">
        <v>2</v>
      </c>
      <c r="I291" s="271"/>
      <c r="J291" s="267"/>
      <c r="K291" s="267"/>
      <c r="L291" s="272"/>
      <c r="M291" s="273"/>
      <c r="N291" s="274"/>
      <c r="O291" s="274"/>
      <c r="P291" s="274"/>
      <c r="Q291" s="274"/>
      <c r="R291" s="274"/>
      <c r="S291" s="274"/>
      <c r="T291" s="275"/>
      <c r="AT291" s="276" t="s">
        <v>151</v>
      </c>
      <c r="AU291" s="276" t="s">
        <v>83</v>
      </c>
      <c r="AV291" s="14" t="s">
        <v>149</v>
      </c>
      <c r="AW291" s="14" t="s">
        <v>31</v>
      </c>
      <c r="AX291" s="14" t="s">
        <v>81</v>
      </c>
      <c r="AY291" s="276" t="s">
        <v>142</v>
      </c>
    </row>
    <row r="292" s="1" customFormat="1" ht="24" customHeight="1">
      <c r="B292" s="38"/>
      <c r="C292" s="231" t="s">
        <v>429</v>
      </c>
      <c r="D292" s="231" t="s">
        <v>144</v>
      </c>
      <c r="E292" s="232" t="s">
        <v>430</v>
      </c>
      <c r="F292" s="233" t="s">
        <v>431</v>
      </c>
      <c r="G292" s="234" t="s">
        <v>395</v>
      </c>
      <c r="H292" s="235">
        <v>3</v>
      </c>
      <c r="I292" s="236"/>
      <c r="J292" s="237">
        <f>ROUND(I292*H292,2)</f>
        <v>0</v>
      </c>
      <c r="K292" s="233" t="s">
        <v>148</v>
      </c>
      <c r="L292" s="43"/>
      <c r="M292" s="238" t="s">
        <v>1</v>
      </c>
      <c r="N292" s="239" t="s">
        <v>39</v>
      </c>
      <c r="O292" s="86"/>
      <c r="P292" s="240">
        <f>O292*H292</f>
        <v>0</v>
      </c>
      <c r="Q292" s="240">
        <v>0.31108000000000002</v>
      </c>
      <c r="R292" s="240">
        <f>Q292*H292</f>
        <v>0.93324000000000007</v>
      </c>
      <c r="S292" s="240">
        <v>0</v>
      </c>
      <c r="T292" s="241">
        <f>S292*H292</f>
        <v>0</v>
      </c>
      <c r="AR292" s="242" t="s">
        <v>149</v>
      </c>
      <c r="AT292" s="242" t="s">
        <v>144</v>
      </c>
      <c r="AU292" s="242" t="s">
        <v>83</v>
      </c>
      <c r="AY292" s="17" t="s">
        <v>142</v>
      </c>
      <c r="BE292" s="243">
        <f>IF(N292="základní",J292,0)</f>
        <v>0</v>
      </c>
      <c r="BF292" s="243">
        <f>IF(N292="snížená",J292,0)</f>
        <v>0</v>
      </c>
      <c r="BG292" s="243">
        <f>IF(N292="zákl. přenesená",J292,0)</f>
        <v>0</v>
      </c>
      <c r="BH292" s="243">
        <f>IF(N292="sníž. přenesená",J292,0)</f>
        <v>0</v>
      </c>
      <c r="BI292" s="243">
        <f>IF(N292="nulová",J292,0)</f>
        <v>0</v>
      </c>
      <c r="BJ292" s="17" t="s">
        <v>81</v>
      </c>
      <c r="BK292" s="243">
        <f>ROUND(I292*H292,2)</f>
        <v>0</v>
      </c>
      <c r="BL292" s="17" t="s">
        <v>149</v>
      </c>
      <c r="BM292" s="242" t="s">
        <v>432</v>
      </c>
    </row>
    <row r="293" s="13" customFormat="1">
      <c r="B293" s="255"/>
      <c r="C293" s="256"/>
      <c r="D293" s="246" t="s">
        <v>151</v>
      </c>
      <c r="E293" s="257" t="s">
        <v>1</v>
      </c>
      <c r="F293" s="258" t="s">
        <v>163</v>
      </c>
      <c r="G293" s="256"/>
      <c r="H293" s="259">
        <v>3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AT293" s="265" t="s">
        <v>151</v>
      </c>
      <c r="AU293" s="265" t="s">
        <v>83</v>
      </c>
      <c r="AV293" s="13" t="s">
        <v>83</v>
      </c>
      <c r="AW293" s="13" t="s">
        <v>31</v>
      </c>
      <c r="AX293" s="13" t="s">
        <v>74</v>
      </c>
      <c r="AY293" s="265" t="s">
        <v>142</v>
      </c>
    </row>
    <row r="294" s="14" customFormat="1">
      <c r="B294" s="266"/>
      <c r="C294" s="267"/>
      <c r="D294" s="246" t="s">
        <v>151</v>
      </c>
      <c r="E294" s="268" t="s">
        <v>1</v>
      </c>
      <c r="F294" s="269" t="s">
        <v>154</v>
      </c>
      <c r="G294" s="267"/>
      <c r="H294" s="270">
        <v>3</v>
      </c>
      <c r="I294" s="271"/>
      <c r="J294" s="267"/>
      <c r="K294" s="267"/>
      <c r="L294" s="272"/>
      <c r="M294" s="273"/>
      <c r="N294" s="274"/>
      <c r="O294" s="274"/>
      <c r="P294" s="274"/>
      <c r="Q294" s="274"/>
      <c r="R294" s="274"/>
      <c r="S294" s="274"/>
      <c r="T294" s="275"/>
      <c r="AT294" s="276" t="s">
        <v>151</v>
      </c>
      <c r="AU294" s="276" t="s">
        <v>83</v>
      </c>
      <c r="AV294" s="14" t="s">
        <v>149</v>
      </c>
      <c r="AW294" s="14" t="s">
        <v>31</v>
      </c>
      <c r="AX294" s="14" t="s">
        <v>81</v>
      </c>
      <c r="AY294" s="276" t="s">
        <v>142</v>
      </c>
    </row>
    <row r="295" s="11" customFormat="1" ht="22.8" customHeight="1">
      <c r="B295" s="215"/>
      <c r="C295" s="216"/>
      <c r="D295" s="217" t="s">
        <v>73</v>
      </c>
      <c r="E295" s="229" t="s">
        <v>196</v>
      </c>
      <c r="F295" s="229" t="s">
        <v>197</v>
      </c>
      <c r="G295" s="216"/>
      <c r="H295" s="216"/>
      <c r="I295" s="219"/>
      <c r="J295" s="230">
        <f>BK295</f>
        <v>0</v>
      </c>
      <c r="K295" s="216"/>
      <c r="L295" s="221"/>
      <c r="M295" s="222"/>
      <c r="N295" s="223"/>
      <c r="O295" s="223"/>
      <c r="P295" s="224">
        <f>SUM(P296:P358)</f>
        <v>0</v>
      </c>
      <c r="Q295" s="223"/>
      <c r="R295" s="224">
        <f>SUM(R296:R358)</f>
        <v>87.672234000000017</v>
      </c>
      <c r="S295" s="223"/>
      <c r="T295" s="225">
        <f>SUM(T296:T358)</f>
        <v>0</v>
      </c>
      <c r="AR295" s="226" t="s">
        <v>81</v>
      </c>
      <c r="AT295" s="227" t="s">
        <v>73</v>
      </c>
      <c r="AU295" s="227" t="s">
        <v>81</v>
      </c>
      <c r="AY295" s="226" t="s">
        <v>142</v>
      </c>
      <c r="BK295" s="228">
        <f>SUM(BK296:BK358)</f>
        <v>0</v>
      </c>
    </row>
    <row r="296" s="1" customFormat="1" ht="16.5" customHeight="1">
      <c r="B296" s="38"/>
      <c r="C296" s="231" t="s">
        <v>433</v>
      </c>
      <c r="D296" s="231" t="s">
        <v>144</v>
      </c>
      <c r="E296" s="232" t="s">
        <v>434</v>
      </c>
      <c r="F296" s="233" t="s">
        <v>435</v>
      </c>
      <c r="G296" s="234" t="s">
        <v>436</v>
      </c>
      <c r="H296" s="235">
        <v>24</v>
      </c>
      <c r="I296" s="236"/>
      <c r="J296" s="237">
        <f>ROUND(I296*H296,2)</f>
        <v>0</v>
      </c>
      <c r="K296" s="233" t="s">
        <v>1</v>
      </c>
      <c r="L296" s="43"/>
      <c r="M296" s="238" t="s">
        <v>1</v>
      </c>
      <c r="N296" s="239" t="s">
        <v>39</v>
      </c>
      <c r="O296" s="86"/>
      <c r="P296" s="240">
        <f>O296*H296</f>
        <v>0</v>
      </c>
      <c r="Q296" s="240">
        <v>0</v>
      </c>
      <c r="R296" s="240">
        <f>Q296*H296</f>
        <v>0</v>
      </c>
      <c r="S296" s="240">
        <v>0</v>
      </c>
      <c r="T296" s="241">
        <f>S296*H296</f>
        <v>0</v>
      </c>
      <c r="AR296" s="242" t="s">
        <v>149</v>
      </c>
      <c r="AT296" s="242" t="s">
        <v>144</v>
      </c>
      <c r="AU296" s="242" t="s">
        <v>83</v>
      </c>
      <c r="AY296" s="17" t="s">
        <v>142</v>
      </c>
      <c r="BE296" s="243">
        <f>IF(N296="základní",J296,0)</f>
        <v>0</v>
      </c>
      <c r="BF296" s="243">
        <f>IF(N296="snížená",J296,0)</f>
        <v>0</v>
      </c>
      <c r="BG296" s="243">
        <f>IF(N296="zákl. přenesená",J296,0)</f>
        <v>0</v>
      </c>
      <c r="BH296" s="243">
        <f>IF(N296="sníž. přenesená",J296,0)</f>
        <v>0</v>
      </c>
      <c r="BI296" s="243">
        <f>IF(N296="nulová",J296,0)</f>
        <v>0</v>
      </c>
      <c r="BJ296" s="17" t="s">
        <v>81</v>
      </c>
      <c r="BK296" s="243">
        <f>ROUND(I296*H296,2)</f>
        <v>0</v>
      </c>
      <c r="BL296" s="17" t="s">
        <v>149</v>
      </c>
      <c r="BM296" s="242" t="s">
        <v>437</v>
      </c>
    </row>
    <row r="297" s="12" customFormat="1">
      <c r="B297" s="244"/>
      <c r="C297" s="245"/>
      <c r="D297" s="246" t="s">
        <v>151</v>
      </c>
      <c r="E297" s="247" t="s">
        <v>1</v>
      </c>
      <c r="F297" s="248" t="s">
        <v>438</v>
      </c>
      <c r="G297" s="245"/>
      <c r="H297" s="247" t="s">
        <v>1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AT297" s="254" t="s">
        <v>151</v>
      </c>
      <c r="AU297" s="254" t="s">
        <v>83</v>
      </c>
      <c r="AV297" s="12" t="s">
        <v>81</v>
      </c>
      <c r="AW297" s="12" t="s">
        <v>31</v>
      </c>
      <c r="AX297" s="12" t="s">
        <v>74</v>
      </c>
      <c r="AY297" s="254" t="s">
        <v>142</v>
      </c>
    </row>
    <row r="298" s="13" customFormat="1">
      <c r="B298" s="255"/>
      <c r="C298" s="256"/>
      <c r="D298" s="246" t="s">
        <v>151</v>
      </c>
      <c r="E298" s="257" t="s">
        <v>1</v>
      </c>
      <c r="F298" s="258" t="s">
        <v>8</v>
      </c>
      <c r="G298" s="256"/>
      <c r="H298" s="259">
        <v>15</v>
      </c>
      <c r="I298" s="260"/>
      <c r="J298" s="256"/>
      <c r="K298" s="256"/>
      <c r="L298" s="261"/>
      <c r="M298" s="262"/>
      <c r="N298" s="263"/>
      <c r="O298" s="263"/>
      <c r="P298" s="263"/>
      <c r="Q298" s="263"/>
      <c r="R298" s="263"/>
      <c r="S298" s="263"/>
      <c r="T298" s="264"/>
      <c r="AT298" s="265" t="s">
        <v>151</v>
      </c>
      <c r="AU298" s="265" t="s">
        <v>83</v>
      </c>
      <c r="AV298" s="13" t="s">
        <v>83</v>
      </c>
      <c r="AW298" s="13" t="s">
        <v>31</v>
      </c>
      <c r="AX298" s="13" t="s">
        <v>74</v>
      </c>
      <c r="AY298" s="265" t="s">
        <v>142</v>
      </c>
    </row>
    <row r="299" s="12" customFormat="1">
      <c r="B299" s="244"/>
      <c r="C299" s="245"/>
      <c r="D299" s="246" t="s">
        <v>151</v>
      </c>
      <c r="E299" s="247" t="s">
        <v>1</v>
      </c>
      <c r="F299" s="248" t="s">
        <v>439</v>
      </c>
      <c r="G299" s="245"/>
      <c r="H299" s="247" t="s">
        <v>1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AT299" s="254" t="s">
        <v>151</v>
      </c>
      <c r="AU299" s="254" t="s">
        <v>83</v>
      </c>
      <c r="AV299" s="12" t="s">
        <v>81</v>
      </c>
      <c r="AW299" s="12" t="s">
        <v>31</v>
      </c>
      <c r="AX299" s="12" t="s">
        <v>74</v>
      </c>
      <c r="AY299" s="254" t="s">
        <v>142</v>
      </c>
    </row>
    <row r="300" s="13" customFormat="1">
      <c r="B300" s="255"/>
      <c r="C300" s="256"/>
      <c r="D300" s="246" t="s">
        <v>151</v>
      </c>
      <c r="E300" s="257" t="s">
        <v>1</v>
      </c>
      <c r="F300" s="258" t="s">
        <v>196</v>
      </c>
      <c r="G300" s="256"/>
      <c r="H300" s="259">
        <v>9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AT300" s="265" t="s">
        <v>151</v>
      </c>
      <c r="AU300" s="265" t="s">
        <v>83</v>
      </c>
      <c r="AV300" s="13" t="s">
        <v>83</v>
      </c>
      <c r="AW300" s="13" t="s">
        <v>31</v>
      </c>
      <c r="AX300" s="13" t="s">
        <v>74</v>
      </c>
      <c r="AY300" s="265" t="s">
        <v>142</v>
      </c>
    </row>
    <row r="301" s="14" customFormat="1">
      <c r="B301" s="266"/>
      <c r="C301" s="267"/>
      <c r="D301" s="246" t="s">
        <v>151</v>
      </c>
      <c r="E301" s="268" t="s">
        <v>1</v>
      </c>
      <c r="F301" s="269" t="s">
        <v>154</v>
      </c>
      <c r="G301" s="267"/>
      <c r="H301" s="270">
        <v>24</v>
      </c>
      <c r="I301" s="271"/>
      <c r="J301" s="267"/>
      <c r="K301" s="267"/>
      <c r="L301" s="272"/>
      <c r="M301" s="273"/>
      <c r="N301" s="274"/>
      <c r="O301" s="274"/>
      <c r="P301" s="274"/>
      <c r="Q301" s="274"/>
      <c r="R301" s="274"/>
      <c r="S301" s="274"/>
      <c r="T301" s="275"/>
      <c r="AT301" s="276" t="s">
        <v>151</v>
      </c>
      <c r="AU301" s="276" t="s">
        <v>83</v>
      </c>
      <c r="AV301" s="14" t="s">
        <v>149</v>
      </c>
      <c r="AW301" s="14" t="s">
        <v>31</v>
      </c>
      <c r="AX301" s="14" t="s">
        <v>81</v>
      </c>
      <c r="AY301" s="276" t="s">
        <v>142</v>
      </c>
    </row>
    <row r="302" s="1" customFormat="1" ht="24" customHeight="1">
      <c r="B302" s="38"/>
      <c r="C302" s="231" t="s">
        <v>440</v>
      </c>
      <c r="D302" s="231" t="s">
        <v>144</v>
      </c>
      <c r="E302" s="232" t="s">
        <v>441</v>
      </c>
      <c r="F302" s="233" t="s">
        <v>442</v>
      </c>
      <c r="G302" s="234" t="s">
        <v>383</v>
      </c>
      <c r="H302" s="235">
        <v>208</v>
      </c>
      <c r="I302" s="236"/>
      <c r="J302" s="237">
        <f>ROUND(I302*H302,2)</f>
        <v>0</v>
      </c>
      <c r="K302" s="233" t="s">
        <v>148</v>
      </c>
      <c r="L302" s="43"/>
      <c r="M302" s="238" t="s">
        <v>1</v>
      </c>
      <c r="N302" s="239" t="s">
        <v>39</v>
      </c>
      <c r="O302" s="86"/>
      <c r="P302" s="240">
        <f>O302*H302</f>
        <v>0</v>
      </c>
      <c r="Q302" s="240">
        <v>0.089779999999999999</v>
      </c>
      <c r="R302" s="240">
        <f>Q302*H302</f>
        <v>18.674240000000001</v>
      </c>
      <c r="S302" s="240">
        <v>0</v>
      </c>
      <c r="T302" s="241">
        <f>S302*H302</f>
        <v>0</v>
      </c>
      <c r="AR302" s="242" t="s">
        <v>149</v>
      </c>
      <c r="AT302" s="242" t="s">
        <v>144</v>
      </c>
      <c r="AU302" s="242" t="s">
        <v>83</v>
      </c>
      <c r="AY302" s="17" t="s">
        <v>142</v>
      </c>
      <c r="BE302" s="243">
        <f>IF(N302="základní",J302,0)</f>
        <v>0</v>
      </c>
      <c r="BF302" s="243">
        <f>IF(N302="snížená",J302,0)</f>
        <v>0</v>
      </c>
      <c r="BG302" s="243">
        <f>IF(N302="zákl. přenesená",J302,0)</f>
        <v>0</v>
      </c>
      <c r="BH302" s="243">
        <f>IF(N302="sníž. přenesená",J302,0)</f>
        <v>0</v>
      </c>
      <c r="BI302" s="243">
        <f>IF(N302="nulová",J302,0)</f>
        <v>0</v>
      </c>
      <c r="BJ302" s="17" t="s">
        <v>81</v>
      </c>
      <c r="BK302" s="243">
        <f>ROUND(I302*H302,2)</f>
        <v>0</v>
      </c>
      <c r="BL302" s="17" t="s">
        <v>149</v>
      </c>
      <c r="BM302" s="242" t="s">
        <v>443</v>
      </c>
    </row>
    <row r="303" s="12" customFormat="1">
      <c r="B303" s="244"/>
      <c r="C303" s="245"/>
      <c r="D303" s="246" t="s">
        <v>151</v>
      </c>
      <c r="E303" s="247" t="s">
        <v>1</v>
      </c>
      <c r="F303" s="248" t="s">
        <v>444</v>
      </c>
      <c r="G303" s="245"/>
      <c r="H303" s="247" t="s">
        <v>1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AT303" s="254" t="s">
        <v>151</v>
      </c>
      <c r="AU303" s="254" t="s">
        <v>83</v>
      </c>
      <c r="AV303" s="12" t="s">
        <v>81</v>
      </c>
      <c r="AW303" s="12" t="s">
        <v>31</v>
      </c>
      <c r="AX303" s="12" t="s">
        <v>74</v>
      </c>
      <c r="AY303" s="254" t="s">
        <v>142</v>
      </c>
    </row>
    <row r="304" s="13" customFormat="1">
      <c r="B304" s="255"/>
      <c r="C304" s="256"/>
      <c r="D304" s="246" t="s">
        <v>151</v>
      </c>
      <c r="E304" s="257" t="s">
        <v>1</v>
      </c>
      <c r="F304" s="258" t="s">
        <v>445</v>
      </c>
      <c r="G304" s="256"/>
      <c r="H304" s="259">
        <v>208</v>
      </c>
      <c r="I304" s="260"/>
      <c r="J304" s="256"/>
      <c r="K304" s="256"/>
      <c r="L304" s="261"/>
      <c r="M304" s="262"/>
      <c r="N304" s="263"/>
      <c r="O304" s="263"/>
      <c r="P304" s="263"/>
      <c r="Q304" s="263"/>
      <c r="R304" s="263"/>
      <c r="S304" s="263"/>
      <c r="T304" s="264"/>
      <c r="AT304" s="265" t="s">
        <v>151</v>
      </c>
      <c r="AU304" s="265" t="s">
        <v>83</v>
      </c>
      <c r="AV304" s="13" t="s">
        <v>83</v>
      </c>
      <c r="AW304" s="13" t="s">
        <v>31</v>
      </c>
      <c r="AX304" s="13" t="s">
        <v>74</v>
      </c>
      <c r="AY304" s="265" t="s">
        <v>142</v>
      </c>
    </row>
    <row r="305" s="14" customFormat="1">
      <c r="B305" s="266"/>
      <c r="C305" s="267"/>
      <c r="D305" s="246" t="s">
        <v>151</v>
      </c>
      <c r="E305" s="268" t="s">
        <v>1</v>
      </c>
      <c r="F305" s="269" t="s">
        <v>154</v>
      </c>
      <c r="G305" s="267"/>
      <c r="H305" s="270">
        <v>208</v>
      </c>
      <c r="I305" s="271"/>
      <c r="J305" s="267"/>
      <c r="K305" s="267"/>
      <c r="L305" s="272"/>
      <c r="M305" s="273"/>
      <c r="N305" s="274"/>
      <c r="O305" s="274"/>
      <c r="P305" s="274"/>
      <c r="Q305" s="274"/>
      <c r="R305" s="274"/>
      <c r="S305" s="274"/>
      <c r="T305" s="275"/>
      <c r="AT305" s="276" t="s">
        <v>151</v>
      </c>
      <c r="AU305" s="276" t="s">
        <v>83</v>
      </c>
      <c r="AV305" s="14" t="s">
        <v>149</v>
      </c>
      <c r="AW305" s="14" t="s">
        <v>31</v>
      </c>
      <c r="AX305" s="14" t="s">
        <v>81</v>
      </c>
      <c r="AY305" s="276" t="s">
        <v>142</v>
      </c>
    </row>
    <row r="306" s="1" customFormat="1" ht="16.5" customHeight="1">
      <c r="B306" s="38"/>
      <c r="C306" s="291" t="s">
        <v>446</v>
      </c>
      <c r="D306" s="291" t="s">
        <v>273</v>
      </c>
      <c r="E306" s="292" t="s">
        <v>447</v>
      </c>
      <c r="F306" s="293" t="s">
        <v>448</v>
      </c>
      <c r="G306" s="294" t="s">
        <v>193</v>
      </c>
      <c r="H306" s="295">
        <v>4.7149999999999999</v>
      </c>
      <c r="I306" s="296"/>
      <c r="J306" s="297">
        <f>ROUND(I306*H306,2)</f>
        <v>0</v>
      </c>
      <c r="K306" s="293" t="s">
        <v>148</v>
      </c>
      <c r="L306" s="298"/>
      <c r="M306" s="299" t="s">
        <v>1</v>
      </c>
      <c r="N306" s="300" t="s">
        <v>39</v>
      </c>
      <c r="O306" s="86"/>
      <c r="P306" s="240">
        <f>O306*H306</f>
        <v>0</v>
      </c>
      <c r="Q306" s="240">
        <v>1</v>
      </c>
      <c r="R306" s="240">
        <f>Q306*H306</f>
        <v>4.7149999999999999</v>
      </c>
      <c r="S306" s="240">
        <v>0</v>
      </c>
      <c r="T306" s="241">
        <f>S306*H306</f>
        <v>0</v>
      </c>
      <c r="AR306" s="242" t="s">
        <v>198</v>
      </c>
      <c r="AT306" s="242" t="s">
        <v>273</v>
      </c>
      <c r="AU306" s="242" t="s">
        <v>83</v>
      </c>
      <c r="AY306" s="17" t="s">
        <v>142</v>
      </c>
      <c r="BE306" s="243">
        <f>IF(N306="základní",J306,0)</f>
        <v>0</v>
      </c>
      <c r="BF306" s="243">
        <f>IF(N306="snížená",J306,0)</f>
        <v>0</v>
      </c>
      <c r="BG306" s="243">
        <f>IF(N306="zákl. přenesená",J306,0)</f>
        <v>0</v>
      </c>
      <c r="BH306" s="243">
        <f>IF(N306="sníž. přenesená",J306,0)</f>
        <v>0</v>
      </c>
      <c r="BI306" s="243">
        <f>IF(N306="nulová",J306,0)</f>
        <v>0</v>
      </c>
      <c r="BJ306" s="17" t="s">
        <v>81</v>
      </c>
      <c r="BK306" s="243">
        <f>ROUND(I306*H306,2)</f>
        <v>0</v>
      </c>
      <c r="BL306" s="17" t="s">
        <v>149</v>
      </c>
      <c r="BM306" s="242" t="s">
        <v>449</v>
      </c>
    </row>
    <row r="307" s="12" customFormat="1">
      <c r="B307" s="244"/>
      <c r="C307" s="245"/>
      <c r="D307" s="246" t="s">
        <v>151</v>
      </c>
      <c r="E307" s="247" t="s">
        <v>1</v>
      </c>
      <c r="F307" s="248" t="s">
        <v>450</v>
      </c>
      <c r="G307" s="245"/>
      <c r="H307" s="247" t="s">
        <v>1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AT307" s="254" t="s">
        <v>151</v>
      </c>
      <c r="AU307" s="254" t="s">
        <v>83</v>
      </c>
      <c r="AV307" s="12" t="s">
        <v>81</v>
      </c>
      <c r="AW307" s="12" t="s">
        <v>31</v>
      </c>
      <c r="AX307" s="12" t="s">
        <v>74</v>
      </c>
      <c r="AY307" s="254" t="s">
        <v>142</v>
      </c>
    </row>
    <row r="308" s="12" customFormat="1">
      <c r="B308" s="244"/>
      <c r="C308" s="245"/>
      <c r="D308" s="246" t="s">
        <v>151</v>
      </c>
      <c r="E308" s="247" t="s">
        <v>1</v>
      </c>
      <c r="F308" s="248" t="s">
        <v>444</v>
      </c>
      <c r="G308" s="245"/>
      <c r="H308" s="247" t="s">
        <v>1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AT308" s="254" t="s">
        <v>151</v>
      </c>
      <c r="AU308" s="254" t="s">
        <v>83</v>
      </c>
      <c r="AV308" s="12" t="s">
        <v>81</v>
      </c>
      <c r="AW308" s="12" t="s">
        <v>31</v>
      </c>
      <c r="AX308" s="12" t="s">
        <v>74</v>
      </c>
      <c r="AY308" s="254" t="s">
        <v>142</v>
      </c>
    </row>
    <row r="309" s="13" customFormat="1">
      <c r="B309" s="255"/>
      <c r="C309" s="256"/>
      <c r="D309" s="246" t="s">
        <v>151</v>
      </c>
      <c r="E309" s="257" t="s">
        <v>1</v>
      </c>
      <c r="F309" s="258" t="s">
        <v>451</v>
      </c>
      <c r="G309" s="256"/>
      <c r="H309" s="259">
        <v>4.7149999999999999</v>
      </c>
      <c r="I309" s="260"/>
      <c r="J309" s="256"/>
      <c r="K309" s="256"/>
      <c r="L309" s="261"/>
      <c r="M309" s="262"/>
      <c r="N309" s="263"/>
      <c r="O309" s="263"/>
      <c r="P309" s="263"/>
      <c r="Q309" s="263"/>
      <c r="R309" s="263"/>
      <c r="S309" s="263"/>
      <c r="T309" s="264"/>
      <c r="AT309" s="265" t="s">
        <v>151</v>
      </c>
      <c r="AU309" s="265" t="s">
        <v>83</v>
      </c>
      <c r="AV309" s="13" t="s">
        <v>83</v>
      </c>
      <c r="AW309" s="13" t="s">
        <v>31</v>
      </c>
      <c r="AX309" s="13" t="s">
        <v>74</v>
      </c>
      <c r="AY309" s="265" t="s">
        <v>142</v>
      </c>
    </row>
    <row r="310" s="14" customFormat="1">
      <c r="B310" s="266"/>
      <c r="C310" s="267"/>
      <c r="D310" s="246" t="s">
        <v>151</v>
      </c>
      <c r="E310" s="268" t="s">
        <v>1</v>
      </c>
      <c r="F310" s="269" t="s">
        <v>154</v>
      </c>
      <c r="G310" s="267"/>
      <c r="H310" s="270">
        <v>4.7149999999999999</v>
      </c>
      <c r="I310" s="271"/>
      <c r="J310" s="267"/>
      <c r="K310" s="267"/>
      <c r="L310" s="272"/>
      <c r="M310" s="273"/>
      <c r="N310" s="274"/>
      <c r="O310" s="274"/>
      <c r="P310" s="274"/>
      <c r="Q310" s="274"/>
      <c r="R310" s="274"/>
      <c r="S310" s="274"/>
      <c r="T310" s="275"/>
      <c r="AT310" s="276" t="s">
        <v>151</v>
      </c>
      <c r="AU310" s="276" t="s">
        <v>83</v>
      </c>
      <c r="AV310" s="14" t="s">
        <v>149</v>
      </c>
      <c r="AW310" s="14" t="s">
        <v>31</v>
      </c>
      <c r="AX310" s="14" t="s">
        <v>81</v>
      </c>
      <c r="AY310" s="276" t="s">
        <v>142</v>
      </c>
    </row>
    <row r="311" s="1" customFormat="1" ht="24" customHeight="1">
      <c r="B311" s="38"/>
      <c r="C311" s="231" t="s">
        <v>452</v>
      </c>
      <c r="D311" s="231" t="s">
        <v>144</v>
      </c>
      <c r="E311" s="232" t="s">
        <v>453</v>
      </c>
      <c r="F311" s="233" t="s">
        <v>454</v>
      </c>
      <c r="G311" s="234" t="s">
        <v>383</v>
      </c>
      <c r="H311" s="235">
        <v>166</v>
      </c>
      <c r="I311" s="236"/>
      <c r="J311" s="237">
        <f>ROUND(I311*H311,2)</f>
        <v>0</v>
      </c>
      <c r="K311" s="233" t="s">
        <v>148</v>
      </c>
      <c r="L311" s="43"/>
      <c r="M311" s="238" t="s">
        <v>1</v>
      </c>
      <c r="N311" s="239" t="s">
        <v>39</v>
      </c>
      <c r="O311" s="86"/>
      <c r="P311" s="240">
        <f>O311*H311</f>
        <v>0</v>
      </c>
      <c r="Q311" s="240">
        <v>0.15540000000000001</v>
      </c>
      <c r="R311" s="240">
        <f>Q311*H311</f>
        <v>25.796400000000002</v>
      </c>
      <c r="S311" s="240">
        <v>0</v>
      </c>
      <c r="T311" s="241">
        <f>S311*H311</f>
        <v>0</v>
      </c>
      <c r="AR311" s="242" t="s">
        <v>149</v>
      </c>
      <c r="AT311" s="242" t="s">
        <v>144</v>
      </c>
      <c r="AU311" s="242" t="s">
        <v>83</v>
      </c>
      <c r="AY311" s="17" t="s">
        <v>142</v>
      </c>
      <c r="BE311" s="243">
        <f>IF(N311="základní",J311,0)</f>
        <v>0</v>
      </c>
      <c r="BF311" s="243">
        <f>IF(N311="snížená",J311,0)</f>
        <v>0</v>
      </c>
      <c r="BG311" s="243">
        <f>IF(N311="zákl. přenesená",J311,0)</f>
        <v>0</v>
      </c>
      <c r="BH311" s="243">
        <f>IF(N311="sníž. přenesená",J311,0)</f>
        <v>0</v>
      </c>
      <c r="BI311" s="243">
        <f>IF(N311="nulová",J311,0)</f>
        <v>0</v>
      </c>
      <c r="BJ311" s="17" t="s">
        <v>81</v>
      </c>
      <c r="BK311" s="243">
        <f>ROUND(I311*H311,2)</f>
        <v>0</v>
      </c>
      <c r="BL311" s="17" t="s">
        <v>149</v>
      </c>
      <c r="BM311" s="242" t="s">
        <v>455</v>
      </c>
    </row>
    <row r="312" s="12" customFormat="1">
      <c r="B312" s="244"/>
      <c r="C312" s="245"/>
      <c r="D312" s="246" t="s">
        <v>151</v>
      </c>
      <c r="E312" s="247" t="s">
        <v>1</v>
      </c>
      <c r="F312" s="248" t="s">
        <v>456</v>
      </c>
      <c r="G312" s="245"/>
      <c r="H312" s="247" t="s">
        <v>1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AT312" s="254" t="s">
        <v>151</v>
      </c>
      <c r="AU312" s="254" t="s">
        <v>83</v>
      </c>
      <c r="AV312" s="12" t="s">
        <v>81</v>
      </c>
      <c r="AW312" s="12" t="s">
        <v>31</v>
      </c>
      <c r="AX312" s="12" t="s">
        <v>74</v>
      </c>
      <c r="AY312" s="254" t="s">
        <v>142</v>
      </c>
    </row>
    <row r="313" s="13" customFormat="1">
      <c r="B313" s="255"/>
      <c r="C313" s="256"/>
      <c r="D313" s="246" t="s">
        <v>151</v>
      </c>
      <c r="E313" s="257" t="s">
        <v>1</v>
      </c>
      <c r="F313" s="258" t="s">
        <v>457</v>
      </c>
      <c r="G313" s="256"/>
      <c r="H313" s="259">
        <v>66</v>
      </c>
      <c r="I313" s="260"/>
      <c r="J313" s="256"/>
      <c r="K313" s="256"/>
      <c r="L313" s="261"/>
      <c r="M313" s="262"/>
      <c r="N313" s="263"/>
      <c r="O313" s="263"/>
      <c r="P313" s="263"/>
      <c r="Q313" s="263"/>
      <c r="R313" s="263"/>
      <c r="S313" s="263"/>
      <c r="T313" s="264"/>
      <c r="AT313" s="265" t="s">
        <v>151</v>
      </c>
      <c r="AU313" s="265" t="s">
        <v>83</v>
      </c>
      <c r="AV313" s="13" t="s">
        <v>83</v>
      </c>
      <c r="AW313" s="13" t="s">
        <v>31</v>
      </c>
      <c r="AX313" s="13" t="s">
        <v>74</v>
      </c>
      <c r="AY313" s="265" t="s">
        <v>142</v>
      </c>
    </row>
    <row r="314" s="12" customFormat="1">
      <c r="B314" s="244"/>
      <c r="C314" s="245"/>
      <c r="D314" s="246" t="s">
        <v>151</v>
      </c>
      <c r="E314" s="247" t="s">
        <v>1</v>
      </c>
      <c r="F314" s="248" t="s">
        <v>458</v>
      </c>
      <c r="G314" s="245"/>
      <c r="H314" s="247" t="s">
        <v>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AT314" s="254" t="s">
        <v>151</v>
      </c>
      <c r="AU314" s="254" t="s">
        <v>83</v>
      </c>
      <c r="AV314" s="12" t="s">
        <v>81</v>
      </c>
      <c r="AW314" s="12" t="s">
        <v>31</v>
      </c>
      <c r="AX314" s="12" t="s">
        <v>74</v>
      </c>
      <c r="AY314" s="254" t="s">
        <v>142</v>
      </c>
    </row>
    <row r="315" s="13" customFormat="1">
      <c r="B315" s="255"/>
      <c r="C315" s="256"/>
      <c r="D315" s="246" t="s">
        <v>151</v>
      </c>
      <c r="E315" s="257" t="s">
        <v>1</v>
      </c>
      <c r="F315" s="258" t="s">
        <v>211</v>
      </c>
      <c r="G315" s="256"/>
      <c r="H315" s="259">
        <v>10</v>
      </c>
      <c r="I315" s="260"/>
      <c r="J315" s="256"/>
      <c r="K315" s="256"/>
      <c r="L315" s="261"/>
      <c r="M315" s="262"/>
      <c r="N315" s="263"/>
      <c r="O315" s="263"/>
      <c r="P315" s="263"/>
      <c r="Q315" s="263"/>
      <c r="R315" s="263"/>
      <c r="S315" s="263"/>
      <c r="T315" s="264"/>
      <c r="AT315" s="265" t="s">
        <v>151</v>
      </c>
      <c r="AU315" s="265" t="s">
        <v>83</v>
      </c>
      <c r="AV315" s="13" t="s">
        <v>83</v>
      </c>
      <c r="AW315" s="13" t="s">
        <v>31</v>
      </c>
      <c r="AX315" s="13" t="s">
        <v>74</v>
      </c>
      <c r="AY315" s="265" t="s">
        <v>142</v>
      </c>
    </row>
    <row r="316" s="12" customFormat="1">
      <c r="B316" s="244"/>
      <c r="C316" s="245"/>
      <c r="D316" s="246" t="s">
        <v>151</v>
      </c>
      <c r="E316" s="247" t="s">
        <v>1</v>
      </c>
      <c r="F316" s="248" t="s">
        <v>459</v>
      </c>
      <c r="G316" s="245"/>
      <c r="H316" s="247" t="s">
        <v>1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AT316" s="254" t="s">
        <v>151</v>
      </c>
      <c r="AU316" s="254" t="s">
        <v>83</v>
      </c>
      <c r="AV316" s="12" t="s">
        <v>81</v>
      </c>
      <c r="AW316" s="12" t="s">
        <v>31</v>
      </c>
      <c r="AX316" s="12" t="s">
        <v>74</v>
      </c>
      <c r="AY316" s="254" t="s">
        <v>142</v>
      </c>
    </row>
    <row r="317" s="13" customFormat="1">
      <c r="B317" s="255"/>
      <c r="C317" s="256"/>
      <c r="D317" s="246" t="s">
        <v>151</v>
      </c>
      <c r="E317" s="257" t="s">
        <v>1</v>
      </c>
      <c r="F317" s="258" t="s">
        <v>460</v>
      </c>
      <c r="G317" s="256"/>
      <c r="H317" s="259">
        <v>90</v>
      </c>
      <c r="I317" s="260"/>
      <c r="J317" s="256"/>
      <c r="K317" s="256"/>
      <c r="L317" s="261"/>
      <c r="M317" s="262"/>
      <c r="N317" s="263"/>
      <c r="O317" s="263"/>
      <c r="P317" s="263"/>
      <c r="Q317" s="263"/>
      <c r="R317" s="263"/>
      <c r="S317" s="263"/>
      <c r="T317" s="264"/>
      <c r="AT317" s="265" t="s">
        <v>151</v>
      </c>
      <c r="AU317" s="265" t="s">
        <v>83</v>
      </c>
      <c r="AV317" s="13" t="s">
        <v>83</v>
      </c>
      <c r="AW317" s="13" t="s">
        <v>31</v>
      </c>
      <c r="AX317" s="13" t="s">
        <v>74</v>
      </c>
      <c r="AY317" s="265" t="s">
        <v>142</v>
      </c>
    </row>
    <row r="318" s="14" customFormat="1">
      <c r="B318" s="266"/>
      <c r="C318" s="267"/>
      <c r="D318" s="246" t="s">
        <v>151</v>
      </c>
      <c r="E318" s="268" t="s">
        <v>1</v>
      </c>
      <c r="F318" s="269" t="s">
        <v>154</v>
      </c>
      <c r="G318" s="267"/>
      <c r="H318" s="270">
        <v>166</v>
      </c>
      <c r="I318" s="271"/>
      <c r="J318" s="267"/>
      <c r="K318" s="267"/>
      <c r="L318" s="272"/>
      <c r="M318" s="273"/>
      <c r="N318" s="274"/>
      <c r="O318" s="274"/>
      <c r="P318" s="274"/>
      <c r="Q318" s="274"/>
      <c r="R318" s="274"/>
      <c r="S318" s="274"/>
      <c r="T318" s="275"/>
      <c r="AT318" s="276" t="s">
        <v>151</v>
      </c>
      <c r="AU318" s="276" t="s">
        <v>83</v>
      </c>
      <c r="AV318" s="14" t="s">
        <v>149</v>
      </c>
      <c r="AW318" s="14" t="s">
        <v>31</v>
      </c>
      <c r="AX318" s="14" t="s">
        <v>81</v>
      </c>
      <c r="AY318" s="276" t="s">
        <v>142</v>
      </c>
    </row>
    <row r="319" s="1" customFormat="1" ht="16.5" customHeight="1">
      <c r="B319" s="38"/>
      <c r="C319" s="291" t="s">
        <v>461</v>
      </c>
      <c r="D319" s="291" t="s">
        <v>273</v>
      </c>
      <c r="E319" s="292" t="s">
        <v>462</v>
      </c>
      <c r="F319" s="293" t="s">
        <v>463</v>
      </c>
      <c r="G319" s="294" t="s">
        <v>395</v>
      </c>
      <c r="H319" s="295">
        <v>66.659999999999997</v>
      </c>
      <c r="I319" s="296"/>
      <c r="J319" s="297">
        <f>ROUND(I319*H319,2)</f>
        <v>0</v>
      </c>
      <c r="K319" s="293" t="s">
        <v>148</v>
      </c>
      <c r="L319" s="298"/>
      <c r="M319" s="299" t="s">
        <v>1</v>
      </c>
      <c r="N319" s="300" t="s">
        <v>39</v>
      </c>
      <c r="O319" s="86"/>
      <c r="P319" s="240">
        <f>O319*H319</f>
        <v>0</v>
      </c>
      <c r="Q319" s="240">
        <v>0.082100000000000006</v>
      </c>
      <c r="R319" s="240">
        <f>Q319*H319</f>
        <v>5.4727860000000002</v>
      </c>
      <c r="S319" s="240">
        <v>0</v>
      </c>
      <c r="T319" s="241">
        <f>S319*H319</f>
        <v>0</v>
      </c>
      <c r="AR319" s="242" t="s">
        <v>198</v>
      </c>
      <c r="AT319" s="242" t="s">
        <v>273</v>
      </c>
      <c r="AU319" s="242" t="s">
        <v>83</v>
      </c>
      <c r="AY319" s="17" t="s">
        <v>142</v>
      </c>
      <c r="BE319" s="243">
        <f>IF(N319="základní",J319,0)</f>
        <v>0</v>
      </c>
      <c r="BF319" s="243">
        <f>IF(N319="snížená",J319,0)</f>
        <v>0</v>
      </c>
      <c r="BG319" s="243">
        <f>IF(N319="zákl. přenesená",J319,0)</f>
        <v>0</v>
      </c>
      <c r="BH319" s="243">
        <f>IF(N319="sníž. přenesená",J319,0)</f>
        <v>0</v>
      </c>
      <c r="BI319" s="243">
        <f>IF(N319="nulová",J319,0)</f>
        <v>0</v>
      </c>
      <c r="BJ319" s="17" t="s">
        <v>81</v>
      </c>
      <c r="BK319" s="243">
        <f>ROUND(I319*H319,2)</f>
        <v>0</v>
      </c>
      <c r="BL319" s="17" t="s">
        <v>149</v>
      </c>
      <c r="BM319" s="242" t="s">
        <v>464</v>
      </c>
    </row>
    <row r="320" s="13" customFormat="1">
      <c r="B320" s="255"/>
      <c r="C320" s="256"/>
      <c r="D320" s="246" t="s">
        <v>151</v>
      </c>
      <c r="E320" s="257" t="s">
        <v>1</v>
      </c>
      <c r="F320" s="258" t="s">
        <v>465</v>
      </c>
      <c r="G320" s="256"/>
      <c r="H320" s="259">
        <v>66.659999999999997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AT320" s="265" t="s">
        <v>151</v>
      </c>
      <c r="AU320" s="265" t="s">
        <v>83</v>
      </c>
      <c r="AV320" s="13" t="s">
        <v>83</v>
      </c>
      <c r="AW320" s="13" t="s">
        <v>31</v>
      </c>
      <c r="AX320" s="13" t="s">
        <v>74</v>
      </c>
      <c r="AY320" s="265" t="s">
        <v>142</v>
      </c>
    </row>
    <row r="321" s="14" customFormat="1">
      <c r="B321" s="266"/>
      <c r="C321" s="267"/>
      <c r="D321" s="246" t="s">
        <v>151</v>
      </c>
      <c r="E321" s="268" t="s">
        <v>1</v>
      </c>
      <c r="F321" s="269" t="s">
        <v>154</v>
      </c>
      <c r="G321" s="267"/>
      <c r="H321" s="270">
        <v>66.659999999999997</v>
      </c>
      <c r="I321" s="271"/>
      <c r="J321" s="267"/>
      <c r="K321" s="267"/>
      <c r="L321" s="272"/>
      <c r="M321" s="273"/>
      <c r="N321" s="274"/>
      <c r="O321" s="274"/>
      <c r="P321" s="274"/>
      <c r="Q321" s="274"/>
      <c r="R321" s="274"/>
      <c r="S321" s="274"/>
      <c r="T321" s="275"/>
      <c r="AT321" s="276" t="s">
        <v>151</v>
      </c>
      <c r="AU321" s="276" t="s">
        <v>83</v>
      </c>
      <c r="AV321" s="14" t="s">
        <v>149</v>
      </c>
      <c r="AW321" s="14" t="s">
        <v>31</v>
      </c>
      <c r="AX321" s="14" t="s">
        <v>81</v>
      </c>
      <c r="AY321" s="276" t="s">
        <v>142</v>
      </c>
    </row>
    <row r="322" s="1" customFormat="1" ht="24" customHeight="1">
      <c r="B322" s="38"/>
      <c r="C322" s="291" t="s">
        <v>466</v>
      </c>
      <c r="D322" s="291" t="s">
        <v>273</v>
      </c>
      <c r="E322" s="292" t="s">
        <v>467</v>
      </c>
      <c r="F322" s="293" t="s">
        <v>468</v>
      </c>
      <c r="G322" s="294" t="s">
        <v>395</v>
      </c>
      <c r="H322" s="295">
        <v>10.1</v>
      </c>
      <c r="I322" s="296"/>
      <c r="J322" s="297">
        <f>ROUND(I322*H322,2)</f>
        <v>0</v>
      </c>
      <c r="K322" s="293" t="s">
        <v>148</v>
      </c>
      <c r="L322" s="298"/>
      <c r="M322" s="299" t="s">
        <v>1</v>
      </c>
      <c r="N322" s="300" t="s">
        <v>39</v>
      </c>
      <c r="O322" s="86"/>
      <c r="P322" s="240">
        <f>O322*H322</f>
        <v>0</v>
      </c>
      <c r="Q322" s="240">
        <v>0.048300000000000003</v>
      </c>
      <c r="R322" s="240">
        <f>Q322*H322</f>
        <v>0.48782999999999999</v>
      </c>
      <c r="S322" s="240">
        <v>0</v>
      </c>
      <c r="T322" s="241">
        <f>S322*H322</f>
        <v>0</v>
      </c>
      <c r="AR322" s="242" t="s">
        <v>198</v>
      </c>
      <c r="AT322" s="242" t="s">
        <v>273</v>
      </c>
      <c r="AU322" s="242" t="s">
        <v>83</v>
      </c>
      <c r="AY322" s="17" t="s">
        <v>142</v>
      </c>
      <c r="BE322" s="243">
        <f>IF(N322="základní",J322,0)</f>
        <v>0</v>
      </c>
      <c r="BF322" s="243">
        <f>IF(N322="snížená",J322,0)</f>
        <v>0</v>
      </c>
      <c r="BG322" s="243">
        <f>IF(N322="zákl. přenesená",J322,0)</f>
        <v>0</v>
      </c>
      <c r="BH322" s="243">
        <f>IF(N322="sníž. přenesená",J322,0)</f>
        <v>0</v>
      </c>
      <c r="BI322" s="243">
        <f>IF(N322="nulová",J322,0)</f>
        <v>0</v>
      </c>
      <c r="BJ322" s="17" t="s">
        <v>81</v>
      </c>
      <c r="BK322" s="243">
        <f>ROUND(I322*H322,2)</f>
        <v>0</v>
      </c>
      <c r="BL322" s="17" t="s">
        <v>149</v>
      </c>
      <c r="BM322" s="242" t="s">
        <v>469</v>
      </c>
    </row>
    <row r="323" s="12" customFormat="1">
      <c r="B323" s="244"/>
      <c r="C323" s="245"/>
      <c r="D323" s="246" t="s">
        <v>151</v>
      </c>
      <c r="E323" s="247" t="s">
        <v>1</v>
      </c>
      <c r="F323" s="248" t="s">
        <v>470</v>
      </c>
      <c r="G323" s="245"/>
      <c r="H323" s="247" t="s">
        <v>1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AT323" s="254" t="s">
        <v>151</v>
      </c>
      <c r="AU323" s="254" t="s">
        <v>83</v>
      </c>
      <c r="AV323" s="12" t="s">
        <v>81</v>
      </c>
      <c r="AW323" s="12" t="s">
        <v>31</v>
      </c>
      <c r="AX323" s="12" t="s">
        <v>74</v>
      </c>
      <c r="AY323" s="254" t="s">
        <v>142</v>
      </c>
    </row>
    <row r="324" s="13" customFormat="1">
      <c r="B324" s="255"/>
      <c r="C324" s="256"/>
      <c r="D324" s="246" t="s">
        <v>151</v>
      </c>
      <c r="E324" s="257" t="s">
        <v>1</v>
      </c>
      <c r="F324" s="258" t="s">
        <v>471</v>
      </c>
      <c r="G324" s="256"/>
      <c r="H324" s="259">
        <v>10.1</v>
      </c>
      <c r="I324" s="260"/>
      <c r="J324" s="256"/>
      <c r="K324" s="256"/>
      <c r="L324" s="261"/>
      <c r="M324" s="262"/>
      <c r="N324" s="263"/>
      <c r="O324" s="263"/>
      <c r="P324" s="263"/>
      <c r="Q324" s="263"/>
      <c r="R324" s="263"/>
      <c r="S324" s="263"/>
      <c r="T324" s="264"/>
      <c r="AT324" s="265" t="s">
        <v>151</v>
      </c>
      <c r="AU324" s="265" t="s">
        <v>83</v>
      </c>
      <c r="AV324" s="13" t="s">
        <v>83</v>
      </c>
      <c r="AW324" s="13" t="s">
        <v>31</v>
      </c>
      <c r="AX324" s="13" t="s">
        <v>74</v>
      </c>
      <c r="AY324" s="265" t="s">
        <v>142</v>
      </c>
    </row>
    <row r="325" s="14" customFormat="1">
      <c r="B325" s="266"/>
      <c r="C325" s="267"/>
      <c r="D325" s="246" t="s">
        <v>151</v>
      </c>
      <c r="E325" s="268" t="s">
        <v>1</v>
      </c>
      <c r="F325" s="269" t="s">
        <v>154</v>
      </c>
      <c r="G325" s="267"/>
      <c r="H325" s="270">
        <v>10.1</v>
      </c>
      <c r="I325" s="271"/>
      <c r="J325" s="267"/>
      <c r="K325" s="267"/>
      <c r="L325" s="272"/>
      <c r="M325" s="273"/>
      <c r="N325" s="274"/>
      <c r="O325" s="274"/>
      <c r="P325" s="274"/>
      <c r="Q325" s="274"/>
      <c r="R325" s="274"/>
      <c r="S325" s="274"/>
      <c r="T325" s="275"/>
      <c r="AT325" s="276" t="s">
        <v>151</v>
      </c>
      <c r="AU325" s="276" t="s">
        <v>83</v>
      </c>
      <c r="AV325" s="14" t="s">
        <v>149</v>
      </c>
      <c r="AW325" s="14" t="s">
        <v>31</v>
      </c>
      <c r="AX325" s="14" t="s">
        <v>81</v>
      </c>
      <c r="AY325" s="276" t="s">
        <v>142</v>
      </c>
    </row>
    <row r="326" s="1" customFormat="1" ht="24" customHeight="1">
      <c r="B326" s="38"/>
      <c r="C326" s="291" t="s">
        <v>472</v>
      </c>
      <c r="D326" s="291" t="s">
        <v>273</v>
      </c>
      <c r="E326" s="292" t="s">
        <v>473</v>
      </c>
      <c r="F326" s="293" t="s">
        <v>474</v>
      </c>
      <c r="G326" s="294" t="s">
        <v>395</v>
      </c>
      <c r="H326" s="295">
        <v>90.900000000000006</v>
      </c>
      <c r="I326" s="296"/>
      <c r="J326" s="297">
        <f>ROUND(I326*H326,2)</f>
        <v>0</v>
      </c>
      <c r="K326" s="293" t="s">
        <v>148</v>
      </c>
      <c r="L326" s="298"/>
      <c r="M326" s="299" t="s">
        <v>1</v>
      </c>
      <c r="N326" s="300" t="s">
        <v>39</v>
      </c>
      <c r="O326" s="86"/>
      <c r="P326" s="240">
        <f>O326*H326</f>
        <v>0</v>
      </c>
      <c r="Q326" s="240">
        <v>0.064000000000000001</v>
      </c>
      <c r="R326" s="240">
        <f>Q326*H326</f>
        <v>5.8176000000000005</v>
      </c>
      <c r="S326" s="240">
        <v>0</v>
      </c>
      <c r="T326" s="241">
        <f>S326*H326</f>
        <v>0</v>
      </c>
      <c r="AR326" s="242" t="s">
        <v>198</v>
      </c>
      <c r="AT326" s="242" t="s">
        <v>273</v>
      </c>
      <c r="AU326" s="242" t="s">
        <v>83</v>
      </c>
      <c r="AY326" s="17" t="s">
        <v>142</v>
      </c>
      <c r="BE326" s="243">
        <f>IF(N326="základní",J326,0)</f>
        <v>0</v>
      </c>
      <c r="BF326" s="243">
        <f>IF(N326="snížená",J326,0)</f>
        <v>0</v>
      </c>
      <c r="BG326" s="243">
        <f>IF(N326="zákl. přenesená",J326,0)</f>
        <v>0</v>
      </c>
      <c r="BH326" s="243">
        <f>IF(N326="sníž. přenesená",J326,0)</f>
        <v>0</v>
      </c>
      <c r="BI326" s="243">
        <f>IF(N326="nulová",J326,0)</f>
        <v>0</v>
      </c>
      <c r="BJ326" s="17" t="s">
        <v>81</v>
      </c>
      <c r="BK326" s="243">
        <f>ROUND(I326*H326,2)</f>
        <v>0</v>
      </c>
      <c r="BL326" s="17" t="s">
        <v>149</v>
      </c>
      <c r="BM326" s="242" t="s">
        <v>475</v>
      </c>
    </row>
    <row r="327" s="12" customFormat="1">
      <c r="B327" s="244"/>
      <c r="C327" s="245"/>
      <c r="D327" s="246" t="s">
        <v>151</v>
      </c>
      <c r="E327" s="247" t="s">
        <v>1</v>
      </c>
      <c r="F327" s="248" t="s">
        <v>476</v>
      </c>
      <c r="G327" s="245"/>
      <c r="H327" s="247" t="s">
        <v>1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AT327" s="254" t="s">
        <v>151</v>
      </c>
      <c r="AU327" s="254" t="s">
        <v>83</v>
      </c>
      <c r="AV327" s="12" t="s">
        <v>81</v>
      </c>
      <c r="AW327" s="12" t="s">
        <v>31</v>
      </c>
      <c r="AX327" s="12" t="s">
        <v>74</v>
      </c>
      <c r="AY327" s="254" t="s">
        <v>142</v>
      </c>
    </row>
    <row r="328" s="13" customFormat="1">
      <c r="B328" s="255"/>
      <c r="C328" s="256"/>
      <c r="D328" s="246" t="s">
        <v>151</v>
      </c>
      <c r="E328" s="257" t="s">
        <v>1</v>
      </c>
      <c r="F328" s="258" t="s">
        <v>477</v>
      </c>
      <c r="G328" s="256"/>
      <c r="H328" s="259">
        <v>90.900000000000006</v>
      </c>
      <c r="I328" s="260"/>
      <c r="J328" s="256"/>
      <c r="K328" s="256"/>
      <c r="L328" s="261"/>
      <c r="M328" s="262"/>
      <c r="N328" s="263"/>
      <c r="O328" s="263"/>
      <c r="P328" s="263"/>
      <c r="Q328" s="263"/>
      <c r="R328" s="263"/>
      <c r="S328" s="263"/>
      <c r="T328" s="264"/>
      <c r="AT328" s="265" t="s">
        <v>151</v>
      </c>
      <c r="AU328" s="265" t="s">
        <v>83</v>
      </c>
      <c r="AV328" s="13" t="s">
        <v>83</v>
      </c>
      <c r="AW328" s="13" t="s">
        <v>31</v>
      </c>
      <c r="AX328" s="13" t="s">
        <v>74</v>
      </c>
      <c r="AY328" s="265" t="s">
        <v>142</v>
      </c>
    </row>
    <row r="329" s="14" customFormat="1">
      <c r="B329" s="266"/>
      <c r="C329" s="267"/>
      <c r="D329" s="246" t="s">
        <v>151</v>
      </c>
      <c r="E329" s="268" t="s">
        <v>1</v>
      </c>
      <c r="F329" s="269" t="s">
        <v>154</v>
      </c>
      <c r="G329" s="267"/>
      <c r="H329" s="270">
        <v>90.900000000000006</v>
      </c>
      <c r="I329" s="271"/>
      <c r="J329" s="267"/>
      <c r="K329" s="267"/>
      <c r="L329" s="272"/>
      <c r="M329" s="273"/>
      <c r="N329" s="274"/>
      <c r="O329" s="274"/>
      <c r="P329" s="274"/>
      <c r="Q329" s="274"/>
      <c r="R329" s="274"/>
      <c r="S329" s="274"/>
      <c r="T329" s="275"/>
      <c r="AT329" s="276" t="s">
        <v>151</v>
      </c>
      <c r="AU329" s="276" t="s">
        <v>83</v>
      </c>
      <c r="AV329" s="14" t="s">
        <v>149</v>
      </c>
      <c r="AW329" s="14" t="s">
        <v>31</v>
      </c>
      <c r="AX329" s="14" t="s">
        <v>81</v>
      </c>
      <c r="AY329" s="276" t="s">
        <v>142</v>
      </c>
    </row>
    <row r="330" s="1" customFormat="1" ht="24" customHeight="1">
      <c r="B330" s="38"/>
      <c r="C330" s="231" t="s">
        <v>478</v>
      </c>
      <c r="D330" s="231" t="s">
        <v>144</v>
      </c>
      <c r="E330" s="232" t="s">
        <v>479</v>
      </c>
      <c r="F330" s="233" t="s">
        <v>480</v>
      </c>
      <c r="G330" s="234" t="s">
        <v>383</v>
      </c>
      <c r="H330" s="235">
        <v>104</v>
      </c>
      <c r="I330" s="236"/>
      <c r="J330" s="237">
        <f>ROUND(I330*H330,2)</f>
        <v>0</v>
      </c>
      <c r="K330" s="233" t="s">
        <v>148</v>
      </c>
      <c r="L330" s="43"/>
      <c r="M330" s="238" t="s">
        <v>1</v>
      </c>
      <c r="N330" s="239" t="s">
        <v>39</v>
      </c>
      <c r="O330" s="86"/>
      <c r="P330" s="240">
        <f>O330*H330</f>
        <v>0</v>
      </c>
      <c r="Q330" s="240">
        <v>0.1295</v>
      </c>
      <c r="R330" s="240">
        <f>Q330*H330</f>
        <v>13.468</v>
      </c>
      <c r="S330" s="240">
        <v>0</v>
      </c>
      <c r="T330" s="241">
        <f>S330*H330</f>
        <v>0</v>
      </c>
      <c r="AR330" s="242" t="s">
        <v>149</v>
      </c>
      <c r="AT330" s="242" t="s">
        <v>144</v>
      </c>
      <c r="AU330" s="242" t="s">
        <v>83</v>
      </c>
      <c r="AY330" s="17" t="s">
        <v>142</v>
      </c>
      <c r="BE330" s="243">
        <f>IF(N330="základní",J330,0)</f>
        <v>0</v>
      </c>
      <c r="BF330" s="243">
        <f>IF(N330="snížená",J330,0)</f>
        <v>0</v>
      </c>
      <c r="BG330" s="243">
        <f>IF(N330="zákl. přenesená",J330,0)</f>
        <v>0</v>
      </c>
      <c r="BH330" s="243">
        <f>IF(N330="sníž. přenesená",J330,0)</f>
        <v>0</v>
      </c>
      <c r="BI330" s="243">
        <f>IF(N330="nulová",J330,0)</f>
        <v>0</v>
      </c>
      <c r="BJ330" s="17" t="s">
        <v>81</v>
      </c>
      <c r="BK330" s="243">
        <f>ROUND(I330*H330,2)</f>
        <v>0</v>
      </c>
      <c r="BL330" s="17" t="s">
        <v>149</v>
      </c>
      <c r="BM330" s="242" t="s">
        <v>481</v>
      </c>
    </row>
    <row r="331" s="12" customFormat="1">
      <c r="B331" s="244"/>
      <c r="C331" s="245"/>
      <c r="D331" s="246" t="s">
        <v>151</v>
      </c>
      <c r="E331" s="247" t="s">
        <v>1</v>
      </c>
      <c r="F331" s="248" t="s">
        <v>482</v>
      </c>
      <c r="G331" s="245"/>
      <c r="H331" s="247" t="s">
        <v>1</v>
      </c>
      <c r="I331" s="249"/>
      <c r="J331" s="245"/>
      <c r="K331" s="245"/>
      <c r="L331" s="250"/>
      <c r="M331" s="251"/>
      <c r="N331" s="252"/>
      <c r="O331" s="252"/>
      <c r="P331" s="252"/>
      <c r="Q331" s="252"/>
      <c r="R331" s="252"/>
      <c r="S331" s="252"/>
      <c r="T331" s="253"/>
      <c r="AT331" s="254" t="s">
        <v>151</v>
      </c>
      <c r="AU331" s="254" t="s">
        <v>83</v>
      </c>
      <c r="AV331" s="12" t="s">
        <v>81</v>
      </c>
      <c r="AW331" s="12" t="s">
        <v>31</v>
      </c>
      <c r="AX331" s="12" t="s">
        <v>74</v>
      </c>
      <c r="AY331" s="254" t="s">
        <v>142</v>
      </c>
    </row>
    <row r="332" s="13" customFormat="1">
      <c r="B332" s="255"/>
      <c r="C332" s="256"/>
      <c r="D332" s="246" t="s">
        <v>151</v>
      </c>
      <c r="E332" s="257" t="s">
        <v>1</v>
      </c>
      <c r="F332" s="258" t="s">
        <v>483</v>
      </c>
      <c r="G332" s="256"/>
      <c r="H332" s="259">
        <v>104</v>
      </c>
      <c r="I332" s="260"/>
      <c r="J332" s="256"/>
      <c r="K332" s="256"/>
      <c r="L332" s="261"/>
      <c r="M332" s="262"/>
      <c r="N332" s="263"/>
      <c r="O332" s="263"/>
      <c r="P332" s="263"/>
      <c r="Q332" s="263"/>
      <c r="R332" s="263"/>
      <c r="S332" s="263"/>
      <c r="T332" s="264"/>
      <c r="AT332" s="265" t="s">
        <v>151</v>
      </c>
      <c r="AU332" s="265" t="s">
        <v>83</v>
      </c>
      <c r="AV332" s="13" t="s">
        <v>83</v>
      </c>
      <c r="AW332" s="13" t="s">
        <v>31</v>
      </c>
      <c r="AX332" s="13" t="s">
        <v>74</v>
      </c>
      <c r="AY332" s="265" t="s">
        <v>142</v>
      </c>
    </row>
    <row r="333" s="14" customFormat="1">
      <c r="B333" s="266"/>
      <c r="C333" s="267"/>
      <c r="D333" s="246" t="s">
        <v>151</v>
      </c>
      <c r="E333" s="268" t="s">
        <v>1</v>
      </c>
      <c r="F333" s="269" t="s">
        <v>154</v>
      </c>
      <c r="G333" s="267"/>
      <c r="H333" s="270">
        <v>104</v>
      </c>
      <c r="I333" s="271"/>
      <c r="J333" s="267"/>
      <c r="K333" s="267"/>
      <c r="L333" s="272"/>
      <c r="M333" s="273"/>
      <c r="N333" s="274"/>
      <c r="O333" s="274"/>
      <c r="P333" s="274"/>
      <c r="Q333" s="274"/>
      <c r="R333" s="274"/>
      <c r="S333" s="274"/>
      <c r="T333" s="275"/>
      <c r="AT333" s="276" t="s">
        <v>151</v>
      </c>
      <c r="AU333" s="276" t="s">
        <v>83</v>
      </c>
      <c r="AV333" s="14" t="s">
        <v>149</v>
      </c>
      <c r="AW333" s="14" t="s">
        <v>31</v>
      </c>
      <c r="AX333" s="14" t="s">
        <v>81</v>
      </c>
      <c r="AY333" s="276" t="s">
        <v>142</v>
      </c>
    </row>
    <row r="334" s="1" customFormat="1" ht="24" customHeight="1">
      <c r="B334" s="38"/>
      <c r="C334" s="291" t="s">
        <v>484</v>
      </c>
      <c r="D334" s="291" t="s">
        <v>273</v>
      </c>
      <c r="E334" s="292" t="s">
        <v>485</v>
      </c>
      <c r="F334" s="293" t="s">
        <v>486</v>
      </c>
      <c r="G334" s="294" t="s">
        <v>395</v>
      </c>
      <c r="H334" s="295">
        <v>105.04000000000001</v>
      </c>
      <c r="I334" s="296"/>
      <c r="J334" s="297">
        <f>ROUND(I334*H334,2)</f>
        <v>0</v>
      </c>
      <c r="K334" s="293" t="s">
        <v>148</v>
      </c>
      <c r="L334" s="298"/>
      <c r="M334" s="299" t="s">
        <v>1</v>
      </c>
      <c r="N334" s="300" t="s">
        <v>39</v>
      </c>
      <c r="O334" s="86"/>
      <c r="P334" s="240">
        <f>O334*H334</f>
        <v>0</v>
      </c>
      <c r="Q334" s="240">
        <v>0.053999999999999999</v>
      </c>
      <c r="R334" s="240">
        <f>Q334*H334</f>
        <v>5.6721599999999999</v>
      </c>
      <c r="S334" s="240">
        <v>0</v>
      </c>
      <c r="T334" s="241">
        <f>S334*H334</f>
        <v>0</v>
      </c>
      <c r="AR334" s="242" t="s">
        <v>198</v>
      </c>
      <c r="AT334" s="242" t="s">
        <v>273</v>
      </c>
      <c r="AU334" s="242" t="s">
        <v>83</v>
      </c>
      <c r="AY334" s="17" t="s">
        <v>142</v>
      </c>
      <c r="BE334" s="243">
        <f>IF(N334="základní",J334,0)</f>
        <v>0</v>
      </c>
      <c r="BF334" s="243">
        <f>IF(N334="snížená",J334,0)</f>
        <v>0</v>
      </c>
      <c r="BG334" s="243">
        <f>IF(N334="zákl. přenesená",J334,0)</f>
        <v>0</v>
      </c>
      <c r="BH334" s="243">
        <f>IF(N334="sníž. přenesená",J334,0)</f>
        <v>0</v>
      </c>
      <c r="BI334" s="243">
        <f>IF(N334="nulová",J334,0)</f>
        <v>0</v>
      </c>
      <c r="BJ334" s="17" t="s">
        <v>81</v>
      </c>
      <c r="BK334" s="243">
        <f>ROUND(I334*H334,2)</f>
        <v>0</v>
      </c>
      <c r="BL334" s="17" t="s">
        <v>149</v>
      </c>
      <c r="BM334" s="242" t="s">
        <v>487</v>
      </c>
    </row>
    <row r="335" s="13" customFormat="1">
      <c r="B335" s="255"/>
      <c r="C335" s="256"/>
      <c r="D335" s="246" t="s">
        <v>151</v>
      </c>
      <c r="E335" s="257" t="s">
        <v>1</v>
      </c>
      <c r="F335" s="258" t="s">
        <v>488</v>
      </c>
      <c r="G335" s="256"/>
      <c r="H335" s="259">
        <v>105.04000000000001</v>
      </c>
      <c r="I335" s="260"/>
      <c r="J335" s="256"/>
      <c r="K335" s="256"/>
      <c r="L335" s="261"/>
      <c r="M335" s="262"/>
      <c r="N335" s="263"/>
      <c r="O335" s="263"/>
      <c r="P335" s="263"/>
      <c r="Q335" s="263"/>
      <c r="R335" s="263"/>
      <c r="S335" s="263"/>
      <c r="T335" s="264"/>
      <c r="AT335" s="265" t="s">
        <v>151</v>
      </c>
      <c r="AU335" s="265" t="s">
        <v>83</v>
      </c>
      <c r="AV335" s="13" t="s">
        <v>83</v>
      </c>
      <c r="AW335" s="13" t="s">
        <v>31</v>
      </c>
      <c r="AX335" s="13" t="s">
        <v>74</v>
      </c>
      <c r="AY335" s="265" t="s">
        <v>142</v>
      </c>
    </row>
    <row r="336" s="14" customFormat="1">
      <c r="B336" s="266"/>
      <c r="C336" s="267"/>
      <c r="D336" s="246" t="s">
        <v>151</v>
      </c>
      <c r="E336" s="268" t="s">
        <v>1</v>
      </c>
      <c r="F336" s="269" t="s">
        <v>154</v>
      </c>
      <c r="G336" s="267"/>
      <c r="H336" s="270">
        <v>105.04000000000001</v>
      </c>
      <c r="I336" s="271"/>
      <c r="J336" s="267"/>
      <c r="K336" s="267"/>
      <c r="L336" s="272"/>
      <c r="M336" s="273"/>
      <c r="N336" s="274"/>
      <c r="O336" s="274"/>
      <c r="P336" s="274"/>
      <c r="Q336" s="274"/>
      <c r="R336" s="274"/>
      <c r="S336" s="274"/>
      <c r="T336" s="275"/>
      <c r="AT336" s="276" t="s">
        <v>151</v>
      </c>
      <c r="AU336" s="276" t="s">
        <v>83</v>
      </c>
      <c r="AV336" s="14" t="s">
        <v>149</v>
      </c>
      <c r="AW336" s="14" t="s">
        <v>31</v>
      </c>
      <c r="AX336" s="14" t="s">
        <v>81</v>
      </c>
      <c r="AY336" s="276" t="s">
        <v>142</v>
      </c>
    </row>
    <row r="337" s="1" customFormat="1" ht="24" customHeight="1">
      <c r="B337" s="38"/>
      <c r="C337" s="231" t="s">
        <v>489</v>
      </c>
      <c r="D337" s="231" t="s">
        <v>144</v>
      </c>
      <c r="E337" s="232" t="s">
        <v>490</v>
      </c>
      <c r="F337" s="233" t="s">
        <v>491</v>
      </c>
      <c r="G337" s="234" t="s">
        <v>157</v>
      </c>
      <c r="H337" s="235">
        <v>2.7000000000000002</v>
      </c>
      <c r="I337" s="236"/>
      <c r="J337" s="237">
        <f>ROUND(I337*H337,2)</f>
        <v>0</v>
      </c>
      <c r="K337" s="233" t="s">
        <v>148</v>
      </c>
      <c r="L337" s="43"/>
      <c r="M337" s="238" t="s">
        <v>1</v>
      </c>
      <c r="N337" s="239" t="s">
        <v>39</v>
      </c>
      <c r="O337" s="86"/>
      <c r="P337" s="240">
        <f>O337*H337</f>
        <v>0</v>
      </c>
      <c r="Q337" s="240">
        <v>2.2563399999999998</v>
      </c>
      <c r="R337" s="240">
        <f>Q337*H337</f>
        <v>6.0921180000000001</v>
      </c>
      <c r="S337" s="240">
        <v>0</v>
      </c>
      <c r="T337" s="241">
        <f>S337*H337</f>
        <v>0</v>
      </c>
      <c r="AR337" s="242" t="s">
        <v>149</v>
      </c>
      <c r="AT337" s="242" t="s">
        <v>144</v>
      </c>
      <c r="AU337" s="242" t="s">
        <v>83</v>
      </c>
      <c r="AY337" s="17" t="s">
        <v>142</v>
      </c>
      <c r="BE337" s="243">
        <f>IF(N337="základní",J337,0)</f>
        <v>0</v>
      </c>
      <c r="BF337" s="243">
        <f>IF(N337="snížená",J337,0)</f>
        <v>0</v>
      </c>
      <c r="BG337" s="243">
        <f>IF(N337="zákl. přenesená",J337,0)</f>
        <v>0</v>
      </c>
      <c r="BH337" s="243">
        <f>IF(N337="sníž. přenesená",J337,0)</f>
        <v>0</v>
      </c>
      <c r="BI337" s="243">
        <f>IF(N337="nulová",J337,0)</f>
        <v>0</v>
      </c>
      <c r="BJ337" s="17" t="s">
        <v>81</v>
      </c>
      <c r="BK337" s="243">
        <f>ROUND(I337*H337,2)</f>
        <v>0</v>
      </c>
      <c r="BL337" s="17" t="s">
        <v>149</v>
      </c>
      <c r="BM337" s="242" t="s">
        <v>492</v>
      </c>
    </row>
    <row r="338" s="12" customFormat="1">
      <c r="B338" s="244"/>
      <c r="C338" s="245"/>
      <c r="D338" s="246" t="s">
        <v>151</v>
      </c>
      <c r="E338" s="247" t="s">
        <v>1</v>
      </c>
      <c r="F338" s="248" t="s">
        <v>456</v>
      </c>
      <c r="G338" s="245"/>
      <c r="H338" s="247" t="s">
        <v>1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AT338" s="254" t="s">
        <v>151</v>
      </c>
      <c r="AU338" s="254" t="s">
        <v>83</v>
      </c>
      <c r="AV338" s="12" t="s">
        <v>81</v>
      </c>
      <c r="AW338" s="12" t="s">
        <v>31</v>
      </c>
      <c r="AX338" s="12" t="s">
        <v>74</v>
      </c>
      <c r="AY338" s="254" t="s">
        <v>142</v>
      </c>
    </row>
    <row r="339" s="13" customFormat="1">
      <c r="B339" s="255"/>
      <c r="C339" s="256"/>
      <c r="D339" s="246" t="s">
        <v>151</v>
      </c>
      <c r="E339" s="257" t="s">
        <v>1</v>
      </c>
      <c r="F339" s="258" t="s">
        <v>493</v>
      </c>
      <c r="G339" s="256"/>
      <c r="H339" s="259">
        <v>0.66000000000000003</v>
      </c>
      <c r="I339" s="260"/>
      <c r="J339" s="256"/>
      <c r="K339" s="256"/>
      <c r="L339" s="261"/>
      <c r="M339" s="262"/>
      <c r="N339" s="263"/>
      <c r="O339" s="263"/>
      <c r="P339" s="263"/>
      <c r="Q339" s="263"/>
      <c r="R339" s="263"/>
      <c r="S339" s="263"/>
      <c r="T339" s="264"/>
      <c r="AT339" s="265" t="s">
        <v>151</v>
      </c>
      <c r="AU339" s="265" t="s">
        <v>83</v>
      </c>
      <c r="AV339" s="13" t="s">
        <v>83</v>
      </c>
      <c r="AW339" s="13" t="s">
        <v>31</v>
      </c>
      <c r="AX339" s="13" t="s">
        <v>74</v>
      </c>
      <c r="AY339" s="265" t="s">
        <v>142</v>
      </c>
    </row>
    <row r="340" s="12" customFormat="1">
      <c r="B340" s="244"/>
      <c r="C340" s="245"/>
      <c r="D340" s="246" t="s">
        <v>151</v>
      </c>
      <c r="E340" s="247" t="s">
        <v>1</v>
      </c>
      <c r="F340" s="248" t="s">
        <v>458</v>
      </c>
      <c r="G340" s="245"/>
      <c r="H340" s="247" t="s">
        <v>1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AT340" s="254" t="s">
        <v>151</v>
      </c>
      <c r="AU340" s="254" t="s">
        <v>83</v>
      </c>
      <c r="AV340" s="12" t="s">
        <v>81</v>
      </c>
      <c r="AW340" s="12" t="s">
        <v>31</v>
      </c>
      <c r="AX340" s="12" t="s">
        <v>74</v>
      </c>
      <c r="AY340" s="254" t="s">
        <v>142</v>
      </c>
    </row>
    <row r="341" s="13" customFormat="1">
      <c r="B341" s="255"/>
      <c r="C341" s="256"/>
      <c r="D341" s="246" t="s">
        <v>151</v>
      </c>
      <c r="E341" s="257" t="s">
        <v>1</v>
      </c>
      <c r="F341" s="258" t="s">
        <v>494</v>
      </c>
      <c r="G341" s="256"/>
      <c r="H341" s="259">
        <v>0.10000000000000001</v>
      </c>
      <c r="I341" s="260"/>
      <c r="J341" s="256"/>
      <c r="K341" s="256"/>
      <c r="L341" s="261"/>
      <c r="M341" s="262"/>
      <c r="N341" s="263"/>
      <c r="O341" s="263"/>
      <c r="P341" s="263"/>
      <c r="Q341" s="263"/>
      <c r="R341" s="263"/>
      <c r="S341" s="263"/>
      <c r="T341" s="264"/>
      <c r="AT341" s="265" t="s">
        <v>151</v>
      </c>
      <c r="AU341" s="265" t="s">
        <v>83</v>
      </c>
      <c r="AV341" s="13" t="s">
        <v>83</v>
      </c>
      <c r="AW341" s="13" t="s">
        <v>31</v>
      </c>
      <c r="AX341" s="13" t="s">
        <v>74</v>
      </c>
      <c r="AY341" s="265" t="s">
        <v>142</v>
      </c>
    </row>
    <row r="342" s="12" customFormat="1">
      <c r="B342" s="244"/>
      <c r="C342" s="245"/>
      <c r="D342" s="246" t="s">
        <v>151</v>
      </c>
      <c r="E342" s="247" t="s">
        <v>1</v>
      </c>
      <c r="F342" s="248" t="s">
        <v>459</v>
      </c>
      <c r="G342" s="245"/>
      <c r="H342" s="247" t="s">
        <v>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AT342" s="254" t="s">
        <v>151</v>
      </c>
      <c r="AU342" s="254" t="s">
        <v>83</v>
      </c>
      <c r="AV342" s="12" t="s">
        <v>81</v>
      </c>
      <c r="AW342" s="12" t="s">
        <v>31</v>
      </c>
      <c r="AX342" s="12" t="s">
        <v>74</v>
      </c>
      <c r="AY342" s="254" t="s">
        <v>142</v>
      </c>
    </row>
    <row r="343" s="13" customFormat="1">
      <c r="B343" s="255"/>
      <c r="C343" s="256"/>
      <c r="D343" s="246" t="s">
        <v>151</v>
      </c>
      <c r="E343" s="257" t="s">
        <v>1</v>
      </c>
      <c r="F343" s="258" t="s">
        <v>495</v>
      </c>
      <c r="G343" s="256"/>
      <c r="H343" s="259">
        <v>0.90000000000000002</v>
      </c>
      <c r="I343" s="260"/>
      <c r="J343" s="256"/>
      <c r="K343" s="256"/>
      <c r="L343" s="261"/>
      <c r="M343" s="262"/>
      <c r="N343" s="263"/>
      <c r="O343" s="263"/>
      <c r="P343" s="263"/>
      <c r="Q343" s="263"/>
      <c r="R343" s="263"/>
      <c r="S343" s="263"/>
      <c r="T343" s="264"/>
      <c r="AT343" s="265" t="s">
        <v>151</v>
      </c>
      <c r="AU343" s="265" t="s">
        <v>83</v>
      </c>
      <c r="AV343" s="13" t="s">
        <v>83</v>
      </c>
      <c r="AW343" s="13" t="s">
        <v>31</v>
      </c>
      <c r="AX343" s="13" t="s">
        <v>74</v>
      </c>
      <c r="AY343" s="265" t="s">
        <v>142</v>
      </c>
    </row>
    <row r="344" s="12" customFormat="1">
      <c r="B344" s="244"/>
      <c r="C344" s="245"/>
      <c r="D344" s="246" t="s">
        <v>151</v>
      </c>
      <c r="E344" s="247" t="s">
        <v>1</v>
      </c>
      <c r="F344" s="248" t="s">
        <v>482</v>
      </c>
      <c r="G344" s="245"/>
      <c r="H344" s="247" t="s">
        <v>1</v>
      </c>
      <c r="I344" s="249"/>
      <c r="J344" s="245"/>
      <c r="K344" s="245"/>
      <c r="L344" s="250"/>
      <c r="M344" s="251"/>
      <c r="N344" s="252"/>
      <c r="O344" s="252"/>
      <c r="P344" s="252"/>
      <c r="Q344" s="252"/>
      <c r="R344" s="252"/>
      <c r="S344" s="252"/>
      <c r="T344" s="253"/>
      <c r="AT344" s="254" t="s">
        <v>151</v>
      </c>
      <c r="AU344" s="254" t="s">
        <v>83</v>
      </c>
      <c r="AV344" s="12" t="s">
        <v>81</v>
      </c>
      <c r="AW344" s="12" t="s">
        <v>31</v>
      </c>
      <c r="AX344" s="12" t="s">
        <v>74</v>
      </c>
      <c r="AY344" s="254" t="s">
        <v>142</v>
      </c>
    </row>
    <row r="345" s="13" customFormat="1">
      <c r="B345" s="255"/>
      <c r="C345" s="256"/>
      <c r="D345" s="246" t="s">
        <v>151</v>
      </c>
      <c r="E345" s="257" t="s">
        <v>1</v>
      </c>
      <c r="F345" s="258" t="s">
        <v>496</v>
      </c>
      <c r="G345" s="256"/>
      <c r="H345" s="259">
        <v>1.04</v>
      </c>
      <c r="I345" s="260"/>
      <c r="J345" s="256"/>
      <c r="K345" s="256"/>
      <c r="L345" s="261"/>
      <c r="M345" s="262"/>
      <c r="N345" s="263"/>
      <c r="O345" s="263"/>
      <c r="P345" s="263"/>
      <c r="Q345" s="263"/>
      <c r="R345" s="263"/>
      <c r="S345" s="263"/>
      <c r="T345" s="264"/>
      <c r="AT345" s="265" t="s">
        <v>151</v>
      </c>
      <c r="AU345" s="265" t="s">
        <v>83</v>
      </c>
      <c r="AV345" s="13" t="s">
        <v>83</v>
      </c>
      <c r="AW345" s="13" t="s">
        <v>31</v>
      </c>
      <c r="AX345" s="13" t="s">
        <v>74</v>
      </c>
      <c r="AY345" s="265" t="s">
        <v>142</v>
      </c>
    </row>
    <row r="346" s="14" customFormat="1">
      <c r="B346" s="266"/>
      <c r="C346" s="267"/>
      <c r="D346" s="246" t="s">
        <v>151</v>
      </c>
      <c r="E346" s="268" t="s">
        <v>1</v>
      </c>
      <c r="F346" s="269" t="s">
        <v>154</v>
      </c>
      <c r="G346" s="267"/>
      <c r="H346" s="270">
        <v>2.7000000000000002</v>
      </c>
      <c r="I346" s="271"/>
      <c r="J346" s="267"/>
      <c r="K346" s="267"/>
      <c r="L346" s="272"/>
      <c r="M346" s="273"/>
      <c r="N346" s="274"/>
      <c r="O346" s="274"/>
      <c r="P346" s="274"/>
      <c r="Q346" s="274"/>
      <c r="R346" s="274"/>
      <c r="S346" s="274"/>
      <c r="T346" s="275"/>
      <c r="AT346" s="276" t="s">
        <v>151</v>
      </c>
      <c r="AU346" s="276" t="s">
        <v>83</v>
      </c>
      <c r="AV346" s="14" t="s">
        <v>149</v>
      </c>
      <c r="AW346" s="14" t="s">
        <v>31</v>
      </c>
      <c r="AX346" s="14" t="s">
        <v>81</v>
      </c>
      <c r="AY346" s="276" t="s">
        <v>142</v>
      </c>
    </row>
    <row r="347" s="1" customFormat="1" ht="24" customHeight="1">
      <c r="B347" s="38"/>
      <c r="C347" s="231" t="s">
        <v>497</v>
      </c>
      <c r="D347" s="231" t="s">
        <v>144</v>
      </c>
      <c r="E347" s="232" t="s">
        <v>498</v>
      </c>
      <c r="F347" s="233" t="s">
        <v>499</v>
      </c>
      <c r="G347" s="234" t="s">
        <v>383</v>
      </c>
      <c r="H347" s="235">
        <v>10</v>
      </c>
      <c r="I347" s="236"/>
      <c r="J347" s="237">
        <f>ROUND(I347*H347,2)</f>
        <v>0</v>
      </c>
      <c r="K347" s="233" t="s">
        <v>148</v>
      </c>
      <c r="L347" s="43"/>
      <c r="M347" s="238" t="s">
        <v>1</v>
      </c>
      <c r="N347" s="239" t="s">
        <v>39</v>
      </c>
      <c r="O347" s="86"/>
      <c r="P347" s="240">
        <f>O347*H347</f>
        <v>0</v>
      </c>
      <c r="Q347" s="240">
        <v>0.14760999999999999</v>
      </c>
      <c r="R347" s="240">
        <f>Q347*H347</f>
        <v>1.4761</v>
      </c>
      <c r="S347" s="240">
        <v>0</v>
      </c>
      <c r="T347" s="241">
        <f>S347*H347</f>
        <v>0</v>
      </c>
      <c r="AR347" s="242" t="s">
        <v>149</v>
      </c>
      <c r="AT347" s="242" t="s">
        <v>144</v>
      </c>
      <c r="AU347" s="242" t="s">
        <v>83</v>
      </c>
      <c r="AY347" s="17" t="s">
        <v>142</v>
      </c>
      <c r="BE347" s="243">
        <f>IF(N347="základní",J347,0)</f>
        <v>0</v>
      </c>
      <c r="BF347" s="243">
        <f>IF(N347="snížená",J347,0)</f>
        <v>0</v>
      </c>
      <c r="BG347" s="243">
        <f>IF(N347="zákl. přenesená",J347,0)</f>
        <v>0</v>
      </c>
      <c r="BH347" s="243">
        <f>IF(N347="sníž. přenesená",J347,0)</f>
        <v>0</v>
      </c>
      <c r="BI347" s="243">
        <f>IF(N347="nulová",J347,0)</f>
        <v>0</v>
      </c>
      <c r="BJ347" s="17" t="s">
        <v>81</v>
      </c>
      <c r="BK347" s="243">
        <f>ROUND(I347*H347,2)</f>
        <v>0</v>
      </c>
      <c r="BL347" s="17" t="s">
        <v>149</v>
      </c>
      <c r="BM347" s="242" t="s">
        <v>500</v>
      </c>
    </row>
    <row r="348" s="12" customFormat="1">
      <c r="B348" s="244"/>
      <c r="C348" s="245"/>
      <c r="D348" s="246" t="s">
        <v>151</v>
      </c>
      <c r="E348" s="247" t="s">
        <v>1</v>
      </c>
      <c r="F348" s="248" t="s">
        <v>249</v>
      </c>
      <c r="G348" s="245"/>
      <c r="H348" s="247" t="s">
        <v>1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AT348" s="254" t="s">
        <v>151</v>
      </c>
      <c r="AU348" s="254" t="s">
        <v>83</v>
      </c>
      <c r="AV348" s="12" t="s">
        <v>81</v>
      </c>
      <c r="AW348" s="12" t="s">
        <v>31</v>
      </c>
      <c r="AX348" s="12" t="s">
        <v>74</v>
      </c>
      <c r="AY348" s="254" t="s">
        <v>142</v>
      </c>
    </row>
    <row r="349" s="13" customFormat="1">
      <c r="B349" s="255"/>
      <c r="C349" s="256"/>
      <c r="D349" s="246" t="s">
        <v>151</v>
      </c>
      <c r="E349" s="257" t="s">
        <v>1</v>
      </c>
      <c r="F349" s="258" t="s">
        <v>211</v>
      </c>
      <c r="G349" s="256"/>
      <c r="H349" s="259">
        <v>10</v>
      </c>
      <c r="I349" s="260"/>
      <c r="J349" s="256"/>
      <c r="K349" s="256"/>
      <c r="L349" s="261"/>
      <c r="M349" s="262"/>
      <c r="N349" s="263"/>
      <c r="O349" s="263"/>
      <c r="P349" s="263"/>
      <c r="Q349" s="263"/>
      <c r="R349" s="263"/>
      <c r="S349" s="263"/>
      <c r="T349" s="264"/>
      <c r="AT349" s="265" t="s">
        <v>151</v>
      </c>
      <c r="AU349" s="265" t="s">
        <v>83</v>
      </c>
      <c r="AV349" s="13" t="s">
        <v>83</v>
      </c>
      <c r="AW349" s="13" t="s">
        <v>31</v>
      </c>
      <c r="AX349" s="13" t="s">
        <v>74</v>
      </c>
      <c r="AY349" s="265" t="s">
        <v>142</v>
      </c>
    </row>
    <row r="350" s="14" customFormat="1">
      <c r="B350" s="266"/>
      <c r="C350" s="267"/>
      <c r="D350" s="246" t="s">
        <v>151</v>
      </c>
      <c r="E350" s="268" t="s">
        <v>1</v>
      </c>
      <c r="F350" s="269" t="s">
        <v>154</v>
      </c>
      <c r="G350" s="267"/>
      <c r="H350" s="270">
        <v>10</v>
      </c>
      <c r="I350" s="271"/>
      <c r="J350" s="267"/>
      <c r="K350" s="267"/>
      <c r="L350" s="272"/>
      <c r="M350" s="273"/>
      <c r="N350" s="274"/>
      <c r="O350" s="274"/>
      <c r="P350" s="274"/>
      <c r="Q350" s="274"/>
      <c r="R350" s="274"/>
      <c r="S350" s="274"/>
      <c r="T350" s="275"/>
      <c r="AT350" s="276" t="s">
        <v>151</v>
      </c>
      <c r="AU350" s="276" t="s">
        <v>83</v>
      </c>
      <c r="AV350" s="14" t="s">
        <v>149</v>
      </c>
      <c r="AW350" s="14" t="s">
        <v>31</v>
      </c>
      <c r="AX350" s="14" t="s">
        <v>81</v>
      </c>
      <c r="AY350" s="276" t="s">
        <v>142</v>
      </c>
    </row>
    <row r="351" s="1" customFormat="1" ht="24" customHeight="1">
      <c r="B351" s="38"/>
      <c r="C351" s="231" t="s">
        <v>501</v>
      </c>
      <c r="D351" s="231" t="s">
        <v>144</v>
      </c>
      <c r="E351" s="232" t="s">
        <v>502</v>
      </c>
      <c r="F351" s="233" t="s">
        <v>503</v>
      </c>
      <c r="G351" s="234" t="s">
        <v>147</v>
      </c>
      <c r="H351" s="235">
        <v>6</v>
      </c>
      <c r="I351" s="236"/>
      <c r="J351" s="237">
        <f>ROUND(I351*H351,2)</f>
        <v>0</v>
      </c>
      <c r="K351" s="233" t="s">
        <v>148</v>
      </c>
      <c r="L351" s="43"/>
      <c r="M351" s="238" t="s">
        <v>1</v>
      </c>
      <c r="N351" s="239" t="s">
        <v>39</v>
      </c>
      <c r="O351" s="86"/>
      <c r="P351" s="240">
        <f>O351*H351</f>
        <v>0</v>
      </c>
      <c r="Q351" s="240">
        <v>0</v>
      </c>
      <c r="R351" s="240">
        <f>Q351*H351</f>
        <v>0</v>
      </c>
      <c r="S351" s="240">
        <v>0</v>
      </c>
      <c r="T351" s="241">
        <f>S351*H351</f>
        <v>0</v>
      </c>
      <c r="AR351" s="242" t="s">
        <v>149</v>
      </c>
      <c r="AT351" s="242" t="s">
        <v>144</v>
      </c>
      <c r="AU351" s="242" t="s">
        <v>83</v>
      </c>
      <c r="AY351" s="17" t="s">
        <v>142</v>
      </c>
      <c r="BE351" s="243">
        <f>IF(N351="základní",J351,0)</f>
        <v>0</v>
      </c>
      <c r="BF351" s="243">
        <f>IF(N351="snížená",J351,0)</f>
        <v>0</v>
      </c>
      <c r="BG351" s="243">
        <f>IF(N351="zákl. přenesená",J351,0)</f>
        <v>0</v>
      </c>
      <c r="BH351" s="243">
        <f>IF(N351="sníž. přenesená",J351,0)</f>
        <v>0</v>
      </c>
      <c r="BI351" s="243">
        <f>IF(N351="nulová",J351,0)</f>
        <v>0</v>
      </c>
      <c r="BJ351" s="17" t="s">
        <v>81</v>
      </c>
      <c r="BK351" s="243">
        <f>ROUND(I351*H351,2)</f>
        <v>0</v>
      </c>
      <c r="BL351" s="17" t="s">
        <v>149</v>
      </c>
      <c r="BM351" s="242" t="s">
        <v>504</v>
      </c>
    </row>
    <row r="352" s="12" customFormat="1">
      <c r="B352" s="244"/>
      <c r="C352" s="245"/>
      <c r="D352" s="246" t="s">
        <v>151</v>
      </c>
      <c r="E352" s="247" t="s">
        <v>1</v>
      </c>
      <c r="F352" s="248" t="s">
        <v>249</v>
      </c>
      <c r="G352" s="245"/>
      <c r="H352" s="247" t="s">
        <v>1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AT352" s="254" t="s">
        <v>151</v>
      </c>
      <c r="AU352" s="254" t="s">
        <v>83</v>
      </c>
      <c r="AV352" s="12" t="s">
        <v>81</v>
      </c>
      <c r="AW352" s="12" t="s">
        <v>31</v>
      </c>
      <c r="AX352" s="12" t="s">
        <v>74</v>
      </c>
      <c r="AY352" s="254" t="s">
        <v>142</v>
      </c>
    </row>
    <row r="353" s="13" customFormat="1">
      <c r="B353" s="255"/>
      <c r="C353" s="256"/>
      <c r="D353" s="246" t="s">
        <v>151</v>
      </c>
      <c r="E353" s="257" t="s">
        <v>1</v>
      </c>
      <c r="F353" s="258" t="s">
        <v>250</v>
      </c>
      <c r="G353" s="256"/>
      <c r="H353" s="259">
        <v>6</v>
      </c>
      <c r="I353" s="260"/>
      <c r="J353" s="256"/>
      <c r="K353" s="256"/>
      <c r="L353" s="261"/>
      <c r="M353" s="262"/>
      <c r="N353" s="263"/>
      <c r="O353" s="263"/>
      <c r="P353" s="263"/>
      <c r="Q353" s="263"/>
      <c r="R353" s="263"/>
      <c r="S353" s="263"/>
      <c r="T353" s="264"/>
      <c r="AT353" s="265" t="s">
        <v>151</v>
      </c>
      <c r="AU353" s="265" t="s">
        <v>83</v>
      </c>
      <c r="AV353" s="13" t="s">
        <v>83</v>
      </c>
      <c r="AW353" s="13" t="s">
        <v>31</v>
      </c>
      <c r="AX353" s="13" t="s">
        <v>74</v>
      </c>
      <c r="AY353" s="265" t="s">
        <v>142</v>
      </c>
    </row>
    <row r="354" s="14" customFormat="1">
      <c r="B354" s="266"/>
      <c r="C354" s="267"/>
      <c r="D354" s="246" t="s">
        <v>151</v>
      </c>
      <c r="E354" s="268" t="s">
        <v>1</v>
      </c>
      <c r="F354" s="269" t="s">
        <v>154</v>
      </c>
      <c r="G354" s="267"/>
      <c r="H354" s="270">
        <v>6</v>
      </c>
      <c r="I354" s="271"/>
      <c r="J354" s="267"/>
      <c r="K354" s="267"/>
      <c r="L354" s="272"/>
      <c r="M354" s="273"/>
      <c r="N354" s="274"/>
      <c r="O354" s="274"/>
      <c r="P354" s="274"/>
      <c r="Q354" s="274"/>
      <c r="R354" s="274"/>
      <c r="S354" s="274"/>
      <c r="T354" s="275"/>
      <c r="AT354" s="276" t="s">
        <v>151</v>
      </c>
      <c r="AU354" s="276" t="s">
        <v>83</v>
      </c>
      <c r="AV354" s="14" t="s">
        <v>149</v>
      </c>
      <c r="AW354" s="14" t="s">
        <v>31</v>
      </c>
      <c r="AX354" s="14" t="s">
        <v>81</v>
      </c>
      <c r="AY354" s="276" t="s">
        <v>142</v>
      </c>
    </row>
    <row r="355" s="1" customFormat="1" ht="24" customHeight="1">
      <c r="B355" s="38"/>
      <c r="C355" s="231" t="s">
        <v>505</v>
      </c>
      <c r="D355" s="231" t="s">
        <v>144</v>
      </c>
      <c r="E355" s="232" t="s">
        <v>506</v>
      </c>
      <c r="F355" s="233" t="s">
        <v>507</v>
      </c>
      <c r="G355" s="234" t="s">
        <v>147</v>
      </c>
      <c r="H355" s="235">
        <v>6</v>
      </c>
      <c r="I355" s="236"/>
      <c r="J355" s="237">
        <f>ROUND(I355*H355,2)</f>
        <v>0</v>
      </c>
      <c r="K355" s="233" t="s">
        <v>148</v>
      </c>
      <c r="L355" s="43"/>
      <c r="M355" s="238" t="s">
        <v>1</v>
      </c>
      <c r="N355" s="239" t="s">
        <v>39</v>
      </c>
      <c r="O355" s="86"/>
      <c r="P355" s="240">
        <f>O355*H355</f>
        <v>0</v>
      </c>
      <c r="Q355" s="240">
        <v>0</v>
      </c>
      <c r="R355" s="240">
        <f>Q355*H355</f>
        <v>0</v>
      </c>
      <c r="S355" s="240">
        <v>0</v>
      </c>
      <c r="T355" s="241">
        <f>S355*H355</f>
        <v>0</v>
      </c>
      <c r="AR355" s="242" t="s">
        <v>149</v>
      </c>
      <c r="AT355" s="242" t="s">
        <v>144</v>
      </c>
      <c r="AU355" s="242" t="s">
        <v>83</v>
      </c>
      <c r="AY355" s="17" t="s">
        <v>142</v>
      </c>
      <c r="BE355" s="243">
        <f>IF(N355="základní",J355,0)</f>
        <v>0</v>
      </c>
      <c r="BF355" s="243">
        <f>IF(N355="snížená",J355,0)</f>
        <v>0</v>
      </c>
      <c r="BG355" s="243">
        <f>IF(N355="zákl. přenesená",J355,0)</f>
        <v>0</v>
      </c>
      <c r="BH355" s="243">
        <f>IF(N355="sníž. přenesená",J355,0)</f>
        <v>0</v>
      </c>
      <c r="BI355" s="243">
        <f>IF(N355="nulová",J355,0)</f>
        <v>0</v>
      </c>
      <c r="BJ355" s="17" t="s">
        <v>81</v>
      </c>
      <c r="BK355" s="243">
        <f>ROUND(I355*H355,2)</f>
        <v>0</v>
      </c>
      <c r="BL355" s="17" t="s">
        <v>149</v>
      </c>
      <c r="BM355" s="242" t="s">
        <v>508</v>
      </c>
    </row>
    <row r="356" s="12" customFormat="1">
      <c r="B356" s="244"/>
      <c r="C356" s="245"/>
      <c r="D356" s="246" t="s">
        <v>151</v>
      </c>
      <c r="E356" s="247" t="s">
        <v>1</v>
      </c>
      <c r="F356" s="248" t="s">
        <v>254</v>
      </c>
      <c r="G356" s="245"/>
      <c r="H356" s="247" t="s">
        <v>1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AT356" s="254" t="s">
        <v>151</v>
      </c>
      <c r="AU356" s="254" t="s">
        <v>83</v>
      </c>
      <c r="AV356" s="12" t="s">
        <v>81</v>
      </c>
      <c r="AW356" s="12" t="s">
        <v>31</v>
      </c>
      <c r="AX356" s="12" t="s">
        <v>74</v>
      </c>
      <c r="AY356" s="254" t="s">
        <v>142</v>
      </c>
    </row>
    <row r="357" s="13" customFormat="1">
      <c r="B357" s="255"/>
      <c r="C357" s="256"/>
      <c r="D357" s="246" t="s">
        <v>151</v>
      </c>
      <c r="E357" s="257" t="s">
        <v>1</v>
      </c>
      <c r="F357" s="258" t="s">
        <v>183</v>
      </c>
      <c r="G357" s="256"/>
      <c r="H357" s="259">
        <v>6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AT357" s="265" t="s">
        <v>151</v>
      </c>
      <c r="AU357" s="265" t="s">
        <v>83</v>
      </c>
      <c r="AV357" s="13" t="s">
        <v>83</v>
      </c>
      <c r="AW357" s="13" t="s">
        <v>31</v>
      </c>
      <c r="AX357" s="13" t="s">
        <v>74</v>
      </c>
      <c r="AY357" s="265" t="s">
        <v>142</v>
      </c>
    </row>
    <row r="358" s="14" customFormat="1">
      <c r="B358" s="266"/>
      <c r="C358" s="267"/>
      <c r="D358" s="246" t="s">
        <v>151</v>
      </c>
      <c r="E358" s="268" t="s">
        <v>1</v>
      </c>
      <c r="F358" s="269" t="s">
        <v>154</v>
      </c>
      <c r="G358" s="267"/>
      <c r="H358" s="270">
        <v>6</v>
      </c>
      <c r="I358" s="271"/>
      <c r="J358" s="267"/>
      <c r="K358" s="267"/>
      <c r="L358" s="272"/>
      <c r="M358" s="273"/>
      <c r="N358" s="274"/>
      <c r="O358" s="274"/>
      <c r="P358" s="274"/>
      <c r="Q358" s="274"/>
      <c r="R358" s="274"/>
      <c r="S358" s="274"/>
      <c r="T358" s="275"/>
      <c r="AT358" s="276" t="s">
        <v>151</v>
      </c>
      <c r="AU358" s="276" t="s">
        <v>83</v>
      </c>
      <c r="AV358" s="14" t="s">
        <v>149</v>
      </c>
      <c r="AW358" s="14" t="s">
        <v>31</v>
      </c>
      <c r="AX358" s="14" t="s">
        <v>81</v>
      </c>
      <c r="AY358" s="276" t="s">
        <v>142</v>
      </c>
    </row>
    <row r="359" s="11" customFormat="1" ht="22.8" customHeight="1">
      <c r="B359" s="215"/>
      <c r="C359" s="216"/>
      <c r="D359" s="217" t="s">
        <v>73</v>
      </c>
      <c r="E359" s="229" t="s">
        <v>509</v>
      </c>
      <c r="F359" s="229" t="s">
        <v>510</v>
      </c>
      <c r="G359" s="216"/>
      <c r="H359" s="216"/>
      <c r="I359" s="219"/>
      <c r="J359" s="230">
        <f>BK359</f>
        <v>0</v>
      </c>
      <c r="K359" s="216"/>
      <c r="L359" s="221"/>
      <c r="M359" s="222"/>
      <c r="N359" s="223"/>
      <c r="O359" s="223"/>
      <c r="P359" s="224">
        <f>P360</f>
        <v>0</v>
      </c>
      <c r="Q359" s="223"/>
      <c r="R359" s="224">
        <f>R360</f>
        <v>0</v>
      </c>
      <c r="S359" s="223"/>
      <c r="T359" s="225">
        <f>T360</f>
        <v>0</v>
      </c>
      <c r="AR359" s="226" t="s">
        <v>81</v>
      </c>
      <c r="AT359" s="227" t="s">
        <v>73</v>
      </c>
      <c r="AU359" s="227" t="s">
        <v>81</v>
      </c>
      <c r="AY359" s="226" t="s">
        <v>142</v>
      </c>
      <c r="BK359" s="228">
        <f>BK360</f>
        <v>0</v>
      </c>
    </row>
    <row r="360" s="1" customFormat="1" ht="24" customHeight="1">
      <c r="B360" s="38"/>
      <c r="C360" s="231" t="s">
        <v>511</v>
      </c>
      <c r="D360" s="231" t="s">
        <v>144</v>
      </c>
      <c r="E360" s="232" t="s">
        <v>512</v>
      </c>
      <c r="F360" s="233" t="s">
        <v>513</v>
      </c>
      <c r="G360" s="234" t="s">
        <v>193</v>
      </c>
      <c r="H360" s="235">
        <v>147.755</v>
      </c>
      <c r="I360" s="236"/>
      <c r="J360" s="237">
        <f>ROUND(I360*H360,2)</f>
        <v>0</v>
      </c>
      <c r="K360" s="233" t="s">
        <v>148</v>
      </c>
      <c r="L360" s="43"/>
      <c r="M360" s="301" t="s">
        <v>1</v>
      </c>
      <c r="N360" s="302" t="s">
        <v>39</v>
      </c>
      <c r="O360" s="303"/>
      <c r="P360" s="304">
        <f>O360*H360</f>
        <v>0</v>
      </c>
      <c r="Q360" s="304">
        <v>0</v>
      </c>
      <c r="R360" s="304">
        <f>Q360*H360</f>
        <v>0</v>
      </c>
      <c r="S360" s="304">
        <v>0</v>
      </c>
      <c r="T360" s="305">
        <f>S360*H360</f>
        <v>0</v>
      </c>
      <c r="AR360" s="242" t="s">
        <v>149</v>
      </c>
      <c r="AT360" s="242" t="s">
        <v>144</v>
      </c>
      <c r="AU360" s="242" t="s">
        <v>83</v>
      </c>
      <c r="AY360" s="17" t="s">
        <v>142</v>
      </c>
      <c r="BE360" s="243">
        <f>IF(N360="základní",J360,0)</f>
        <v>0</v>
      </c>
      <c r="BF360" s="243">
        <f>IF(N360="snížená",J360,0)</f>
        <v>0</v>
      </c>
      <c r="BG360" s="243">
        <f>IF(N360="zákl. přenesená",J360,0)</f>
        <v>0</v>
      </c>
      <c r="BH360" s="243">
        <f>IF(N360="sníž. přenesená",J360,0)</f>
        <v>0</v>
      </c>
      <c r="BI360" s="243">
        <f>IF(N360="nulová",J360,0)</f>
        <v>0</v>
      </c>
      <c r="BJ360" s="17" t="s">
        <v>81</v>
      </c>
      <c r="BK360" s="243">
        <f>ROUND(I360*H360,2)</f>
        <v>0</v>
      </c>
      <c r="BL360" s="17" t="s">
        <v>149</v>
      </c>
      <c r="BM360" s="242" t="s">
        <v>514</v>
      </c>
    </row>
    <row r="361" s="1" customFormat="1" ht="6.96" customHeight="1">
      <c r="B361" s="61"/>
      <c r="C361" s="62"/>
      <c r="D361" s="62"/>
      <c r="E361" s="62"/>
      <c r="F361" s="62"/>
      <c r="G361" s="62"/>
      <c r="H361" s="62"/>
      <c r="I361" s="182"/>
      <c r="J361" s="62"/>
      <c r="K361" s="62"/>
      <c r="L361" s="43"/>
    </row>
  </sheetData>
  <sheetProtection sheet="1" autoFilter="0" formatColumns="0" formatRows="0" objects="1" scenarios="1" spinCount="100000" saltValue="ILQ+3PZdnD42Y/ZQz0GluDqHt+DLdr6yO+dPLdtDjZzZZ/TZ4r1JHdQh7WiNyRHooIkmq1ifdvOFn/+Skmerdw==" hashValue="GsXNC+dX4znHQ/v/fa/uZkfq4U4MeQ4kqNX2edJVJl90eU1PAj9WOLVA+u64IPl1JaVS2gs7pdOyV5xZRl0ycA==" algorithmName="SHA-512" password="CC35"/>
  <autoFilter ref="C127:K36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97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83</v>
      </c>
    </row>
    <row r="4" ht="24.96" customHeight="1">
      <c r="B4" s="20"/>
      <c r="D4" s="145" t="s">
        <v>113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Doplnění chodníku v křižovatce ulic Sokolská a Sušilova - rozc.Kouty, Zábřeh</v>
      </c>
      <c r="F7" s="147"/>
      <c r="G7" s="147"/>
      <c r="H7" s="147"/>
      <c r="L7" s="20"/>
    </row>
    <row r="8" ht="12" customHeight="1">
      <c r="B8" s="20"/>
      <c r="D8" s="147" t="s">
        <v>114</v>
      </c>
      <c r="L8" s="20"/>
    </row>
    <row r="9" s="1" customFormat="1" ht="16.5" customHeight="1">
      <c r="B9" s="43"/>
      <c r="E9" s="148" t="s">
        <v>238</v>
      </c>
      <c r="F9" s="1"/>
      <c r="G9" s="1"/>
      <c r="H9" s="1"/>
      <c r="I9" s="149"/>
      <c r="L9" s="43"/>
    </row>
    <row r="10" s="1" customFormat="1" ht="12" customHeight="1">
      <c r="B10" s="43"/>
      <c r="D10" s="147" t="s">
        <v>116</v>
      </c>
      <c r="I10" s="149"/>
      <c r="L10" s="43"/>
    </row>
    <row r="11" s="1" customFormat="1" ht="36.96" customHeight="1">
      <c r="B11" s="43"/>
      <c r="E11" s="150" t="s">
        <v>515</v>
      </c>
      <c r="F11" s="1"/>
      <c r="G11" s="1"/>
      <c r="H11" s="1"/>
      <c r="I11" s="149"/>
      <c r="L11" s="43"/>
    </row>
    <row r="12" s="1" customFormat="1">
      <c r="B12" s="43"/>
      <c r="I12" s="149"/>
      <c r="L12" s="43"/>
    </row>
    <row r="13" s="1" customFormat="1" ht="12" customHeight="1">
      <c r="B13" s="43"/>
      <c r="D13" s="147" t="s">
        <v>18</v>
      </c>
      <c r="F13" s="136" t="s">
        <v>1</v>
      </c>
      <c r="I13" s="151" t="s">
        <v>19</v>
      </c>
      <c r="J13" s="136" t="s">
        <v>1</v>
      </c>
      <c r="L13" s="43"/>
    </row>
    <row r="14" s="1" customFormat="1" ht="12" customHeight="1">
      <c r="B14" s="43"/>
      <c r="D14" s="147" t="s">
        <v>20</v>
      </c>
      <c r="F14" s="136" t="s">
        <v>21</v>
      </c>
      <c r="I14" s="151" t="s">
        <v>22</v>
      </c>
      <c r="J14" s="152" t="str">
        <f>'Rekapitulace stavby'!AN8</f>
        <v>26. 12. 2018</v>
      </c>
      <c r="L14" s="43"/>
    </row>
    <row r="15" s="1" customFormat="1" ht="10.8" customHeight="1">
      <c r="B15" s="43"/>
      <c r="I15" s="149"/>
      <c r="L15" s="43"/>
    </row>
    <row r="16" s="1" customFormat="1" ht="12" customHeight="1">
      <c r="B16" s="43"/>
      <c r="D16" s="147" t="s">
        <v>24</v>
      </c>
      <c r="I16" s="151" t="s">
        <v>25</v>
      </c>
      <c r="J16" s="136" t="str">
        <f>IF('Rekapitulace stavby'!AN10="","",'Rekapitulace stavby'!AN10)</f>
        <v/>
      </c>
      <c r="L16" s="43"/>
    </row>
    <row r="17" s="1" customFormat="1" ht="18" customHeight="1">
      <c r="B17" s="43"/>
      <c r="E17" s="136" t="str">
        <f>IF('Rekapitulace stavby'!E11="","",'Rekapitulace stavby'!E11)</f>
        <v xml:space="preserve"> </v>
      </c>
      <c r="I17" s="151" t="s">
        <v>27</v>
      </c>
      <c r="J17" s="136" t="str">
        <f>IF('Rekapitulace stavby'!AN11="","",'Rekapitulace stavby'!AN11)</f>
        <v/>
      </c>
      <c r="L17" s="43"/>
    </row>
    <row r="18" s="1" customFormat="1" ht="6.96" customHeight="1">
      <c r="B18" s="43"/>
      <c r="I18" s="149"/>
      <c r="L18" s="43"/>
    </row>
    <row r="19" s="1" customFormat="1" ht="12" customHeight="1">
      <c r="B19" s="43"/>
      <c r="D19" s="147" t="s">
        <v>28</v>
      </c>
      <c r="I19" s="151" t="s">
        <v>25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1" t="s">
        <v>27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9"/>
      <c r="L21" s="43"/>
    </row>
    <row r="22" s="1" customFormat="1" ht="12" customHeight="1">
      <c r="B22" s="43"/>
      <c r="D22" s="147" t="s">
        <v>30</v>
      </c>
      <c r="I22" s="151" t="s">
        <v>25</v>
      </c>
      <c r="J22" s="136" t="str">
        <f>IF('Rekapitulace stavby'!AN16="","",'Rekapitulace stavby'!AN16)</f>
        <v/>
      </c>
      <c r="L22" s="43"/>
    </row>
    <row r="23" s="1" customFormat="1" ht="18" customHeight="1">
      <c r="B23" s="43"/>
      <c r="E23" s="136" t="str">
        <f>IF('Rekapitulace stavby'!E17="","",'Rekapitulace stavby'!E17)</f>
        <v xml:space="preserve"> </v>
      </c>
      <c r="I23" s="151" t="s">
        <v>27</v>
      </c>
      <c r="J23" s="136" t="str">
        <f>IF('Rekapitulace stavby'!AN17="","",'Rekapitulace stavby'!AN17)</f>
        <v/>
      </c>
      <c r="L23" s="43"/>
    </row>
    <row r="24" s="1" customFormat="1" ht="6.96" customHeight="1">
      <c r="B24" s="43"/>
      <c r="I24" s="149"/>
      <c r="L24" s="43"/>
    </row>
    <row r="25" s="1" customFormat="1" ht="12" customHeight="1">
      <c r="B25" s="43"/>
      <c r="D25" s="147" t="s">
        <v>32</v>
      </c>
      <c r="I25" s="151" t="s">
        <v>25</v>
      </c>
      <c r="J25" s="136" t="str">
        <f>IF('Rekapitulace stavby'!AN19="","",'Rekapitulace stavby'!AN19)</f>
        <v/>
      </c>
      <c r="L25" s="43"/>
    </row>
    <row r="26" s="1" customFormat="1" ht="18" customHeight="1">
      <c r="B26" s="43"/>
      <c r="E26" s="136" t="str">
        <f>IF('Rekapitulace stavby'!E20="","",'Rekapitulace stavby'!E20)</f>
        <v xml:space="preserve"> </v>
      </c>
      <c r="I26" s="151" t="s">
        <v>27</v>
      </c>
      <c r="J26" s="136" t="str">
        <f>IF('Rekapitulace stavby'!AN20="","",'Rekapitulace stavby'!AN20)</f>
        <v/>
      </c>
      <c r="L26" s="43"/>
    </row>
    <row r="27" s="1" customFormat="1" ht="6.96" customHeight="1">
      <c r="B27" s="43"/>
      <c r="I27" s="149"/>
      <c r="L27" s="43"/>
    </row>
    <row r="28" s="1" customFormat="1" ht="12" customHeight="1">
      <c r="B28" s="43"/>
      <c r="D28" s="147" t="s">
        <v>33</v>
      </c>
      <c r="I28" s="149"/>
      <c r="L28" s="43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3"/>
      <c r="I30" s="149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25.44" customHeight="1">
      <c r="B32" s="43"/>
      <c r="D32" s="157" t="s">
        <v>34</v>
      </c>
      <c r="I32" s="149"/>
      <c r="J32" s="158">
        <f>ROUND(J123,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6"/>
      <c r="J33" s="78"/>
      <c r="K33" s="78"/>
      <c r="L33" s="43"/>
    </row>
    <row r="34" s="1" customFormat="1" ht="14.4" customHeight="1">
      <c r="B34" s="43"/>
      <c r="F34" s="159" t="s">
        <v>36</v>
      </c>
      <c r="I34" s="160" t="s">
        <v>35</v>
      </c>
      <c r="J34" s="159" t="s">
        <v>37</v>
      </c>
      <c r="L34" s="43"/>
    </row>
    <row r="35" s="1" customFormat="1" ht="14.4" customHeight="1">
      <c r="B35" s="43"/>
      <c r="D35" s="161" t="s">
        <v>38</v>
      </c>
      <c r="E35" s="147" t="s">
        <v>39</v>
      </c>
      <c r="F35" s="162">
        <f>ROUND((SUM(BE123:BE139)),  2)</f>
        <v>0</v>
      </c>
      <c r="I35" s="163">
        <v>0.20999999999999999</v>
      </c>
      <c r="J35" s="162">
        <f>ROUND(((SUM(BE123:BE139))*I35),  2)</f>
        <v>0</v>
      </c>
      <c r="L35" s="43"/>
    </row>
    <row r="36" s="1" customFormat="1" ht="14.4" customHeight="1">
      <c r="B36" s="43"/>
      <c r="E36" s="147" t="s">
        <v>40</v>
      </c>
      <c r="F36" s="162">
        <f>ROUND((SUM(BF123:BF139)),  2)</f>
        <v>0</v>
      </c>
      <c r="I36" s="163">
        <v>0.14999999999999999</v>
      </c>
      <c r="J36" s="162">
        <f>ROUND(((SUM(BF123:BF139))*I36),  2)</f>
        <v>0</v>
      </c>
      <c r="L36" s="43"/>
    </row>
    <row r="37" hidden="1" s="1" customFormat="1" ht="14.4" customHeight="1">
      <c r="B37" s="43"/>
      <c r="E37" s="147" t="s">
        <v>41</v>
      </c>
      <c r="F37" s="162">
        <f>ROUND((SUM(BG123:BG139)),  2)</f>
        <v>0</v>
      </c>
      <c r="I37" s="163">
        <v>0.20999999999999999</v>
      </c>
      <c r="J37" s="162">
        <f>0</f>
        <v>0</v>
      </c>
      <c r="L37" s="43"/>
    </row>
    <row r="38" hidden="1" s="1" customFormat="1" ht="14.4" customHeight="1">
      <c r="B38" s="43"/>
      <c r="E38" s="147" t="s">
        <v>42</v>
      </c>
      <c r="F38" s="162">
        <f>ROUND((SUM(BH123:BH139)),  2)</f>
        <v>0</v>
      </c>
      <c r="I38" s="163">
        <v>0.14999999999999999</v>
      </c>
      <c r="J38" s="162">
        <f>0</f>
        <v>0</v>
      </c>
      <c r="L38" s="43"/>
    </row>
    <row r="39" hidden="1" s="1" customFormat="1" ht="14.4" customHeight="1">
      <c r="B39" s="43"/>
      <c r="E39" s="147" t="s">
        <v>43</v>
      </c>
      <c r="F39" s="162">
        <f>ROUND((SUM(BI123:BI139)),  2)</f>
        <v>0</v>
      </c>
      <c r="I39" s="163">
        <v>0</v>
      </c>
      <c r="J39" s="162">
        <f>0</f>
        <v>0</v>
      </c>
      <c r="L39" s="43"/>
    </row>
    <row r="40" s="1" customFormat="1" ht="6.96" customHeight="1">
      <c r="B40" s="43"/>
      <c r="I40" s="149"/>
      <c r="L40" s="43"/>
    </row>
    <row r="41" s="1" customFormat="1" ht="25.44" customHeight="1">
      <c r="B41" s="43"/>
      <c r="C41" s="164"/>
      <c r="D41" s="165" t="s">
        <v>44</v>
      </c>
      <c r="E41" s="166"/>
      <c r="F41" s="166"/>
      <c r="G41" s="167" t="s">
        <v>45</v>
      </c>
      <c r="H41" s="168" t="s">
        <v>46</v>
      </c>
      <c r="I41" s="169"/>
      <c r="J41" s="170">
        <f>SUM(J32:J39)</f>
        <v>0</v>
      </c>
      <c r="K41" s="171"/>
      <c r="L41" s="43"/>
    </row>
    <row r="42" s="1" customFormat="1" ht="14.4" customHeight="1">
      <c r="B42" s="43"/>
      <c r="I42" s="14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47</v>
      </c>
      <c r="E50" s="173"/>
      <c r="F50" s="173"/>
      <c r="G50" s="172" t="s">
        <v>48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49</v>
      </c>
      <c r="E61" s="176"/>
      <c r="F61" s="177" t="s">
        <v>50</v>
      </c>
      <c r="G61" s="175" t="s">
        <v>49</v>
      </c>
      <c r="H61" s="176"/>
      <c r="I61" s="178"/>
      <c r="J61" s="179" t="s">
        <v>50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51</v>
      </c>
      <c r="E65" s="173"/>
      <c r="F65" s="173"/>
      <c r="G65" s="172" t="s">
        <v>52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49</v>
      </c>
      <c r="E76" s="176"/>
      <c r="F76" s="177" t="s">
        <v>50</v>
      </c>
      <c r="G76" s="175" t="s">
        <v>49</v>
      </c>
      <c r="H76" s="176"/>
      <c r="I76" s="178"/>
      <c r="J76" s="179" t="s">
        <v>50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118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Doplnění chodníku v křižovatce ulic Sokolská a Sušilova - rozc.Kouty, Zábřeh</v>
      </c>
      <c r="F85" s="32"/>
      <c r="G85" s="32"/>
      <c r="H85" s="32"/>
      <c r="I85" s="149"/>
      <c r="J85" s="39"/>
      <c r="K85" s="39"/>
      <c r="L85" s="43"/>
    </row>
    <row r="86" ht="12" customHeight="1">
      <c r="B86" s="21"/>
      <c r="C86" s="32" t="s">
        <v>114</v>
      </c>
      <c r="D86" s="22"/>
      <c r="E86" s="22"/>
      <c r="F86" s="22"/>
      <c r="G86" s="22"/>
      <c r="H86" s="22"/>
      <c r="I86" s="141"/>
      <c r="J86" s="22"/>
      <c r="K86" s="22"/>
      <c r="L86" s="20"/>
    </row>
    <row r="87" s="1" customFormat="1" ht="16.5" customHeight="1">
      <c r="B87" s="38"/>
      <c r="C87" s="39"/>
      <c r="D87" s="39"/>
      <c r="E87" s="186" t="s">
        <v>238</v>
      </c>
      <c r="F87" s="39"/>
      <c r="G87" s="39"/>
      <c r="H87" s="39"/>
      <c r="I87" s="149"/>
      <c r="J87" s="39"/>
      <c r="K87" s="39"/>
      <c r="L87" s="43"/>
    </row>
    <row r="88" s="1" customFormat="1" ht="12" customHeight="1">
      <c r="B88" s="38"/>
      <c r="C88" s="32" t="s">
        <v>116</v>
      </c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SO 103 - Sjezdy mimo profil chodníku</v>
      </c>
      <c r="F89" s="39"/>
      <c r="G89" s="39"/>
      <c r="H89" s="39"/>
      <c r="I89" s="149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2" customHeight="1">
      <c r="B91" s="38"/>
      <c r="C91" s="32" t="s">
        <v>20</v>
      </c>
      <c r="D91" s="39"/>
      <c r="E91" s="39"/>
      <c r="F91" s="27" t="str">
        <f>F14</f>
        <v>Zábřeh</v>
      </c>
      <c r="G91" s="39"/>
      <c r="H91" s="39"/>
      <c r="I91" s="151" t="s">
        <v>22</v>
      </c>
      <c r="J91" s="74" t="str">
        <f>IF(J14="","",J14)</f>
        <v>26. 12. 2018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9"/>
      <c r="J92" s="39"/>
      <c r="K92" s="39"/>
      <c r="L92" s="43"/>
    </row>
    <row r="93" s="1" customFormat="1" ht="15.15" customHeight="1">
      <c r="B93" s="38"/>
      <c r="C93" s="32" t="s">
        <v>24</v>
      </c>
      <c r="D93" s="39"/>
      <c r="E93" s="39"/>
      <c r="F93" s="27" t="str">
        <f>E17</f>
        <v xml:space="preserve"> </v>
      </c>
      <c r="G93" s="39"/>
      <c r="H93" s="39"/>
      <c r="I93" s="151" t="s">
        <v>30</v>
      </c>
      <c r="J93" s="36" t="str">
        <f>E23</f>
        <v xml:space="preserve"> </v>
      </c>
      <c r="K93" s="39"/>
      <c r="L93" s="43"/>
    </row>
    <row r="94" s="1" customFormat="1" ht="15.15" customHeight="1">
      <c r="B94" s="38"/>
      <c r="C94" s="32" t="s">
        <v>28</v>
      </c>
      <c r="D94" s="39"/>
      <c r="E94" s="39"/>
      <c r="F94" s="27" t="str">
        <f>IF(E20="","",E20)</f>
        <v>Vyplň údaj</v>
      </c>
      <c r="G94" s="39"/>
      <c r="H94" s="39"/>
      <c r="I94" s="151" t="s">
        <v>32</v>
      </c>
      <c r="J94" s="36" t="str">
        <f>E26</f>
        <v xml:space="preserve"> 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9.28" customHeight="1">
      <c r="B96" s="38"/>
      <c r="C96" s="187" t="s">
        <v>119</v>
      </c>
      <c r="D96" s="188"/>
      <c r="E96" s="188"/>
      <c r="F96" s="188"/>
      <c r="G96" s="188"/>
      <c r="H96" s="188"/>
      <c r="I96" s="189"/>
      <c r="J96" s="190" t="s">
        <v>120</v>
      </c>
      <c r="K96" s="188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49"/>
      <c r="J97" s="39"/>
      <c r="K97" s="39"/>
      <c r="L97" s="43"/>
    </row>
    <row r="98" s="1" customFormat="1" ht="22.8" customHeight="1">
      <c r="B98" s="38"/>
      <c r="C98" s="191" t="s">
        <v>121</v>
      </c>
      <c r="D98" s="39"/>
      <c r="E98" s="39"/>
      <c r="F98" s="39"/>
      <c r="G98" s="39"/>
      <c r="H98" s="39"/>
      <c r="I98" s="149"/>
      <c r="J98" s="105">
        <f>J123</f>
        <v>0</v>
      </c>
      <c r="K98" s="39"/>
      <c r="L98" s="43"/>
      <c r="AU98" s="17" t="s">
        <v>122</v>
      </c>
    </row>
    <row r="99" s="8" customFormat="1" ht="24.96" customHeight="1">
      <c r="B99" s="192"/>
      <c r="C99" s="193"/>
      <c r="D99" s="194" t="s">
        <v>123</v>
      </c>
      <c r="E99" s="195"/>
      <c r="F99" s="195"/>
      <c r="G99" s="195"/>
      <c r="H99" s="195"/>
      <c r="I99" s="196"/>
      <c r="J99" s="197">
        <f>J124</f>
        <v>0</v>
      </c>
      <c r="K99" s="193"/>
      <c r="L99" s="198"/>
    </row>
    <row r="100" s="9" customFormat="1" ht="19.92" customHeight="1">
      <c r="B100" s="199"/>
      <c r="C100" s="128"/>
      <c r="D100" s="200" t="s">
        <v>242</v>
      </c>
      <c r="E100" s="201"/>
      <c r="F100" s="201"/>
      <c r="G100" s="201"/>
      <c r="H100" s="201"/>
      <c r="I100" s="202"/>
      <c r="J100" s="203">
        <f>J125</f>
        <v>0</v>
      </c>
      <c r="K100" s="128"/>
      <c r="L100" s="204"/>
    </row>
    <row r="101" s="9" customFormat="1" ht="19.92" customHeight="1">
      <c r="B101" s="199"/>
      <c r="C101" s="128"/>
      <c r="D101" s="200" t="s">
        <v>244</v>
      </c>
      <c r="E101" s="201"/>
      <c r="F101" s="201"/>
      <c r="G101" s="201"/>
      <c r="H101" s="201"/>
      <c r="I101" s="202"/>
      <c r="J101" s="203">
        <f>J138</f>
        <v>0</v>
      </c>
      <c r="K101" s="128"/>
      <c r="L101" s="204"/>
    </row>
    <row r="102" s="1" customFormat="1" ht="21.84" customHeight="1">
      <c r="B102" s="38"/>
      <c r="C102" s="39"/>
      <c r="D102" s="39"/>
      <c r="E102" s="39"/>
      <c r="F102" s="39"/>
      <c r="G102" s="39"/>
      <c r="H102" s="39"/>
      <c r="I102" s="149"/>
      <c r="J102" s="39"/>
      <c r="K102" s="39"/>
      <c r="L102" s="43"/>
    </row>
    <row r="103" s="1" customFormat="1" ht="6.96" customHeight="1">
      <c r="B103" s="61"/>
      <c r="C103" s="62"/>
      <c r="D103" s="62"/>
      <c r="E103" s="62"/>
      <c r="F103" s="62"/>
      <c r="G103" s="62"/>
      <c r="H103" s="62"/>
      <c r="I103" s="182"/>
      <c r="J103" s="62"/>
      <c r="K103" s="62"/>
      <c r="L103" s="43"/>
    </row>
    <row r="107" s="1" customFormat="1" ht="6.96" customHeight="1">
      <c r="B107" s="63"/>
      <c r="C107" s="64"/>
      <c r="D107" s="64"/>
      <c r="E107" s="64"/>
      <c r="F107" s="64"/>
      <c r="G107" s="64"/>
      <c r="H107" s="64"/>
      <c r="I107" s="185"/>
      <c r="J107" s="64"/>
      <c r="K107" s="64"/>
      <c r="L107" s="43"/>
    </row>
    <row r="108" s="1" customFormat="1" ht="24.96" customHeight="1">
      <c r="B108" s="38"/>
      <c r="C108" s="23" t="s">
        <v>127</v>
      </c>
      <c r="D108" s="39"/>
      <c r="E108" s="39"/>
      <c r="F108" s="39"/>
      <c r="G108" s="39"/>
      <c r="H108" s="39"/>
      <c r="I108" s="149"/>
      <c r="J108" s="39"/>
      <c r="K108" s="39"/>
      <c r="L108" s="43"/>
    </row>
    <row r="109" s="1" customFormat="1" ht="6.96" customHeight="1">
      <c r="B109" s="38"/>
      <c r="C109" s="39"/>
      <c r="D109" s="39"/>
      <c r="E109" s="39"/>
      <c r="F109" s="39"/>
      <c r="G109" s="39"/>
      <c r="H109" s="39"/>
      <c r="I109" s="149"/>
      <c r="J109" s="39"/>
      <c r="K109" s="39"/>
      <c r="L109" s="43"/>
    </row>
    <row r="110" s="1" customFormat="1" ht="12" customHeight="1">
      <c r="B110" s="38"/>
      <c r="C110" s="32" t="s">
        <v>16</v>
      </c>
      <c r="D110" s="39"/>
      <c r="E110" s="39"/>
      <c r="F110" s="39"/>
      <c r="G110" s="39"/>
      <c r="H110" s="39"/>
      <c r="I110" s="149"/>
      <c r="J110" s="39"/>
      <c r="K110" s="39"/>
      <c r="L110" s="43"/>
    </row>
    <row r="111" s="1" customFormat="1" ht="16.5" customHeight="1">
      <c r="B111" s="38"/>
      <c r="C111" s="39"/>
      <c r="D111" s="39"/>
      <c r="E111" s="186" t="str">
        <f>E7</f>
        <v>Doplnění chodníku v křižovatce ulic Sokolská a Sušilova - rozc.Kouty, Zábřeh</v>
      </c>
      <c r="F111" s="32"/>
      <c r="G111" s="32"/>
      <c r="H111" s="32"/>
      <c r="I111" s="149"/>
      <c r="J111" s="39"/>
      <c r="K111" s="39"/>
      <c r="L111" s="43"/>
    </row>
    <row r="112" ht="12" customHeight="1">
      <c r="B112" s="21"/>
      <c r="C112" s="32" t="s">
        <v>114</v>
      </c>
      <c r="D112" s="22"/>
      <c r="E112" s="22"/>
      <c r="F112" s="22"/>
      <c r="G112" s="22"/>
      <c r="H112" s="22"/>
      <c r="I112" s="141"/>
      <c r="J112" s="22"/>
      <c r="K112" s="22"/>
      <c r="L112" s="20"/>
    </row>
    <row r="113" s="1" customFormat="1" ht="16.5" customHeight="1">
      <c r="B113" s="38"/>
      <c r="C113" s="39"/>
      <c r="D113" s="39"/>
      <c r="E113" s="186" t="s">
        <v>238</v>
      </c>
      <c r="F113" s="39"/>
      <c r="G113" s="39"/>
      <c r="H113" s="39"/>
      <c r="I113" s="149"/>
      <c r="J113" s="39"/>
      <c r="K113" s="39"/>
      <c r="L113" s="43"/>
    </row>
    <row r="114" s="1" customFormat="1" ht="12" customHeight="1">
      <c r="B114" s="38"/>
      <c r="C114" s="32" t="s">
        <v>116</v>
      </c>
      <c r="D114" s="39"/>
      <c r="E114" s="39"/>
      <c r="F114" s="39"/>
      <c r="G114" s="39"/>
      <c r="H114" s="39"/>
      <c r="I114" s="149"/>
      <c r="J114" s="39"/>
      <c r="K114" s="39"/>
      <c r="L114" s="43"/>
    </row>
    <row r="115" s="1" customFormat="1" ht="16.5" customHeight="1">
      <c r="B115" s="38"/>
      <c r="C115" s="39"/>
      <c r="D115" s="39"/>
      <c r="E115" s="71" t="str">
        <f>E11</f>
        <v>SO 103 - Sjezdy mimo profil chodníku</v>
      </c>
      <c r="F115" s="39"/>
      <c r="G115" s="39"/>
      <c r="H115" s="39"/>
      <c r="I115" s="149"/>
      <c r="J115" s="39"/>
      <c r="K115" s="39"/>
      <c r="L115" s="43"/>
    </row>
    <row r="116" s="1" customFormat="1" ht="6.96" customHeight="1">
      <c r="B116" s="38"/>
      <c r="C116" s="39"/>
      <c r="D116" s="39"/>
      <c r="E116" s="39"/>
      <c r="F116" s="39"/>
      <c r="G116" s="39"/>
      <c r="H116" s="39"/>
      <c r="I116" s="149"/>
      <c r="J116" s="39"/>
      <c r="K116" s="39"/>
      <c r="L116" s="43"/>
    </row>
    <row r="117" s="1" customFormat="1" ht="12" customHeight="1">
      <c r="B117" s="38"/>
      <c r="C117" s="32" t="s">
        <v>20</v>
      </c>
      <c r="D117" s="39"/>
      <c r="E117" s="39"/>
      <c r="F117" s="27" t="str">
        <f>F14</f>
        <v>Zábřeh</v>
      </c>
      <c r="G117" s="39"/>
      <c r="H117" s="39"/>
      <c r="I117" s="151" t="s">
        <v>22</v>
      </c>
      <c r="J117" s="74" t="str">
        <f>IF(J14="","",J14)</f>
        <v>26. 12. 2018</v>
      </c>
      <c r="K117" s="39"/>
      <c r="L117" s="43"/>
    </row>
    <row r="118" s="1" customFormat="1" ht="6.96" customHeight="1">
      <c r="B118" s="38"/>
      <c r="C118" s="39"/>
      <c r="D118" s="39"/>
      <c r="E118" s="39"/>
      <c r="F118" s="39"/>
      <c r="G118" s="39"/>
      <c r="H118" s="39"/>
      <c r="I118" s="149"/>
      <c r="J118" s="39"/>
      <c r="K118" s="39"/>
      <c r="L118" s="43"/>
    </row>
    <row r="119" s="1" customFormat="1" ht="15.15" customHeight="1">
      <c r="B119" s="38"/>
      <c r="C119" s="32" t="s">
        <v>24</v>
      </c>
      <c r="D119" s="39"/>
      <c r="E119" s="39"/>
      <c r="F119" s="27" t="str">
        <f>E17</f>
        <v xml:space="preserve"> </v>
      </c>
      <c r="G119" s="39"/>
      <c r="H119" s="39"/>
      <c r="I119" s="151" t="s">
        <v>30</v>
      </c>
      <c r="J119" s="36" t="str">
        <f>E23</f>
        <v xml:space="preserve"> </v>
      </c>
      <c r="K119" s="39"/>
      <c r="L119" s="43"/>
    </row>
    <row r="120" s="1" customFormat="1" ht="15.15" customHeight="1">
      <c r="B120" s="38"/>
      <c r="C120" s="32" t="s">
        <v>28</v>
      </c>
      <c r="D120" s="39"/>
      <c r="E120" s="39"/>
      <c r="F120" s="27" t="str">
        <f>IF(E20="","",E20)</f>
        <v>Vyplň údaj</v>
      </c>
      <c r="G120" s="39"/>
      <c r="H120" s="39"/>
      <c r="I120" s="151" t="s">
        <v>32</v>
      </c>
      <c r="J120" s="36" t="str">
        <f>E26</f>
        <v xml:space="preserve"> </v>
      </c>
      <c r="K120" s="39"/>
      <c r="L120" s="43"/>
    </row>
    <row r="121" s="1" customFormat="1" ht="10.32" customHeight="1">
      <c r="B121" s="38"/>
      <c r="C121" s="39"/>
      <c r="D121" s="39"/>
      <c r="E121" s="39"/>
      <c r="F121" s="39"/>
      <c r="G121" s="39"/>
      <c r="H121" s="39"/>
      <c r="I121" s="149"/>
      <c r="J121" s="39"/>
      <c r="K121" s="39"/>
      <c r="L121" s="43"/>
    </row>
    <row r="122" s="10" customFormat="1" ht="29.28" customHeight="1">
      <c r="B122" s="205"/>
      <c r="C122" s="206" t="s">
        <v>128</v>
      </c>
      <c r="D122" s="207" t="s">
        <v>59</v>
      </c>
      <c r="E122" s="207" t="s">
        <v>55</v>
      </c>
      <c r="F122" s="207" t="s">
        <v>56</v>
      </c>
      <c r="G122" s="207" t="s">
        <v>129</v>
      </c>
      <c r="H122" s="207" t="s">
        <v>130</v>
      </c>
      <c r="I122" s="208" t="s">
        <v>131</v>
      </c>
      <c r="J122" s="207" t="s">
        <v>120</v>
      </c>
      <c r="K122" s="209" t="s">
        <v>132</v>
      </c>
      <c r="L122" s="210"/>
      <c r="M122" s="95" t="s">
        <v>1</v>
      </c>
      <c r="N122" s="96" t="s">
        <v>38</v>
      </c>
      <c r="O122" s="96" t="s">
        <v>133</v>
      </c>
      <c r="P122" s="96" t="s">
        <v>134</v>
      </c>
      <c r="Q122" s="96" t="s">
        <v>135</v>
      </c>
      <c r="R122" s="96" t="s">
        <v>136</v>
      </c>
      <c r="S122" s="96" t="s">
        <v>137</v>
      </c>
      <c r="T122" s="97" t="s">
        <v>138</v>
      </c>
    </row>
    <row r="123" s="1" customFormat="1" ht="22.8" customHeight="1">
      <c r="B123" s="38"/>
      <c r="C123" s="102" t="s">
        <v>139</v>
      </c>
      <c r="D123" s="39"/>
      <c r="E123" s="39"/>
      <c r="F123" s="39"/>
      <c r="G123" s="39"/>
      <c r="H123" s="39"/>
      <c r="I123" s="149"/>
      <c r="J123" s="211">
        <f>BK123</f>
        <v>0</v>
      </c>
      <c r="K123" s="39"/>
      <c r="L123" s="43"/>
      <c r="M123" s="98"/>
      <c r="N123" s="99"/>
      <c r="O123" s="99"/>
      <c r="P123" s="212">
        <f>P124</f>
        <v>0</v>
      </c>
      <c r="Q123" s="99"/>
      <c r="R123" s="212">
        <f>R124</f>
        <v>5.3082399999999996</v>
      </c>
      <c r="S123" s="99"/>
      <c r="T123" s="213">
        <f>T124</f>
        <v>0</v>
      </c>
      <c r="AT123" s="17" t="s">
        <v>73</v>
      </c>
      <c r="AU123" s="17" t="s">
        <v>122</v>
      </c>
      <c r="BK123" s="214">
        <f>BK124</f>
        <v>0</v>
      </c>
    </row>
    <row r="124" s="11" customFormat="1" ht="25.92" customHeight="1">
      <c r="B124" s="215"/>
      <c r="C124" s="216"/>
      <c r="D124" s="217" t="s">
        <v>73</v>
      </c>
      <c r="E124" s="218" t="s">
        <v>140</v>
      </c>
      <c r="F124" s="218" t="s">
        <v>141</v>
      </c>
      <c r="G124" s="216"/>
      <c r="H124" s="216"/>
      <c r="I124" s="219"/>
      <c r="J124" s="220">
        <f>BK124</f>
        <v>0</v>
      </c>
      <c r="K124" s="216"/>
      <c r="L124" s="221"/>
      <c r="M124" s="222"/>
      <c r="N124" s="223"/>
      <c r="O124" s="223"/>
      <c r="P124" s="224">
        <f>P125+P138</f>
        <v>0</v>
      </c>
      <c r="Q124" s="223"/>
      <c r="R124" s="224">
        <f>R125+R138</f>
        <v>5.3082399999999996</v>
      </c>
      <c r="S124" s="223"/>
      <c r="T124" s="225">
        <f>T125+T138</f>
        <v>0</v>
      </c>
      <c r="AR124" s="226" t="s">
        <v>81</v>
      </c>
      <c r="AT124" s="227" t="s">
        <v>73</v>
      </c>
      <c r="AU124" s="227" t="s">
        <v>74</v>
      </c>
      <c r="AY124" s="226" t="s">
        <v>142</v>
      </c>
      <c r="BK124" s="228">
        <f>BK125+BK138</f>
        <v>0</v>
      </c>
    </row>
    <row r="125" s="11" customFormat="1" ht="22.8" customHeight="1">
      <c r="B125" s="215"/>
      <c r="C125" s="216"/>
      <c r="D125" s="217" t="s">
        <v>73</v>
      </c>
      <c r="E125" s="229" t="s">
        <v>177</v>
      </c>
      <c r="F125" s="229" t="s">
        <v>310</v>
      </c>
      <c r="G125" s="216"/>
      <c r="H125" s="216"/>
      <c r="I125" s="219"/>
      <c r="J125" s="230">
        <f>BK125</f>
        <v>0</v>
      </c>
      <c r="K125" s="216"/>
      <c r="L125" s="221"/>
      <c r="M125" s="222"/>
      <c r="N125" s="223"/>
      <c r="O125" s="223"/>
      <c r="P125" s="224">
        <f>SUM(P126:P137)</f>
        <v>0</v>
      </c>
      <c r="Q125" s="223"/>
      <c r="R125" s="224">
        <f>SUM(R126:R137)</f>
        <v>5.3082399999999996</v>
      </c>
      <c r="S125" s="223"/>
      <c r="T125" s="225">
        <f>SUM(T126:T137)</f>
        <v>0</v>
      </c>
      <c r="AR125" s="226" t="s">
        <v>81</v>
      </c>
      <c r="AT125" s="227" t="s">
        <v>73</v>
      </c>
      <c r="AU125" s="227" t="s">
        <v>81</v>
      </c>
      <c r="AY125" s="226" t="s">
        <v>142</v>
      </c>
      <c r="BK125" s="228">
        <f>SUM(BK126:BK137)</f>
        <v>0</v>
      </c>
    </row>
    <row r="126" s="1" customFormat="1" ht="16.5" customHeight="1">
      <c r="B126" s="38"/>
      <c r="C126" s="231" t="s">
        <v>81</v>
      </c>
      <c r="D126" s="231" t="s">
        <v>144</v>
      </c>
      <c r="E126" s="232" t="s">
        <v>516</v>
      </c>
      <c r="F126" s="233" t="s">
        <v>517</v>
      </c>
      <c r="G126" s="234" t="s">
        <v>147</v>
      </c>
      <c r="H126" s="235">
        <v>28</v>
      </c>
      <c r="I126" s="236"/>
      <c r="J126" s="237">
        <f>ROUND(I126*H126,2)</f>
        <v>0</v>
      </c>
      <c r="K126" s="233" t="s">
        <v>148</v>
      </c>
      <c r="L126" s="43"/>
      <c r="M126" s="238" t="s">
        <v>1</v>
      </c>
      <c r="N126" s="239" t="s">
        <v>39</v>
      </c>
      <c r="O126" s="86"/>
      <c r="P126" s="240">
        <f>O126*H126</f>
        <v>0</v>
      </c>
      <c r="Q126" s="240">
        <v>0.18906999999999999</v>
      </c>
      <c r="R126" s="240">
        <f>Q126*H126</f>
        <v>5.2939599999999993</v>
      </c>
      <c r="S126" s="240">
        <v>0</v>
      </c>
      <c r="T126" s="241">
        <f>S126*H126</f>
        <v>0</v>
      </c>
      <c r="AR126" s="242" t="s">
        <v>149</v>
      </c>
      <c r="AT126" s="242" t="s">
        <v>144</v>
      </c>
      <c r="AU126" s="242" t="s">
        <v>83</v>
      </c>
      <c r="AY126" s="17" t="s">
        <v>142</v>
      </c>
      <c r="BE126" s="243">
        <f>IF(N126="základní",J126,0)</f>
        <v>0</v>
      </c>
      <c r="BF126" s="243">
        <f>IF(N126="snížená",J126,0)</f>
        <v>0</v>
      </c>
      <c r="BG126" s="243">
        <f>IF(N126="zákl. přenesená",J126,0)</f>
        <v>0</v>
      </c>
      <c r="BH126" s="243">
        <f>IF(N126="sníž. přenesená",J126,0)</f>
        <v>0</v>
      </c>
      <c r="BI126" s="243">
        <f>IF(N126="nulová",J126,0)</f>
        <v>0</v>
      </c>
      <c r="BJ126" s="17" t="s">
        <v>81</v>
      </c>
      <c r="BK126" s="243">
        <f>ROUND(I126*H126,2)</f>
        <v>0</v>
      </c>
      <c r="BL126" s="17" t="s">
        <v>149</v>
      </c>
      <c r="BM126" s="242" t="s">
        <v>518</v>
      </c>
    </row>
    <row r="127" s="12" customFormat="1">
      <c r="B127" s="244"/>
      <c r="C127" s="245"/>
      <c r="D127" s="246" t="s">
        <v>151</v>
      </c>
      <c r="E127" s="247" t="s">
        <v>1</v>
      </c>
      <c r="F127" s="248" t="s">
        <v>519</v>
      </c>
      <c r="G127" s="245"/>
      <c r="H127" s="247" t="s">
        <v>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151</v>
      </c>
      <c r="AU127" s="254" t="s">
        <v>83</v>
      </c>
      <c r="AV127" s="12" t="s">
        <v>81</v>
      </c>
      <c r="AW127" s="12" t="s">
        <v>31</v>
      </c>
      <c r="AX127" s="12" t="s">
        <v>74</v>
      </c>
      <c r="AY127" s="254" t="s">
        <v>142</v>
      </c>
    </row>
    <row r="128" s="13" customFormat="1">
      <c r="B128" s="255"/>
      <c r="C128" s="256"/>
      <c r="D128" s="246" t="s">
        <v>151</v>
      </c>
      <c r="E128" s="257" t="s">
        <v>1</v>
      </c>
      <c r="F128" s="258" t="s">
        <v>387</v>
      </c>
      <c r="G128" s="256"/>
      <c r="H128" s="259">
        <v>28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AT128" s="265" t="s">
        <v>151</v>
      </c>
      <c r="AU128" s="265" t="s">
        <v>83</v>
      </c>
      <c r="AV128" s="13" t="s">
        <v>83</v>
      </c>
      <c r="AW128" s="13" t="s">
        <v>31</v>
      </c>
      <c r="AX128" s="13" t="s">
        <v>74</v>
      </c>
      <c r="AY128" s="265" t="s">
        <v>142</v>
      </c>
    </row>
    <row r="129" s="14" customFormat="1">
      <c r="B129" s="266"/>
      <c r="C129" s="267"/>
      <c r="D129" s="246" t="s">
        <v>151</v>
      </c>
      <c r="E129" s="268" t="s">
        <v>1</v>
      </c>
      <c r="F129" s="269" t="s">
        <v>154</v>
      </c>
      <c r="G129" s="267"/>
      <c r="H129" s="270">
        <v>28</v>
      </c>
      <c r="I129" s="271"/>
      <c r="J129" s="267"/>
      <c r="K129" s="267"/>
      <c r="L129" s="272"/>
      <c r="M129" s="273"/>
      <c r="N129" s="274"/>
      <c r="O129" s="274"/>
      <c r="P129" s="274"/>
      <c r="Q129" s="274"/>
      <c r="R129" s="274"/>
      <c r="S129" s="274"/>
      <c r="T129" s="275"/>
      <c r="AT129" s="276" t="s">
        <v>151</v>
      </c>
      <c r="AU129" s="276" t="s">
        <v>83</v>
      </c>
      <c r="AV129" s="14" t="s">
        <v>149</v>
      </c>
      <c r="AW129" s="14" t="s">
        <v>31</v>
      </c>
      <c r="AX129" s="14" t="s">
        <v>81</v>
      </c>
      <c r="AY129" s="276" t="s">
        <v>142</v>
      </c>
    </row>
    <row r="130" s="1" customFormat="1" ht="24" customHeight="1">
      <c r="B130" s="38"/>
      <c r="C130" s="231" t="s">
        <v>83</v>
      </c>
      <c r="D130" s="231" t="s">
        <v>144</v>
      </c>
      <c r="E130" s="232" t="s">
        <v>328</v>
      </c>
      <c r="F130" s="233" t="s">
        <v>329</v>
      </c>
      <c r="G130" s="234" t="s">
        <v>147</v>
      </c>
      <c r="H130" s="235">
        <v>28</v>
      </c>
      <c r="I130" s="236"/>
      <c r="J130" s="237">
        <f>ROUND(I130*H130,2)</f>
        <v>0</v>
      </c>
      <c r="K130" s="233" t="s">
        <v>148</v>
      </c>
      <c r="L130" s="43"/>
      <c r="M130" s="238" t="s">
        <v>1</v>
      </c>
      <c r="N130" s="239" t="s">
        <v>39</v>
      </c>
      <c r="O130" s="86"/>
      <c r="P130" s="240">
        <f>O130*H130</f>
        <v>0</v>
      </c>
      <c r="Q130" s="240">
        <v>0.00051000000000000004</v>
      </c>
      <c r="R130" s="240">
        <f>Q130*H130</f>
        <v>0.014280000000000001</v>
      </c>
      <c r="S130" s="240">
        <v>0</v>
      </c>
      <c r="T130" s="241">
        <f>S130*H130</f>
        <v>0</v>
      </c>
      <c r="AR130" s="242" t="s">
        <v>149</v>
      </c>
      <c r="AT130" s="242" t="s">
        <v>144</v>
      </c>
      <c r="AU130" s="242" t="s">
        <v>83</v>
      </c>
      <c r="AY130" s="17" t="s">
        <v>142</v>
      </c>
      <c r="BE130" s="243">
        <f>IF(N130="základní",J130,0)</f>
        <v>0</v>
      </c>
      <c r="BF130" s="243">
        <f>IF(N130="snížená",J130,0)</f>
        <v>0</v>
      </c>
      <c r="BG130" s="243">
        <f>IF(N130="zákl. přenesená",J130,0)</f>
        <v>0</v>
      </c>
      <c r="BH130" s="243">
        <f>IF(N130="sníž. přenesená",J130,0)</f>
        <v>0</v>
      </c>
      <c r="BI130" s="243">
        <f>IF(N130="nulová",J130,0)</f>
        <v>0</v>
      </c>
      <c r="BJ130" s="17" t="s">
        <v>81</v>
      </c>
      <c r="BK130" s="243">
        <f>ROUND(I130*H130,2)</f>
        <v>0</v>
      </c>
      <c r="BL130" s="17" t="s">
        <v>149</v>
      </c>
      <c r="BM130" s="242" t="s">
        <v>520</v>
      </c>
    </row>
    <row r="131" s="12" customFormat="1">
      <c r="B131" s="244"/>
      <c r="C131" s="245"/>
      <c r="D131" s="246" t="s">
        <v>151</v>
      </c>
      <c r="E131" s="247" t="s">
        <v>1</v>
      </c>
      <c r="F131" s="248" t="s">
        <v>331</v>
      </c>
      <c r="G131" s="245"/>
      <c r="H131" s="247" t="s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151</v>
      </c>
      <c r="AU131" s="254" t="s">
        <v>83</v>
      </c>
      <c r="AV131" s="12" t="s">
        <v>81</v>
      </c>
      <c r="AW131" s="12" t="s">
        <v>31</v>
      </c>
      <c r="AX131" s="12" t="s">
        <v>74</v>
      </c>
      <c r="AY131" s="254" t="s">
        <v>142</v>
      </c>
    </row>
    <row r="132" s="13" customFormat="1">
      <c r="B132" s="255"/>
      <c r="C132" s="256"/>
      <c r="D132" s="246" t="s">
        <v>151</v>
      </c>
      <c r="E132" s="257" t="s">
        <v>1</v>
      </c>
      <c r="F132" s="258" t="s">
        <v>387</v>
      </c>
      <c r="G132" s="256"/>
      <c r="H132" s="259">
        <v>28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AT132" s="265" t="s">
        <v>151</v>
      </c>
      <c r="AU132" s="265" t="s">
        <v>83</v>
      </c>
      <c r="AV132" s="13" t="s">
        <v>83</v>
      </c>
      <c r="AW132" s="13" t="s">
        <v>31</v>
      </c>
      <c r="AX132" s="13" t="s">
        <v>74</v>
      </c>
      <c r="AY132" s="265" t="s">
        <v>142</v>
      </c>
    </row>
    <row r="133" s="14" customFormat="1">
      <c r="B133" s="266"/>
      <c r="C133" s="267"/>
      <c r="D133" s="246" t="s">
        <v>151</v>
      </c>
      <c r="E133" s="268" t="s">
        <v>1</v>
      </c>
      <c r="F133" s="269" t="s">
        <v>154</v>
      </c>
      <c r="G133" s="267"/>
      <c r="H133" s="270">
        <v>28</v>
      </c>
      <c r="I133" s="271"/>
      <c r="J133" s="267"/>
      <c r="K133" s="267"/>
      <c r="L133" s="272"/>
      <c r="M133" s="273"/>
      <c r="N133" s="274"/>
      <c r="O133" s="274"/>
      <c r="P133" s="274"/>
      <c r="Q133" s="274"/>
      <c r="R133" s="274"/>
      <c r="S133" s="274"/>
      <c r="T133" s="275"/>
      <c r="AT133" s="276" t="s">
        <v>151</v>
      </c>
      <c r="AU133" s="276" t="s">
        <v>83</v>
      </c>
      <c r="AV133" s="14" t="s">
        <v>149</v>
      </c>
      <c r="AW133" s="14" t="s">
        <v>31</v>
      </c>
      <c r="AX133" s="14" t="s">
        <v>81</v>
      </c>
      <c r="AY133" s="276" t="s">
        <v>142</v>
      </c>
    </row>
    <row r="134" s="1" customFormat="1" ht="24" customHeight="1">
      <c r="B134" s="38"/>
      <c r="C134" s="231" t="s">
        <v>163</v>
      </c>
      <c r="D134" s="231" t="s">
        <v>144</v>
      </c>
      <c r="E134" s="232" t="s">
        <v>334</v>
      </c>
      <c r="F134" s="233" t="s">
        <v>335</v>
      </c>
      <c r="G134" s="234" t="s">
        <v>147</v>
      </c>
      <c r="H134" s="235">
        <v>28</v>
      </c>
      <c r="I134" s="236"/>
      <c r="J134" s="237">
        <f>ROUND(I134*H134,2)</f>
        <v>0</v>
      </c>
      <c r="K134" s="233" t="s">
        <v>148</v>
      </c>
      <c r="L134" s="43"/>
      <c r="M134" s="238" t="s">
        <v>1</v>
      </c>
      <c r="N134" s="239" t="s">
        <v>39</v>
      </c>
      <c r="O134" s="86"/>
      <c r="P134" s="240">
        <f>O134*H134</f>
        <v>0</v>
      </c>
      <c r="Q134" s="240">
        <v>0</v>
      </c>
      <c r="R134" s="240">
        <f>Q134*H134</f>
        <v>0</v>
      </c>
      <c r="S134" s="240">
        <v>0</v>
      </c>
      <c r="T134" s="241">
        <f>S134*H134</f>
        <v>0</v>
      </c>
      <c r="AR134" s="242" t="s">
        <v>149</v>
      </c>
      <c r="AT134" s="242" t="s">
        <v>144</v>
      </c>
      <c r="AU134" s="242" t="s">
        <v>83</v>
      </c>
      <c r="AY134" s="17" t="s">
        <v>142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7" t="s">
        <v>81</v>
      </c>
      <c r="BK134" s="243">
        <f>ROUND(I134*H134,2)</f>
        <v>0</v>
      </c>
      <c r="BL134" s="17" t="s">
        <v>149</v>
      </c>
      <c r="BM134" s="242" t="s">
        <v>521</v>
      </c>
    </row>
    <row r="135" s="12" customFormat="1">
      <c r="B135" s="244"/>
      <c r="C135" s="245"/>
      <c r="D135" s="246" t="s">
        <v>151</v>
      </c>
      <c r="E135" s="247" t="s">
        <v>1</v>
      </c>
      <c r="F135" s="248" t="s">
        <v>522</v>
      </c>
      <c r="G135" s="245"/>
      <c r="H135" s="247" t="s">
        <v>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151</v>
      </c>
      <c r="AU135" s="254" t="s">
        <v>83</v>
      </c>
      <c r="AV135" s="12" t="s">
        <v>81</v>
      </c>
      <c r="AW135" s="12" t="s">
        <v>31</v>
      </c>
      <c r="AX135" s="12" t="s">
        <v>74</v>
      </c>
      <c r="AY135" s="254" t="s">
        <v>142</v>
      </c>
    </row>
    <row r="136" s="13" customFormat="1">
      <c r="B136" s="255"/>
      <c r="C136" s="256"/>
      <c r="D136" s="246" t="s">
        <v>151</v>
      </c>
      <c r="E136" s="257" t="s">
        <v>1</v>
      </c>
      <c r="F136" s="258" t="s">
        <v>387</v>
      </c>
      <c r="G136" s="256"/>
      <c r="H136" s="259">
        <v>28</v>
      </c>
      <c r="I136" s="260"/>
      <c r="J136" s="256"/>
      <c r="K136" s="256"/>
      <c r="L136" s="261"/>
      <c r="M136" s="262"/>
      <c r="N136" s="263"/>
      <c r="O136" s="263"/>
      <c r="P136" s="263"/>
      <c r="Q136" s="263"/>
      <c r="R136" s="263"/>
      <c r="S136" s="263"/>
      <c r="T136" s="264"/>
      <c r="AT136" s="265" t="s">
        <v>151</v>
      </c>
      <c r="AU136" s="265" t="s">
        <v>83</v>
      </c>
      <c r="AV136" s="13" t="s">
        <v>83</v>
      </c>
      <c r="AW136" s="13" t="s">
        <v>31</v>
      </c>
      <c r="AX136" s="13" t="s">
        <v>74</v>
      </c>
      <c r="AY136" s="265" t="s">
        <v>142</v>
      </c>
    </row>
    <row r="137" s="14" customFormat="1">
      <c r="B137" s="266"/>
      <c r="C137" s="267"/>
      <c r="D137" s="246" t="s">
        <v>151</v>
      </c>
      <c r="E137" s="268" t="s">
        <v>1</v>
      </c>
      <c r="F137" s="269" t="s">
        <v>154</v>
      </c>
      <c r="G137" s="267"/>
      <c r="H137" s="270">
        <v>28</v>
      </c>
      <c r="I137" s="271"/>
      <c r="J137" s="267"/>
      <c r="K137" s="267"/>
      <c r="L137" s="272"/>
      <c r="M137" s="273"/>
      <c r="N137" s="274"/>
      <c r="O137" s="274"/>
      <c r="P137" s="274"/>
      <c r="Q137" s="274"/>
      <c r="R137" s="274"/>
      <c r="S137" s="274"/>
      <c r="T137" s="275"/>
      <c r="AT137" s="276" t="s">
        <v>151</v>
      </c>
      <c r="AU137" s="276" t="s">
        <v>83</v>
      </c>
      <c r="AV137" s="14" t="s">
        <v>149</v>
      </c>
      <c r="AW137" s="14" t="s">
        <v>31</v>
      </c>
      <c r="AX137" s="14" t="s">
        <v>81</v>
      </c>
      <c r="AY137" s="276" t="s">
        <v>142</v>
      </c>
    </row>
    <row r="138" s="11" customFormat="1" ht="22.8" customHeight="1">
      <c r="B138" s="215"/>
      <c r="C138" s="216"/>
      <c r="D138" s="217" t="s">
        <v>73</v>
      </c>
      <c r="E138" s="229" t="s">
        <v>509</v>
      </c>
      <c r="F138" s="229" t="s">
        <v>510</v>
      </c>
      <c r="G138" s="216"/>
      <c r="H138" s="216"/>
      <c r="I138" s="219"/>
      <c r="J138" s="230">
        <f>BK138</f>
        <v>0</v>
      </c>
      <c r="K138" s="216"/>
      <c r="L138" s="221"/>
      <c r="M138" s="222"/>
      <c r="N138" s="223"/>
      <c r="O138" s="223"/>
      <c r="P138" s="224">
        <f>P139</f>
        <v>0</v>
      </c>
      <c r="Q138" s="223"/>
      <c r="R138" s="224">
        <f>R139</f>
        <v>0</v>
      </c>
      <c r="S138" s="223"/>
      <c r="T138" s="225">
        <f>T139</f>
        <v>0</v>
      </c>
      <c r="AR138" s="226" t="s">
        <v>81</v>
      </c>
      <c r="AT138" s="227" t="s">
        <v>73</v>
      </c>
      <c r="AU138" s="227" t="s">
        <v>81</v>
      </c>
      <c r="AY138" s="226" t="s">
        <v>142</v>
      </c>
      <c r="BK138" s="228">
        <f>BK139</f>
        <v>0</v>
      </c>
    </row>
    <row r="139" s="1" customFormat="1" ht="24" customHeight="1">
      <c r="B139" s="38"/>
      <c r="C139" s="231" t="s">
        <v>149</v>
      </c>
      <c r="D139" s="231" t="s">
        <v>144</v>
      </c>
      <c r="E139" s="232" t="s">
        <v>523</v>
      </c>
      <c r="F139" s="233" t="s">
        <v>524</v>
      </c>
      <c r="G139" s="234" t="s">
        <v>193</v>
      </c>
      <c r="H139" s="235">
        <v>5.3079999999999998</v>
      </c>
      <c r="I139" s="236"/>
      <c r="J139" s="237">
        <f>ROUND(I139*H139,2)</f>
        <v>0</v>
      </c>
      <c r="K139" s="233" t="s">
        <v>148</v>
      </c>
      <c r="L139" s="43"/>
      <c r="M139" s="301" t="s">
        <v>1</v>
      </c>
      <c r="N139" s="302" t="s">
        <v>39</v>
      </c>
      <c r="O139" s="303"/>
      <c r="P139" s="304">
        <f>O139*H139</f>
        <v>0</v>
      </c>
      <c r="Q139" s="304">
        <v>0</v>
      </c>
      <c r="R139" s="304">
        <f>Q139*H139</f>
        <v>0</v>
      </c>
      <c r="S139" s="304">
        <v>0</v>
      </c>
      <c r="T139" s="305">
        <f>S139*H139</f>
        <v>0</v>
      </c>
      <c r="AR139" s="242" t="s">
        <v>149</v>
      </c>
      <c r="AT139" s="242" t="s">
        <v>144</v>
      </c>
      <c r="AU139" s="242" t="s">
        <v>83</v>
      </c>
      <c r="AY139" s="17" t="s">
        <v>142</v>
      </c>
      <c r="BE139" s="243">
        <f>IF(N139="základní",J139,0)</f>
        <v>0</v>
      </c>
      <c r="BF139" s="243">
        <f>IF(N139="snížená",J139,0)</f>
        <v>0</v>
      </c>
      <c r="BG139" s="243">
        <f>IF(N139="zákl. přenesená",J139,0)</f>
        <v>0</v>
      </c>
      <c r="BH139" s="243">
        <f>IF(N139="sníž. přenesená",J139,0)</f>
        <v>0</v>
      </c>
      <c r="BI139" s="243">
        <f>IF(N139="nulová",J139,0)</f>
        <v>0</v>
      </c>
      <c r="BJ139" s="17" t="s">
        <v>81</v>
      </c>
      <c r="BK139" s="243">
        <f>ROUND(I139*H139,2)</f>
        <v>0</v>
      </c>
      <c r="BL139" s="17" t="s">
        <v>149</v>
      </c>
      <c r="BM139" s="242" t="s">
        <v>525</v>
      </c>
    </row>
    <row r="140" s="1" customFormat="1" ht="6.96" customHeight="1">
      <c r="B140" s="61"/>
      <c r="C140" s="62"/>
      <c r="D140" s="62"/>
      <c r="E140" s="62"/>
      <c r="F140" s="62"/>
      <c r="G140" s="62"/>
      <c r="H140" s="62"/>
      <c r="I140" s="182"/>
      <c r="J140" s="62"/>
      <c r="K140" s="62"/>
      <c r="L140" s="43"/>
    </row>
  </sheetData>
  <sheetProtection sheet="1" autoFilter="0" formatColumns="0" formatRows="0" objects="1" scenarios="1" spinCount="100000" saltValue="eFe1vo22O1oFOrcTEr5jHiCv1ZBG24k2egLN6DnRvVlAtvioQ9ivpIVaQkcYIvKFGiL/QlVJgEwsdDeh01sqsg==" hashValue="b0r5Sgjcmr2wjun8FR295pS104zg8go2idOvIjQ1ftlGWqaFe15YVb2nlNHSVav4vJ/4BSqAB+0p5l8tnJA+xw==" algorithmName="SHA-512" password="CC35"/>
  <autoFilter ref="C122:K13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100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83</v>
      </c>
    </row>
    <row r="4" ht="24.96" customHeight="1">
      <c r="B4" s="20"/>
      <c r="D4" s="145" t="s">
        <v>113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Doplnění chodníku v křižovatce ulic Sokolská a Sušilova - rozc.Kouty, Zábřeh</v>
      </c>
      <c r="F7" s="147"/>
      <c r="G7" s="147"/>
      <c r="H7" s="147"/>
      <c r="L7" s="20"/>
    </row>
    <row r="8" ht="12" customHeight="1">
      <c r="B8" s="20"/>
      <c r="D8" s="147" t="s">
        <v>114</v>
      </c>
      <c r="L8" s="20"/>
    </row>
    <row r="9" s="1" customFormat="1" ht="16.5" customHeight="1">
      <c r="B9" s="43"/>
      <c r="E9" s="148" t="s">
        <v>238</v>
      </c>
      <c r="F9" s="1"/>
      <c r="G9" s="1"/>
      <c r="H9" s="1"/>
      <c r="I9" s="149"/>
      <c r="L9" s="43"/>
    </row>
    <row r="10" s="1" customFormat="1" ht="12" customHeight="1">
      <c r="B10" s="43"/>
      <c r="D10" s="147" t="s">
        <v>116</v>
      </c>
      <c r="I10" s="149"/>
      <c r="L10" s="43"/>
    </row>
    <row r="11" s="1" customFormat="1" ht="36.96" customHeight="1">
      <c r="B11" s="43"/>
      <c r="E11" s="150" t="s">
        <v>526</v>
      </c>
      <c r="F11" s="1"/>
      <c r="G11" s="1"/>
      <c r="H11" s="1"/>
      <c r="I11" s="149"/>
      <c r="L11" s="43"/>
    </row>
    <row r="12" s="1" customFormat="1">
      <c r="B12" s="43"/>
      <c r="I12" s="149"/>
      <c r="L12" s="43"/>
    </row>
    <row r="13" s="1" customFormat="1" ht="12" customHeight="1">
      <c r="B13" s="43"/>
      <c r="D13" s="147" t="s">
        <v>18</v>
      </c>
      <c r="F13" s="136" t="s">
        <v>1</v>
      </c>
      <c r="I13" s="151" t="s">
        <v>19</v>
      </c>
      <c r="J13" s="136" t="s">
        <v>1</v>
      </c>
      <c r="L13" s="43"/>
    </row>
    <row r="14" s="1" customFormat="1" ht="12" customHeight="1">
      <c r="B14" s="43"/>
      <c r="D14" s="147" t="s">
        <v>20</v>
      </c>
      <c r="F14" s="136" t="s">
        <v>21</v>
      </c>
      <c r="I14" s="151" t="s">
        <v>22</v>
      </c>
      <c r="J14" s="152" t="str">
        <f>'Rekapitulace stavby'!AN8</f>
        <v>26. 12. 2018</v>
      </c>
      <c r="L14" s="43"/>
    </row>
    <row r="15" s="1" customFormat="1" ht="10.8" customHeight="1">
      <c r="B15" s="43"/>
      <c r="I15" s="149"/>
      <c r="L15" s="43"/>
    </row>
    <row r="16" s="1" customFormat="1" ht="12" customHeight="1">
      <c r="B16" s="43"/>
      <c r="D16" s="147" t="s">
        <v>24</v>
      </c>
      <c r="I16" s="151" t="s">
        <v>25</v>
      </c>
      <c r="J16" s="136" t="str">
        <f>IF('Rekapitulace stavby'!AN10="","",'Rekapitulace stavby'!AN10)</f>
        <v/>
      </c>
      <c r="L16" s="43"/>
    </row>
    <row r="17" s="1" customFormat="1" ht="18" customHeight="1">
      <c r="B17" s="43"/>
      <c r="E17" s="136" t="str">
        <f>IF('Rekapitulace stavby'!E11="","",'Rekapitulace stavby'!E11)</f>
        <v xml:space="preserve"> </v>
      </c>
      <c r="I17" s="151" t="s">
        <v>27</v>
      </c>
      <c r="J17" s="136" t="str">
        <f>IF('Rekapitulace stavby'!AN11="","",'Rekapitulace stavby'!AN11)</f>
        <v/>
      </c>
      <c r="L17" s="43"/>
    </row>
    <row r="18" s="1" customFormat="1" ht="6.96" customHeight="1">
      <c r="B18" s="43"/>
      <c r="I18" s="149"/>
      <c r="L18" s="43"/>
    </row>
    <row r="19" s="1" customFormat="1" ht="12" customHeight="1">
      <c r="B19" s="43"/>
      <c r="D19" s="147" t="s">
        <v>28</v>
      </c>
      <c r="I19" s="151" t="s">
        <v>25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1" t="s">
        <v>27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9"/>
      <c r="L21" s="43"/>
    </row>
    <row r="22" s="1" customFormat="1" ht="12" customHeight="1">
      <c r="B22" s="43"/>
      <c r="D22" s="147" t="s">
        <v>30</v>
      </c>
      <c r="I22" s="151" t="s">
        <v>25</v>
      </c>
      <c r="J22" s="136" t="str">
        <f>IF('Rekapitulace stavby'!AN16="","",'Rekapitulace stavby'!AN16)</f>
        <v/>
      </c>
      <c r="L22" s="43"/>
    </row>
    <row r="23" s="1" customFormat="1" ht="18" customHeight="1">
      <c r="B23" s="43"/>
      <c r="E23" s="136" t="str">
        <f>IF('Rekapitulace stavby'!E17="","",'Rekapitulace stavby'!E17)</f>
        <v xml:space="preserve"> </v>
      </c>
      <c r="I23" s="151" t="s">
        <v>27</v>
      </c>
      <c r="J23" s="136" t="str">
        <f>IF('Rekapitulace stavby'!AN17="","",'Rekapitulace stavby'!AN17)</f>
        <v/>
      </c>
      <c r="L23" s="43"/>
    </row>
    <row r="24" s="1" customFormat="1" ht="6.96" customHeight="1">
      <c r="B24" s="43"/>
      <c r="I24" s="149"/>
      <c r="L24" s="43"/>
    </row>
    <row r="25" s="1" customFormat="1" ht="12" customHeight="1">
      <c r="B25" s="43"/>
      <c r="D25" s="147" t="s">
        <v>32</v>
      </c>
      <c r="I25" s="151" t="s">
        <v>25</v>
      </c>
      <c r="J25" s="136" t="str">
        <f>IF('Rekapitulace stavby'!AN19="","",'Rekapitulace stavby'!AN19)</f>
        <v/>
      </c>
      <c r="L25" s="43"/>
    </row>
    <row r="26" s="1" customFormat="1" ht="18" customHeight="1">
      <c r="B26" s="43"/>
      <c r="E26" s="136" t="str">
        <f>IF('Rekapitulace stavby'!E20="","",'Rekapitulace stavby'!E20)</f>
        <v xml:space="preserve"> </v>
      </c>
      <c r="I26" s="151" t="s">
        <v>27</v>
      </c>
      <c r="J26" s="136" t="str">
        <f>IF('Rekapitulace stavby'!AN20="","",'Rekapitulace stavby'!AN20)</f>
        <v/>
      </c>
      <c r="L26" s="43"/>
    </row>
    <row r="27" s="1" customFormat="1" ht="6.96" customHeight="1">
      <c r="B27" s="43"/>
      <c r="I27" s="149"/>
      <c r="L27" s="43"/>
    </row>
    <row r="28" s="1" customFormat="1" ht="12" customHeight="1">
      <c r="B28" s="43"/>
      <c r="D28" s="147" t="s">
        <v>33</v>
      </c>
      <c r="I28" s="149"/>
      <c r="L28" s="43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3"/>
      <c r="I30" s="149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25.44" customHeight="1">
      <c r="B32" s="43"/>
      <c r="D32" s="157" t="s">
        <v>34</v>
      </c>
      <c r="I32" s="149"/>
      <c r="J32" s="158">
        <f>ROUND(J127,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6"/>
      <c r="J33" s="78"/>
      <c r="K33" s="78"/>
      <c r="L33" s="43"/>
    </row>
    <row r="34" s="1" customFormat="1" ht="14.4" customHeight="1">
      <c r="B34" s="43"/>
      <c r="F34" s="159" t="s">
        <v>36</v>
      </c>
      <c r="I34" s="160" t="s">
        <v>35</v>
      </c>
      <c r="J34" s="159" t="s">
        <v>37</v>
      </c>
      <c r="L34" s="43"/>
    </row>
    <row r="35" s="1" customFormat="1" ht="14.4" customHeight="1">
      <c r="B35" s="43"/>
      <c r="D35" s="161" t="s">
        <v>38</v>
      </c>
      <c r="E35" s="147" t="s">
        <v>39</v>
      </c>
      <c r="F35" s="162">
        <f>ROUND((SUM(BE127:BE201)),  2)</f>
        <v>0</v>
      </c>
      <c r="I35" s="163">
        <v>0.20999999999999999</v>
      </c>
      <c r="J35" s="162">
        <f>ROUND(((SUM(BE127:BE201))*I35),  2)</f>
        <v>0</v>
      </c>
      <c r="L35" s="43"/>
    </row>
    <row r="36" s="1" customFormat="1" ht="14.4" customHeight="1">
      <c r="B36" s="43"/>
      <c r="E36" s="147" t="s">
        <v>40</v>
      </c>
      <c r="F36" s="162">
        <f>ROUND((SUM(BF127:BF201)),  2)</f>
        <v>0</v>
      </c>
      <c r="I36" s="163">
        <v>0.14999999999999999</v>
      </c>
      <c r="J36" s="162">
        <f>ROUND(((SUM(BF127:BF201))*I36),  2)</f>
        <v>0</v>
      </c>
      <c r="L36" s="43"/>
    </row>
    <row r="37" hidden="1" s="1" customFormat="1" ht="14.4" customHeight="1">
      <c r="B37" s="43"/>
      <c r="E37" s="147" t="s">
        <v>41</v>
      </c>
      <c r="F37" s="162">
        <f>ROUND((SUM(BG127:BG201)),  2)</f>
        <v>0</v>
      </c>
      <c r="I37" s="163">
        <v>0.20999999999999999</v>
      </c>
      <c r="J37" s="162">
        <f>0</f>
        <v>0</v>
      </c>
      <c r="L37" s="43"/>
    </row>
    <row r="38" hidden="1" s="1" customFormat="1" ht="14.4" customHeight="1">
      <c r="B38" s="43"/>
      <c r="E38" s="147" t="s">
        <v>42</v>
      </c>
      <c r="F38" s="162">
        <f>ROUND((SUM(BH127:BH201)),  2)</f>
        <v>0</v>
      </c>
      <c r="I38" s="163">
        <v>0.14999999999999999</v>
      </c>
      <c r="J38" s="162">
        <f>0</f>
        <v>0</v>
      </c>
      <c r="L38" s="43"/>
    </row>
    <row r="39" hidden="1" s="1" customFormat="1" ht="14.4" customHeight="1">
      <c r="B39" s="43"/>
      <c r="E39" s="147" t="s">
        <v>43</v>
      </c>
      <c r="F39" s="162">
        <f>ROUND((SUM(BI127:BI201)),  2)</f>
        <v>0</v>
      </c>
      <c r="I39" s="163">
        <v>0</v>
      </c>
      <c r="J39" s="162">
        <f>0</f>
        <v>0</v>
      </c>
      <c r="L39" s="43"/>
    </row>
    <row r="40" s="1" customFormat="1" ht="6.96" customHeight="1">
      <c r="B40" s="43"/>
      <c r="I40" s="149"/>
      <c r="L40" s="43"/>
    </row>
    <row r="41" s="1" customFormat="1" ht="25.44" customHeight="1">
      <c r="B41" s="43"/>
      <c r="C41" s="164"/>
      <c r="D41" s="165" t="s">
        <v>44</v>
      </c>
      <c r="E41" s="166"/>
      <c r="F41" s="166"/>
      <c r="G41" s="167" t="s">
        <v>45</v>
      </c>
      <c r="H41" s="168" t="s">
        <v>46</v>
      </c>
      <c r="I41" s="169"/>
      <c r="J41" s="170">
        <f>SUM(J32:J39)</f>
        <v>0</v>
      </c>
      <c r="K41" s="171"/>
      <c r="L41" s="43"/>
    </row>
    <row r="42" s="1" customFormat="1" ht="14.4" customHeight="1">
      <c r="B42" s="43"/>
      <c r="I42" s="14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47</v>
      </c>
      <c r="E50" s="173"/>
      <c r="F50" s="173"/>
      <c r="G50" s="172" t="s">
        <v>48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49</v>
      </c>
      <c r="E61" s="176"/>
      <c r="F61" s="177" t="s">
        <v>50</v>
      </c>
      <c r="G61" s="175" t="s">
        <v>49</v>
      </c>
      <c r="H61" s="176"/>
      <c r="I61" s="178"/>
      <c r="J61" s="179" t="s">
        <v>50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51</v>
      </c>
      <c r="E65" s="173"/>
      <c r="F65" s="173"/>
      <c r="G65" s="172" t="s">
        <v>52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49</v>
      </c>
      <c r="E76" s="176"/>
      <c r="F76" s="177" t="s">
        <v>50</v>
      </c>
      <c r="G76" s="175" t="s">
        <v>49</v>
      </c>
      <c r="H76" s="176"/>
      <c r="I76" s="178"/>
      <c r="J76" s="179" t="s">
        <v>50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118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Doplnění chodníku v křižovatce ulic Sokolská a Sušilova - rozc.Kouty, Zábřeh</v>
      </c>
      <c r="F85" s="32"/>
      <c r="G85" s="32"/>
      <c r="H85" s="32"/>
      <c r="I85" s="149"/>
      <c r="J85" s="39"/>
      <c r="K85" s="39"/>
      <c r="L85" s="43"/>
    </row>
    <row r="86" ht="12" customHeight="1">
      <c r="B86" s="21"/>
      <c r="C86" s="32" t="s">
        <v>114</v>
      </c>
      <c r="D86" s="22"/>
      <c r="E86" s="22"/>
      <c r="F86" s="22"/>
      <c r="G86" s="22"/>
      <c r="H86" s="22"/>
      <c r="I86" s="141"/>
      <c r="J86" s="22"/>
      <c r="K86" s="22"/>
      <c r="L86" s="20"/>
    </row>
    <row r="87" s="1" customFormat="1" ht="16.5" customHeight="1">
      <c r="B87" s="38"/>
      <c r="C87" s="39"/>
      <c r="D87" s="39"/>
      <c r="E87" s="186" t="s">
        <v>238</v>
      </c>
      <c r="F87" s="39"/>
      <c r="G87" s="39"/>
      <c r="H87" s="39"/>
      <c r="I87" s="149"/>
      <c r="J87" s="39"/>
      <c r="K87" s="39"/>
      <c r="L87" s="43"/>
    </row>
    <row r="88" s="1" customFormat="1" ht="12" customHeight="1">
      <c r="B88" s="38"/>
      <c r="C88" s="32" t="s">
        <v>116</v>
      </c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SO 104 - Plastová roura DN 600</v>
      </c>
      <c r="F89" s="39"/>
      <c r="G89" s="39"/>
      <c r="H89" s="39"/>
      <c r="I89" s="149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2" customHeight="1">
      <c r="B91" s="38"/>
      <c r="C91" s="32" t="s">
        <v>20</v>
      </c>
      <c r="D91" s="39"/>
      <c r="E91" s="39"/>
      <c r="F91" s="27" t="str">
        <f>F14</f>
        <v>Zábřeh</v>
      </c>
      <c r="G91" s="39"/>
      <c r="H91" s="39"/>
      <c r="I91" s="151" t="s">
        <v>22</v>
      </c>
      <c r="J91" s="74" t="str">
        <f>IF(J14="","",J14)</f>
        <v>26. 12. 2018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9"/>
      <c r="J92" s="39"/>
      <c r="K92" s="39"/>
      <c r="L92" s="43"/>
    </row>
    <row r="93" s="1" customFormat="1" ht="15.15" customHeight="1">
      <c r="B93" s="38"/>
      <c r="C93" s="32" t="s">
        <v>24</v>
      </c>
      <c r="D93" s="39"/>
      <c r="E93" s="39"/>
      <c r="F93" s="27" t="str">
        <f>E17</f>
        <v xml:space="preserve"> </v>
      </c>
      <c r="G93" s="39"/>
      <c r="H93" s="39"/>
      <c r="I93" s="151" t="s">
        <v>30</v>
      </c>
      <c r="J93" s="36" t="str">
        <f>E23</f>
        <v xml:space="preserve"> </v>
      </c>
      <c r="K93" s="39"/>
      <c r="L93" s="43"/>
    </row>
    <row r="94" s="1" customFormat="1" ht="15.15" customHeight="1">
      <c r="B94" s="38"/>
      <c r="C94" s="32" t="s">
        <v>28</v>
      </c>
      <c r="D94" s="39"/>
      <c r="E94" s="39"/>
      <c r="F94" s="27" t="str">
        <f>IF(E20="","",E20)</f>
        <v>Vyplň údaj</v>
      </c>
      <c r="G94" s="39"/>
      <c r="H94" s="39"/>
      <c r="I94" s="151" t="s">
        <v>32</v>
      </c>
      <c r="J94" s="36" t="str">
        <f>E26</f>
        <v xml:space="preserve"> 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9.28" customHeight="1">
      <c r="B96" s="38"/>
      <c r="C96" s="187" t="s">
        <v>119</v>
      </c>
      <c r="D96" s="188"/>
      <c r="E96" s="188"/>
      <c r="F96" s="188"/>
      <c r="G96" s="188"/>
      <c r="H96" s="188"/>
      <c r="I96" s="189"/>
      <c r="J96" s="190" t="s">
        <v>120</v>
      </c>
      <c r="K96" s="188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49"/>
      <c r="J97" s="39"/>
      <c r="K97" s="39"/>
      <c r="L97" s="43"/>
    </row>
    <row r="98" s="1" customFormat="1" ht="22.8" customHeight="1">
      <c r="B98" s="38"/>
      <c r="C98" s="191" t="s">
        <v>121</v>
      </c>
      <c r="D98" s="39"/>
      <c r="E98" s="39"/>
      <c r="F98" s="39"/>
      <c r="G98" s="39"/>
      <c r="H98" s="39"/>
      <c r="I98" s="149"/>
      <c r="J98" s="105">
        <f>J127</f>
        <v>0</v>
      </c>
      <c r="K98" s="39"/>
      <c r="L98" s="43"/>
      <c r="AU98" s="17" t="s">
        <v>122</v>
      </c>
    </row>
    <row r="99" s="8" customFormat="1" ht="24.96" customHeight="1">
      <c r="B99" s="192"/>
      <c r="C99" s="193"/>
      <c r="D99" s="194" t="s">
        <v>527</v>
      </c>
      <c r="E99" s="195"/>
      <c r="F99" s="195"/>
      <c r="G99" s="195"/>
      <c r="H99" s="195"/>
      <c r="I99" s="196"/>
      <c r="J99" s="197">
        <f>J128</f>
        <v>0</v>
      </c>
      <c r="K99" s="193"/>
      <c r="L99" s="198"/>
    </row>
    <row r="100" s="9" customFormat="1" ht="19.92" customHeight="1">
      <c r="B100" s="199"/>
      <c r="C100" s="128"/>
      <c r="D100" s="200" t="s">
        <v>124</v>
      </c>
      <c r="E100" s="201"/>
      <c r="F100" s="201"/>
      <c r="G100" s="201"/>
      <c r="H100" s="201"/>
      <c r="I100" s="202"/>
      <c r="J100" s="203">
        <f>J129</f>
        <v>0</v>
      </c>
      <c r="K100" s="128"/>
      <c r="L100" s="204"/>
    </row>
    <row r="101" s="9" customFormat="1" ht="19.92" customHeight="1">
      <c r="B101" s="199"/>
      <c r="C101" s="128"/>
      <c r="D101" s="200" t="s">
        <v>240</v>
      </c>
      <c r="E101" s="201"/>
      <c r="F101" s="201"/>
      <c r="G101" s="201"/>
      <c r="H101" s="201"/>
      <c r="I101" s="202"/>
      <c r="J101" s="203">
        <f>J155</f>
        <v>0</v>
      </c>
      <c r="K101" s="128"/>
      <c r="L101" s="204"/>
    </row>
    <row r="102" s="9" customFormat="1" ht="19.92" customHeight="1">
      <c r="B102" s="199"/>
      <c r="C102" s="128"/>
      <c r="D102" s="200" t="s">
        <v>241</v>
      </c>
      <c r="E102" s="201"/>
      <c r="F102" s="201"/>
      <c r="G102" s="201"/>
      <c r="H102" s="201"/>
      <c r="I102" s="202"/>
      <c r="J102" s="203">
        <f>J160</f>
        <v>0</v>
      </c>
      <c r="K102" s="128"/>
      <c r="L102" s="204"/>
    </row>
    <row r="103" s="9" customFormat="1" ht="19.92" customHeight="1">
      <c r="B103" s="199"/>
      <c r="C103" s="128"/>
      <c r="D103" s="200" t="s">
        <v>243</v>
      </c>
      <c r="E103" s="201"/>
      <c r="F103" s="201"/>
      <c r="G103" s="201"/>
      <c r="H103" s="201"/>
      <c r="I103" s="202"/>
      <c r="J103" s="203">
        <f>J173</f>
        <v>0</v>
      </c>
      <c r="K103" s="128"/>
      <c r="L103" s="204"/>
    </row>
    <row r="104" s="9" customFormat="1" ht="19.92" customHeight="1">
      <c r="B104" s="199"/>
      <c r="C104" s="128"/>
      <c r="D104" s="200" t="s">
        <v>528</v>
      </c>
      <c r="E104" s="201"/>
      <c r="F104" s="201"/>
      <c r="G104" s="201"/>
      <c r="H104" s="201"/>
      <c r="I104" s="202"/>
      <c r="J104" s="203">
        <f>J192</f>
        <v>0</v>
      </c>
      <c r="K104" s="128"/>
      <c r="L104" s="204"/>
    </row>
    <row r="105" s="9" customFormat="1" ht="19.92" customHeight="1">
      <c r="B105" s="199"/>
      <c r="C105" s="128"/>
      <c r="D105" s="200" t="s">
        <v>529</v>
      </c>
      <c r="E105" s="201"/>
      <c r="F105" s="201"/>
      <c r="G105" s="201"/>
      <c r="H105" s="201"/>
      <c r="I105" s="202"/>
      <c r="J105" s="203">
        <f>J200</f>
        <v>0</v>
      </c>
      <c r="K105" s="128"/>
      <c r="L105" s="204"/>
    </row>
    <row r="106" s="1" customFormat="1" ht="21.84" customHeight="1">
      <c r="B106" s="38"/>
      <c r="C106" s="39"/>
      <c r="D106" s="39"/>
      <c r="E106" s="39"/>
      <c r="F106" s="39"/>
      <c r="G106" s="39"/>
      <c r="H106" s="39"/>
      <c r="I106" s="149"/>
      <c r="J106" s="39"/>
      <c r="K106" s="39"/>
      <c r="L106" s="43"/>
    </row>
    <row r="107" s="1" customFormat="1" ht="6.96" customHeight="1">
      <c r="B107" s="61"/>
      <c r="C107" s="62"/>
      <c r="D107" s="62"/>
      <c r="E107" s="62"/>
      <c r="F107" s="62"/>
      <c r="G107" s="62"/>
      <c r="H107" s="62"/>
      <c r="I107" s="182"/>
      <c r="J107" s="62"/>
      <c r="K107" s="62"/>
      <c r="L107" s="43"/>
    </row>
    <row r="111" s="1" customFormat="1" ht="6.96" customHeight="1">
      <c r="B111" s="63"/>
      <c r="C111" s="64"/>
      <c r="D111" s="64"/>
      <c r="E111" s="64"/>
      <c r="F111" s="64"/>
      <c r="G111" s="64"/>
      <c r="H111" s="64"/>
      <c r="I111" s="185"/>
      <c r="J111" s="64"/>
      <c r="K111" s="64"/>
      <c r="L111" s="43"/>
    </row>
    <row r="112" s="1" customFormat="1" ht="24.96" customHeight="1">
      <c r="B112" s="38"/>
      <c r="C112" s="23" t="s">
        <v>127</v>
      </c>
      <c r="D112" s="39"/>
      <c r="E112" s="39"/>
      <c r="F112" s="39"/>
      <c r="G112" s="39"/>
      <c r="H112" s="39"/>
      <c r="I112" s="149"/>
      <c r="J112" s="39"/>
      <c r="K112" s="39"/>
      <c r="L112" s="43"/>
    </row>
    <row r="113" s="1" customFormat="1" ht="6.96" customHeight="1">
      <c r="B113" s="38"/>
      <c r="C113" s="39"/>
      <c r="D113" s="39"/>
      <c r="E113" s="39"/>
      <c r="F113" s="39"/>
      <c r="G113" s="39"/>
      <c r="H113" s="39"/>
      <c r="I113" s="149"/>
      <c r="J113" s="39"/>
      <c r="K113" s="39"/>
      <c r="L113" s="43"/>
    </row>
    <row r="114" s="1" customFormat="1" ht="12" customHeight="1">
      <c r="B114" s="38"/>
      <c r="C114" s="32" t="s">
        <v>16</v>
      </c>
      <c r="D114" s="39"/>
      <c r="E114" s="39"/>
      <c r="F114" s="39"/>
      <c r="G114" s="39"/>
      <c r="H114" s="39"/>
      <c r="I114" s="149"/>
      <c r="J114" s="39"/>
      <c r="K114" s="39"/>
      <c r="L114" s="43"/>
    </row>
    <row r="115" s="1" customFormat="1" ht="16.5" customHeight="1">
      <c r="B115" s="38"/>
      <c r="C115" s="39"/>
      <c r="D115" s="39"/>
      <c r="E115" s="186" t="str">
        <f>E7</f>
        <v>Doplnění chodníku v křižovatce ulic Sokolská a Sušilova - rozc.Kouty, Zábřeh</v>
      </c>
      <c r="F115" s="32"/>
      <c r="G115" s="32"/>
      <c r="H115" s="32"/>
      <c r="I115" s="149"/>
      <c r="J115" s="39"/>
      <c r="K115" s="39"/>
      <c r="L115" s="43"/>
    </row>
    <row r="116" ht="12" customHeight="1">
      <c r="B116" s="21"/>
      <c r="C116" s="32" t="s">
        <v>114</v>
      </c>
      <c r="D116" s="22"/>
      <c r="E116" s="22"/>
      <c r="F116" s="22"/>
      <c r="G116" s="22"/>
      <c r="H116" s="22"/>
      <c r="I116" s="141"/>
      <c r="J116" s="22"/>
      <c r="K116" s="22"/>
      <c r="L116" s="20"/>
    </row>
    <row r="117" s="1" customFormat="1" ht="16.5" customHeight="1">
      <c r="B117" s="38"/>
      <c r="C117" s="39"/>
      <c r="D117" s="39"/>
      <c r="E117" s="186" t="s">
        <v>238</v>
      </c>
      <c r="F117" s="39"/>
      <c r="G117" s="39"/>
      <c r="H117" s="39"/>
      <c r="I117" s="149"/>
      <c r="J117" s="39"/>
      <c r="K117" s="39"/>
      <c r="L117" s="43"/>
    </row>
    <row r="118" s="1" customFormat="1" ht="12" customHeight="1">
      <c r="B118" s="38"/>
      <c r="C118" s="32" t="s">
        <v>116</v>
      </c>
      <c r="D118" s="39"/>
      <c r="E118" s="39"/>
      <c r="F118" s="39"/>
      <c r="G118" s="39"/>
      <c r="H118" s="39"/>
      <c r="I118" s="149"/>
      <c r="J118" s="39"/>
      <c r="K118" s="39"/>
      <c r="L118" s="43"/>
    </row>
    <row r="119" s="1" customFormat="1" ht="16.5" customHeight="1">
      <c r="B119" s="38"/>
      <c r="C119" s="39"/>
      <c r="D119" s="39"/>
      <c r="E119" s="71" t="str">
        <f>E11</f>
        <v>SO 104 - Plastová roura DN 600</v>
      </c>
      <c r="F119" s="39"/>
      <c r="G119" s="39"/>
      <c r="H119" s="39"/>
      <c r="I119" s="149"/>
      <c r="J119" s="39"/>
      <c r="K119" s="39"/>
      <c r="L119" s="43"/>
    </row>
    <row r="120" s="1" customFormat="1" ht="6.96" customHeight="1">
      <c r="B120" s="38"/>
      <c r="C120" s="39"/>
      <c r="D120" s="39"/>
      <c r="E120" s="39"/>
      <c r="F120" s="39"/>
      <c r="G120" s="39"/>
      <c r="H120" s="39"/>
      <c r="I120" s="149"/>
      <c r="J120" s="39"/>
      <c r="K120" s="39"/>
      <c r="L120" s="43"/>
    </row>
    <row r="121" s="1" customFormat="1" ht="12" customHeight="1">
      <c r="B121" s="38"/>
      <c r="C121" s="32" t="s">
        <v>20</v>
      </c>
      <c r="D121" s="39"/>
      <c r="E121" s="39"/>
      <c r="F121" s="27" t="str">
        <f>F14</f>
        <v>Zábřeh</v>
      </c>
      <c r="G121" s="39"/>
      <c r="H121" s="39"/>
      <c r="I121" s="151" t="s">
        <v>22</v>
      </c>
      <c r="J121" s="74" t="str">
        <f>IF(J14="","",J14)</f>
        <v>26. 12. 2018</v>
      </c>
      <c r="K121" s="39"/>
      <c r="L121" s="43"/>
    </row>
    <row r="122" s="1" customFormat="1" ht="6.96" customHeight="1">
      <c r="B122" s="38"/>
      <c r="C122" s="39"/>
      <c r="D122" s="39"/>
      <c r="E122" s="39"/>
      <c r="F122" s="39"/>
      <c r="G122" s="39"/>
      <c r="H122" s="39"/>
      <c r="I122" s="149"/>
      <c r="J122" s="39"/>
      <c r="K122" s="39"/>
      <c r="L122" s="43"/>
    </row>
    <row r="123" s="1" customFormat="1" ht="15.15" customHeight="1">
      <c r="B123" s="38"/>
      <c r="C123" s="32" t="s">
        <v>24</v>
      </c>
      <c r="D123" s="39"/>
      <c r="E123" s="39"/>
      <c r="F123" s="27" t="str">
        <f>E17</f>
        <v xml:space="preserve"> </v>
      </c>
      <c r="G123" s="39"/>
      <c r="H123" s="39"/>
      <c r="I123" s="151" t="s">
        <v>30</v>
      </c>
      <c r="J123" s="36" t="str">
        <f>E23</f>
        <v xml:space="preserve"> </v>
      </c>
      <c r="K123" s="39"/>
      <c r="L123" s="43"/>
    </row>
    <row r="124" s="1" customFormat="1" ht="15.15" customHeight="1">
      <c r="B124" s="38"/>
      <c r="C124" s="32" t="s">
        <v>28</v>
      </c>
      <c r="D124" s="39"/>
      <c r="E124" s="39"/>
      <c r="F124" s="27" t="str">
        <f>IF(E20="","",E20)</f>
        <v>Vyplň údaj</v>
      </c>
      <c r="G124" s="39"/>
      <c r="H124" s="39"/>
      <c r="I124" s="151" t="s">
        <v>32</v>
      </c>
      <c r="J124" s="36" t="str">
        <f>E26</f>
        <v xml:space="preserve"> </v>
      </c>
      <c r="K124" s="39"/>
      <c r="L124" s="43"/>
    </row>
    <row r="125" s="1" customFormat="1" ht="10.32" customHeight="1">
      <c r="B125" s="38"/>
      <c r="C125" s="39"/>
      <c r="D125" s="39"/>
      <c r="E125" s="39"/>
      <c r="F125" s="39"/>
      <c r="G125" s="39"/>
      <c r="H125" s="39"/>
      <c r="I125" s="149"/>
      <c r="J125" s="39"/>
      <c r="K125" s="39"/>
      <c r="L125" s="43"/>
    </row>
    <row r="126" s="10" customFormat="1" ht="29.28" customHeight="1">
      <c r="B126" s="205"/>
      <c r="C126" s="206" t="s">
        <v>128</v>
      </c>
      <c r="D126" s="207" t="s">
        <v>59</v>
      </c>
      <c r="E126" s="207" t="s">
        <v>55</v>
      </c>
      <c r="F126" s="207" t="s">
        <v>56</v>
      </c>
      <c r="G126" s="207" t="s">
        <v>129</v>
      </c>
      <c r="H126" s="207" t="s">
        <v>130</v>
      </c>
      <c r="I126" s="208" t="s">
        <v>131</v>
      </c>
      <c r="J126" s="207" t="s">
        <v>120</v>
      </c>
      <c r="K126" s="209" t="s">
        <v>132</v>
      </c>
      <c r="L126" s="210"/>
      <c r="M126" s="95" t="s">
        <v>1</v>
      </c>
      <c r="N126" s="96" t="s">
        <v>38</v>
      </c>
      <c r="O126" s="96" t="s">
        <v>133</v>
      </c>
      <c r="P126" s="96" t="s">
        <v>134</v>
      </c>
      <c r="Q126" s="96" t="s">
        <v>135</v>
      </c>
      <c r="R126" s="96" t="s">
        <v>136</v>
      </c>
      <c r="S126" s="96" t="s">
        <v>137</v>
      </c>
      <c r="T126" s="97" t="s">
        <v>138</v>
      </c>
    </row>
    <row r="127" s="1" customFormat="1" ht="22.8" customHeight="1">
      <c r="B127" s="38"/>
      <c r="C127" s="102" t="s">
        <v>139</v>
      </c>
      <c r="D127" s="39"/>
      <c r="E127" s="39"/>
      <c r="F127" s="39"/>
      <c r="G127" s="39"/>
      <c r="H127" s="39"/>
      <c r="I127" s="149"/>
      <c r="J127" s="211">
        <f>BK127</f>
        <v>0</v>
      </c>
      <c r="K127" s="39"/>
      <c r="L127" s="43"/>
      <c r="M127" s="98"/>
      <c r="N127" s="99"/>
      <c r="O127" s="99"/>
      <c r="P127" s="212">
        <f>P128</f>
        <v>0</v>
      </c>
      <c r="Q127" s="99"/>
      <c r="R127" s="212">
        <f>R128</f>
        <v>37.276141600000003</v>
      </c>
      <c r="S127" s="99"/>
      <c r="T127" s="213">
        <f>T128</f>
        <v>0</v>
      </c>
      <c r="AT127" s="17" t="s">
        <v>73</v>
      </c>
      <c r="AU127" s="17" t="s">
        <v>122</v>
      </c>
      <c r="BK127" s="214">
        <f>BK128</f>
        <v>0</v>
      </c>
    </row>
    <row r="128" s="11" customFormat="1" ht="25.92" customHeight="1">
      <c r="B128" s="215"/>
      <c r="C128" s="216"/>
      <c r="D128" s="217" t="s">
        <v>73</v>
      </c>
      <c r="E128" s="218" t="s">
        <v>140</v>
      </c>
      <c r="F128" s="218" t="s">
        <v>530</v>
      </c>
      <c r="G128" s="216"/>
      <c r="H128" s="216"/>
      <c r="I128" s="219"/>
      <c r="J128" s="220">
        <f>BK128</f>
        <v>0</v>
      </c>
      <c r="K128" s="216"/>
      <c r="L128" s="221"/>
      <c r="M128" s="222"/>
      <c r="N128" s="223"/>
      <c r="O128" s="223"/>
      <c r="P128" s="224">
        <f>P129+P155+P160+P173+P192+P200</f>
        <v>0</v>
      </c>
      <c r="Q128" s="223"/>
      <c r="R128" s="224">
        <f>R129+R155+R160+R173+R192+R200</f>
        <v>37.276141600000003</v>
      </c>
      <c r="S128" s="223"/>
      <c r="T128" s="225">
        <f>T129+T155+T160+T173+T192+T200</f>
        <v>0</v>
      </c>
      <c r="AR128" s="226" t="s">
        <v>81</v>
      </c>
      <c r="AT128" s="227" t="s">
        <v>73</v>
      </c>
      <c r="AU128" s="227" t="s">
        <v>74</v>
      </c>
      <c r="AY128" s="226" t="s">
        <v>142</v>
      </c>
      <c r="BK128" s="228">
        <f>BK129+BK155+BK160+BK173+BK192+BK200</f>
        <v>0</v>
      </c>
    </row>
    <row r="129" s="11" customFormat="1" ht="22.8" customHeight="1">
      <c r="B129" s="215"/>
      <c r="C129" s="216"/>
      <c r="D129" s="217" t="s">
        <v>73</v>
      </c>
      <c r="E129" s="229" t="s">
        <v>81</v>
      </c>
      <c r="F129" s="229" t="s">
        <v>143</v>
      </c>
      <c r="G129" s="216"/>
      <c r="H129" s="216"/>
      <c r="I129" s="219"/>
      <c r="J129" s="230">
        <f>BK129</f>
        <v>0</v>
      </c>
      <c r="K129" s="216"/>
      <c r="L129" s="221"/>
      <c r="M129" s="222"/>
      <c r="N129" s="223"/>
      <c r="O129" s="223"/>
      <c r="P129" s="224">
        <f>SUM(P130:P154)</f>
        <v>0</v>
      </c>
      <c r="Q129" s="223"/>
      <c r="R129" s="224">
        <f>SUM(R130:R154)</f>
        <v>31.178999999999998</v>
      </c>
      <c r="S129" s="223"/>
      <c r="T129" s="225">
        <f>SUM(T130:T154)</f>
        <v>0</v>
      </c>
      <c r="AR129" s="226" t="s">
        <v>81</v>
      </c>
      <c r="AT129" s="227" t="s">
        <v>73</v>
      </c>
      <c r="AU129" s="227" t="s">
        <v>81</v>
      </c>
      <c r="AY129" s="226" t="s">
        <v>142</v>
      </c>
      <c r="BK129" s="228">
        <f>SUM(BK130:BK154)</f>
        <v>0</v>
      </c>
    </row>
    <row r="130" s="1" customFormat="1" ht="24" customHeight="1">
      <c r="B130" s="38"/>
      <c r="C130" s="231" t="s">
        <v>81</v>
      </c>
      <c r="D130" s="231" t="s">
        <v>144</v>
      </c>
      <c r="E130" s="232" t="s">
        <v>531</v>
      </c>
      <c r="F130" s="233" t="s">
        <v>532</v>
      </c>
      <c r="G130" s="234" t="s">
        <v>157</v>
      </c>
      <c r="H130" s="235">
        <v>32.5</v>
      </c>
      <c r="I130" s="236"/>
      <c r="J130" s="237">
        <f>ROUND(I130*H130,2)</f>
        <v>0</v>
      </c>
      <c r="K130" s="233" t="s">
        <v>148</v>
      </c>
      <c r="L130" s="43"/>
      <c r="M130" s="238" t="s">
        <v>1</v>
      </c>
      <c r="N130" s="239" t="s">
        <v>39</v>
      </c>
      <c r="O130" s="86"/>
      <c r="P130" s="240">
        <f>O130*H130</f>
        <v>0</v>
      </c>
      <c r="Q130" s="240">
        <v>0</v>
      </c>
      <c r="R130" s="240">
        <f>Q130*H130</f>
        <v>0</v>
      </c>
      <c r="S130" s="240">
        <v>0</v>
      </c>
      <c r="T130" s="241">
        <f>S130*H130</f>
        <v>0</v>
      </c>
      <c r="AR130" s="242" t="s">
        <v>149</v>
      </c>
      <c r="AT130" s="242" t="s">
        <v>144</v>
      </c>
      <c r="AU130" s="242" t="s">
        <v>83</v>
      </c>
      <c r="AY130" s="17" t="s">
        <v>142</v>
      </c>
      <c r="BE130" s="243">
        <f>IF(N130="základní",J130,0)</f>
        <v>0</v>
      </c>
      <c r="BF130" s="243">
        <f>IF(N130="snížená",J130,0)</f>
        <v>0</v>
      </c>
      <c r="BG130" s="243">
        <f>IF(N130="zákl. přenesená",J130,0)</f>
        <v>0</v>
      </c>
      <c r="BH130" s="243">
        <f>IF(N130="sníž. přenesená",J130,0)</f>
        <v>0</v>
      </c>
      <c r="BI130" s="243">
        <f>IF(N130="nulová",J130,0)</f>
        <v>0</v>
      </c>
      <c r="BJ130" s="17" t="s">
        <v>81</v>
      </c>
      <c r="BK130" s="243">
        <f>ROUND(I130*H130,2)</f>
        <v>0</v>
      </c>
      <c r="BL130" s="17" t="s">
        <v>149</v>
      </c>
      <c r="BM130" s="242" t="s">
        <v>533</v>
      </c>
    </row>
    <row r="131" s="12" customFormat="1">
      <c r="B131" s="244"/>
      <c r="C131" s="245"/>
      <c r="D131" s="246" t="s">
        <v>151</v>
      </c>
      <c r="E131" s="247" t="s">
        <v>1</v>
      </c>
      <c r="F131" s="248" t="s">
        <v>534</v>
      </c>
      <c r="G131" s="245"/>
      <c r="H131" s="247" t="s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151</v>
      </c>
      <c r="AU131" s="254" t="s">
        <v>83</v>
      </c>
      <c r="AV131" s="12" t="s">
        <v>81</v>
      </c>
      <c r="AW131" s="12" t="s">
        <v>31</v>
      </c>
      <c r="AX131" s="12" t="s">
        <v>74</v>
      </c>
      <c r="AY131" s="254" t="s">
        <v>142</v>
      </c>
    </row>
    <row r="132" s="13" customFormat="1">
      <c r="B132" s="255"/>
      <c r="C132" s="256"/>
      <c r="D132" s="246" t="s">
        <v>151</v>
      </c>
      <c r="E132" s="257" t="s">
        <v>1</v>
      </c>
      <c r="F132" s="258" t="s">
        <v>535</v>
      </c>
      <c r="G132" s="256"/>
      <c r="H132" s="259">
        <v>32.5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AT132" s="265" t="s">
        <v>151</v>
      </c>
      <c r="AU132" s="265" t="s">
        <v>83</v>
      </c>
      <c r="AV132" s="13" t="s">
        <v>83</v>
      </c>
      <c r="AW132" s="13" t="s">
        <v>31</v>
      </c>
      <c r="AX132" s="13" t="s">
        <v>74</v>
      </c>
      <c r="AY132" s="265" t="s">
        <v>142</v>
      </c>
    </row>
    <row r="133" s="14" customFormat="1">
      <c r="B133" s="266"/>
      <c r="C133" s="267"/>
      <c r="D133" s="246" t="s">
        <v>151</v>
      </c>
      <c r="E133" s="268" t="s">
        <v>1</v>
      </c>
      <c r="F133" s="269" t="s">
        <v>154</v>
      </c>
      <c r="G133" s="267"/>
      <c r="H133" s="270">
        <v>32.5</v>
      </c>
      <c r="I133" s="271"/>
      <c r="J133" s="267"/>
      <c r="K133" s="267"/>
      <c r="L133" s="272"/>
      <c r="M133" s="273"/>
      <c r="N133" s="274"/>
      <c r="O133" s="274"/>
      <c r="P133" s="274"/>
      <c r="Q133" s="274"/>
      <c r="R133" s="274"/>
      <c r="S133" s="274"/>
      <c r="T133" s="275"/>
      <c r="AT133" s="276" t="s">
        <v>151</v>
      </c>
      <c r="AU133" s="276" t="s">
        <v>83</v>
      </c>
      <c r="AV133" s="14" t="s">
        <v>149</v>
      </c>
      <c r="AW133" s="14" t="s">
        <v>31</v>
      </c>
      <c r="AX133" s="14" t="s">
        <v>81</v>
      </c>
      <c r="AY133" s="276" t="s">
        <v>142</v>
      </c>
    </row>
    <row r="134" s="1" customFormat="1" ht="24" customHeight="1">
      <c r="B134" s="38"/>
      <c r="C134" s="231" t="s">
        <v>83</v>
      </c>
      <c r="D134" s="231" t="s">
        <v>144</v>
      </c>
      <c r="E134" s="232" t="s">
        <v>536</v>
      </c>
      <c r="F134" s="233" t="s">
        <v>537</v>
      </c>
      <c r="G134" s="234" t="s">
        <v>157</v>
      </c>
      <c r="H134" s="235">
        <v>16.25</v>
      </c>
      <c r="I134" s="236"/>
      <c r="J134" s="237">
        <f>ROUND(I134*H134,2)</f>
        <v>0</v>
      </c>
      <c r="K134" s="233" t="s">
        <v>148</v>
      </c>
      <c r="L134" s="43"/>
      <c r="M134" s="238" t="s">
        <v>1</v>
      </c>
      <c r="N134" s="239" t="s">
        <v>39</v>
      </c>
      <c r="O134" s="86"/>
      <c r="P134" s="240">
        <f>O134*H134</f>
        <v>0</v>
      </c>
      <c r="Q134" s="240">
        <v>0</v>
      </c>
      <c r="R134" s="240">
        <f>Q134*H134</f>
        <v>0</v>
      </c>
      <c r="S134" s="240">
        <v>0</v>
      </c>
      <c r="T134" s="241">
        <f>S134*H134</f>
        <v>0</v>
      </c>
      <c r="AR134" s="242" t="s">
        <v>149</v>
      </c>
      <c r="AT134" s="242" t="s">
        <v>144</v>
      </c>
      <c r="AU134" s="242" t="s">
        <v>83</v>
      </c>
      <c r="AY134" s="17" t="s">
        <v>142</v>
      </c>
      <c r="BE134" s="243">
        <f>IF(N134="základní",J134,0)</f>
        <v>0</v>
      </c>
      <c r="BF134" s="243">
        <f>IF(N134="snížená",J134,0)</f>
        <v>0</v>
      </c>
      <c r="BG134" s="243">
        <f>IF(N134="zákl. přenesená",J134,0)</f>
        <v>0</v>
      </c>
      <c r="BH134" s="243">
        <f>IF(N134="sníž. přenesená",J134,0)</f>
        <v>0</v>
      </c>
      <c r="BI134" s="243">
        <f>IF(N134="nulová",J134,0)</f>
        <v>0</v>
      </c>
      <c r="BJ134" s="17" t="s">
        <v>81</v>
      </c>
      <c r="BK134" s="243">
        <f>ROUND(I134*H134,2)</f>
        <v>0</v>
      </c>
      <c r="BL134" s="17" t="s">
        <v>149</v>
      </c>
      <c r="BM134" s="242" t="s">
        <v>538</v>
      </c>
    </row>
    <row r="135" s="13" customFormat="1">
      <c r="B135" s="255"/>
      <c r="C135" s="256"/>
      <c r="D135" s="246" t="s">
        <v>151</v>
      </c>
      <c r="E135" s="257" t="s">
        <v>1</v>
      </c>
      <c r="F135" s="258" t="s">
        <v>539</v>
      </c>
      <c r="G135" s="256"/>
      <c r="H135" s="259">
        <v>16.25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AT135" s="265" t="s">
        <v>151</v>
      </c>
      <c r="AU135" s="265" t="s">
        <v>83</v>
      </c>
      <c r="AV135" s="13" t="s">
        <v>83</v>
      </c>
      <c r="AW135" s="13" t="s">
        <v>31</v>
      </c>
      <c r="AX135" s="13" t="s">
        <v>74</v>
      </c>
      <c r="AY135" s="265" t="s">
        <v>142</v>
      </c>
    </row>
    <row r="136" s="14" customFormat="1">
      <c r="B136" s="266"/>
      <c r="C136" s="267"/>
      <c r="D136" s="246" t="s">
        <v>151</v>
      </c>
      <c r="E136" s="268" t="s">
        <v>1</v>
      </c>
      <c r="F136" s="269" t="s">
        <v>154</v>
      </c>
      <c r="G136" s="267"/>
      <c r="H136" s="270">
        <v>16.25</v>
      </c>
      <c r="I136" s="271"/>
      <c r="J136" s="267"/>
      <c r="K136" s="267"/>
      <c r="L136" s="272"/>
      <c r="M136" s="273"/>
      <c r="N136" s="274"/>
      <c r="O136" s="274"/>
      <c r="P136" s="274"/>
      <c r="Q136" s="274"/>
      <c r="R136" s="274"/>
      <c r="S136" s="274"/>
      <c r="T136" s="275"/>
      <c r="AT136" s="276" t="s">
        <v>151</v>
      </c>
      <c r="AU136" s="276" t="s">
        <v>83</v>
      </c>
      <c r="AV136" s="14" t="s">
        <v>149</v>
      </c>
      <c r="AW136" s="14" t="s">
        <v>31</v>
      </c>
      <c r="AX136" s="14" t="s">
        <v>81</v>
      </c>
      <c r="AY136" s="276" t="s">
        <v>142</v>
      </c>
    </row>
    <row r="137" s="1" customFormat="1" ht="24" customHeight="1">
      <c r="B137" s="38"/>
      <c r="C137" s="231" t="s">
        <v>163</v>
      </c>
      <c r="D137" s="231" t="s">
        <v>144</v>
      </c>
      <c r="E137" s="232" t="s">
        <v>178</v>
      </c>
      <c r="F137" s="233" t="s">
        <v>179</v>
      </c>
      <c r="G137" s="234" t="s">
        <v>157</v>
      </c>
      <c r="H137" s="235">
        <v>32.5</v>
      </c>
      <c r="I137" s="236"/>
      <c r="J137" s="237">
        <f>ROUND(I137*H137,2)</f>
        <v>0</v>
      </c>
      <c r="K137" s="233" t="s">
        <v>148</v>
      </c>
      <c r="L137" s="43"/>
      <c r="M137" s="238" t="s">
        <v>1</v>
      </c>
      <c r="N137" s="239" t="s">
        <v>39</v>
      </c>
      <c r="O137" s="86"/>
      <c r="P137" s="240">
        <f>O137*H137</f>
        <v>0</v>
      </c>
      <c r="Q137" s="240">
        <v>0</v>
      </c>
      <c r="R137" s="240">
        <f>Q137*H137</f>
        <v>0</v>
      </c>
      <c r="S137" s="240">
        <v>0</v>
      </c>
      <c r="T137" s="241">
        <f>S137*H137</f>
        <v>0</v>
      </c>
      <c r="AR137" s="242" t="s">
        <v>149</v>
      </c>
      <c r="AT137" s="242" t="s">
        <v>144</v>
      </c>
      <c r="AU137" s="242" t="s">
        <v>83</v>
      </c>
      <c r="AY137" s="17" t="s">
        <v>142</v>
      </c>
      <c r="BE137" s="243">
        <f>IF(N137="základní",J137,0)</f>
        <v>0</v>
      </c>
      <c r="BF137" s="243">
        <f>IF(N137="snížená",J137,0)</f>
        <v>0</v>
      </c>
      <c r="BG137" s="243">
        <f>IF(N137="zákl. přenesená",J137,0)</f>
        <v>0</v>
      </c>
      <c r="BH137" s="243">
        <f>IF(N137="sníž. přenesená",J137,0)</f>
        <v>0</v>
      </c>
      <c r="BI137" s="243">
        <f>IF(N137="nulová",J137,0)</f>
        <v>0</v>
      </c>
      <c r="BJ137" s="17" t="s">
        <v>81</v>
      </c>
      <c r="BK137" s="243">
        <f>ROUND(I137*H137,2)</f>
        <v>0</v>
      </c>
      <c r="BL137" s="17" t="s">
        <v>149</v>
      </c>
      <c r="BM137" s="242" t="s">
        <v>540</v>
      </c>
    </row>
    <row r="138" s="12" customFormat="1">
      <c r="B138" s="244"/>
      <c r="C138" s="245"/>
      <c r="D138" s="246" t="s">
        <v>151</v>
      </c>
      <c r="E138" s="247" t="s">
        <v>1</v>
      </c>
      <c r="F138" s="248" t="s">
        <v>265</v>
      </c>
      <c r="G138" s="245"/>
      <c r="H138" s="247" t="s">
        <v>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151</v>
      </c>
      <c r="AU138" s="254" t="s">
        <v>83</v>
      </c>
      <c r="AV138" s="12" t="s">
        <v>81</v>
      </c>
      <c r="AW138" s="12" t="s">
        <v>31</v>
      </c>
      <c r="AX138" s="12" t="s">
        <v>74</v>
      </c>
      <c r="AY138" s="254" t="s">
        <v>142</v>
      </c>
    </row>
    <row r="139" s="13" customFormat="1">
      <c r="B139" s="255"/>
      <c r="C139" s="256"/>
      <c r="D139" s="246" t="s">
        <v>151</v>
      </c>
      <c r="E139" s="257" t="s">
        <v>1</v>
      </c>
      <c r="F139" s="258" t="s">
        <v>541</v>
      </c>
      <c r="G139" s="256"/>
      <c r="H139" s="259">
        <v>32.5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AT139" s="265" t="s">
        <v>151</v>
      </c>
      <c r="AU139" s="265" t="s">
        <v>83</v>
      </c>
      <c r="AV139" s="13" t="s">
        <v>83</v>
      </c>
      <c r="AW139" s="13" t="s">
        <v>31</v>
      </c>
      <c r="AX139" s="13" t="s">
        <v>74</v>
      </c>
      <c r="AY139" s="265" t="s">
        <v>142</v>
      </c>
    </row>
    <row r="140" s="14" customFormat="1">
      <c r="B140" s="266"/>
      <c r="C140" s="267"/>
      <c r="D140" s="246" t="s">
        <v>151</v>
      </c>
      <c r="E140" s="268" t="s">
        <v>1</v>
      </c>
      <c r="F140" s="269" t="s">
        <v>154</v>
      </c>
      <c r="G140" s="267"/>
      <c r="H140" s="270">
        <v>32.5</v>
      </c>
      <c r="I140" s="271"/>
      <c r="J140" s="267"/>
      <c r="K140" s="267"/>
      <c r="L140" s="272"/>
      <c r="M140" s="273"/>
      <c r="N140" s="274"/>
      <c r="O140" s="274"/>
      <c r="P140" s="274"/>
      <c r="Q140" s="274"/>
      <c r="R140" s="274"/>
      <c r="S140" s="274"/>
      <c r="T140" s="275"/>
      <c r="AT140" s="276" t="s">
        <v>151</v>
      </c>
      <c r="AU140" s="276" t="s">
        <v>83</v>
      </c>
      <c r="AV140" s="14" t="s">
        <v>149</v>
      </c>
      <c r="AW140" s="14" t="s">
        <v>31</v>
      </c>
      <c r="AX140" s="14" t="s">
        <v>81</v>
      </c>
      <c r="AY140" s="276" t="s">
        <v>142</v>
      </c>
    </row>
    <row r="141" s="1" customFormat="1" ht="16.5" customHeight="1">
      <c r="B141" s="38"/>
      <c r="C141" s="231" t="s">
        <v>149</v>
      </c>
      <c r="D141" s="231" t="s">
        <v>144</v>
      </c>
      <c r="E141" s="232" t="s">
        <v>184</v>
      </c>
      <c r="F141" s="233" t="s">
        <v>185</v>
      </c>
      <c r="G141" s="234" t="s">
        <v>157</v>
      </c>
      <c r="H141" s="235">
        <v>32.5</v>
      </c>
      <c r="I141" s="236"/>
      <c r="J141" s="237">
        <f>ROUND(I141*H141,2)</f>
        <v>0</v>
      </c>
      <c r="K141" s="233" t="s">
        <v>148</v>
      </c>
      <c r="L141" s="43"/>
      <c r="M141" s="238" t="s">
        <v>1</v>
      </c>
      <c r="N141" s="239" t="s">
        <v>39</v>
      </c>
      <c r="O141" s="86"/>
      <c r="P141" s="240">
        <f>O141*H141</f>
        <v>0</v>
      </c>
      <c r="Q141" s="240">
        <v>0</v>
      </c>
      <c r="R141" s="240">
        <f>Q141*H141</f>
        <v>0</v>
      </c>
      <c r="S141" s="240">
        <v>0</v>
      </c>
      <c r="T141" s="241">
        <f>S141*H141</f>
        <v>0</v>
      </c>
      <c r="AR141" s="242" t="s">
        <v>149</v>
      </c>
      <c r="AT141" s="242" t="s">
        <v>144</v>
      </c>
      <c r="AU141" s="242" t="s">
        <v>83</v>
      </c>
      <c r="AY141" s="17" t="s">
        <v>142</v>
      </c>
      <c r="BE141" s="243">
        <f>IF(N141="základní",J141,0)</f>
        <v>0</v>
      </c>
      <c r="BF141" s="243">
        <f>IF(N141="snížená",J141,0)</f>
        <v>0</v>
      </c>
      <c r="BG141" s="243">
        <f>IF(N141="zákl. přenesená",J141,0)</f>
        <v>0</v>
      </c>
      <c r="BH141" s="243">
        <f>IF(N141="sníž. přenesená",J141,0)</f>
        <v>0</v>
      </c>
      <c r="BI141" s="243">
        <f>IF(N141="nulová",J141,0)</f>
        <v>0</v>
      </c>
      <c r="BJ141" s="17" t="s">
        <v>81</v>
      </c>
      <c r="BK141" s="243">
        <f>ROUND(I141*H141,2)</f>
        <v>0</v>
      </c>
      <c r="BL141" s="17" t="s">
        <v>149</v>
      </c>
      <c r="BM141" s="242" t="s">
        <v>542</v>
      </c>
    </row>
    <row r="142" s="12" customFormat="1">
      <c r="B142" s="244"/>
      <c r="C142" s="245"/>
      <c r="D142" s="246" t="s">
        <v>151</v>
      </c>
      <c r="E142" s="247" t="s">
        <v>1</v>
      </c>
      <c r="F142" s="248" t="s">
        <v>543</v>
      </c>
      <c r="G142" s="245"/>
      <c r="H142" s="247" t="s">
        <v>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AT142" s="254" t="s">
        <v>151</v>
      </c>
      <c r="AU142" s="254" t="s">
        <v>83</v>
      </c>
      <c r="AV142" s="12" t="s">
        <v>81</v>
      </c>
      <c r="AW142" s="12" t="s">
        <v>31</v>
      </c>
      <c r="AX142" s="12" t="s">
        <v>74</v>
      </c>
      <c r="AY142" s="254" t="s">
        <v>142</v>
      </c>
    </row>
    <row r="143" s="13" customFormat="1">
      <c r="B143" s="255"/>
      <c r="C143" s="256"/>
      <c r="D143" s="246" t="s">
        <v>151</v>
      </c>
      <c r="E143" s="257" t="s">
        <v>1</v>
      </c>
      <c r="F143" s="258" t="s">
        <v>541</v>
      </c>
      <c r="G143" s="256"/>
      <c r="H143" s="259">
        <v>32.5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AT143" s="265" t="s">
        <v>151</v>
      </c>
      <c r="AU143" s="265" t="s">
        <v>83</v>
      </c>
      <c r="AV143" s="13" t="s">
        <v>83</v>
      </c>
      <c r="AW143" s="13" t="s">
        <v>31</v>
      </c>
      <c r="AX143" s="13" t="s">
        <v>74</v>
      </c>
      <c r="AY143" s="265" t="s">
        <v>142</v>
      </c>
    </row>
    <row r="144" s="14" customFormat="1">
      <c r="B144" s="266"/>
      <c r="C144" s="267"/>
      <c r="D144" s="246" t="s">
        <v>151</v>
      </c>
      <c r="E144" s="268" t="s">
        <v>1</v>
      </c>
      <c r="F144" s="269" t="s">
        <v>154</v>
      </c>
      <c r="G144" s="267"/>
      <c r="H144" s="270">
        <v>32.5</v>
      </c>
      <c r="I144" s="271"/>
      <c r="J144" s="267"/>
      <c r="K144" s="267"/>
      <c r="L144" s="272"/>
      <c r="M144" s="273"/>
      <c r="N144" s="274"/>
      <c r="O144" s="274"/>
      <c r="P144" s="274"/>
      <c r="Q144" s="274"/>
      <c r="R144" s="274"/>
      <c r="S144" s="274"/>
      <c r="T144" s="275"/>
      <c r="AT144" s="276" t="s">
        <v>151</v>
      </c>
      <c r="AU144" s="276" t="s">
        <v>83</v>
      </c>
      <c r="AV144" s="14" t="s">
        <v>149</v>
      </c>
      <c r="AW144" s="14" t="s">
        <v>31</v>
      </c>
      <c r="AX144" s="14" t="s">
        <v>81</v>
      </c>
      <c r="AY144" s="276" t="s">
        <v>142</v>
      </c>
    </row>
    <row r="145" s="1" customFormat="1" ht="24" customHeight="1">
      <c r="B145" s="38"/>
      <c r="C145" s="231" t="s">
        <v>177</v>
      </c>
      <c r="D145" s="231" t="s">
        <v>144</v>
      </c>
      <c r="E145" s="232" t="s">
        <v>278</v>
      </c>
      <c r="F145" s="233" t="s">
        <v>279</v>
      </c>
      <c r="G145" s="234" t="s">
        <v>157</v>
      </c>
      <c r="H145" s="235">
        <v>15.435000000000001</v>
      </c>
      <c r="I145" s="236"/>
      <c r="J145" s="237">
        <f>ROUND(I145*H145,2)</f>
        <v>0</v>
      </c>
      <c r="K145" s="233" t="s">
        <v>148</v>
      </c>
      <c r="L145" s="43"/>
      <c r="M145" s="238" t="s">
        <v>1</v>
      </c>
      <c r="N145" s="239" t="s">
        <v>39</v>
      </c>
      <c r="O145" s="86"/>
      <c r="P145" s="240">
        <f>O145*H145</f>
        <v>0</v>
      </c>
      <c r="Q145" s="240">
        <v>0</v>
      </c>
      <c r="R145" s="240">
        <f>Q145*H145</f>
        <v>0</v>
      </c>
      <c r="S145" s="240">
        <v>0</v>
      </c>
      <c r="T145" s="241">
        <f>S145*H145</f>
        <v>0</v>
      </c>
      <c r="AR145" s="242" t="s">
        <v>149</v>
      </c>
      <c r="AT145" s="242" t="s">
        <v>144</v>
      </c>
      <c r="AU145" s="242" t="s">
        <v>83</v>
      </c>
      <c r="AY145" s="17" t="s">
        <v>142</v>
      </c>
      <c r="BE145" s="243">
        <f>IF(N145="základní",J145,0)</f>
        <v>0</v>
      </c>
      <c r="BF145" s="243">
        <f>IF(N145="snížená",J145,0)</f>
        <v>0</v>
      </c>
      <c r="BG145" s="243">
        <f>IF(N145="zákl. přenesená",J145,0)</f>
        <v>0</v>
      </c>
      <c r="BH145" s="243">
        <f>IF(N145="sníž. přenesená",J145,0)</f>
        <v>0</v>
      </c>
      <c r="BI145" s="243">
        <f>IF(N145="nulová",J145,0)</f>
        <v>0</v>
      </c>
      <c r="BJ145" s="17" t="s">
        <v>81</v>
      </c>
      <c r="BK145" s="243">
        <f>ROUND(I145*H145,2)</f>
        <v>0</v>
      </c>
      <c r="BL145" s="17" t="s">
        <v>149</v>
      </c>
      <c r="BM145" s="242" t="s">
        <v>544</v>
      </c>
    </row>
    <row r="146" s="12" customFormat="1">
      <c r="B146" s="244"/>
      <c r="C146" s="245"/>
      <c r="D146" s="246" t="s">
        <v>151</v>
      </c>
      <c r="E146" s="247" t="s">
        <v>1</v>
      </c>
      <c r="F146" s="248" t="s">
        <v>545</v>
      </c>
      <c r="G146" s="245"/>
      <c r="H146" s="247" t="s">
        <v>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151</v>
      </c>
      <c r="AU146" s="254" t="s">
        <v>83</v>
      </c>
      <c r="AV146" s="12" t="s">
        <v>81</v>
      </c>
      <c r="AW146" s="12" t="s">
        <v>31</v>
      </c>
      <c r="AX146" s="12" t="s">
        <v>74</v>
      </c>
      <c r="AY146" s="254" t="s">
        <v>142</v>
      </c>
    </row>
    <row r="147" s="13" customFormat="1">
      <c r="B147" s="255"/>
      <c r="C147" s="256"/>
      <c r="D147" s="246" t="s">
        <v>151</v>
      </c>
      <c r="E147" s="257" t="s">
        <v>1</v>
      </c>
      <c r="F147" s="258" t="s">
        <v>546</v>
      </c>
      <c r="G147" s="256"/>
      <c r="H147" s="259">
        <v>22.5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AT147" s="265" t="s">
        <v>151</v>
      </c>
      <c r="AU147" s="265" t="s">
        <v>83</v>
      </c>
      <c r="AV147" s="13" t="s">
        <v>83</v>
      </c>
      <c r="AW147" s="13" t="s">
        <v>31</v>
      </c>
      <c r="AX147" s="13" t="s">
        <v>74</v>
      </c>
      <c r="AY147" s="265" t="s">
        <v>142</v>
      </c>
    </row>
    <row r="148" s="13" customFormat="1">
      <c r="B148" s="255"/>
      <c r="C148" s="256"/>
      <c r="D148" s="246" t="s">
        <v>151</v>
      </c>
      <c r="E148" s="257" t="s">
        <v>1</v>
      </c>
      <c r="F148" s="258" t="s">
        <v>547</v>
      </c>
      <c r="G148" s="256"/>
      <c r="H148" s="259">
        <v>-7.0650000000000004</v>
      </c>
      <c r="I148" s="260"/>
      <c r="J148" s="256"/>
      <c r="K148" s="256"/>
      <c r="L148" s="261"/>
      <c r="M148" s="262"/>
      <c r="N148" s="263"/>
      <c r="O148" s="263"/>
      <c r="P148" s="263"/>
      <c r="Q148" s="263"/>
      <c r="R148" s="263"/>
      <c r="S148" s="263"/>
      <c r="T148" s="264"/>
      <c r="AT148" s="265" t="s">
        <v>151</v>
      </c>
      <c r="AU148" s="265" t="s">
        <v>83</v>
      </c>
      <c r="AV148" s="13" t="s">
        <v>83</v>
      </c>
      <c r="AW148" s="13" t="s">
        <v>31</v>
      </c>
      <c r="AX148" s="13" t="s">
        <v>74</v>
      </c>
      <c r="AY148" s="265" t="s">
        <v>142</v>
      </c>
    </row>
    <row r="149" s="14" customFormat="1">
      <c r="B149" s="266"/>
      <c r="C149" s="267"/>
      <c r="D149" s="246" t="s">
        <v>151</v>
      </c>
      <c r="E149" s="268" t="s">
        <v>1</v>
      </c>
      <c r="F149" s="269" t="s">
        <v>154</v>
      </c>
      <c r="G149" s="267"/>
      <c r="H149" s="270">
        <v>15.434999999999999</v>
      </c>
      <c r="I149" s="271"/>
      <c r="J149" s="267"/>
      <c r="K149" s="267"/>
      <c r="L149" s="272"/>
      <c r="M149" s="273"/>
      <c r="N149" s="274"/>
      <c r="O149" s="274"/>
      <c r="P149" s="274"/>
      <c r="Q149" s="274"/>
      <c r="R149" s="274"/>
      <c r="S149" s="274"/>
      <c r="T149" s="275"/>
      <c r="AT149" s="276" t="s">
        <v>151</v>
      </c>
      <c r="AU149" s="276" t="s">
        <v>83</v>
      </c>
      <c r="AV149" s="14" t="s">
        <v>149</v>
      </c>
      <c r="AW149" s="14" t="s">
        <v>31</v>
      </c>
      <c r="AX149" s="14" t="s">
        <v>81</v>
      </c>
      <c r="AY149" s="276" t="s">
        <v>142</v>
      </c>
    </row>
    <row r="150" s="1" customFormat="1" ht="16.5" customHeight="1">
      <c r="B150" s="38"/>
      <c r="C150" s="291" t="s">
        <v>183</v>
      </c>
      <c r="D150" s="291" t="s">
        <v>273</v>
      </c>
      <c r="E150" s="292" t="s">
        <v>548</v>
      </c>
      <c r="F150" s="293" t="s">
        <v>549</v>
      </c>
      <c r="G150" s="294" t="s">
        <v>193</v>
      </c>
      <c r="H150" s="295">
        <v>31.178999999999998</v>
      </c>
      <c r="I150" s="296"/>
      <c r="J150" s="297">
        <f>ROUND(I150*H150,2)</f>
        <v>0</v>
      </c>
      <c r="K150" s="293" t="s">
        <v>148</v>
      </c>
      <c r="L150" s="298"/>
      <c r="M150" s="299" t="s">
        <v>1</v>
      </c>
      <c r="N150" s="300" t="s">
        <v>39</v>
      </c>
      <c r="O150" s="86"/>
      <c r="P150" s="240">
        <f>O150*H150</f>
        <v>0</v>
      </c>
      <c r="Q150" s="240">
        <v>1</v>
      </c>
      <c r="R150" s="240">
        <f>Q150*H150</f>
        <v>31.178999999999998</v>
      </c>
      <c r="S150" s="240">
        <v>0</v>
      </c>
      <c r="T150" s="241">
        <f>S150*H150</f>
        <v>0</v>
      </c>
      <c r="AR150" s="242" t="s">
        <v>198</v>
      </c>
      <c r="AT150" s="242" t="s">
        <v>273</v>
      </c>
      <c r="AU150" s="242" t="s">
        <v>83</v>
      </c>
      <c r="AY150" s="17" t="s">
        <v>142</v>
      </c>
      <c r="BE150" s="243">
        <f>IF(N150="základní",J150,0)</f>
        <v>0</v>
      </c>
      <c r="BF150" s="243">
        <f>IF(N150="snížená",J150,0)</f>
        <v>0</v>
      </c>
      <c r="BG150" s="243">
        <f>IF(N150="zákl. přenesená",J150,0)</f>
        <v>0</v>
      </c>
      <c r="BH150" s="243">
        <f>IF(N150="sníž. přenesená",J150,0)</f>
        <v>0</v>
      </c>
      <c r="BI150" s="243">
        <f>IF(N150="nulová",J150,0)</f>
        <v>0</v>
      </c>
      <c r="BJ150" s="17" t="s">
        <v>81</v>
      </c>
      <c r="BK150" s="243">
        <f>ROUND(I150*H150,2)</f>
        <v>0</v>
      </c>
      <c r="BL150" s="17" t="s">
        <v>149</v>
      </c>
      <c r="BM150" s="242" t="s">
        <v>550</v>
      </c>
    </row>
    <row r="151" s="12" customFormat="1">
      <c r="B151" s="244"/>
      <c r="C151" s="245"/>
      <c r="D151" s="246" t="s">
        <v>151</v>
      </c>
      <c r="E151" s="247" t="s">
        <v>1</v>
      </c>
      <c r="F151" s="248" t="s">
        <v>545</v>
      </c>
      <c r="G151" s="245"/>
      <c r="H151" s="247" t="s">
        <v>1</v>
      </c>
      <c r="I151" s="249"/>
      <c r="J151" s="245"/>
      <c r="K151" s="245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151</v>
      </c>
      <c r="AU151" s="254" t="s">
        <v>83</v>
      </c>
      <c r="AV151" s="12" t="s">
        <v>81</v>
      </c>
      <c r="AW151" s="12" t="s">
        <v>31</v>
      </c>
      <c r="AX151" s="12" t="s">
        <v>74</v>
      </c>
      <c r="AY151" s="254" t="s">
        <v>142</v>
      </c>
    </row>
    <row r="152" s="13" customFormat="1">
      <c r="B152" s="255"/>
      <c r="C152" s="256"/>
      <c r="D152" s="246" t="s">
        <v>151</v>
      </c>
      <c r="E152" s="257" t="s">
        <v>1</v>
      </c>
      <c r="F152" s="258" t="s">
        <v>551</v>
      </c>
      <c r="G152" s="256"/>
      <c r="H152" s="259">
        <v>45.450000000000003</v>
      </c>
      <c r="I152" s="260"/>
      <c r="J152" s="256"/>
      <c r="K152" s="256"/>
      <c r="L152" s="261"/>
      <c r="M152" s="262"/>
      <c r="N152" s="263"/>
      <c r="O152" s="263"/>
      <c r="P152" s="263"/>
      <c r="Q152" s="263"/>
      <c r="R152" s="263"/>
      <c r="S152" s="263"/>
      <c r="T152" s="264"/>
      <c r="AT152" s="265" t="s">
        <v>151</v>
      </c>
      <c r="AU152" s="265" t="s">
        <v>83</v>
      </c>
      <c r="AV152" s="13" t="s">
        <v>83</v>
      </c>
      <c r="AW152" s="13" t="s">
        <v>31</v>
      </c>
      <c r="AX152" s="13" t="s">
        <v>74</v>
      </c>
      <c r="AY152" s="265" t="s">
        <v>142</v>
      </c>
    </row>
    <row r="153" s="13" customFormat="1">
      <c r="B153" s="255"/>
      <c r="C153" s="256"/>
      <c r="D153" s="246" t="s">
        <v>151</v>
      </c>
      <c r="E153" s="257" t="s">
        <v>1</v>
      </c>
      <c r="F153" s="258" t="s">
        <v>552</v>
      </c>
      <c r="G153" s="256"/>
      <c r="H153" s="259">
        <v>-14.271000000000001</v>
      </c>
      <c r="I153" s="260"/>
      <c r="J153" s="256"/>
      <c r="K153" s="256"/>
      <c r="L153" s="261"/>
      <c r="M153" s="262"/>
      <c r="N153" s="263"/>
      <c r="O153" s="263"/>
      <c r="P153" s="263"/>
      <c r="Q153" s="263"/>
      <c r="R153" s="263"/>
      <c r="S153" s="263"/>
      <c r="T153" s="264"/>
      <c r="AT153" s="265" t="s">
        <v>151</v>
      </c>
      <c r="AU153" s="265" t="s">
        <v>83</v>
      </c>
      <c r="AV153" s="13" t="s">
        <v>83</v>
      </c>
      <c r="AW153" s="13" t="s">
        <v>31</v>
      </c>
      <c r="AX153" s="13" t="s">
        <v>74</v>
      </c>
      <c r="AY153" s="265" t="s">
        <v>142</v>
      </c>
    </row>
    <row r="154" s="14" customFormat="1">
      <c r="B154" s="266"/>
      <c r="C154" s="267"/>
      <c r="D154" s="246" t="s">
        <v>151</v>
      </c>
      <c r="E154" s="268" t="s">
        <v>1</v>
      </c>
      <c r="F154" s="269" t="s">
        <v>154</v>
      </c>
      <c r="G154" s="267"/>
      <c r="H154" s="270">
        <v>31.179000000000002</v>
      </c>
      <c r="I154" s="271"/>
      <c r="J154" s="267"/>
      <c r="K154" s="267"/>
      <c r="L154" s="272"/>
      <c r="M154" s="273"/>
      <c r="N154" s="274"/>
      <c r="O154" s="274"/>
      <c r="P154" s="274"/>
      <c r="Q154" s="274"/>
      <c r="R154" s="274"/>
      <c r="S154" s="274"/>
      <c r="T154" s="275"/>
      <c r="AT154" s="276" t="s">
        <v>151</v>
      </c>
      <c r="AU154" s="276" t="s">
        <v>83</v>
      </c>
      <c r="AV154" s="14" t="s">
        <v>149</v>
      </c>
      <c r="AW154" s="14" t="s">
        <v>31</v>
      </c>
      <c r="AX154" s="14" t="s">
        <v>81</v>
      </c>
      <c r="AY154" s="276" t="s">
        <v>142</v>
      </c>
    </row>
    <row r="155" s="11" customFormat="1" ht="22.8" customHeight="1">
      <c r="B155" s="215"/>
      <c r="C155" s="216"/>
      <c r="D155" s="217" t="s">
        <v>73</v>
      </c>
      <c r="E155" s="229" t="s">
        <v>83</v>
      </c>
      <c r="F155" s="229" t="s">
        <v>289</v>
      </c>
      <c r="G155" s="216"/>
      <c r="H155" s="216"/>
      <c r="I155" s="219"/>
      <c r="J155" s="230">
        <f>BK155</f>
        <v>0</v>
      </c>
      <c r="K155" s="216"/>
      <c r="L155" s="221"/>
      <c r="M155" s="222"/>
      <c r="N155" s="223"/>
      <c r="O155" s="223"/>
      <c r="P155" s="224">
        <f>SUM(P156:P159)</f>
        <v>0</v>
      </c>
      <c r="Q155" s="223"/>
      <c r="R155" s="224">
        <f>SUM(R156:R159)</f>
        <v>0</v>
      </c>
      <c r="S155" s="223"/>
      <c r="T155" s="225">
        <f>SUM(T156:T159)</f>
        <v>0</v>
      </c>
      <c r="AR155" s="226" t="s">
        <v>81</v>
      </c>
      <c r="AT155" s="227" t="s">
        <v>73</v>
      </c>
      <c r="AU155" s="227" t="s">
        <v>81</v>
      </c>
      <c r="AY155" s="226" t="s">
        <v>142</v>
      </c>
      <c r="BK155" s="228">
        <f>SUM(BK156:BK159)</f>
        <v>0</v>
      </c>
    </row>
    <row r="156" s="1" customFormat="1" ht="24" customHeight="1">
      <c r="B156" s="38"/>
      <c r="C156" s="231" t="s">
        <v>190</v>
      </c>
      <c r="D156" s="231" t="s">
        <v>144</v>
      </c>
      <c r="E156" s="232" t="s">
        <v>290</v>
      </c>
      <c r="F156" s="233" t="s">
        <v>291</v>
      </c>
      <c r="G156" s="234" t="s">
        <v>147</v>
      </c>
      <c r="H156" s="235">
        <v>25</v>
      </c>
      <c r="I156" s="236"/>
      <c r="J156" s="237">
        <f>ROUND(I156*H156,2)</f>
        <v>0</v>
      </c>
      <c r="K156" s="233" t="s">
        <v>1</v>
      </c>
      <c r="L156" s="43"/>
      <c r="M156" s="238" t="s">
        <v>1</v>
      </c>
      <c r="N156" s="239" t="s">
        <v>39</v>
      </c>
      <c r="O156" s="86"/>
      <c r="P156" s="240">
        <f>O156*H156</f>
        <v>0</v>
      </c>
      <c r="Q156" s="240">
        <v>0</v>
      </c>
      <c r="R156" s="240">
        <f>Q156*H156</f>
        <v>0</v>
      </c>
      <c r="S156" s="240">
        <v>0</v>
      </c>
      <c r="T156" s="241">
        <f>S156*H156</f>
        <v>0</v>
      </c>
      <c r="AR156" s="242" t="s">
        <v>149</v>
      </c>
      <c r="AT156" s="242" t="s">
        <v>144</v>
      </c>
      <c r="AU156" s="242" t="s">
        <v>83</v>
      </c>
      <c r="AY156" s="17" t="s">
        <v>142</v>
      </c>
      <c r="BE156" s="243">
        <f>IF(N156="základní",J156,0)</f>
        <v>0</v>
      </c>
      <c r="BF156" s="243">
        <f>IF(N156="snížená",J156,0)</f>
        <v>0</v>
      </c>
      <c r="BG156" s="243">
        <f>IF(N156="zákl. přenesená",J156,0)</f>
        <v>0</v>
      </c>
      <c r="BH156" s="243">
        <f>IF(N156="sníž. přenesená",J156,0)</f>
        <v>0</v>
      </c>
      <c r="BI156" s="243">
        <f>IF(N156="nulová",J156,0)</f>
        <v>0</v>
      </c>
      <c r="BJ156" s="17" t="s">
        <v>81</v>
      </c>
      <c r="BK156" s="243">
        <f>ROUND(I156*H156,2)</f>
        <v>0</v>
      </c>
      <c r="BL156" s="17" t="s">
        <v>149</v>
      </c>
      <c r="BM156" s="242" t="s">
        <v>553</v>
      </c>
    </row>
    <row r="157" s="12" customFormat="1">
      <c r="B157" s="244"/>
      <c r="C157" s="245"/>
      <c r="D157" s="246" t="s">
        <v>151</v>
      </c>
      <c r="E157" s="247" t="s">
        <v>1</v>
      </c>
      <c r="F157" s="248" t="s">
        <v>554</v>
      </c>
      <c r="G157" s="245"/>
      <c r="H157" s="247" t="s">
        <v>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151</v>
      </c>
      <c r="AU157" s="254" t="s">
        <v>83</v>
      </c>
      <c r="AV157" s="12" t="s">
        <v>81</v>
      </c>
      <c r="AW157" s="12" t="s">
        <v>31</v>
      </c>
      <c r="AX157" s="12" t="s">
        <v>74</v>
      </c>
      <c r="AY157" s="254" t="s">
        <v>142</v>
      </c>
    </row>
    <row r="158" s="13" customFormat="1">
      <c r="B158" s="255"/>
      <c r="C158" s="256"/>
      <c r="D158" s="246" t="s">
        <v>151</v>
      </c>
      <c r="E158" s="257" t="s">
        <v>1</v>
      </c>
      <c r="F158" s="258" t="s">
        <v>555</v>
      </c>
      <c r="G158" s="256"/>
      <c r="H158" s="259">
        <v>25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AT158" s="265" t="s">
        <v>151</v>
      </c>
      <c r="AU158" s="265" t="s">
        <v>83</v>
      </c>
      <c r="AV158" s="13" t="s">
        <v>83</v>
      </c>
      <c r="AW158" s="13" t="s">
        <v>31</v>
      </c>
      <c r="AX158" s="13" t="s">
        <v>74</v>
      </c>
      <c r="AY158" s="265" t="s">
        <v>142</v>
      </c>
    </row>
    <row r="159" s="14" customFormat="1">
      <c r="B159" s="266"/>
      <c r="C159" s="267"/>
      <c r="D159" s="246" t="s">
        <v>151</v>
      </c>
      <c r="E159" s="268" t="s">
        <v>1</v>
      </c>
      <c r="F159" s="269" t="s">
        <v>154</v>
      </c>
      <c r="G159" s="267"/>
      <c r="H159" s="270">
        <v>25</v>
      </c>
      <c r="I159" s="271"/>
      <c r="J159" s="267"/>
      <c r="K159" s="267"/>
      <c r="L159" s="272"/>
      <c r="M159" s="273"/>
      <c r="N159" s="274"/>
      <c r="O159" s="274"/>
      <c r="P159" s="274"/>
      <c r="Q159" s="274"/>
      <c r="R159" s="274"/>
      <c r="S159" s="274"/>
      <c r="T159" s="275"/>
      <c r="AT159" s="276" t="s">
        <v>151</v>
      </c>
      <c r="AU159" s="276" t="s">
        <v>83</v>
      </c>
      <c r="AV159" s="14" t="s">
        <v>149</v>
      </c>
      <c r="AW159" s="14" t="s">
        <v>31</v>
      </c>
      <c r="AX159" s="14" t="s">
        <v>81</v>
      </c>
      <c r="AY159" s="276" t="s">
        <v>142</v>
      </c>
    </row>
    <row r="160" s="11" customFormat="1" ht="22.8" customHeight="1">
      <c r="B160" s="215"/>
      <c r="C160" s="216"/>
      <c r="D160" s="217" t="s">
        <v>73</v>
      </c>
      <c r="E160" s="229" t="s">
        <v>149</v>
      </c>
      <c r="F160" s="229" t="s">
        <v>305</v>
      </c>
      <c r="G160" s="216"/>
      <c r="H160" s="216"/>
      <c r="I160" s="219"/>
      <c r="J160" s="230">
        <f>BK160</f>
        <v>0</v>
      </c>
      <c r="K160" s="216"/>
      <c r="L160" s="221"/>
      <c r="M160" s="222"/>
      <c r="N160" s="223"/>
      <c r="O160" s="223"/>
      <c r="P160" s="224">
        <f>SUM(P161:P172)</f>
        <v>0</v>
      </c>
      <c r="Q160" s="223"/>
      <c r="R160" s="224">
        <f>SUM(R161:R172)</f>
        <v>4.8908066000000003</v>
      </c>
      <c r="S160" s="223"/>
      <c r="T160" s="225">
        <f>SUM(T161:T172)</f>
        <v>0</v>
      </c>
      <c r="AR160" s="226" t="s">
        <v>81</v>
      </c>
      <c r="AT160" s="227" t="s">
        <v>73</v>
      </c>
      <c r="AU160" s="227" t="s">
        <v>81</v>
      </c>
      <c r="AY160" s="226" t="s">
        <v>142</v>
      </c>
      <c r="BK160" s="228">
        <f>SUM(BK161:BK172)</f>
        <v>0</v>
      </c>
    </row>
    <row r="161" s="1" customFormat="1" ht="16.5" customHeight="1">
      <c r="B161" s="38"/>
      <c r="C161" s="231" t="s">
        <v>198</v>
      </c>
      <c r="D161" s="231" t="s">
        <v>144</v>
      </c>
      <c r="E161" s="232" t="s">
        <v>306</v>
      </c>
      <c r="F161" s="233" t="s">
        <v>307</v>
      </c>
      <c r="G161" s="234" t="s">
        <v>157</v>
      </c>
      <c r="H161" s="235">
        <v>2.5</v>
      </c>
      <c r="I161" s="236"/>
      <c r="J161" s="237">
        <f>ROUND(I161*H161,2)</f>
        <v>0</v>
      </c>
      <c r="K161" s="233" t="s">
        <v>1</v>
      </c>
      <c r="L161" s="43"/>
      <c r="M161" s="238" t="s">
        <v>1</v>
      </c>
      <c r="N161" s="239" t="s">
        <v>39</v>
      </c>
      <c r="O161" s="86"/>
      <c r="P161" s="240">
        <f>O161*H161</f>
        <v>0</v>
      </c>
      <c r="Q161" s="240">
        <v>1.8907700000000001</v>
      </c>
      <c r="R161" s="240">
        <f>Q161*H161</f>
        <v>4.7269250000000005</v>
      </c>
      <c r="S161" s="240">
        <v>0</v>
      </c>
      <c r="T161" s="241">
        <f>S161*H161</f>
        <v>0</v>
      </c>
      <c r="AR161" s="242" t="s">
        <v>149</v>
      </c>
      <c r="AT161" s="242" t="s">
        <v>144</v>
      </c>
      <c r="AU161" s="242" t="s">
        <v>83</v>
      </c>
      <c r="AY161" s="17" t="s">
        <v>142</v>
      </c>
      <c r="BE161" s="243">
        <f>IF(N161="základní",J161,0)</f>
        <v>0</v>
      </c>
      <c r="BF161" s="243">
        <f>IF(N161="snížená",J161,0)</f>
        <v>0</v>
      </c>
      <c r="BG161" s="243">
        <f>IF(N161="zákl. přenesená",J161,0)</f>
        <v>0</v>
      </c>
      <c r="BH161" s="243">
        <f>IF(N161="sníž. přenesená",J161,0)</f>
        <v>0</v>
      </c>
      <c r="BI161" s="243">
        <f>IF(N161="nulová",J161,0)</f>
        <v>0</v>
      </c>
      <c r="BJ161" s="17" t="s">
        <v>81</v>
      </c>
      <c r="BK161" s="243">
        <f>ROUND(I161*H161,2)</f>
        <v>0</v>
      </c>
      <c r="BL161" s="17" t="s">
        <v>149</v>
      </c>
      <c r="BM161" s="242" t="s">
        <v>556</v>
      </c>
    </row>
    <row r="162" s="12" customFormat="1">
      <c r="B162" s="244"/>
      <c r="C162" s="245"/>
      <c r="D162" s="246" t="s">
        <v>151</v>
      </c>
      <c r="E162" s="247" t="s">
        <v>1</v>
      </c>
      <c r="F162" s="248" t="s">
        <v>554</v>
      </c>
      <c r="G162" s="245"/>
      <c r="H162" s="247" t="s">
        <v>1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AT162" s="254" t="s">
        <v>151</v>
      </c>
      <c r="AU162" s="254" t="s">
        <v>83</v>
      </c>
      <c r="AV162" s="12" t="s">
        <v>81</v>
      </c>
      <c r="AW162" s="12" t="s">
        <v>31</v>
      </c>
      <c r="AX162" s="12" t="s">
        <v>74</v>
      </c>
      <c r="AY162" s="254" t="s">
        <v>142</v>
      </c>
    </row>
    <row r="163" s="13" customFormat="1">
      <c r="B163" s="255"/>
      <c r="C163" s="256"/>
      <c r="D163" s="246" t="s">
        <v>151</v>
      </c>
      <c r="E163" s="257" t="s">
        <v>1</v>
      </c>
      <c r="F163" s="258" t="s">
        <v>557</v>
      </c>
      <c r="G163" s="256"/>
      <c r="H163" s="259">
        <v>2.5</v>
      </c>
      <c r="I163" s="260"/>
      <c r="J163" s="256"/>
      <c r="K163" s="256"/>
      <c r="L163" s="261"/>
      <c r="M163" s="262"/>
      <c r="N163" s="263"/>
      <c r="O163" s="263"/>
      <c r="P163" s="263"/>
      <c r="Q163" s="263"/>
      <c r="R163" s="263"/>
      <c r="S163" s="263"/>
      <c r="T163" s="264"/>
      <c r="AT163" s="265" t="s">
        <v>151</v>
      </c>
      <c r="AU163" s="265" t="s">
        <v>83</v>
      </c>
      <c r="AV163" s="13" t="s">
        <v>83</v>
      </c>
      <c r="AW163" s="13" t="s">
        <v>31</v>
      </c>
      <c r="AX163" s="13" t="s">
        <v>74</v>
      </c>
      <c r="AY163" s="265" t="s">
        <v>142</v>
      </c>
    </row>
    <row r="164" s="14" customFormat="1">
      <c r="B164" s="266"/>
      <c r="C164" s="267"/>
      <c r="D164" s="246" t="s">
        <v>151</v>
      </c>
      <c r="E164" s="268" t="s">
        <v>1</v>
      </c>
      <c r="F164" s="269" t="s">
        <v>154</v>
      </c>
      <c r="G164" s="267"/>
      <c r="H164" s="270">
        <v>2.5</v>
      </c>
      <c r="I164" s="271"/>
      <c r="J164" s="267"/>
      <c r="K164" s="267"/>
      <c r="L164" s="272"/>
      <c r="M164" s="273"/>
      <c r="N164" s="274"/>
      <c r="O164" s="274"/>
      <c r="P164" s="274"/>
      <c r="Q164" s="274"/>
      <c r="R164" s="274"/>
      <c r="S164" s="274"/>
      <c r="T164" s="275"/>
      <c r="AT164" s="276" t="s">
        <v>151</v>
      </c>
      <c r="AU164" s="276" t="s">
        <v>83</v>
      </c>
      <c r="AV164" s="14" t="s">
        <v>149</v>
      </c>
      <c r="AW164" s="14" t="s">
        <v>31</v>
      </c>
      <c r="AX164" s="14" t="s">
        <v>81</v>
      </c>
      <c r="AY164" s="276" t="s">
        <v>142</v>
      </c>
    </row>
    <row r="165" s="1" customFormat="1" ht="24" customHeight="1">
      <c r="B165" s="38"/>
      <c r="C165" s="231" t="s">
        <v>196</v>
      </c>
      <c r="D165" s="231" t="s">
        <v>144</v>
      </c>
      <c r="E165" s="232" t="s">
        <v>558</v>
      </c>
      <c r="F165" s="233" t="s">
        <v>559</v>
      </c>
      <c r="G165" s="234" t="s">
        <v>157</v>
      </c>
      <c r="H165" s="235">
        <v>0.071999999999999995</v>
      </c>
      <c r="I165" s="236"/>
      <c r="J165" s="237">
        <f>ROUND(I165*H165,2)</f>
        <v>0</v>
      </c>
      <c r="K165" s="233" t="s">
        <v>1</v>
      </c>
      <c r="L165" s="43"/>
      <c r="M165" s="238" t="s">
        <v>1</v>
      </c>
      <c r="N165" s="239" t="s">
        <v>39</v>
      </c>
      <c r="O165" s="86"/>
      <c r="P165" s="240">
        <f>O165*H165</f>
        <v>0</v>
      </c>
      <c r="Q165" s="240">
        <v>2.234</v>
      </c>
      <c r="R165" s="240">
        <f>Q165*H165</f>
        <v>0.16084799999999999</v>
      </c>
      <c r="S165" s="240">
        <v>0</v>
      </c>
      <c r="T165" s="241">
        <f>S165*H165</f>
        <v>0</v>
      </c>
      <c r="AR165" s="242" t="s">
        <v>149</v>
      </c>
      <c r="AT165" s="242" t="s">
        <v>144</v>
      </c>
      <c r="AU165" s="242" t="s">
        <v>83</v>
      </c>
      <c r="AY165" s="17" t="s">
        <v>142</v>
      </c>
      <c r="BE165" s="243">
        <f>IF(N165="základní",J165,0)</f>
        <v>0</v>
      </c>
      <c r="BF165" s="243">
        <f>IF(N165="snížená",J165,0)</f>
        <v>0</v>
      </c>
      <c r="BG165" s="243">
        <f>IF(N165="zákl. přenesená",J165,0)</f>
        <v>0</v>
      </c>
      <c r="BH165" s="243">
        <f>IF(N165="sníž. přenesená",J165,0)</f>
        <v>0</v>
      </c>
      <c r="BI165" s="243">
        <f>IF(N165="nulová",J165,0)</f>
        <v>0</v>
      </c>
      <c r="BJ165" s="17" t="s">
        <v>81</v>
      </c>
      <c r="BK165" s="243">
        <f>ROUND(I165*H165,2)</f>
        <v>0</v>
      </c>
      <c r="BL165" s="17" t="s">
        <v>149</v>
      </c>
      <c r="BM165" s="242" t="s">
        <v>560</v>
      </c>
    </row>
    <row r="166" s="12" customFormat="1">
      <c r="B166" s="244"/>
      <c r="C166" s="245"/>
      <c r="D166" s="246" t="s">
        <v>151</v>
      </c>
      <c r="E166" s="247" t="s">
        <v>1</v>
      </c>
      <c r="F166" s="248" t="s">
        <v>561</v>
      </c>
      <c r="G166" s="245"/>
      <c r="H166" s="247" t="s">
        <v>1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151</v>
      </c>
      <c r="AU166" s="254" t="s">
        <v>83</v>
      </c>
      <c r="AV166" s="12" t="s">
        <v>81</v>
      </c>
      <c r="AW166" s="12" t="s">
        <v>31</v>
      </c>
      <c r="AX166" s="12" t="s">
        <v>74</v>
      </c>
      <c r="AY166" s="254" t="s">
        <v>142</v>
      </c>
    </row>
    <row r="167" s="13" customFormat="1">
      <c r="B167" s="255"/>
      <c r="C167" s="256"/>
      <c r="D167" s="246" t="s">
        <v>151</v>
      </c>
      <c r="E167" s="257" t="s">
        <v>1</v>
      </c>
      <c r="F167" s="258" t="s">
        <v>562</v>
      </c>
      <c r="G167" s="256"/>
      <c r="H167" s="259">
        <v>0.071999999999999995</v>
      </c>
      <c r="I167" s="260"/>
      <c r="J167" s="256"/>
      <c r="K167" s="256"/>
      <c r="L167" s="261"/>
      <c r="M167" s="262"/>
      <c r="N167" s="263"/>
      <c r="O167" s="263"/>
      <c r="P167" s="263"/>
      <c r="Q167" s="263"/>
      <c r="R167" s="263"/>
      <c r="S167" s="263"/>
      <c r="T167" s="264"/>
      <c r="AT167" s="265" t="s">
        <v>151</v>
      </c>
      <c r="AU167" s="265" t="s">
        <v>83</v>
      </c>
      <c r="AV167" s="13" t="s">
        <v>83</v>
      </c>
      <c r="AW167" s="13" t="s">
        <v>31</v>
      </c>
      <c r="AX167" s="13" t="s">
        <v>74</v>
      </c>
      <c r="AY167" s="265" t="s">
        <v>142</v>
      </c>
    </row>
    <row r="168" s="14" customFormat="1">
      <c r="B168" s="266"/>
      <c r="C168" s="267"/>
      <c r="D168" s="246" t="s">
        <v>151</v>
      </c>
      <c r="E168" s="268" t="s">
        <v>1</v>
      </c>
      <c r="F168" s="269" t="s">
        <v>154</v>
      </c>
      <c r="G168" s="267"/>
      <c r="H168" s="270">
        <v>0.071999999999999995</v>
      </c>
      <c r="I168" s="271"/>
      <c r="J168" s="267"/>
      <c r="K168" s="267"/>
      <c r="L168" s="272"/>
      <c r="M168" s="273"/>
      <c r="N168" s="274"/>
      <c r="O168" s="274"/>
      <c r="P168" s="274"/>
      <c r="Q168" s="274"/>
      <c r="R168" s="274"/>
      <c r="S168" s="274"/>
      <c r="T168" s="275"/>
      <c r="AT168" s="276" t="s">
        <v>151</v>
      </c>
      <c r="AU168" s="276" t="s">
        <v>83</v>
      </c>
      <c r="AV168" s="14" t="s">
        <v>149</v>
      </c>
      <c r="AW168" s="14" t="s">
        <v>31</v>
      </c>
      <c r="AX168" s="14" t="s">
        <v>81</v>
      </c>
      <c r="AY168" s="276" t="s">
        <v>142</v>
      </c>
    </row>
    <row r="169" s="1" customFormat="1" ht="24" customHeight="1">
      <c r="B169" s="38"/>
      <c r="C169" s="231" t="s">
        <v>211</v>
      </c>
      <c r="D169" s="231" t="s">
        <v>144</v>
      </c>
      <c r="E169" s="232" t="s">
        <v>563</v>
      </c>
      <c r="F169" s="233" t="s">
        <v>564</v>
      </c>
      <c r="G169" s="234" t="s">
        <v>147</v>
      </c>
      <c r="H169" s="235">
        <v>0.47999999999999998</v>
      </c>
      <c r="I169" s="236"/>
      <c r="J169" s="237">
        <f>ROUND(I169*H169,2)</f>
        <v>0</v>
      </c>
      <c r="K169" s="233" t="s">
        <v>1</v>
      </c>
      <c r="L169" s="43"/>
      <c r="M169" s="238" t="s">
        <v>1</v>
      </c>
      <c r="N169" s="239" t="s">
        <v>39</v>
      </c>
      <c r="O169" s="86"/>
      <c r="P169" s="240">
        <f>O169*H169</f>
        <v>0</v>
      </c>
      <c r="Q169" s="240">
        <v>0.0063200000000000001</v>
      </c>
      <c r="R169" s="240">
        <f>Q169*H169</f>
        <v>0.0030336</v>
      </c>
      <c r="S169" s="240">
        <v>0</v>
      </c>
      <c r="T169" s="241">
        <f>S169*H169</f>
        <v>0</v>
      </c>
      <c r="AR169" s="242" t="s">
        <v>149</v>
      </c>
      <c r="AT169" s="242" t="s">
        <v>144</v>
      </c>
      <c r="AU169" s="242" t="s">
        <v>83</v>
      </c>
      <c r="AY169" s="17" t="s">
        <v>142</v>
      </c>
      <c r="BE169" s="243">
        <f>IF(N169="základní",J169,0)</f>
        <v>0</v>
      </c>
      <c r="BF169" s="243">
        <f>IF(N169="snížená",J169,0)</f>
        <v>0</v>
      </c>
      <c r="BG169" s="243">
        <f>IF(N169="zákl. přenesená",J169,0)</f>
        <v>0</v>
      </c>
      <c r="BH169" s="243">
        <f>IF(N169="sníž. přenesená",J169,0)</f>
        <v>0</v>
      </c>
      <c r="BI169" s="243">
        <f>IF(N169="nulová",J169,0)</f>
        <v>0</v>
      </c>
      <c r="BJ169" s="17" t="s">
        <v>81</v>
      </c>
      <c r="BK169" s="243">
        <f>ROUND(I169*H169,2)</f>
        <v>0</v>
      </c>
      <c r="BL169" s="17" t="s">
        <v>149</v>
      </c>
      <c r="BM169" s="242" t="s">
        <v>565</v>
      </c>
    </row>
    <row r="170" s="12" customFormat="1">
      <c r="B170" s="244"/>
      <c r="C170" s="245"/>
      <c r="D170" s="246" t="s">
        <v>151</v>
      </c>
      <c r="E170" s="247" t="s">
        <v>1</v>
      </c>
      <c r="F170" s="248" t="s">
        <v>561</v>
      </c>
      <c r="G170" s="245"/>
      <c r="H170" s="247" t="s">
        <v>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151</v>
      </c>
      <c r="AU170" s="254" t="s">
        <v>83</v>
      </c>
      <c r="AV170" s="12" t="s">
        <v>81</v>
      </c>
      <c r="AW170" s="12" t="s">
        <v>31</v>
      </c>
      <c r="AX170" s="12" t="s">
        <v>74</v>
      </c>
      <c r="AY170" s="254" t="s">
        <v>142</v>
      </c>
    </row>
    <row r="171" s="13" customFormat="1">
      <c r="B171" s="255"/>
      <c r="C171" s="256"/>
      <c r="D171" s="246" t="s">
        <v>151</v>
      </c>
      <c r="E171" s="257" t="s">
        <v>1</v>
      </c>
      <c r="F171" s="258" t="s">
        <v>566</v>
      </c>
      <c r="G171" s="256"/>
      <c r="H171" s="259">
        <v>0.47999999999999998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AT171" s="265" t="s">
        <v>151</v>
      </c>
      <c r="AU171" s="265" t="s">
        <v>83</v>
      </c>
      <c r="AV171" s="13" t="s">
        <v>83</v>
      </c>
      <c r="AW171" s="13" t="s">
        <v>31</v>
      </c>
      <c r="AX171" s="13" t="s">
        <v>74</v>
      </c>
      <c r="AY171" s="265" t="s">
        <v>142</v>
      </c>
    </row>
    <row r="172" s="14" customFormat="1">
      <c r="B172" s="266"/>
      <c r="C172" s="267"/>
      <c r="D172" s="246" t="s">
        <v>151</v>
      </c>
      <c r="E172" s="268" t="s">
        <v>1</v>
      </c>
      <c r="F172" s="269" t="s">
        <v>154</v>
      </c>
      <c r="G172" s="267"/>
      <c r="H172" s="270">
        <v>0.47999999999999998</v>
      </c>
      <c r="I172" s="271"/>
      <c r="J172" s="267"/>
      <c r="K172" s="267"/>
      <c r="L172" s="272"/>
      <c r="M172" s="273"/>
      <c r="N172" s="274"/>
      <c r="O172" s="274"/>
      <c r="P172" s="274"/>
      <c r="Q172" s="274"/>
      <c r="R172" s="274"/>
      <c r="S172" s="274"/>
      <c r="T172" s="275"/>
      <c r="AT172" s="276" t="s">
        <v>151</v>
      </c>
      <c r="AU172" s="276" t="s">
        <v>83</v>
      </c>
      <c r="AV172" s="14" t="s">
        <v>149</v>
      </c>
      <c r="AW172" s="14" t="s">
        <v>31</v>
      </c>
      <c r="AX172" s="14" t="s">
        <v>81</v>
      </c>
      <c r="AY172" s="276" t="s">
        <v>142</v>
      </c>
    </row>
    <row r="173" s="11" customFormat="1" ht="22.8" customHeight="1">
      <c r="B173" s="215"/>
      <c r="C173" s="216"/>
      <c r="D173" s="217" t="s">
        <v>73</v>
      </c>
      <c r="E173" s="229" t="s">
        <v>198</v>
      </c>
      <c r="F173" s="229" t="s">
        <v>386</v>
      </c>
      <c r="G173" s="216"/>
      <c r="H173" s="216"/>
      <c r="I173" s="219"/>
      <c r="J173" s="230">
        <f>BK173</f>
        <v>0</v>
      </c>
      <c r="K173" s="216"/>
      <c r="L173" s="221"/>
      <c r="M173" s="222"/>
      <c r="N173" s="223"/>
      <c r="O173" s="223"/>
      <c r="P173" s="224">
        <f>SUM(P174:P191)</f>
        <v>0</v>
      </c>
      <c r="Q173" s="223"/>
      <c r="R173" s="224">
        <f>SUM(R174:R191)</f>
        <v>0.70496000000000003</v>
      </c>
      <c r="S173" s="223"/>
      <c r="T173" s="225">
        <f>SUM(T174:T191)</f>
        <v>0</v>
      </c>
      <c r="AR173" s="226" t="s">
        <v>81</v>
      </c>
      <c r="AT173" s="227" t="s">
        <v>73</v>
      </c>
      <c r="AU173" s="227" t="s">
        <v>81</v>
      </c>
      <c r="AY173" s="226" t="s">
        <v>142</v>
      </c>
      <c r="BK173" s="228">
        <f>SUM(BK174:BK191)</f>
        <v>0</v>
      </c>
    </row>
    <row r="174" s="1" customFormat="1" ht="36" customHeight="1">
      <c r="B174" s="38"/>
      <c r="C174" s="231" t="s">
        <v>216</v>
      </c>
      <c r="D174" s="231" t="s">
        <v>144</v>
      </c>
      <c r="E174" s="232" t="s">
        <v>567</v>
      </c>
      <c r="F174" s="233" t="s">
        <v>568</v>
      </c>
      <c r="G174" s="234" t="s">
        <v>395</v>
      </c>
      <c r="H174" s="235">
        <v>1</v>
      </c>
      <c r="I174" s="236"/>
      <c r="J174" s="237">
        <f>ROUND(I174*H174,2)</f>
        <v>0</v>
      </c>
      <c r="K174" s="233" t="s">
        <v>1</v>
      </c>
      <c r="L174" s="43"/>
      <c r="M174" s="238" t="s">
        <v>1</v>
      </c>
      <c r="N174" s="239" t="s">
        <v>39</v>
      </c>
      <c r="O174" s="86"/>
      <c r="P174" s="240">
        <f>O174*H174</f>
        <v>0</v>
      </c>
      <c r="Q174" s="240">
        <v>0.012120000000000001</v>
      </c>
      <c r="R174" s="240">
        <f>Q174*H174</f>
        <v>0.012120000000000001</v>
      </c>
      <c r="S174" s="240">
        <v>0</v>
      </c>
      <c r="T174" s="241">
        <f>S174*H174</f>
        <v>0</v>
      </c>
      <c r="AR174" s="242" t="s">
        <v>149</v>
      </c>
      <c r="AT174" s="242" t="s">
        <v>144</v>
      </c>
      <c r="AU174" s="242" t="s">
        <v>83</v>
      </c>
      <c r="AY174" s="17" t="s">
        <v>142</v>
      </c>
      <c r="BE174" s="243">
        <f>IF(N174="základní",J174,0)</f>
        <v>0</v>
      </c>
      <c r="BF174" s="243">
        <f>IF(N174="snížená",J174,0)</f>
        <v>0</v>
      </c>
      <c r="BG174" s="243">
        <f>IF(N174="zákl. přenesená",J174,0)</f>
        <v>0</v>
      </c>
      <c r="BH174" s="243">
        <f>IF(N174="sníž. přenesená",J174,0)</f>
        <v>0</v>
      </c>
      <c r="BI174" s="243">
        <f>IF(N174="nulová",J174,0)</f>
        <v>0</v>
      </c>
      <c r="BJ174" s="17" t="s">
        <v>81</v>
      </c>
      <c r="BK174" s="243">
        <f>ROUND(I174*H174,2)</f>
        <v>0</v>
      </c>
      <c r="BL174" s="17" t="s">
        <v>149</v>
      </c>
      <c r="BM174" s="242" t="s">
        <v>569</v>
      </c>
    </row>
    <row r="175" s="12" customFormat="1">
      <c r="B175" s="244"/>
      <c r="C175" s="245"/>
      <c r="D175" s="246" t="s">
        <v>151</v>
      </c>
      <c r="E175" s="247" t="s">
        <v>1</v>
      </c>
      <c r="F175" s="248" t="s">
        <v>570</v>
      </c>
      <c r="G175" s="245"/>
      <c r="H175" s="247" t="s">
        <v>1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AT175" s="254" t="s">
        <v>151</v>
      </c>
      <c r="AU175" s="254" t="s">
        <v>83</v>
      </c>
      <c r="AV175" s="12" t="s">
        <v>81</v>
      </c>
      <c r="AW175" s="12" t="s">
        <v>31</v>
      </c>
      <c r="AX175" s="12" t="s">
        <v>74</v>
      </c>
      <c r="AY175" s="254" t="s">
        <v>142</v>
      </c>
    </row>
    <row r="176" s="13" customFormat="1">
      <c r="B176" s="255"/>
      <c r="C176" s="256"/>
      <c r="D176" s="246" t="s">
        <v>151</v>
      </c>
      <c r="E176" s="257" t="s">
        <v>1</v>
      </c>
      <c r="F176" s="258" t="s">
        <v>81</v>
      </c>
      <c r="G176" s="256"/>
      <c r="H176" s="259">
        <v>1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AT176" s="265" t="s">
        <v>151</v>
      </c>
      <c r="AU176" s="265" t="s">
        <v>83</v>
      </c>
      <c r="AV176" s="13" t="s">
        <v>83</v>
      </c>
      <c r="AW176" s="13" t="s">
        <v>31</v>
      </c>
      <c r="AX176" s="13" t="s">
        <v>74</v>
      </c>
      <c r="AY176" s="265" t="s">
        <v>142</v>
      </c>
    </row>
    <row r="177" s="14" customFormat="1">
      <c r="B177" s="266"/>
      <c r="C177" s="267"/>
      <c r="D177" s="246" t="s">
        <v>151</v>
      </c>
      <c r="E177" s="268" t="s">
        <v>1</v>
      </c>
      <c r="F177" s="269" t="s">
        <v>154</v>
      </c>
      <c r="G177" s="267"/>
      <c r="H177" s="270">
        <v>1</v>
      </c>
      <c r="I177" s="271"/>
      <c r="J177" s="267"/>
      <c r="K177" s="267"/>
      <c r="L177" s="272"/>
      <c r="M177" s="273"/>
      <c r="N177" s="274"/>
      <c r="O177" s="274"/>
      <c r="P177" s="274"/>
      <c r="Q177" s="274"/>
      <c r="R177" s="274"/>
      <c r="S177" s="274"/>
      <c r="T177" s="275"/>
      <c r="AT177" s="276" t="s">
        <v>151</v>
      </c>
      <c r="AU177" s="276" t="s">
        <v>83</v>
      </c>
      <c r="AV177" s="14" t="s">
        <v>149</v>
      </c>
      <c r="AW177" s="14" t="s">
        <v>31</v>
      </c>
      <c r="AX177" s="14" t="s">
        <v>81</v>
      </c>
      <c r="AY177" s="276" t="s">
        <v>142</v>
      </c>
    </row>
    <row r="178" s="1" customFormat="1" ht="36" customHeight="1">
      <c r="B178" s="38"/>
      <c r="C178" s="231" t="s">
        <v>222</v>
      </c>
      <c r="D178" s="231" t="s">
        <v>144</v>
      </c>
      <c r="E178" s="232" t="s">
        <v>571</v>
      </c>
      <c r="F178" s="233" t="s">
        <v>572</v>
      </c>
      <c r="G178" s="234" t="s">
        <v>395</v>
      </c>
      <c r="H178" s="235">
        <v>1</v>
      </c>
      <c r="I178" s="236"/>
      <c r="J178" s="237">
        <f>ROUND(I178*H178,2)</f>
        <v>0</v>
      </c>
      <c r="K178" s="233" t="s">
        <v>1</v>
      </c>
      <c r="L178" s="43"/>
      <c r="M178" s="238" t="s">
        <v>1</v>
      </c>
      <c r="N178" s="239" t="s">
        <v>39</v>
      </c>
      <c r="O178" s="86"/>
      <c r="P178" s="240">
        <f>O178*H178</f>
        <v>0</v>
      </c>
      <c r="Q178" s="240">
        <v>0.012120000000000001</v>
      </c>
      <c r="R178" s="240">
        <f>Q178*H178</f>
        <v>0.012120000000000001</v>
      </c>
      <c r="S178" s="240">
        <v>0</v>
      </c>
      <c r="T178" s="241">
        <f>S178*H178</f>
        <v>0</v>
      </c>
      <c r="AR178" s="242" t="s">
        <v>149</v>
      </c>
      <c r="AT178" s="242" t="s">
        <v>144</v>
      </c>
      <c r="AU178" s="242" t="s">
        <v>83</v>
      </c>
      <c r="AY178" s="17" t="s">
        <v>142</v>
      </c>
      <c r="BE178" s="243">
        <f>IF(N178="základní",J178,0)</f>
        <v>0</v>
      </c>
      <c r="BF178" s="243">
        <f>IF(N178="snížená",J178,0)</f>
        <v>0</v>
      </c>
      <c r="BG178" s="243">
        <f>IF(N178="zákl. přenesená",J178,0)</f>
        <v>0</v>
      </c>
      <c r="BH178" s="243">
        <f>IF(N178="sníž. přenesená",J178,0)</f>
        <v>0</v>
      </c>
      <c r="BI178" s="243">
        <f>IF(N178="nulová",J178,0)</f>
        <v>0</v>
      </c>
      <c r="BJ178" s="17" t="s">
        <v>81</v>
      </c>
      <c r="BK178" s="243">
        <f>ROUND(I178*H178,2)</f>
        <v>0</v>
      </c>
      <c r="BL178" s="17" t="s">
        <v>149</v>
      </c>
      <c r="BM178" s="242" t="s">
        <v>573</v>
      </c>
    </row>
    <row r="179" s="12" customFormat="1">
      <c r="B179" s="244"/>
      <c r="C179" s="245"/>
      <c r="D179" s="246" t="s">
        <v>151</v>
      </c>
      <c r="E179" s="247" t="s">
        <v>1</v>
      </c>
      <c r="F179" s="248" t="s">
        <v>570</v>
      </c>
      <c r="G179" s="245"/>
      <c r="H179" s="247" t="s">
        <v>1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151</v>
      </c>
      <c r="AU179" s="254" t="s">
        <v>83</v>
      </c>
      <c r="AV179" s="12" t="s">
        <v>81</v>
      </c>
      <c r="AW179" s="12" t="s">
        <v>31</v>
      </c>
      <c r="AX179" s="12" t="s">
        <v>74</v>
      </c>
      <c r="AY179" s="254" t="s">
        <v>142</v>
      </c>
    </row>
    <row r="180" s="13" customFormat="1">
      <c r="B180" s="255"/>
      <c r="C180" s="256"/>
      <c r="D180" s="246" t="s">
        <v>151</v>
      </c>
      <c r="E180" s="257" t="s">
        <v>1</v>
      </c>
      <c r="F180" s="258" t="s">
        <v>81</v>
      </c>
      <c r="G180" s="256"/>
      <c r="H180" s="259">
        <v>1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AT180" s="265" t="s">
        <v>151</v>
      </c>
      <c r="AU180" s="265" t="s">
        <v>83</v>
      </c>
      <c r="AV180" s="13" t="s">
        <v>83</v>
      </c>
      <c r="AW180" s="13" t="s">
        <v>31</v>
      </c>
      <c r="AX180" s="13" t="s">
        <v>74</v>
      </c>
      <c r="AY180" s="265" t="s">
        <v>142</v>
      </c>
    </row>
    <row r="181" s="14" customFormat="1">
      <c r="B181" s="266"/>
      <c r="C181" s="267"/>
      <c r="D181" s="246" t="s">
        <v>151</v>
      </c>
      <c r="E181" s="268" t="s">
        <v>1</v>
      </c>
      <c r="F181" s="269" t="s">
        <v>154</v>
      </c>
      <c r="G181" s="267"/>
      <c r="H181" s="270">
        <v>1</v>
      </c>
      <c r="I181" s="271"/>
      <c r="J181" s="267"/>
      <c r="K181" s="267"/>
      <c r="L181" s="272"/>
      <c r="M181" s="273"/>
      <c r="N181" s="274"/>
      <c r="O181" s="274"/>
      <c r="P181" s="274"/>
      <c r="Q181" s="274"/>
      <c r="R181" s="274"/>
      <c r="S181" s="274"/>
      <c r="T181" s="275"/>
      <c r="AT181" s="276" t="s">
        <v>151</v>
      </c>
      <c r="AU181" s="276" t="s">
        <v>83</v>
      </c>
      <c r="AV181" s="14" t="s">
        <v>149</v>
      </c>
      <c r="AW181" s="14" t="s">
        <v>31</v>
      </c>
      <c r="AX181" s="14" t="s">
        <v>81</v>
      </c>
      <c r="AY181" s="276" t="s">
        <v>142</v>
      </c>
    </row>
    <row r="182" s="1" customFormat="1" ht="24" customHeight="1">
      <c r="B182" s="38"/>
      <c r="C182" s="231" t="s">
        <v>227</v>
      </c>
      <c r="D182" s="231" t="s">
        <v>144</v>
      </c>
      <c r="E182" s="232" t="s">
        <v>574</v>
      </c>
      <c r="F182" s="233" t="s">
        <v>575</v>
      </c>
      <c r="G182" s="234" t="s">
        <v>395</v>
      </c>
      <c r="H182" s="235">
        <v>2</v>
      </c>
      <c r="I182" s="236"/>
      <c r="J182" s="237">
        <f>ROUND(I182*H182,2)</f>
        <v>0</v>
      </c>
      <c r="K182" s="233" t="s">
        <v>148</v>
      </c>
      <c r="L182" s="43"/>
      <c r="M182" s="238" t="s">
        <v>1</v>
      </c>
      <c r="N182" s="239" t="s">
        <v>39</v>
      </c>
      <c r="O182" s="86"/>
      <c r="P182" s="240">
        <f>O182*H182</f>
        <v>0</v>
      </c>
      <c r="Q182" s="240">
        <v>0.34036</v>
      </c>
      <c r="R182" s="240">
        <f>Q182*H182</f>
        <v>0.68071999999999999</v>
      </c>
      <c r="S182" s="240">
        <v>0</v>
      </c>
      <c r="T182" s="241">
        <f>S182*H182</f>
        <v>0</v>
      </c>
      <c r="AR182" s="242" t="s">
        <v>149</v>
      </c>
      <c r="AT182" s="242" t="s">
        <v>144</v>
      </c>
      <c r="AU182" s="242" t="s">
        <v>83</v>
      </c>
      <c r="AY182" s="17" t="s">
        <v>142</v>
      </c>
      <c r="BE182" s="243">
        <f>IF(N182="základní",J182,0)</f>
        <v>0</v>
      </c>
      <c r="BF182" s="243">
        <f>IF(N182="snížená",J182,0)</f>
        <v>0</v>
      </c>
      <c r="BG182" s="243">
        <f>IF(N182="zákl. přenesená",J182,0)</f>
        <v>0</v>
      </c>
      <c r="BH182" s="243">
        <f>IF(N182="sníž. přenesená",J182,0)</f>
        <v>0</v>
      </c>
      <c r="BI182" s="243">
        <f>IF(N182="nulová",J182,0)</f>
        <v>0</v>
      </c>
      <c r="BJ182" s="17" t="s">
        <v>81</v>
      </c>
      <c r="BK182" s="243">
        <f>ROUND(I182*H182,2)</f>
        <v>0</v>
      </c>
      <c r="BL182" s="17" t="s">
        <v>149</v>
      </c>
      <c r="BM182" s="242" t="s">
        <v>576</v>
      </c>
    </row>
    <row r="183" s="12" customFormat="1">
      <c r="B183" s="244"/>
      <c r="C183" s="245"/>
      <c r="D183" s="246" t="s">
        <v>151</v>
      </c>
      <c r="E183" s="247" t="s">
        <v>1</v>
      </c>
      <c r="F183" s="248" t="s">
        <v>577</v>
      </c>
      <c r="G183" s="245"/>
      <c r="H183" s="247" t="s">
        <v>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AT183" s="254" t="s">
        <v>151</v>
      </c>
      <c r="AU183" s="254" t="s">
        <v>83</v>
      </c>
      <c r="AV183" s="12" t="s">
        <v>81</v>
      </c>
      <c r="AW183" s="12" t="s">
        <v>31</v>
      </c>
      <c r="AX183" s="12" t="s">
        <v>74</v>
      </c>
      <c r="AY183" s="254" t="s">
        <v>142</v>
      </c>
    </row>
    <row r="184" s="13" customFormat="1">
      <c r="B184" s="255"/>
      <c r="C184" s="256"/>
      <c r="D184" s="246" t="s">
        <v>151</v>
      </c>
      <c r="E184" s="257" t="s">
        <v>1</v>
      </c>
      <c r="F184" s="258" t="s">
        <v>83</v>
      </c>
      <c r="G184" s="256"/>
      <c r="H184" s="259">
        <v>2</v>
      </c>
      <c r="I184" s="260"/>
      <c r="J184" s="256"/>
      <c r="K184" s="256"/>
      <c r="L184" s="261"/>
      <c r="M184" s="262"/>
      <c r="N184" s="263"/>
      <c r="O184" s="263"/>
      <c r="P184" s="263"/>
      <c r="Q184" s="263"/>
      <c r="R184" s="263"/>
      <c r="S184" s="263"/>
      <c r="T184" s="264"/>
      <c r="AT184" s="265" t="s">
        <v>151</v>
      </c>
      <c r="AU184" s="265" t="s">
        <v>83</v>
      </c>
      <c r="AV184" s="13" t="s">
        <v>83</v>
      </c>
      <c r="AW184" s="13" t="s">
        <v>31</v>
      </c>
      <c r="AX184" s="13" t="s">
        <v>74</v>
      </c>
      <c r="AY184" s="265" t="s">
        <v>142</v>
      </c>
    </row>
    <row r="185" s="14" customFormat="1">
      <c r="B185" s="266"/>
      <c r="C185" s="267"/>
      <c r="D185" s="246" t="s">
        <v>151</v>
      </c>
      <c r="E185" s="268" t="s">
        <v>1</v>
      </c>
      <c r="F185" s="269" t="s">
        <v>154</v>
      </c>
      <c r="G185" s="267"/>
      <c r="H185" s="270">
        <v>2</v>
      </c>
      <c r="I185" s="271"/>
      <c r="J185" s="267"/>
      <c r="K185" s="267"/>
      <c r="L185" s="272"/>
      <c r="M185" s="273"/>
      <c r="N185" s="274"/>
      <c r="O185" s="274"/>
      <c r="P185" s="274"/>
      <c r="Q185" s="274"/>
      <c r="R185" s="274"/>
      <c r="S185" s="274"/>
      <c r="T185" s="275"/>
      <c r="AT185" s="276" t="s">
        <v>151</v>
      </c>
      <c r="AU185" s="276" t="s">
        <v>83</v>
      </c>
      <c r="AV185" s="14" t="s">
        <v>149</v>
      </c>
      <c r="AW185" s="14" t="s">
        <v>31</v>
      </c>
      <c r="AX185" s="14" t="s">
        <v>81</v>
      </c>
      <c r="AY185" s="276" t="s">
        <v>142</v>
      </c>
    </row>
    <row r="186" s="1" customFormat="1" ht="24" customHeight="1">
      <c r="B186" s="38"/>
      <c r="C186" s="231" t="s">
        <v>234</v>
      </c>
      <c r="D186" s="231" t="s">
        <v>144</v>
      </c>
      <c r="E186" s="232" t="s">
        <v>578</v>
      </c>
      <c r="F186" s="233" t="s">
        <v>579</v>
      </c>
      <c r="G186" s="234" t="s">
        <v>436</v>
      </c>
      <c r="H186" s="235">
        <v>1</v>
      </c>
      <c r="I186" s="236"/>
      <c r="J186" s="237">
        <f>ROUND(I186*H186,2)</f>
        <v>0</v>
      </c>
      <c r="K186" s="233" t="s">
        <v>1</v>
      </c>
      <c r="L186" s="43"/>
      <c r="M186" s="238" t="s">
        <v>1</v>
      </c>
      <c r="N186" s="239" t="s">
        <v>39</v>
      </c>
      <c r="O186" s="86"/>
      <c r="P186" s="240">
        <f>O186*H186</f>
        <v>0</v>
      </c>
      <c r="Q186" s="240">
        <v>0</v>
      </c>
      <c r="R186" s="240">
        <f>Q186*H186</f>
        <v>0</v>
      </c>
      <c r="S186" s="240">
        <v>0</v>
      </c>
      <c r="T186" s="241">
        <f>S186*H186</f>
        <v>0</v>
      </c>
      <c r="AR186" s="242" t="s">
        <v>149</v>
      </c>
      <c r="AT186" s="242" t="s">
        <v>144</v>
      </c>
      <c r="AU186" s="242" t="s">
        <v>83</v>
      </c>
      <c r="AY186" s="17" t="s">
        <v>142</v>
      </c>
      <c r="BE186" s="243">
        <f>IF(N186="základní",J186,0)</f>
        <v>0</v>
      </c>
      <c r="BF186" s="243">
        <f>IF(N186="snížená",J186,0)</f>
        <v>0</v>
      </c>
      <c r="BG186" s="243">
        <f>IF(N186="zákl. přenesená",J186,0)</f>
        <v>0</v>
      </c>
      <c r="BH186" s="243">
        <f>IF(N186="sníž. přenesená",J186,0)</f>
        <v>0</v>
      </c>
      <c r="BI186" s="243">
        <f>IF(N186="nulová",J186,0)</f>
        <v>0</v>
      </c>
      <c r="BJ186" s="17" t="s">
        <v>81</v>
      </c>
      <c r="BK186" s="243">
        <f>ROUND(I186*H186,2)</f>
        <v>0</v>
      </c>
      <c r="BL186" s="17" t="s">
        <v>149</v>
      </c>
      <c r="BM186" s="242" t="s">
        <v>580</v>
      </c>
    </row>
    <row r="187" s="13" customFormat="1">
      <c r="B187" s="255"/>
      <c r="C187" s="256"/>
      <c r="D187" s="246" t="s">
        <v>151</v>
      </c>
      <c r="E187" s="257" t="s">
        <v>1</v>
      </c>
      <c r="F187" s="258" t="s">
        <v>81</v>
      </c>
      <c r="G187" s="256"/>
      <c r="H187" s="259">
        <v>1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AT187" s="265" t="s">
        <v>151</v>
      </c>
      <c r="AU187" s="265" t="s">
        <v>83</v>
      </c>
      <c r="AV187" s="13" t="s">
        <v>83</v>
      </c>
      <c r="AW187" s="13" t="s">
        <v>31</v>
      </c>
      <c r="AX187" s="13" t="s">
        <v>74</v>
      </c>
      <c r="AY187" s="265" t="s">
        <v>142</v>
      </c>
    </row>
    <row r="188" s="14" customFormat="1">
      <c r="B188" s="266"/>
      <c r="C188" s="267"/>
      <c r="D188" s="246" t="s">
        <v>151</v>
      </c>
      <c r="E188" s="268" t="s">
        <v>1</v>
      </c>
      <c r="F188" s="269" t="s">
        <v>154</v>
      </c>
      <c r="G188" s="267"/>
      <c r="H188" s="270">
        <v>1</v>
      </c>
      <c r="I188" s="271"/>
      <c r="J188" s="267"/>
      <c r="K188" s="267"/>
      <c r="L188" s="272"/>
      <c r="M188" s="273"/>
      <c r="N188" s="274"/>
      <c r="O188" s="274"/>
      <c r="P188" s="274"/>
      <c r="Q188" s="274"/>
      <c r="R188" s="274"/>
      <c r="S188" s="274"/>
      <c r="T188" s="275"/>
      <c r="AT188" s="276" t="s">
        <v>151</v>
      </c>
      <c r="AU188" s="276" t="s">
        <v>83</v>
      </c>
      <c r="AV188" s="14" t="s">
        <v>149</v>
      </c>
      <c r="AW188" s="14" t="s">
        <v>31</v>
      </c>
      <c r="AX188" s="14" t="s">
        <v>81</v>
      </c>
      <c r="AY188" s="276" t="s">
        <v>142</v>
      </c>
    </row>
    <row r="189" s="1" customFormat="1" ht="24" customHeight="1">
      <c r="B189" s="38"/>
      <c r="C189" s="231" t="s">
        <v>8</v>
      </c>
      <c r="D189" s="231" t="s">
        <v>144</v>
      </c>
      <c r="E189" s="232" t="s">
        <v>581</v>
      </c>
      <c r="F189" s="233" t="s">
        <v>582</v>
      </c>
      <c r="G189" s="234" t="s">
        <v>436</v>
      </c>
      <c r="H189" s="235">
        <v>1</v>
      </c>
      <c r="I189" s="236"/>
      <c r="J189" s="237">
        <f>ROUND(I189*H189,2)</f>
        <v>0</v>
      </c>
      <c r="K189" s="233" t="s">
        <v>1</v>
      </c>
      <c r="L189" s="43"/>
      <c r="M189" s="238" t="s">
        <v>1</v>
      </c>
      <c r="N189" s="239" t="s">
        <v>39</v>
      </c>
      <c r="O189" s="86"/>
      <c r="P189" s="240">
        <f>O189*H189</f>
        <v>0</v>
      </c>
      <c r="Q189" s="240">
        <v>0</v>
      </c>
      <c r="R189" s="240">
        <f>Q189*H189</f>
        <v>0</v>
      </c>
      <c r="S189" s="240">
        <v>0</v>
      </c>
      <c r="T189" s="241">
        <f>S189*H189</f>
        <v>0</v>
      </c>
      <c r="AR189" s="242" t="s">
        <v>149</v>
      </c>
      <c r="AT189" s="242" t="s">
        <v>144</v>
      </c>
      <c r="AU189" s="242" t="s">
        <v>83</v>
      </c>
      <c r="AY189" s="17" t="s">
        <v>142</v>
      </c>
      <c r="BE189" s="243">
        <f>IF(N189="základní",J189,0)</f>
        <v>0</v>
      </c>
      <c r="BF189" s="243">
        <f>IF(N189="snížená",J189,0)</f>
        <v>0</v>
      </c>
      <c r="BG189" s="243">
        <f>IF(N189="zákl. přenesená",J189,0)</f>
        <v>0</v>
      </c>
      <c r="BH189" s="243">
        <f>IF(N189="sníž. přenesená",J189,0)</f>
        <v>0</v>
      </c>
      <c r="BI189" s="243">
        <f>IF(N189="nulová",J189,0)</f>
        <v>0</v>
      </c>
      <c r="BJ189" s="17" t="s">
        <v>81</v>
      </c>
      <c r="BK189" s="243">
        <f>ROUND(I189*H189,2)</f>
        <v>0</v>
      </c>
      <c r="BL189" s="17" t="s">
        <v>149</v>
      </c>
      <c r="BM189" s="242" t="s">
        <v>583</v>
      </c>
    </row>
    <row r="190" s="13" customFormat="1">
      <c r="B190" s="255"/>
      <c r="C190" s="256"/>
      <c r="D190" s="246" t="s">
        <v>151</v>
      </c>
      <c r="E190" s="257" t="s">
        <v>1</v>
      </c>
      <c r="F190" s="258" t="s">
        <v>81</v>
      </c>
      <c r="G190" s="256"/>
      <c r="H190" s="259">
        <v>1</v>
      </c>
      <c r="I190" s="260"/>
      <c r="J190" s="256"/>
      <c r="K190" s="256"/>
      <c r="L190" s="261"/>
      <c r="M190" s="262"/>
      <c r="N190" s="263"/>
      <c r="O190" s="263"/>
      <c r="P190" s="263"/>
      <c r="Q190" s="263"/>
      <c r="R190" s="263"/>
      <c r="S190" s="263"/>
      <c r="T190" s="264"/>
      <c r="AT190" s="265" t="s">
        <v>151</v>
      </c>
      <c r="AU190" s="265" t="s">
        <v>83</v>
      </c>
      <c r="AV190" s="13" t="s">
        <v>83</v>
      </c>
      <c r="AW190" s="13" t="s">
        <v>31</v>
      </c>
      <c r="AX190" s="13" t="s">
        <v>74</v>
      </c>
      <c r="AY190" s="265" t="s">
        <v>142</v>
      </c>
    </row>
    <row r="191" s="14" customFormat="1">
      <c r="B191" s="266"/>
      <c r="C191" s="267"/>
      <c r="D191" s="246" t="s">
        <v>151</v>
      </c>
      <c r="E191" s="268" t="s">
        <v>1</v>
      </c>
      <c r="F191" s="269" t="s">
        <v>154</v>
      </c>
      <c r="G191" s="267"/>
      <c r="H191" s="270">
        <v>1</v>
      </c>
      <c r="I191" s="271"/>
      <c r="J191" s="267"/>
      <c r="K191" s="267"/>
      <c r="L191" s="272"/>
      <c r="M191" s="273"/>
      <c r="N191" s="274"/>
      <c r="O191" s="274"/>
      <c r="P191" s="274"/>
      <c r="Q191" s="274"/>
      <c r="R191" s="274"/>
      <c r="S191" s="274"/>
      <c r="T191" s="275"/>
      <c r="AT191" s="276" t="s">
        <v>151</v>
      </c>
      <c r="AU191" s="276" t="s">
        <v>83</v>
      </c>
      <c r="AV191" s="14" t="s">
        <v>149</v>
      </c>
      <c r="AW191" s="14" t="s">
        <v>31</v>
      </c>
      <c r="AX191" s="14" t="s">
        <v>81</v>
      </c>
      <c r="AY191" s="276" t="s">
        <v>142</v>
      </c>
    </row>
    <row r="192" s="11" customFormat="1" ht="22.8" customHeight="1">
      <c r="B192" s="215"/>
      <c r="C192" s="216"/>
      <c r="D192" s="217" t="s">
        <v>73</v>
      </c>
      <c r="E192" s="229" t="s">
        <v>196</v>
      </c>
      <c r="F192" s="229" t="s">
        <v>584</v>
      </c>
      <c r="G192" s="216"/>
      <c r="H192" s="216"/>
      <c r="I192" s="219"/>
      <c r="J192" s="230">
        <f>BK192</f>
        <v>0</v>
      </c>
      <c r="K192" s="216"/>
      <c r="L192" s="221"/>
      <c r="M192" s="222"/>
      <c r="N192" s="223"/>
      <c r="O192" s="223"/>
      <c r="P192" s="224">
        <f>SUM(P193:P199)</f>
        <v>0</v>
      </c>
      <c r="Q192" s="223"/>
      <c r="R192" s="224">
        <f>SUM(R193:R199)</f>
        <v>0.50137500000000002</v>
      </c>
      <c r="S192" s="223"/>
      <c r="T192" s="225">
        <f>SUM(T193:T199)</f>
        <v>0</v>
      </c>
      <c r="AR192" s="226" t="s">
        <v>81</v>
      </c>
      <c r="AT192" s="227" t="s">
        <v>73</v>
      </c>
      <c r="AU192" s="227" t="s">
        <v>81</v>
      </c>
      <c r="AY192" s="226" t="s">
        <v>142</v>
      </c>
      <c r="BK192" s="228">
        <f>SUM(BK193:BK199)</f>
        <v>0</v>
      </c>
    </row>
    <row r="193" s="1" customFormat="1" ht="24" customHeight="1">
      <c r="B193" s="38"/>
      <c r="C193" s="231" t="s">
        <v>323</v>
      </c>
      <c r="D193" s="231" t="s">
        <v>144</v>
      </c>
      <c r="E193" s="232" t="s">
        <v>585</v>
      </c>
      <c r="F193" s="233" t="s">
        <v>586</v>
      </c>
      <c r="G193" s="234" t="s">
        <v>383</v>
      </c>
      <c r="H193" s="235">
        <v>25</v>
      </c>
      <c r="I193" s="236"/>
      <c r="J193" s="237">
        <f>ROUND(I193*H193,2)</f>
        <v>0</v>
      </c>
      <c r="K193" s="233" t="s">
        <v>148</v>
      </c>
      <c r="L193" s="43"/>
      <c r="M193" s="238" t="s">
        <v>1</v>
      </c>
      <c r="N193" s="239" t="s">
        <v>39</v>
      </c>
      <c r="O193" s="86"/>
      <c r="P193" s="240">
        <f>O193*H193</f>
        <v>0</v>
      </c>
      <c r="Q193" s="240">
        <v>0</v>
      </c>
      <c r="R193" s="240">
        <f>Q193*H193</f>
        <v>0</v>
      </c>
      <c r="S193" s="240">
        <v>0</v>
      </c>
      <c r="T193" s="241">
        <f>S193*H193</f>
        <v>0</v>
      </c>
      <c r="AR193" s="242" t="s">
        <v>149</v>
      </c>
      <c r="AT193" s="242" t="s">
        <v>144</v>
      </c>
      <c r="AU193" s="242" t="s">
        <v>83</v>
      </c>
      <c r="AY193" s="17" t="s">
        <v>142</v>
      </c>
      <c r="BE193" s="243">
        <f>IF(N193="základní",J193,0)</f>
        <v>0</v>
      </c>
      <c r="BF193" s="243">
        <f>IF(N193="snížená",J193,0)</f>
        <v>0</v>
      </c>
      <c r="BG193" s="243">
        <f>IF(N193="zákl. přenesená",J193,0)</f>
        <v>0</v>
      </c>
      <c r="BH193" s="243">
        <f>IF(N193="sníž. přenesená",J193,0)</f>
        <v>0</v>
      </c>
      <c r="BI193" s="243">
        <f>IF(N193="nulová",J193,0)</f>
        <v>0</v>
      </c>
      <c r="BJ193" s="17" t="s">
        <v>81</v>
      </c>
      <c r="BK193" s="243">
        <f>ROUND(I193*H193,2)</f>
        <v>0</v>
      </c>
      <c r="BL193" s="17" t="s">
        <v>149</v>
      </c>
      <c r="BM193" s="242" t="s">
        <v>587</v>
      </c>
    </row>
    <row r="194" s="12" customFormat="1">
      <c r="B194" s="244"/>
      <c r="C194" s="245"/>
      <c r="D194" s="246" t="s">
        <v>151</v>
      </c>
      <c r="E194" s="247" t="s">
        <v>1</v>
      </c>
      <c r="F194" s="248" t="s">
        <v>588</v>
      </c>
      <c r="G194" s="245"/>
      <c r="H194" s="247" t="s">
        <v>1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AT194" s="254" t="s">
        <v>151</v>
      </c>
      <c r="AU194" s="254" t="s">
        <v>83</v>
      </c>
      <c r="AV194" s="12" t="s">
        <v>81</v>
      </c>
      <c r="AW194" s="12" t="s">
        <v>31</v>
      </c>
      <c r="AX194" s="12" t="s">
        <v>74</v>
      </c>
      <c r="AY194" s="254" t="s">
        <v>142</v>
      </c>
    </row>
    <row r="195" s="13" customFormat="1">
      <c r="B195" s="255"/>
      <c r="C195" s="256"/>
      <c r="D195" s="246" t="s">
        <v>151</v>
      </c>
      <c r="E195" s="257" t="s">
        <v>1</v>
      </c>
      <c r="F195" s="258" t="s">
        <v>369</v>
      </c>
      <c r="G195" s="256"/>
      <c r="H195" s="259">
        <v>25</v>
      </c>
      <c r="I195" s="260"/>
      <c r="J195" s="256"/>
      <c r="K195" s="256"/>
      <c r="L195" s="261"/>
      <c r="M195" s="262"/>
      <c r="N195" s="263"/>
      <c r="O195" s="263"/>
      <c r="P195" s="263"/>
      <c r="Q195" s="263"/>
      <c r="R195" s="263"/>
      <c r="S195" s="263"/>
      <c r="T195" s="264"/>
      <c r="AT195" s="265" t="s">
        <v>151</v>
      </c>
      <c r="AU195" s="265" t="s">
        <v>83</v>
      </c>
      <c r="AV195" s="13" t="s">
        <v>83</v>
      </c>
      <c r="AW195" s="13" t="s">
        <v>31</v>
      </c>
      <c r="AX195" s="13" t="s">
        <v>74</v>
      </c>
      <c r="AY195" s="265" t="s">
        <v>142</v>
      </c>
    </row>
    <row r="196" s="14" customFormat="1">
      <c r="B196" s="266"/>
      <c r="C196" s="267"/>
      <c r="D196" s="246" t="s">
        <v>151</v>
      </c>
      <c r="E196" s="268" t="s">
        <v>1</v>
      </c>
      <c r="F196" s="269" t="s">
        <v>154</v>
      </c>
      <c r="G196" s="267"/>
      <c r="H196" s="270">
        <v>25</v>
      </c>
      <c r="I196" s="271"/>
      <c r="J196" s="267"/>
      <c r="K196" s="267"/>
      <c r="L196" s="272"/>
      <c r="M196" s="273"/>
      <c r="N196" s="274"/>
      <c r="O196" s="274"/>
      <c r="P196" s="274"/>
      <c r="Q196" s="274"/>
      <c r="R196" s="274"/>
      <c r="S196" s="274"/>
      <c r="T196" s="275"/>
      <c r="AT196" s="276" t="s">
        <v>151</v>
      </c>
      <c r="AU196" s="276" t="s">
        <v>83</v>
      </c>
      <c r="AV196" s="14" t="s">
        <v>149</v>
      </c>
      <c r="AW196" s="14" t="s">
        <v>31</v>
      </c>
      <c r="AX196" s="14" t="s">
        <v>81</v>
      </c>
      <c r="AY196" s="276" t="s">
        <v>142</v>
      </c>
    </row>
    <row r="197" s="1" customFormat="1" ht="16.5" customHeight="1">
      <c r="B197" s="38"/>
      <c r="C197" s="291" t="s">
        <v>327</v>
      </c>
      <c r="D197" s="291" t="s">
        <v>273</v>
      </c>
      <c r="E197" s="292" t="s">
        <v>589</v>
      </c>
      <c r="F197" s="293" t="s">
        <v>590</v>
      </c>
      <c r="G197" s="294" t="s">
        <v>383</v>
      </c>
      <c r="H197" s="295">
        <v>26.25</v>
      </c>
      <c r="I197" s="296"/>
      <c r="J197" s="297">
        <f>ROUND(I197*H197,2)</f>
        <v>0</v>
      </c>
      <c r="K197" s="293" t="s">
        <v>148</v>
      </c>
      <c r="L197" s="298"/>
      <c r="M197" s="299" t="s">
        <v>1</v>
      </c>
      <c r="N197" s="300" t="s">
        <v>39</v>
      </c>
      <c r="O197" s="86"/>
      <c r="P197" s="240">
        <f>O197*H197</f>
        <v>0</v>
      </c>
      <c r="Q197" s="240">
        <v>0.019099999999999999</v>
      </c>
      <c r="R197" s="240">
        <f>Q197*H197</f>
        <v>0.50137500000000002</v>
      </c>
      <c r="S197" s="240">
        <v>0</v>
      </c>
      <c r="T197" s="241">
        <f>S197*H197</f>
        <v>0</v>
      </c>
      <c r="AR197" s="242" t="s">
        <v>198</v>
      </c>
      <c r="AT197" s="242" t="s">
        <v>273</v>
      </c>
      <c r="AU197" s="242" t="s">
        <v>83</v>
      </c>
      <c r="AY197" s="17" t="s">
        <v>142</v>
      </c>
      <c r="BE197" s="243">
        <f>IF(N197="základní",J197,0)</f>
        <v>0</v>
      </c>
      <c r="BF197" s="243">
        <f>IF(N197="snížená",J197,0)</f>
        <v>0</v>
      </c>
      <c r="BG197" s="243">
        <f>IF(N197="zákl. přenesená",J197,0)</f>
        <v>0</v>
      </c>
      <c r="BH197" s="243">
        <f>IF(N197="sníž. přenesená",J197,0)</f>
        <v>0</v>
      </c>
      <c r="BI197" s="243">
        <f>IF(N197="nulová",J197,0)</f>
        <v>0</v>
      </c>
      <c r="BJ197" s="17" t="s">
        <v>81</v>
      </c>
      <c r="BK197" s="243">
        <f>ROUND(I197*H197,2)</f>
        <v>0</v>
      </c>
      <c r="BL197" s="17" t="s">
        <v>149</v>
      </c>
      <c r="BM197" s="242" t="s">
        <v>591</v>
      </c>
    </row>
    <row r="198" s="13" customFormat="1">
      <c r="B198" s="255"/>
      <c r="C198" s="256"/>
      <c r="D198" s="246" t="s">
        <v>151</v>
      </c>
      <c r="E198" s="257" t="s">
        <v>1</v>
      </c>
      <c r="F198" s="258" t="s">
        <v>592</v>
      </c>
      <c r="G198" s="256"/>
      <c r="H198" s="259">
        <v>26.25</v>
      </c>
      <c r="I198" s="260"/>
      <c r="J198" s="256"/>
      <c r="K198" s="256"/>
      <c r="L198" s="261"/>
      <c r="M198" s="262"/>
      <c r="N198" s="263"/>
      <c r="O198" s="263"/>
      <c r="P198" s="263"/>
      <c r="Q198" s="263"/>
      <c r="R198" s="263"/>
      <c r="S198" s="263"/>
      <c r="T198" s="264"/>
      <c r="AT198" s="265" t="s">
        <v>151</v>
      </c>
      <c r="AU198" s="265" t="s">
        <v>83</v>
      </c>
      <c r="AV198" s="13" t="s">
        <v>83</v>
      </c>
      <c r="AW198" s="13" t="s">
        <v>31</v>
      </c>
      <c r="AX198" s="13" t="s">
        <v>74</v>
      </c>
      <c r="AY198" s="265" t="s">
        <v>142</v>
      </c>
    </row>
    <row r="199" s="14" customFormat="1">
      <c r="B199" s="266"/>
      <c r="C199" s="267"/>
      <c r="D199" s="246" t="s">
        <v>151</v>
      </c>
      <c r="E199" s="268" t="s">
        <v>1</v>
      </c>
      <c r="F199" s="269" t="s">
        <v>154</v>
      </c>
      <c r="G199" s="267"/>
      <c r="H199" s="270">
        <v>26.25</v>
      </c>
      <c r="I199" s="271"/>
      <c r="J199" s="267"/>
      <c r="K199" s="267"/>
      <c r="L199" s="272"/>
      <c r="M199" s="273"/>
      <c r="N199" s="274"/>
      <c r="O199" s="274"/>
      <c r="P199" s="274"/>
      <c r="Q199" s="274"/>
      <c r="R199" s="274"/>
      <c r="S199" s="274"/>
      <c r="T199" s="275"/>
      <c r="AT199" s="276" t="s">
        <v>151</v>
      </c>
      <c r="AU199" s="276" t="s">
        <v>83</v>
      </c>
      <c r="AV199" s="14" t="s">
        <v>149</v>
      </c>
      <c r="AW199" s="14" t="s">
        <v>31</v>
      </c>
      <c r="AX199" s="14" t="s">
        <v>81</v>
      </c>
      <c r="AY199" s="276" t="s">
        <v>142</v>
      </c>
    </row>
    <row r="200" s="11" customFormat="1" ht="22.8" customHeight="1">
      <c r="B200" s="215"/>
      <c r="C200" s="216"/>
      <c r="D200" s="217" t="s">
        <v>73</v>
      </c>
      <c r="E200" s="229" t="s">
        <v>509</v>
      </c>
      <c r="F200" s="229" t="s">
        <v>593</v>
      </c>
      <c r="G200" s="216"/>
      <c r="H200" s="216"/>
      <c r="I200" s="219"/>
      <c r="J200" s="230">
        <f>BK200</f>
        <v>0</v>
      </c>
      <c r="K200" s="216"/>
      <c r="L200" s="221"/>
      <c r="M200" s="222"/>
      <c r="N200" s="223"/>
      <c r="O200" s="223"/>
      <c r="P200" s="224">
        <f>P201</f>
        <v>0</v>
      </c>
      <c r="Q200" s="223"/>
      <c r="R200" s="224">
        <f>R201</f>
        <v>0</v>
      </c>
      <c r="S200" s="223"/>
      <c r="T200" s="225">
        <f>T201</f>
        <v>0</v>
      </c>
      <c r="AR200" s="226" t="s">
        <v>81</v>
      </c>
      <c r="AT200" s="227" t="s">
        <v>73</v>
      </c>
      <c r="AU200" s="227" t="s">
        <v>81</v>
      </c>
      <c r="AY200" s="226" t="s">
        <v>142</v>
      </c>
      <c r="BK200" s="228">
        <f>BK201</f>
        <v>0</v>
      </c>
    </row>
    <row r="201" s="1" customFormat="1" ht="24" customHeight="1">
      <c r="B201" s="38"/>
      <c r="C201" s="231" t="s">
        <v>333</v>
      </c>
      <c r="D201" s="231" t="s">
        <v>144</v>
      </c>
      <c r="E201" s="232" t="s">
        <v>594</v>
      </c>
      <c r="F201" s="233" t="s">
        <v>595</v>
      </c>
      <c r="G201" s="234" t="s">
        <v>193</v>
      </c>
      <c r="H201" s="235">
        <v>37.276000000000003</v>
      </c>
      <c r="I201" s="236"/>
      <c r="J201" s="237">
        <f>ROUND(I201*H201,2)</f>
        <v>0</v>
      </c>
      <c r="K201" s="233" t="s">
        <v>148</v>
      </c>
      <c r="L201" s="43"/>
      <c r="M201" s="301" t="s">
        <v>1</v>
      </c>
      <c r="N201" s="302" t="s">
        <v>39</v>
      </c>
      <c r="O201" s="303"/>
      <c r="P201" s="304">
        <f>O201*H201</f>
        <v>0</v>
      </c>
      <c r="Q201" s="304">
        <v>0</v>
      </c>
      <c r="R201" s="304">
        <f>Q201*H201</f>
        <v>0</v>
      </c>
      <c r="S201" s="304">
        <v>0</v>
      </c>
      <c r="T201" s="305">
        <f>S201*H201</f>
        <v>0</v>
      </c>
      <c r="AR201" s="242" t="s">
        <v>149</v>
      </c>
      <c r="AT201" s="242" t="s">
        <v>144</v>
      </c>
      <c r="AU201" s="242" t="s">
        <v>83</v>
      </c>
      <c r="AY201" s="17" t="s">
        <v>142</v>
      </c>
      <c r="BE201" s="243">
        <f>IF(N201="základní",J201,0)</f>
        <v>0</v>
      </c>
      <c r="BF201" s="243">
        <f>IF(N201="snížená",J201,0)</f>
        <v>0</v>
      </c>
      <c r="BG201" s="243">
        <f>IF(N201="zákl. přenesená",J201,0)</f>
        <v>0</v>
      </c>
      <c r="BH201" s="243">
        <f>IF(N201="sníž. přenesená",J201,0)</f>
        <v>0</v>
      </c>
      <c r="BI201" s="243">
        <f>IF(N201="nulová",J201,0)</f>
        <v>0</v>
      </c>
      <c r="BJ201" s="17" t="s">
        <v>81</v>
      </c>
      <c r="BK201" s="243">
        <f>ROUND(I201*H201,2)</f>
        <v>0</v>
      </c>
      <c r="BL201" s="17" t="s">
        <v>149</v>
      </c>
      <c r="BM201" s="242" t="s">
        <v>596</v>
      </c>
    </row>
    <row r="202" s="1" customFormat="1" ht="6.96" customHeight="1">
      <c r="B202" s="61"/>
      <c r="C202" s="62"/>
      <c r="D202" s="62"/>
      <c r="E202" s="62"/>
      <c r="F202" s="62"/>
      <c r="G202" s="62"/>
      <c r="H202" s="62"/>
      <c r="I202" s="182"/>
      <c r="J202" s="62"/>
      <c r="K202" s="62"/>
      <c r="L202" s="43"/>
    </row>
  </sheetData>
  <sheetProtection sheet="1" autoFilter="0" formatColumns="0" formatRows="0" objects="1" scenarios="1" spinCount="100000" saltValue="dAjnFl60AiqQ6T5JFdq4263IstZgH/Aui+0+RRgxn3KZ/RNZG18mG3us74WJ0tsXWKyU1bzvlMCWtKclGWCWMA==" hashValue="siBoTmETUAx9aSgLOfJdLVnbI+uJd3AxZWMtenDCuQAnY4k1D79eTjwTev4gzfSWlYAQh6YkXYcPCVyNVumIrA==" algorithmName="SHA-512" password="CC35"/>
  <autoFilter ref="C126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103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83</v>
      </c>
    </row>
    <row r="4" ht="24.96" customHeight="1">
      <c r="B4" s="20"/>
      <c r="D4" s="145" t="s">
        <v>113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Doplnění chodníku v křižovatce ulic Sokolská a Sušilova - rozc.Kouty, Zábřeh</v>
      </c>
      <c r="F7" s="147"/>
      <c r="G7" s="147"/>
      <c r="H7" s="147"/>
      <c r="L7" s="20"/>
    </row>
    <row r="8" ht="12" customHeight="1">
      <c r="B8" s="20"/>
      <c r="D8" s="147" t="s">
        <v>114</v>
      </c>
      <c r="L8" s="20"/>
    </row>
    <row r="9" s="1" customFormat="1" ht="16.5" customHeight="1">
      <c r="B9" s="43"/>
      <c r="E9" s="148" t="s">
        <v>238</v>
      </c>
      <c r="F9" s="1"/>
      <c r="G9" s="1"/>
      <c r="H9" s="1"/>
      <c r="I9" s="149"/>
      <c r="L9" s="43"/>
    </row>
    <row r="10" s="1" customFormat="1" ht="12" customHeight="1">
      <c r="B10" s="43"/>
      <c r="D10" s="147" t="s">
        <v>116</v>
      </c>
      <c r="I10" s="149"/>
      <c r="L10" s="43"/>
    </row>
    <row r="11" s="1" customFormat="1" ht="36.96" customHeight="1">
      <c r="B11" s="43"/>
      <c r="E11" s="150" t="s">
        <v>597</v>
      </c>
      <c r="F11" s="1"/>
      <c r="G11" s="1"/>
      <c r="H11" s="1"/>
      <c r="I11" s="149"/>
      <c r="L11" s="43"/>
    </row>
    <row r="12" s="1" customFormat="1">
      <c r="B12" s="43"/>
      <c r="I12" s="149"/>
      <c r="L12" s="43"/>
    </row>
    <row r="13" s="1" customFormat="1" ht="12" customHeight="1">
      <c r="B13" s="43"/>
      <c r="D13" s="147" t="s">
        <v>18</v>
      </c>
      <c r="F13" s="136" t="s">
        <v>1</v>
      </c>
      <c r="I13" s="151" t="s">
        <v>19</v>
      </c>
      <c r="J13" s="136" t="s">
        <v>1</v>
      </c>
      <c r="L13" s="43"/>
    </row>
    <row r="14" s="1" customFormat="1" ht="12" customHeight="1">
      <c r="B14" s="43"/>
      <c r="D14" s="147" t="s">
        <v>20</v>
      </c>
      <c r="F14" s="136" t="s">
        <v>21</v>
      </c>
      <c r="I14" s="151" t="s">
        <v>22</v>
      </c>
      <c r="J14" s="152" t="str">
        <f>'Rekapitulace stavby'!AN8</f>
        <v>26. 12. 2018</v>
      </c>
      <c r="L14" s="43"/>
    </row>
    <row r="15" s="1" customFormat="1" ht="10.8" customHeight="1">
      <c r="B15" s="43"/>
      <c r="I15" s="149"/>
      <c r="L15" s="43"/>
    </row>
    <row r="16" s="1" customFormat="1" ht="12" customHeight="1">
      <c r="B16" s="43"/>
      <c r="D16" s="147" t="s">
        <v>24</v>
      </c>
      <c r="I16" s="151" t="s">
        <v>25</v>
      </c>
      <c r="J16" s="136" t="str">
        <f>IF('Rekapitulace stavby'!AN10="","",'Rekapitulace stavby'!AN10)</f>
        <v/>
      </c>
      <c r="L16" s="43"/>
    </row>
    <row r="17" s="1" customFormat="1" ht="18" customHeight="1">
      <c r="B17" s="43"/>
      <c r="E17" s="136" t="str">
        <f>IF('Rekapitulace stavby'!E11="","",'Rekapitulace stavby'!E11)</f>
        <v xml:space="preserve"> </v>
      </c>
      <c r="I17" s="151" t="s">
        <v>27</v>
      </c>
      <c r="J17" s="136" t="str">
        <f>IF('Rekapitulace stavby'!AN11="","",'Rekapitulace stavby'!AN11)</f>
        <v/>
      </c>
      <c r="L17" s="43"/>
    </row>
    <row r="18" s="1" customFormat="1" ht="6.96" customHeight="1">
      <c r="B18" s="43"/>
      <c r="I18" s="149"/>
      <c r="L18" s="43"/>
    </row>
    <row r="19" s="1" customFormat="1" ht="12" customHeight="1">
      <c r="B19" s="43"/>
      <c r="D19" s="147" t="s">
        <v>28</v>
      </c>
      <c r="I19" s="151" t="s">
        <v>25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36"/>
      <c r="G20" s="136"/>
      <c r="H20" s="136"/>
      <c r="I20" s="151" t="s">
        <v>27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9"/>
      <c r="L21" s="43"/>
    </row>
    <row r="22" s="1" customFormat="1" ht="12" customHeight="1">
      <c r="B22" s="43"/>
      <c r="D22" s="147" t="s">
        <v>30</v>
      </c>
      <c r="I22" s="151" t="s">
        <v>25</v>
      </c>
      <c r="J22" s="136" t="str">
        <f>IF('Rekapitulace stavby'!AN16="","",'Rekapitulace stavby'!AN16)</f>
        <v/>
      </c>
      <c r="L22" s="43"/>
    </row>
    <row r="23" s="1" customFormat="1" ht="18" customHeight="1">
      <c r="B23" s="43"/>
      <c r="E23" s="136" t="str">
        <f>IF('Rekapitulace stavby'!E17="","",'Rekapitulace stavby'!E17)</f>
        <v xml:space="preserve"> </v>
      </c>
      <c r="I23" s="151" t="s">
        <v>27</v>
      </c>
      <c r="J23" s="136" t="str">
        <f>IF('Rekapitulace stavby'!AN17="","",'Rekapitulace stavby'!AN17)</f>
        <v/>
      </c>
      <c r="L23" s="43"/>
    </row>
    <row r="24" s="1" customFormat="1" ht="6.96" customHeight="1">
      <c r="B24" s="43"/>
      <c r="I24" s="149"/>
      <c r="L24" s="43"/>
    </row>
    <row r="25" s="1" customFormat="1" ht="12" customHeight="1">
      <c r="B25" s="43"/>
      <c r="D25" s="147" t="s">
        <v>32</v>
      </c>
      <c r="I25" s="151" t="s">
        <v>25</v>
      </c>
      <c r="J25" s="136" t="str">
        <f>IF('Rekapitulace stavby'!AN19="","",'Rekapitulace stavby'!AN19)</f>
        <v/>
      </c>
      <c r="L25" s="43"/>
    </row>
    <row r="26" s="1" customFormat="1" ht="18" customHeight="1">
      <c r="B26" s="43"/>
      <c r="E26" s="136" t="str">
        <f>IF('Rekapitulace stavby'!E20="","",'Rekapitulace stavby'!E20)</f>
        <v xml:space="preserve"> </v>
      </c>
      <c r="I26" s="151" t="s">
        <v>27</v>
      </c>
      <c r="J26" s="136" t="str">
        <f>IF('Rekapitulace stavby'!AN20="","",'Rekapitulace stavby'!AN20)</f>
        <v/>
      </c>
      <c r="L26" s="43"/>
    </row>
    <row r="27" s="1" customFormat="1" ht="6.96" customHeight="1">
      <c r="B27" s="43"/>
      <c r="I27" s="149"/>
      <c r="L27" s="43"/>
    </row>
    <row r="28" s="1" customFormat="1" ht="12" customHeight="1">
      <c r="B28" s="43"/>
      <c r="D28" s="147" t="s">
        <v>33</v>
      </c>
      <c r="I28" s="149"/>
      <c r="L28" s="43"/>
    </row>
    <row r="29" s="7" customFormat="1" ht="16.5" customHeight="1">
      <c r="B29" s="153"/>
      <c r="E29" s="154" t="s">
        <v>1</v>
      </c>
      <c r="F29" s="154"/>
      <c r="G29" s="154"/>
      <c r="H29" s="154"/>
      <c r="I29" s="155"/>
      <c r="L29" s="153"/>
    </row>
    <row r="30" s="1" customFormat="1" ht="6.96" customHeight="1">
      <c r="B30" s="43"/>
      <c r="I30" s="149"/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25.44" customHeight="1">
      <c r="B32" s="43"/>
      <c r="D32" s="157" t="s">
        <v>34</v>
      </c>
      <c r="I32" s="149"/>
      <c r="J32" s="158">
        <f>ROUND(J122, 2)</f>
        <v>0</v>
      </c>
      <c r="L32" s="43"/>
    </row>
    <row r="33" s="1" customFormat="1" ht="6.96" customHeight="1">
      <c r="B33" s="43"/>
      <c r="D33" s="78"/>
      <c r="E33" s="78"/>
      <c r="F33" s="78"/>
      <c r="G33" s="78"/>
      <c r="H33" s="78"/>
      <c r="I33" s="156"/>
      <c r="J33" s="78"/>
      <c r="K33" s="78"/>
      <c r="L33" s="43"/>
    </row>
    <row r="34" s="1" customFormat="1" ht="14.4" customHeight="1">
      <c r="B34" s="43"/>
      <c r="F34" s="159" t="s">
        <v>36</v>
      </c>
      <c r="I34" s="160" t="s">
        <v>35</v>
      </c>
      <c r="J34" s="159" t="s">
        <v>37</v>
      </c>
      <c r="L34" s="43"/>
    </row>
    <row r="35" s="1" customFormat="1" ht="14.4" customHeight="1">
      <c r="B35" s="43"/>
      <c r="D35" s="161" t="s">
        <v>38</v>
      </c>
      <c r="E35" s="147" t="s">
        <v>39</v>
      </c>
      <c r="F35" s="162">
        <f>ROUND((SUM(BE122:BE136)),  2)</f>
        <v>0</v>
      </c>
      <c r="I35" s="163">
        <v>0.20999999999999999</v>
      </c>
      <c r="J35" s="162">
        <f>ROUND(((SUM(BE122:BE136))*I35),  2)</f>
        <v>0</v>
      </c>
      <c r="L35" s="43"/>
    </row>
    <row r="36" s="1" customFormat="1" ht="14.4" customHeight="1">
      <c r="B36" s="43"/>
      <c r="E36" s="147" t="s">
        <v>40</v>
      </c>
      <c r="F36" s="162">
        <f>ROUND((SUM(BF122:BF136)),  2)</f>
        <v>0</v>
      </c>
      <c r="I36" s="163">
        <v>0.14999999999999999</v>
      </c>
      <c r="J36" s="162">
        <f>ROUND(((SUM(BF122:BF136))*I36),  2)</f>
        <v>0</v>
      </c>
      <c r="L36" s="43"/>
    </row>
    <row r="37" hidden="1" s="1" customFormat="1" ht="14.4" customHeight="1">
      <c r="B37" s="43"/>
      <c r="E37" s="147" t="s">
        <v>41</v>
      </c>
      <c r="F37" s="162">
        <f>ROUND((SUM(BG122:BG136)),  2)</f>
        <v>0</v>
      </c>
      <c r="I37" s="163">
        <v>0.20999999999999999</v>
      </c>
      <c r="J37" s="162">
        <f>0</f>
        <v>0</v>
      </c>
      <c r="L37" s="43"/>
    </row>
    <row r="38" hidden="1" s="1" customFormat="1" ht="14.4" customHeight="1">
      <c r="B38" s="43"/>
      <c r="E38" s="147" t="s">
        <v>42</v>
      </c>
      <c r="F38" s="162">
        <f>ROUND((SUM(BH122:BH136)),  2)</f>
        <v>0</v>
      </c>
      <c r="I38" s="163">
        <v>0.14999999999999999</v>
      </c>
      <c r="J38" s="162">
        <f>0</f>
        <v>0</v>
      </c>
      <c r="L38" s="43"/>
    </row>
    <row r="39" hidden="1" s="1" customFormat="1" ht="14.4" customHeight="1">
      <c r="B39" s="43"/>
      <c r="E39" s="147" t="s">
        <v>43</v>
      </c>
      <c r="F39" s="162">
        <f>ROUND((SUM(BI122:BI136)),  2)</f>
        <v>0</v>
      </c>
      <c r="I39" s="163">
        <v>0</v>
      </c>
      <c r="J39" s="162">
        <f>0</f>
        <v>0</v>
      </c>
      <c r="L39" s="43"/>
    </row>
    <row r="40" s="1" customFormat="1" ht="6.96" customHeight="1">
      <c r="B40" s="43"/>
      <c r="I40" s="149"/>
      <c r="L40" s="43"/>
    </row>
    <row r="41" s="1" customFormat="1" ht="25.44" customHeight="1">
      <c r="B41" s="43"/>
      <c r="C41" s="164"/>
      <c r="D41" s="165" t="s">
        <v>44</v>
      </c>
      <c r="E41" s="166"/>
      <c r="F41" s="166"/>
      <c r="G41" s="167" t="s">
        <v>45</v>
      </c>
      <c r="H41" s="168" t="s">
        <v>46</v>
      </c>
      <c r="I41" s="169"/>
      <c r="J41" s="170">
        <f>SUM(J32:J39)</f>
        <v>0</v>
      </c>
      <c r="K41" s="171"/>
      <c r="L41" s="43"/>
    </row>
    <row r="42" s="1" customFormat="1" ht="14.4" customHeight="1">
      <c r="B42" s="43"/>
      <c r="I42" s="149"/>
      <c r="L42" s="43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47</v>
      </c>
      <c r="E50" s="173"/>
      <c r="F50" s="173"/>
      <c r="G50" s="172" t="s">
        <v>48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49</v>
      </c>
      <c r="E61" s="176"/>
      <c r="F61" s="177" t="s">
        <v>50</v>
      </c>
      <c r="G61" s="175" t="s">
        <v>49</v>
      </c>
      <c r="H61" s="176"/>
      <c r="I61" s="178"/>
      <c r="J61" s="179" t="s">
        <v>50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51</v>
      </c>
      <c r="E65" s="173"/>
      <c r="F65" s="173"/>
      <c r="G65" s="172" t="s">
        <v>52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49</v>
      </c>
      <c r="E76" s="176"/>
      <c r="F76" s="177" t="s">
        <v>50</v>
      </c>
      <c r="G76" s="175" t="s">
        <v>49</v>
      </c>
      <c r="H76" s="176"/>
      <c r="I76" s="178"/>
      <c r="J76" s="179" t="s">
        <v>50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118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Doplnění chodníku v křižovatce ulic Sokolská a Sušilova - rozc.Kouty, Zábřeh</v>
      </c>
      <c r="F85" s="32"/>
      <c r="G85" s="32"/>
      <c r="H85" s="32"/>
      <c r="I85" s="149"/>
      <c r="J85" s="39"/>
      <c r="K85" s="39"/>
      <c r="L85" s="43"/>
    </row>
    <row r="86" ht="12" customHeight="1">
      <c r="B86" s="21"/>
      <c r="C86" s="32" t="s">
        <v>114</v>
      </c>
      <c r="D86" s="22"/>
      <c r="E86" s="22"/>
      <c r="F86" s="22"/>
      <c r="G86" s="22"/>
      <c r="H86" s="22"/>
      <c r="I86" s="141"/>
      <c r="J86" s="22"/>
      <c r="K86" s="22"/>
      <c r="L86" s="20"/>
    </row>
    <row r="87" s="1" customFormat="1" ht="16.5" customHeight="1">
      <c r="B87" s="38"/>
      <c r="C87" s="39"/>
      <c r="D87" s="39"/>
      <c r="E87" s="186" t="s">
        <v>238</v>
      </c>
      <c r="F87" s="39"/>
      <c r="G87" s="39"/>
      <c r="H87" s="39"/>
      <c r="I87" s="149"/>
      <c r="J87" s="39"/>
      <c r="K87" s="39"/>
      <c r="L87" s="43"/>
    </row>
    <row r="88" s="1" customFormat="1" ht="12" customHeight="1">
      <c r="B88" s="38"/>
      <c r="C88" s="32" t="s">
        <v>116</v>
      </c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6.5" customHeight="1">
      <c r="B89" s="38"/>
      <c r="C89" s="39"/>
      <c r="D89" s="39"/>
      <c r="E89" s="71" t="str">
        <f>E11</f>
        <v>SO 192 - Dopravní značení provizorní - DIO</v>
      </c>
      <c r="F89" s="39"/>
      <c r="G89" s="39"/>
      <c r="H89" s="39"/>
      <c r="I89" s="149"/>
      <c r="J89" s="39"/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2" customHeight="1">
      <c r="B91" s="38"/>
      <c r="C91" s="32" t="s">
        <v>20</v>
      </c>
      <c r="D91" s="39"/>
      <c r="E91" s="39"/>
      <c r="F91" s="27" t="str">
        <f>F14</f>
        <v>Zábřeh</v>
      </c>
      <c r="G91" s="39"/>
      <c r="H91" s="39"/>
      <c r="I91" s="151" t="s">
        <v>22</v>
      </c>
      <c r="J91" s="74" t="str">
        <f>IF(J14="","",J14)</f>
        <v>26. 12. 2018</v>
      </c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9"/>
      <c r="J92" s="39"/>
      <c r="K92" s="39"/>
      <c r="L92" s="43"/>
    </row>
    <row r="93" s="1" customFormat="1" ht="15.15" customHeight="1">
      <c r="B93" s="38"/>
      <c r="C93" s="32" t="s">
        <v>24</v>
      </c>
      <c r="D93" s="39"/>
      <c r="E93" s="39"/>
      <c r="F93" s="27" t="str">
        <f>E17</f>
        <v xml:space="preserve"> </v>
      </c>
      <c r="G93" s="39"/>
      <c r="H93" s="39"/>
      <c r="I93" s="151" t="s">
        <v>30</v>
      </c>
      <c r="J93" s="36" t="str">
        <f>E23</f>
        <v xml:space="preserve"> </v>
      </c>
      <c r="K93" s="39"/>
      <c r="L93" s="43"/>
    </row>
    <row r="94" s="1" customFormat="1" ht="15.15" customHeight="1">
      <c r="B94" s="38"/>
      <c r="C94" s="32" t="s">
        <v>28</v>
      </c>
      <c r="D94" s="39"/>
      <c r="E94" s="39"/>
      <c r="F94" s="27" t="str">
        <f>IF(E20="","",E20)</f>
        <v>Vyplň údaj</v>
      </c>
      <c r="G94" s="39"/>
      <c r="H94" s="39"/>
      <c r="I94" s="151" t="s">
        <v>32</v>
      </c>
      <c r="J94" s="36" t="str">
        <f>E26</f>
        <v xml:space="preserve"> </v>
      </c>
      <c r="K94" s="39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9.28" customHeight="1">
      <c r="B96" s="38"/>
      <c r="C96" s="187" t="s">
        <v>119</v>
      </c>
      <c r="D96" s="188"/>
      <c r="E96" s="188"/>
      <c r="F96" s="188"/>
      <c r="G96" s="188"/>
      <c r="H96" s="188"/>
      <c r="I96" s="189"/>
      <c r="J96" s="190" t="s">
        <v>120</v>
      </c>
      <c r="K96" s="188"/>
      <c r="L96" s="43"/>
    </row>
    <row r="97" s="1" customFormat="1" ht="10.32" customHeight="1">
      <c r="B97" s="38"/>
      <c r="C97" s="39"/>
      <c r="D97" s="39"/>
      <c r="E97" s="39"/>
      <c r="F97" s="39"/>
      <c r="G97" s="39"/>
      <c r="H97" s="39"/>
      <c r="I97" s="149"/>
      <c r="J97" s="39"/>
      <c r="K97" s="39"/>
      <c r="L97" s="43"/>
    </row>
    <row r="98" s="1" customFormat="1" ht="22.8" customHeight="1">
      <c r="B98" s="38"/>
      <c r="C98" s="191" t="s">
        <v>121</v>
      </c>
      <c r="D98" s="39"/>
      <c r="E98" s="39"/>
      <c r="F98" s="39"/>
      <c r="G98" s="39"/>
      <c r="H98" s="39"/>
      <c r="I98" s="149"/>
      <c r="J98" s="105">
        <f>J122</f>
        <v>0</v>
      </c>
      <c r="K98" s="39"/>
      <c r="L98" s="43"/>
      <c r="AU98" s="17" t="s">
        <v>122</v>
      </c>
    </row>
    <row r="99" s="8" customFormat="1" ht="24.96" customHeight="1">
      <c r="B99" s="192"/>
      <c r="C99" s="193"/>
      <c r="D99" s="194" t="s">
        <v>123</v>
      </c>
      <c r="E99" s="195"/>
      <c r="F99" s="195"/>
      <c r="G99" s="195"/>
      <c r="H99" s="195"/>
      <c r="I99" s="196"/>
      <c r="J99" s="197">
        <f>J123</f>
        <v>0</v>
      </c>
      <c r="K99" s="193"/>
      <c r="L99" s="198"/>
    </row>
    <row r="100" s="9" customFormat="1" ht="19.92" customHeight="1">
      <c r="B100" s="199"/>
      <c r="C100" s="128"/>
      <c r="D100" s="200" t="s">
        <v>125</v>
      </c>
      <c r="E100" s="201"/>
      <c r="F100" s="201"/>
      <c r="G100" s="201"/>
      <c r="H100" s="201"/>
      <c r="I100" s="202"/>
      <c r="J100" s="203">
        <f>J124</f>
        <v>0</v>
      </c>
      <c r="K100" s="128"/>
      <c r="L100" s="204"/>
    </row>
    <row r="101" s="1" customFormat="1" ht="21.84" customHeight="1">
      <c r="B101" s="38"/>
      <c r="C101" s="39"/>
      <c r="D101" s="39"/>
      <c r="E101" s="39"/>
      <c r="F101" s="39"/>
      <c r="G101" s="39"/>
      <c r="H101" s="39"/>
      <c r="I101" s="149"/>
      <c r="J101" s="39"/>
      <c r="K101" s="39"/>
      <c r="L101" s="43"/>
    </row>
    <row r="102" s="1" customFormat="1" ht="6.96" customHeight="1">
      <c r="B102" s="61"/>
      <c r="C102" s="62"/>
      <c r="D102" s="62"/>
      <c r="E102" s="62"/>
      <c r="F102" s="62"/>
      <c r="G102" s="62"/>
      <c r="H102" s="62"/>
      <c r="I102" s="182"/>
      <c r="J102" s="62"/>
      <c r="K102" s="62"/>
      <c r="L102" s="43"/>
    </row>
    <row r="106" s="1" customFormat="1" ht="6.96" customHeight="1">
      <c r="B106" s="63"/>
      <c r="C106" s="64"/>
      <c r="D106" s="64"/>
      <c r="E106" s="64"/>
      <c r="F106" s="64"/>
      <c r="G106" s="64"/>
      <c r="H106" s="64"/>
      <c r="I106" s="185"/>
      <c r="J106" s="64"/>
      <c r="K106" s="64"/>
      <c r="L106" s="43"/>
    </row>
    <row r="107" s="1" customFormat="1" ht="24.96" customHeight="1">
      <c r="B107" s="38"/>
      <c r="C107" s="23" t="s">
        <v>127</v>
      </c>
      <c r="D107" s="39"/>
      <c r="E107" s="39"/>
      <c r="F107" s="39"/>
      <c r="G107" s="39"/>
      <c r="H107" s="39"/>
      <c r="I107" s="149"/>
      <c r="J107" s="39"/>
      <c r="K107" s="39"/>
      <c r="L107" s="43"/>
    </row>
    <row r="108" s="1" customFormat="1" ht="6.96" customHeight="1">
      <c r="B108" s="38"/>
      <c r="C108" s="39"/>
      <c r="D108" s="39"/>
      <c r="E108" s="39"/>
      <c r="F108" s="39"/>
      <c r="G108" s="39"/>
      <c r="H108" s="39"/>
      <c r="I108" s="149"/>
      <c r="J108" s="39"/>
      <c r="K108" s="39"/>
      <c r="L108" s="43"/>
    </row>
    <row r="109" s="1" customFormat="1" ht="12" customHeight="1">
      <c r="B109" s="38"/>
      <c r="C109" s="32" t="s">
        <v>16</v>
      </c>
      <c r="D109" s="39"/>
      <c r="E109" s="39"/>
      <c r="F109" s="39"/>
      <c r="G109" s="39"/>
      <c r="H109" s="39"/>
      <c r="I109" s="149"/>
      <c r="J109" s="39"/>
      <c r="K109" s="39"/>
      <c r="L109" s="43"/>
    </row>
    <row r="110" s="1" customFormat="1" ht="16.5" customHeight="1">
      <c r="B110" s="38"/>
      <c r="C110" s="39"/>
      <c r="D110" s="39"/>
      <c r="E110" s="186" t="str">
        <f>E7</f>
        <v>Doplnění chodníku v křižovatce ulic Sokolská a Sušilova - rozc.Kouty, Zábřeh</v>
      </c>
      <c r="F110" s="32"/>
      <c r="G110" s="32"/>
      <c r="H110" s="32"/>
      <c r="I110" s="149"/>
      <c r="J110" s="39"/>
      <c r="K110" s="39"/>
      <c r="L110" s="43"/>
    </row>
    <row r="111" ht="12" customHeight="1">
      <c r="B111" s="21"/>
      <c r="C111" s="32" t="s">
        <v>114</v>
      </c>
      <c r="D111" s="22"/>
      <c r="E111" s="22"/>
      <c r="F111" s="22"/>
      <c r="G111" s="22"/>
      <c r="H111" s="22"/>
      <c r="I111" s="141"/>
      <c r="J111" s="22"/>
      <c r="K111" s="22"/>
      <c r="L111" s="20"/>
    </row>
    <row r="112" s="1" customFormat="1" ht="16.5" customHeight="1">
      <c r="B112" s="38"/>
      <c r="C112" s="39"/>
      <c r="D112" s="39"/>
      <c r="E112" s="186" t="s">
        <v>238</v>
      </c>
      <c r="F112" s="39"/>
      <c r="G112" s="39"/>
      <c r="H112" s="39"/>
      <c r="I112" s="149"/>
      <c r="J112" s="39"/>
      <c r="K112" s="39"/>
      <c r="L112" s="43"/>
    </row>
    <row r="113" s="1" customFormat="1" ht="12" customHeight="1">
      <c r="B113" s="38"/>
      <c r="C113" s="32" t="s">
        <v>116</v>
      </c>
      <c r="D113" s="39"/>
      <c r="E113" s="39"/>
      <c r="F113" s="39"/>
      <c r="G113" s="39"/>
      <c r="H113" s="39"/>
      <c r="I113" s="149"/>
      <c r="J113" s="39"/>
      <c r="K113" s="39"/>
      <c r="L113" s="43"/>
    </row>
    <row r="114" s="1" customFormat="1" ht="16.5" customHeight="1">
      <c r="B114" s="38"/>
      <c r="C114" s="39"/>
      <c r="D114" s="39"/>
      <c r="E114" s="71" t="str">
        <f>E11</f>
        <v>SO 192 - Dopravní značení provizorní - DIO</v>
      </c>
      <c r="F114" s="39"/>
      <c r="G114" s="39"/>
      <c r="H114" s="39"/>
      <c r="I114" s="149"/>
      <c r="J114" s="39"/>
      <c r="K114" s="39"/>
      <c r="L114" s="43"/>
    </row>
    <row r="115" s="1" customFormat="1" ht="6.96" customHeight="1">
      <c r="B115" s="38"/>
      <c r="C115" s="39"/>
      <c r="D115" s="39"/>
      <c r="E115" s="39"/>
      <c r="F115" s="39"/>
      <c r="G115" s="39"/>
      <c r="H115" s="39"/>
      <c r="I115" s="149"/>
      <c r="J115" s="39"/>
      <c r="K115" s="39"/>
      <c r="L115" s="43"/>
    </row>
    <row r="116" s="1" customFormat="1" ht="12" customHeight="1">
      <c r="B116" s="38"/>
      <c r="C116" s="32" t="s">
        <v>20</v>
      </c>
      <c r="D116" s="39"/>
      <c r="E116" s="39"/>
      <c r="F116" s="27" t="str">
        <f>F14</f>
        <v>Zábřeh</v>
      </c>
      <c r="G116" s="39"/>
      <c r="H116" s="39"/>
      <c r="I116" s="151" t="s">
        <v>22</v>
      </c>
      <c r="J116" s="74" t="str">
        <f>IF(J14="","",J14)</f>
        <v>26. 12. 2018</v>
      </c>
      <c r="K116" s="39"/>
      <c r="L116" s="43"/>
    </row>
    <row r="117" s="1" customFormat="1" ht="6.96" customHeight="1">
      <c r="B117" s="38"/>
      <c r="C117" s="39"/>
      <c r="D117" s="39"/>
      <c r="E117" s="39"/>
      <c r="F117" s="39"/>
      <c r="G117" s="39"/>
      <c r="H117" s="39"/>
      <c r="I117" s="149"/>
      <c r="J117" s="39"/>
      <c r="K117" s="39"/>
      <c r="L117" s="43"/>
    </row>
    <row r="118" s="1" customFormat="1" ht="15.15" customHeight="1">
      <c r="B118" s="38"/>
      <c r="C118" s="32" t="s">
        <v>24</v>
      </c>
      <c r="D118" s="39"/>
      <c r="E118" s="39"/>
      <c r="F118" s="27" t="str">
        <f>E17</f>
        <v xml:space="preserve"> </v>
      </c>
      <c r="G118" s="39"/>
      <c r="H118" s="39"/>
      <c r="I118" s="151" t="s">
        <v>30</v>
      </c>
      <c r="J118" s="36" t="str">
        <f>E23</f>
        <v xml:space="preserve"> </v>
      </c>
      <c r="K118" s="39"/>
      <c r="L118" s="43"/>
    </row>
    <row r="119" s="1" customFormat="1" ht="15.15" customHeight="1">
      <c r="B119" s="38"/>
      <c r="C119" s="32" t="s">
        <v>28</v>
      </c>
      <c r="D119" s="39"/>
      <c r="E119" s="39"/>
      <c r="F119" s="27" t="str">
        <f>IF(E20="","",E20)</f>
        <v>Vyplň údaj</v>
      </c>
      <c r="G119" s="39"/>
      <c r="H119" s="39"/>
      <c r="I119" s="151" t="s">
        <v>32</v>
      </c>
      <c r="J119" s="36" t="str">
        <f>E26</f>
        <v xml:space="preserve"> </v>
      </c>
      <c r="K119" s="39"/>
      <c r="L119" s="43"/>
    </row>
    <row r="120" s="1" customFormat="1" ht="10.32" customHeight="1">
      <c r="B120" s="38"/>
      <c r="C120" s="39"/>
      <c r="D120" s="39"/>
      <c r="E120" s="39"/>
      <c r="F120" s="39"/>
      <c r="G120" s="39"/>
      <c r="H120" s="39"/>
      <c r="I120" s="149"/>
      <c r="J120" s="39"/>
      <c r="K120" s="39"/>
      <c r="L120" s="43"/>
    </row>
    <row r="121" s="10" customFormat="1" ht="29.28" customHeight="1">
      <c r="B121" s="205"/>
      <c r="C121" s="206" t="s">
        <v>128</v>
      </c>
      <c r="D121" s="207" t="s">
        <v>59</v>
      </c>
      <c r="E121" s="207" t="s">
        <v>55</v>
      </c>
      <c r="F121" s="207" t="s">
        <v>56</v>
      </c>
      <c r="G121" s="207" t="s">
        <v>129</v>
      </c>
      <c r="H121" s="207" t="s">
        <v>130</v>
      </c>
      <c r="I121" s="208" t="s">
        <v>131</v>
      </c>
      <c r="J121" s="207" t="s">
        <v>120</v>
      </c>
      <c r="K121" s="209" t="s">
        <v>132</v>
      </c>
      <c r="L121" s="210"/>
      <c r="M121" s="95" t="s">
        <v>1</v>
      </c>
      <c r="N121" s="96" t="s">
        <v>38</v>
      </c>
      <c r="O121" s="96" t="s">
        <v>133</v>
      </c>
      <c r="P121" s="96" t="s">
        <v>134</v>
      </c>
      <c r="Q121" s="96" t="s">
        <v>135</v>
      </c>
      <c r="R121" s="96" t="s">
        <v>136</v>
      </c>
      <c r="S121" s="96" t="s">
        <v>137</v>
      </c>
      <c r="T121" s="97" t="s">
        <v>138</v>
      </c>
    </row>
    <row r="122" s="1" customFormat="1" ht="22.8" customHeight="1">
      <c r="B122" s="38"/>
      <c r="C122" s="102" t="s">
        <v>139</v>
      </c>
      <c r="D122" s="39"/>
      <c r="E122" s="39"/>
      <c r="F122" s="39"/>
      <c r="G122" s="39"/>
      <c r="H122" s="39"/>
      <c r="I122" s="149"/>
      <c r="J122" s="211">
        <f>BK122</f>
        <v>0</v>
      </c>
      <c r="K122" s="39"/>
      <c r="L122" s="43"/>
      <c r="M122" s="98"/>
      <c r="N122" s="99"/>
      <c r="O122" s="99"/>
      <c r="P122" s="212">
        <f>P123</f>
        <v>0</v>
      </c>
      <c r="Q122" s="99"/>
      <c r="R122" s="212">
        <f>R123</f>
        <v>0</v>
      </c>
      <c r="S122" s="99"/>
      <c r="T122" s="213">
        <f>T123</f>
        <v>0</v>
      </c>
      <c r="AT122" s="17" t="s">
        <v>73</v>
      </c>
      <c r="AU122" s="17" t="s">
        <v>122</v>
      </c>
      <c r="BK122" s="214">
        <f>BK123</f>
        <v>0</v>
      </c>
    </row>
    <row r="123" s="11" customFormat="1" ht="25.92" customHeight="1">
      <c r="B123" s="215"/>
      <c r="C123" s="216"/>
      <c r="D123" s="217" t="s">
        <v>73</v>
      </c>
      <c r="E123" s="218" t="s">
        <v>140</v>
      </c>
      <c r="F123" s="218" t="s">
        <v>141</v>
      </c>
      <c r="G123" s="216"/>
      <c r="H123" s="216"/>
      <c r="I123" s="219"/>
      <c r="J123" s="220">
        <f>BK123</f>
        <v>0</v>
      </c>
      <c r="K123" s="216"/>
      <c r="L123" s="221"/>
      <c r="M123" s="222"/>
      <c r="N123" s="223"/>
      <c r="O123" s="223"/>
      <c r="P123" s="224">
        <f>P124</f>
        <v>0</v>
      </c>
      <c r="Q123" s="223"/>
      <c r="R123" s="224">
        <f>R124</f>
        <v>0</v>
      </c>
      <c r="S123" s="223"/>
      <c r="T123" s="225">
        <f>T124</f>
        <v>0</v>
      </c>
      <c r="AR123" s="226" t="s">
        <v>81</v>
      </c>
      <c r="AT123" s="227" t="s">
        <v>73</v>
      </c>
      <c r="AU123" s="227" t="s">
        <v>74</v>
      </c>
      <c r="AY123" s="226" t="s">
        <v>142</v>
      </c>
      <c r="BK123" s="228">
        <f>BK124</f>
        <v>0</v>
      </c>
    </row>
    <row r="124" s="11" customFormat="1" ht="22.8" customHeight="1">
      <c r="B124" s="215"/>
      <c r="C124" s="216"/>
      <c r="D124" s="217" t="s">
        <v>73</v>
      </c>
      <c r="E124" s="229" t="s">
        <v>196</v>
      </c>
      <c r="F124" s="229" t="s">
        <v>197</v>
      </c>
      <c r="G124" s="216"/>
      <c r="H124" s="216"/>
      <c r="I124" s="219"/>
      <c r="J124" s="230">
        <f>BK124</f>
        <v>0</v>
      </c>
      <c r="K124" s="216"/>
      <c r="L124" s="221"/>
      <c r="M124" s="222"/>
      <c r="N124" s="223"/>
      <c r="O124" s="223"/>
      <c r="P124" s="224">
        <f>SUM(P125:P136)</f>
        <v>0</v>
      </c>
      <c r="Q124" s="223"/>
      <c r="R124" s="224">
        <f>SUM(R125:R136)</f>
        <v>0</v>
      </c>
      <c r="S124" s="223"/>
      <c r="T124" s="225">
        <f>SUM(T125:T136)</f>
        <v>0</v>
      </c>
      <c r="AR124" s="226" t="s">
        <v>81</v>
      </c>
      <c r="AT124" s="227" t="s">
        <v>73</v>
      </c>
      <c r="AU124" s="227" t="s">
        <v>81</v>
      </c>
      <c r="AY124" s="226" t="s">
        <v>142</v>
      </c>
      <c r="BK124" s="228">
        <f>SUM(BK125:BK136)</f>
        <v>0</v>
      </c>
    </row>
    <row r="125" s="1" customFormat="1" ht="24" customHeight="1">
      <c r="B125" s="38"/>
      <c r="C125" s="231" t="s">
        <v>81</v>
      </c>
      <c r="D125" s="231" t="s">
        <v>144</v>
      </c>
      <c r="E125" s="232" t="s">
        <v>598</v>
      </c>
      <c r="F125" s="233" t="s">
        <v>599</v>
      </c>
      <c r="G125" s="234" t="s">
        <v>395</v>
      </c>
      <c r="H125" s="235">
        <v>15</v>
      </c>
      <c r="I125" s="236"/>
      <c r="J125" s="237">
        <f>ROUND(I125*H125,2)</f>
        <v>0</v>
      </c>
      <c r="K125" s="233" t="s">
        <v>1</v>
      </c>
      <c r="L125" s="43"/>
      <c r="M125" s="238" t="s">
        <v>1</v>
      </c>
      <c r="N125" s="239" t="s">
        <v>39</v>
      </c>
      <c r="O125" s="86"/>
      <c r="P125" s="240">
        <f>O125*H125</f>
        <v>0</v>
      </c>
      <c r="Q125" s="240">
        <v>0</v>
      </c>
      <c r="R125" s="240">
        <f>Q125*H125</f>
        <v>0</v>
      </c>
      <c r="S125" s="240">
        <v>0</v>
      </c>
      <c r="T125" s="241">
        <f>S125*H125</f>
        <v>0</v>
      </c>
      <c r="AR125" s="242" t="s">
        <v>149</v>
      </c>
      <c r="AT125" s="242" t="s">
        <v>144</v>
      </c>
      <c r="AU125" s="242" t="s">
        <v>83</v>
      </c>
      <c r="AY125" s="17" t="s">
        <v>142</v>
      </c>
      <c r="BE125" s="243">
        <f>IF(N125="základní",J125,0)</f>
        <v>0</v>
      </c>
      <c r="BF125" s="243">
        <f>IF(N125="snížená",J125,0)</f>
        <v>0</v>
      </c>
      <c r="BG125" s="243">
        <f>IF(N125="zákl. přenesená",J125,0)</f>
        <v>0</v>
      </c>
      <c r="BH125" s="243">
        <f>IF(N125="sníž. přenesená",J125,0)</f>
        <v>0</v>
      </c>
      <c r="BI125" s="243">
        <f>IF(N125="nulová",J125,0)</f>
        <v>0</v>
      </c>
      <c r="BJ125" s="17" t="s">
        <v>81</v>
      </c>
      <c r="BK125" s="243">
        <f>ROUND(I125*H125,2)</f>
        <v>0</v>
      </c>
      <c r="BL125" s="17" t="s">
        <v>149</v>
      </c>
      <c r="BM125" s="242" t="s">
        <v>600</v>
      </c>
    </row>
    <row r="126" s="12" customFormat="1">
      <c r="B126" s="244"/>
      <c r="C126" s="245"/>
      <c r="D126" s="246" t="s">
        <v>151</v>
      </c>
      <c r="E126" s="247" t="s">
        <v>1</v>
      </c>
      <c r="F126" s="248" t="s">
        <v>601</v>
      </c>
      <c r="G126" s="245"/>
      <c r="H126" s="247" t="s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AT126" s="254" t="s">
        <v>151</v>
      </c>
      <c r="AU126" s="254" t="s">
        <v>83</v>
      </c>
      <c r="AV126" s="12" t="s">
        <v>81</v>
      </c>
      <c r="AW126" s="12" t="s">
        <v>31</v>
      </c>
      <c r="AX126" s="12" t="s">
        <v>74</v>
      </c>
      <c r="AY126" s="254" t="s">
        <v>142</v>
      </c>
    </row>
    <row r="127" s="13" customFormat="1">
      <c r="B127" s="255"/>
      <c r="C127" s="256"/>
      <c r="D127" s="246" t="s">
        <v>151</v>
      </c>
      <c r="E127" s="257" t="s">
        <v>1</v>
      </c>
      <c r="F127" s="258" t="s">
        <v>163</v>
      </c>
      <c r="G127" s="256"/>
      <c r="H127" s="259">
        <v>3</v>
      </c>
      <c r="I127" s="260"/>
      <c r="J127" s="256"/>
      <c r="K127" s="256"/>
      <c r="L127" s="261"/>
      <c r="M127" s="262"/>
      <c r="N127" s="263"/>
      <c r="O127" s="263"/>
      <c r="P127" s="263"/>
      <c r="Q127" s="263"/>
      <c r="R127" s="263"/>
      <c r="S127" s="263"/>
      <c r="T127" s="264"/>
      <c r="AT127" s="265" t="s">
        <v>151</v>
      </c>
      <c r="AU127" s="265" t="s">
        <v>83</v>
      </c>
      <c r="AV127" s="13" t="s">
        <v>83</v>
      </c>
      <c r="AW127" s="13" t="s">
        <v>31</v>
      </c>
      <c r="AX127" s="13" t="s">
        <v>74</v>
      </c>
      <c r="AY127" s="265" t="s">
        <v>142</v>
      </c>
    </row>
    <row r="128" s="12" customFormat="1">
      <c r="B128" s="244"/>
      <c r="C128" s="245"/>
      <c r="D128" s="246" t="s">
        <v>151</v>
      </c>
      <c r="E128" s="247" t="s">
        <v>1</v>
      </c>
      <c r="F128" s="248" t="s">
        <v>602</v>
      </c>
      <c r="G128" s="245"/>
      <c r="H128" s="247" t="s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AT128" s="254" t="s">
        <v>151</v>
      </c>
      <c r="AU128" s="254" t="s">
        <v>83</v>
      </c>
      <c r="AV128" s="12" t="s">
        <v>81</v>
      </c>
      <c r="AW128" s="12" t="s">
        <v>31</v>
      </c>
      <c r="AX128" s="12" t="s">
        <v>74</v>
      </c>
      <c r="AY128" s="254" t="s">
        <v>142</v>
      </c>
    </row>
    <row r="129" s="13" customFormat="1">
      <c r="B129" s="255"/>
      <c r="C129" s="256"/>
      <c r="D129" s="246" t="s">
        <v>151</v>
      </c>
      <c r="E129" s="257" t="s">
        <v>1</v>
      </c>
      <c r="F129" s="258" t="s">
        <v>83</v>
      </c>
      <c r="G129" s="256"/>
      <c r="H129" s="259">
        <v>2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AT129" s="265" t="s">
        <v>151</v>
      </c>
      <c r="AU129" s="265" t="s">
        <v>83</v>
      </c>
      <c r="AV129" s="13" t="s">
        <v>83</v>
      </c>
      <c r="AW129" s="13" t="s">
        <v>31</v>
      </c>
      <c r="AX129" s="13" t="s">
        <v>74</v>
      </c>
      <c r="AY129" s="265" t="s">
        <v>142</v>
      </c>
    </row>
    <row r="130" s="12" customFormat="1">
      <c r="B130" s="244"/>
      <c r="C130" s="245"/>
      <c r="D130" s="246" t="s">
        <v>151</v>
      </c>
      <c r="E130" s="247" t="s">
        <v>1</v>
      </c>
      <c r="F130" s="248" t="s">
        <v>603</v>
      </c>
      <c r="G130" s="245"/>
      <c r="H130" s="247" t="s">
        <v>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151</v>
      </c>
      <c r="AU130" s="254" t="s">
        <v>83</v>
      </c>
      <c r="AV130" s="12" t="s">
        <v>81</v>
      </c>
      <c r="AW130" s="12" t="s">
        <v>31</v>
      </c>
      <c r="AX130" s="12" t="s">
        <v>74</v>
      </c>
      <c r="AY130" s="254" t="s">
        <v>142</v>
      </c>
    </row>
    <row r="131" s="13" customFormat="1">
      <c r="B131" s="255"/>
      <c r="C131" s="256"/>
      <c r="D131" s="246" t="s">
        <v>151</v>
      </c>
      <c r="E131" s="257" t="s">
        <v>1</v>
      </c>
      <c r="F131" s="258" t="s">
        <v>163</v>
      </c>
      <c r="G131" s="256"/>
      <c r="H131" s="259">
        <v>3</v>
      </c>
      <c r="I131" s="260"/>
      <c r="J131" s="256"/>
      <c r="K131" s="256"/>
      <c r="L131" s="261"/>
      <c r="M131" s="262"/>
      <c r="N131" s="263"/>
      <c r="O131" s="263"/>
      <c r="P131" s="263"/>
      <c r="Q131" s="263"/>
      <c r="R131" s="263"/>
      <c r="S131" s="263"/>
      <c r="T131" s="264"/>
      <c r="AT131" s="265" t="s">
        <v>151</v>
      </c>
      <c r="AU131" s="265" t="s">
        <v>83</v>
      </c>
      <c r="AV131" s="13" t="s">
        <v>83</v>
      </c>
      <c r="AW131" s="13" t="s">
        <v>31</v>
      </c>
      <c r="AX131" s="13" t="s">
        <v>74</v>
      </c>
      <c r="AY131" s="265" t="s">
        <v>142</v>
      </c>
    </row>
    <row r="132" s="12" customFormat="1">
      <c r="B132" s="244"/>
      <c r="C132" s="245"/>
      <c r="D132" s="246" t="s">
        <v>151</v>
      </c>
      <c r="E132" s="247" t="s">
        <v>1</v>
      </c>
      <c r="F132" s="248" t="s">
        <v>604</v>
      </c>
      <c r="G132" s="245"/>
      <c r="H132" s="247" t="s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AT132" s="254" t="s">
        <v>151</v>
      </c>
      <c r="AU132" s="254" t="s">
        <v>83</v>
      </c>
      <c r="AV132" s="12" t="s">
        <v>81</v>
      </c>
      <c r="AW132" s="12" t="s">
        <v>31</v>
      </c>
      <c r="AX132" s="12" t="s">
        <v>74</v>
      </c>
      <c r="AY132" s="254" t="s">
        <v>142</v>
      </c>
    </row>
    <row r="133" s="13" customFormat="1">
      <c r="B133" s="255"/>
      <c r="C133" s="256"/>
      <c r="D133" s="246" t="s">
        <v>151</v>
      </c>
      <c r="E133" s="257" t="s">
        <v>1</v>
      </c>
      <c r="F133" s="258" t="s">
        <v>163</v>
      </c>
      <c r="G133" s="256"/>
      <c r="H133" s="259">
        <v>3</v>
      </c>
      <c r="I133" s="260"/>
      <c r="J133" s="256"/>
      <c r="K133" s="256"/>
      <c r="L133" s="261"/>
      <c r="M133" s="262"/>
      <c r="N133" s="263"/>
      <c r="O133" s="263"/>
      <c r="P133" s="263"/>
      <c r="Q133" s="263"/>
      <c r="R133" s="263"/>
      <c r="S133" s="263"/>
      <c r="T133" s="264"/>
      <c r="AT133" s="265" t="s">
        <v>151</v>
      </c>
      <c r="AU133" s="265" t="s">
        <v>83</v>
      </c>
      <c r="AV133" s="13" t="s">
        <v>83</v>
      </c>
      <c r="AW133" s="13" t="s">
        <v>31</v>
      </c>
      <c r="AX133" s="13" t="s">
        <v>74</v>
      </c>
      <c r="AY133" s="265" t="s">
        <v>142</v>
      </c>
    </row>
    <row r="134" s="12" customFormat="1">
      <c r="B134" s="244"/>
      <c r="C134" s="245"/>
      <c r="D134" s="246" t="s">
        <v>151</v>
      </c>
      <c r="E134" s="247" t="s">
        <v>1</v>
      </c>
      <c r="F134" s="248" t="s">
        <v>605</v>
      </c>
      <c r="G134" s="245"/>
      <c r="H134" s="247" t="s">
        <v>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AT134" s="254" t="s">
        <v>151</v>
      </c>
      <c r="AU134" s="254" t="s">
        <v>83</v>
      </c>
      <c r="AV134" s="12" t="s">
        <v>81</v>
      </c>
      <c r="AW134" s="12" t="s">
        <v>31</v>
      </c>
      <c r="AX134" s="12" t="s">
        <v>74</v>
      </c>
      <c r="AY134" s="254" t="s">
        <v>142</v>
      </c>
    </row>
    <row r="135" s="13" customFormat="1">
      <c r="B135" s="255"/>
      <c r="C135" s="256"/>
      <c r="D135" s="246" t="s">
        <v>151</v>
      </c>
      <c r="E135" s="257" t="s">
        <v>1</v>
      </c>
      <c r="F135" s="258" t="s">
        <v>149</v>
      </c>
      <c r="G135" s="256"/>
      <c r="H135" s="259">
        <v>4</v>
      </c>
      <c r="I135" s="260"/>
      <c r="J135" s="256"/>
      <c r="K135" s="256"/>
      <c r="L135" s="261"/>
      <c r="M135" s="262"/>
      <c r="N135" s="263"/>
      <c r="O135" s="263"/>
      <c r="P135" s="263"/>
      <c r="Q135" s="263"/>
      <c r="R135" s="263"/>
      <c r="S135" s="263"/>
      <c r="T135" s="264"/>
      <c r="AT135" s="265" t="s">
        <v>151</v>
      </c>
      <c r="AU135" s="265" t="s">
        <v>83</v>
      </c>
      <c r="AV135" s="13" t="s">
        <v>83</v>
      </c>
      <c r="AW135" s="13" t="s">
        <v>31</v>
      </c>
      <c r="AX135" s="13" t="s">
        <v>74</v>
      </c>
      <c r="AY135" s="265" t="s">
        <v>142</v>
      </c>
    </row>
    <row r="136" s="14" customFormat="1">
      <c r="B136" s="266"/>
      <c r="C136" s="267"/>
      <c r="D136" s="246" t="s">
        <v>151</v>
      </c>
      <c r="E136" s="268" t="s">
        <v>1</v>
      </c>
      <c r="F136" s="269" t="s">
        <v>154</v>
      </c>
      <c r="G136" s="267"/>
      <c r="H136" s="270">
        <v>15</v>
      </c>
      <c r="I136" s="271"/>
      <c r="J136" s="267"/>
      <c r="K136" s="267"/>
      <c r="L136" s="272"/>
      <c r="M136" s="288"/>
      <c r="N136" s="289"/>
      <c r="O136" s="289"/>
      <c r="P136" s="289"/>
      <c r="Q136" s="289"/>
      <c r="R136" s="289"/>
      <c r="S136" s="289"/>
      <c r="T136" s="290"/>
      <c r="AT136" s="276" t="s">
        <v>151</v>
      </c>
      <c r="AU136" s="276" t="s">
        <v>83</v>
      </c>
      <c r="AV136" s="14" t="s">
        <v>149</v>
      </c>
      <c r="AW136" s="14" t="s">
        <v>31</v>
      </c>
      <c r="AX136" s="14" t="s">
        <v>81</v>
      </c>
      <c r="AY136" s="276" t="s">
        <v>142</v>
      </c>
    </row>
    <row r="137" s="1" customFormat="1" ht="6.96" customHeight="1">
      <c r="B137" s="61"/>
      <c r="C137" s="62"/>
      <c r="D137" s="62"/>
      <c r="E137" s="62"/>
      <c r="F137" s="62"/>
      <c r="G137" s="62"/>
      <c r="H137" s="62"/>
      <c r="I137" s="182"/>
      <c r="J137" s="62"/>
      <c r="K137" s="62"/>
      <c r="L137" s="43"/>
    </row>
  </sheetData>
  <sheetProtection sheet="1" autoFilter="0" formatColumns="0" formatRows="0" objects="1" scenarios="1" spinCount="100000" saltValue="b6jZmDI4XVN3Xty7ZFYnLj/fZa3EVepmcxWuY6nmNlARAbCQBCN1peqz1chlL7TzM7GBu9MdmWKVxCrwzuh0FQ==" hashValue="KBES3pYkOzEOST361rlVH4FI0G+cgK1ARicnu4xdTFueMzjU/zXb+lyJaonBE7CEz61xUHs+xLpxXB1awkq6fA==" algorithmName="SHA-512" password="CC35"/>
  <autoFilter ref="C121:K1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106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83</v>
      </c>
    </row>
    <row r="4" ht="24.96" customHeight="1">
      <c r="B4" s="20"/>
      <c r="D4" s="145" t="s">
        <v>113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Doplnění chodníku v křižovatce ulic Sokolská a Sušilova - rozc.Kouty, Zábřeh</v>
      </c>
      <c r="F7" s="147"/>
      <c r="G7" s="147"/>
      <c r="H7" s="147"/>
      <c r="L7" s="20"/>
    </row>
    <row r="8" s="1" customFormat="1" ht="12" customHeight="1">
      <c r="B8" s="43"/>
      <c r="D8" s="147" t="s">
        <v>114</v>
      </c>
      <c r="I8" s="149"/>
      <c r="L8" s="43"/>
    </row>
    <row r="9" s="1" customFormat="1" ht="36.96" customHeight="1">
      <c r="B9" s="43"/>
      <c r="E9" s="150" t="s">
        <v>606</v>
      </c>
      <c r="F9" s="1"/>
      <c r="G9" s="1"/>
      <c r="H9" s="1"/>
      <c r="I9" s="149"/>
      <c r="L9" s="43"/>
    </row>
    <row r="10" s="1" customFormat="1">
      <c r="B10" s="43"/>
      <c r="I10" s="149"/>
      <c r="L10" s="43"/>
    </row>
    <row r="11" s="1" customFormat="1" ht="12" customHeight="1">
      <c r="B11" s="43"/>
      <c r="D11" s="147" t="s">
        <v>18</v>
      </c>
      <c r="F11" s="136" t="s">
        <v>1</v>
      </c>
      <c r="I11" s="151" t="s">
        <v>19</v>
      </c>
      <c r="J11" s="136" t="s">
        <v>1</v>
      </c>
      <c r="L11" s="43"/>
    </row>
    <row r="12" s="1" customFormat="1" ht="12" customHeight="1">
      <c r="B12" s="43"/>
      <c r="D12" s="147" t="s">
        <v>20</v>
      </c>
      <c r="F12" s="136" t="s">
        <v>21</v>
      </c>
      <c r="I12" s="151" t="s">
        <v>22</v>
      </c>
      <c r="J12" s="152" t="str">
        <f>'Rekapitulace stavby'!AN8</f>
        <v>26. 12. 2018</v>
      </c>
      <c r="L12" s="43"/>
    </row>
    <row r="13" s="1" customFormat="1" ht="10.8" customHeight="1">
      <c r="B13" s="43"/>
      <c r="I13" s="149"/>
      <c r="L13" s="43"/>
    </row>
    <row r="14" s="1" customFormat="1" ht="12" customHeight="1">
      <c r="B14" s="43"/>
      <c r="D14" s="147" t="s">
        <v>24</v>
      </c>
      <c r="I14" s="151" t="s">
        <v>25</v>
      </c>
      <c r="J14" s="136" t="str">
        <f>IF('Rekapitulace stavby'!AN10="","",'Rekapitulace stavby'!AN10)</f>
        <v/>
      </c>
      <c r="L14" s="43"/>
    </row>
    <row r="15" s="1" customFormat="1" ht="18" customHeight="1">
      <c r="B15" s="43"/>
      <c r="E15" s="136" t="str">
        <f>IF('Rekapitulace stavby'!E11="","",'Rekapitulace stavby'!E11)</f>
        <v xml:space="preserve"> </v>
      </c>
      <c r="I15" s="151" t="s">
        <v>27</v>
      </c>
      <c r="J15" s="136" t="str">
        <f>IF('Rekapitulace stavby'!AN11="","",'Rekapitulace stavby'!AN11)</f>
        <v/>
      </c>
      <c r="L15" s="43"/>
    </row>
    <row r="16" s="1" customFormat="1" ht="6.96" customHeight="1">
      <c r="B16" s="43"/>
      <c r="I16" s="149"/>
      <c r="L16" s="43"/>
    </row>
    <row r="17" s="1" customFormat="1" ht="12" customHeight="1">
      <c r="B17" s="43"/>
      <c r="D17" s="147" t="s">
        <v>28</v>
      </c>
      <c r="I17" s="151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6"/>
      <c r="G18" s="136"/>
      <c r="H18" s="136"/>
      <c r="I18" s="151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9"/>
      <c r="L19" s="43"/>
    </row>
    <row r="20" s="1" customFormat="1" ht="12" customHeight="1">
      <c r="B20" s="43"/>
      <c r="D20" s="147" t="s">
        <v>30</v>
      </c>
      <c r="I20" s="151" t="s">
        <v>25</v>
      </c>
      <c r="J20" s="136" t="str">
        <f>IF('Rekapitulace stavby'!AN16="","",'Rekapitulace stavby'!AN16)</f>
        <v/>
      </c>
      <c r="L20" s="43"/>
    </row>
    <row r="21" s="1" customFormat="1" ht="18" customHeight="1">
      <c r="B21" s="43"/>
      <c r="E21" s="136" t="str">
        <f>IF('Rekapitulace stavby'!E17="","",'Rekapitulace stavby'!E17)</f>
        <v xml:space="preserve"> </v>
      </c>
      <c r="I21" s="151" t="s">
        <v>27</v>
      </c>
      <c r="J21" s="136" t="str">
        <f>IF('Rekapitulace stavby'!AN17="","",'Rekapitulace stavby'!AN17)</f>
        <v/>
      </c>
      <c r="L21" s="43"/>
    </row>
    <row r="22" s="1" customFormat="1" ht="6.96" customHeight="1">
      <c r="B22" s="43"/>
      <c r="I22" s="149"/>
      <c r="L22" s="43"/>
    </row>
    <row r="23" s="1" customFormat="1" ht="12" customHeight="1">
      <c r="B23" s="43"/>
      <c r="D23" s="147" t="s">
        <v>32</v>
      </c>
      <c r="I23" s="151" t="s">
        <v>25</v>
      </c>
      <c r="J23" s="136" t="str">
        <f>IF('Rekapitulace stavby'!AN19="","",'Rekapitulace stavby'!AN19)</f>
        <v/>
      </c>
      <c r="L23" s="43"/>
    </row>
    <row r="24" s="1" customFormat="1" ht="18" customHeight="1">
      <c r="B24" s="43"/>
      <c r="E24" s="136" t="str">
        <f>IF('Rekapitulace stavby'!E20="","",'Rekapitulace stavby'!E20)</f>
        <v xml:space="preserve"> </v>
      </c>
      <c r="I24" s="151" t="s">
        <v>27</v>
      </c>
      <c r="J24" s="136" t="str">
        <f>IF('Rekapitulace stavby'!AN20="","",'Rekapitulace stavby'!AN20)</f>
        <v/>
      </c>
      <c r="L24" s="43"/>
    </row>
    <row r="25" s="1" customFormat="1" ht="6.96" customHeight="1">
      <c r="B25" s="43"/>
      <c r="I25" s="149"/>
      <c r="L25" s="43"/>
    </row>
    <row r="26" s="1" customFormat="1" ht="12" customHeight="1">
      <c r="B26" s="43"/>
      <c r="D26" s="147" t="s">
        <v>33</v>
      </c>
      <c r="I26" s="149"/>
      <c r="L26" s="43"/>
    </row>
    <row r="27" s="7" customFormat="1" ht="16.5" customHeight="1">
      <c r="B27" s="153"/>
      <c r="E27" s="154" t="s">
        <v>1</v>
      </c>
      <c r="F27" s="154"/>
      <c r="G27" s="154"/>
      <c r="H27" s="154"/>
      <c r="I27" s="155"/>
      <c r="L27" s="153"/>
    </row>
    <row r="28" s="1" customFormat="1" ht="6.96" customHeight="1">
      <c r="B28" s="43"/>
      <c r="I28" s="14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56"/>
      <c r="J29" s="78"/>
      <c r="K29" s="78"/>
      <c r="L29" s="43"/>
    </row>
    <row r="30" s="1" customFormat="1" ht="25.44" customHeight="1">
      <c r="B30" s="43"/>
      <c r="D30" s="157" t="s">
        <v>34</v>
      </c>
      <c r="I30" s="149"/>
      <c r="J30" s="158">
        <f>ROUND(J120, 2)</f>
        <v>0</v>
      </c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14.4" customHeight="1">
      <c r="B32" s="43"/>
      <c r="F32" s="159" t="s">
        <v>36</v>
      </c>
      <c r="I32" s="160" t="s">
        <v>35</v>
      </c>
      <c r="J32" s="159" t="s">
        <v>37</v>
      </c>
      <c r="L32" s="43"/>
    </row>
    <row r="33" s="1" customFormat="1" ht="14.4" customHeight="1">
      <c r="B33" s="43"/>
      <c r="D33" s="161" t="s">
        <v>38</v>
      </c>
      <c r="E33" s="147" t="s">
        <v>39</v>
      </c>
      <c r="F33" s="162">
        <f>ROUND((SUM(BE120:BE159)),  2)</f>
        <v>0</v>
      </c>
      <c r="I33" s="163">
        <v>0.20999999999999999</v>
      </c>
      <c r="J33" s="162">
        <f>ROUND(((SUM(BE120:BE159))*I33),  2)</f>
        <v>0</v>
      </c>
      <c r="L33" s="43"/>
    </row>
    <row r="34" s="1" customFormat="1" ht="14.4" customHeight="1">
      <c r="B34" s="43"/>
      <c r="E34" s="147" t="s">
        <v>40</v>
      </c>
      <c r="F34" s="162">
        <f>ROUND((SUM(BF120:BF159)),  2)</f>
        <v>0</v>
      </c>
      <c r="I34" s="163">
        <v>0.14999999999999999</v>
      </c>
      <c r="J34" s="162">
        <f>ROUND(((SUM(BF120:BF159))*I34),  2)</f>
        <v>0</v>
      </c>
      <c r="L34" s="43"/>
    </row>
    <row r="35" hidden="1" s="1" customFormat="1" ht="14.4" customHeight="1">
      <c r="B35" s="43"/>
      <c r="E35" s="147" t="s">
        <v>41</v>
      </c>
      <c r="F35" s="162">
        <f>ROUND((SUM(BG120:BG159)),  2)</f>
        <v>0</v>
      </c>
      <c r="I35" s="163">
        <v>0.20999999999999999</v>
      </c>
      <c r="J35" s="162">
        <f>0</f>
        <v>0</v>
      </c>
      <c r="L35" s="43"/>
    </row>
    <row r="36" hidden="1" s="1" customFormat="1" ht="14.4" customHeight="1">
      <c r="B36" s="43"/>
      <c r="E36" s="147" t="s">
        <v>42</v>
      </c>
      <c r="F36" s="162">
        <f>ROUND((SUM(BH120:BH159)),  2)</f>
        <v>0</v>
      </c>
      <c r="I36" s="163">
        <v>0.14999999999999999</v>
      </c>
      <c r="J36" s="162">
        <f>0</f>
        <v>0</v>
      </c>
      <c r="L36" s="43"/>
    </row>
    <row r="37" hidden="1" s="1" customFormat="1" ht="14.4" customHeight="1">
      <c r="B37" s="43"/>
      <c r="E37" s="147" t="s">
        <v>43</v>
      </c>
      <c r="F37" s="162">
        <f>ROUND((SUM(BI120:BI159)),  2)</f>
        <v>0</v>
      </c>
      <c r="I37" s="163">
        <v>0</v>
      </c>
      <c r="J37" s="162">
        <f>0</f>
        <v>0</v>
      </c>
      <c r="L37" s="43"/>
    </row>
    <row r="38" s="1" customFormat="1" ht="6.96" customHeight="1">
      <c r="B38" s="43"/>
      <c r="I38" s="149"/>
      <c r="L38" s="43"/>
    </row>
    <row r="39" s="1" customFormat="1" ht="25.44" customHeight="1">
      <c r="B39" s="43"/>
      <c r="C39" s="164"/>
      <c r="D39" s="165" t="s">
        <v>44</v>
      </c>
      <c r="E39" s="166"/>
      <c r="F39" s="166"/>
      <c r="G39" s="167" t="s">
        <v>45</v>
      </c>
      <c r="H39" s="168" t="s">
        <v>46</v>
      </c>
      <c r="I39" s="169"/>
      <c r="J39" s="170">
        <f>SUM(J30:J37)</f>
        <v>0</v>
      </c>
      <c r="K39" s="171"/>
      <c r="L39" s="43"/>
    </row>
    <row r="40" s="1" customFormat="1" ht="14.4" customHeight="1">
      <c r="B40" s="43"/>
      <c r="I40" s="149"/>
      <c r="L40" s="43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47</v>
      </c>
      <c r="E50" s="173"/>
      <c r="F50" s="173"/>
      <c r="G50" s="172" t="s">
        <v>48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49</v>
      </c>
      <c r="E61" s="176"/>
      <c r="F61" s="177" t="s">
        <v>50</v>
      </c>
      <c r="G61" s="175" t="s">
        <v>49</v>
      </c>
      <c r="H61" s="176"/>
      <c r="I61" s="178"/>
      <c r="J61" s="179" t="s">
        <v>50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51</v>
      </c>
      <c r="E65" s="173"/>
      <c r="F65" s="173"/>
      <c r="G65" s="172" t="s">
        <v>52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49</v>
      </c>
      <c r="E76" s="176"/>
      <c r="F76" s="177" t="s">
        <v>50</v>
      </c>
      <c r="G76" s="175" t="s">
        <v>49</v>
      </c>
      <c r="H76" s="176"/>
      <c r="I76" s="178"/>
      <c r="J76" s="179" t="s">
        <v>50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118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Doplnění chodníku v křižovatce ulic Sokolská a Sušilova - rozc.Kouty, Zábřeh</v>
      </c>
      <c r="F85" s="32"/>
      <c r="G85" s="32"/>
      <c r="H85" s="32"/>
      <c r="I85" s="149"/>
      <c r="J85" s="39"/>
      <c r="K85" s="39"/>
      <c r="L85" s="43"/>
    </row>
    <row r="86" s="1" customFormat="1" ht="12" customHeight="1">
      <c r="B86" s="38"/>
      <c r="C86" s="32" t="s">
        <v>114</v>
      </c>
      <c r="D86" s="39"/>
      <c r="E86" s="39"/>
      <c r="F86" s="39"/>
      <c r="G86" s="39"/>
      <c r="H86" s="39"/>
      <c r="I86" s="14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800 - Vegetační a sadové úpravy</v>
      </c>
      <c r="F87" s="39"/>
      <c r="G87" s="39"/>
      <c r="H87" s="39"/>
      <c r="I87" s="14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Zábřeh</v>
      </c>
      <c r="G89" s="39"/>
      <c r="H89" s="39"/>
      <c r="I89" s="151" t="s">
        <v>22</v>
      </c>
      <c r="J89" s="74" t="str">
        <f>IF(J12="","",J12)</f>
        <v>26. 12. 2018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51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51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49"/>
      <c r="J93" s="39"/>
      <c r="K93" s="39"/>
      <c r="L93" s="43"/>
    </row>
    <row r="94" s="1" customFormat="1" ht="29.28" customHeight="1"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2.8" customHeight="1">
      <c r="B96" s="38"/>
      <c r="C96" s="191" t="s">
        <v>121</v>
      </c>
      <c r="D96" s="39"/>
      <c r="E96" s="39"/>
      <c r="F96" s="39"/>
      <c r="G96" s="39"/>
      <c r="H96" s="39"/>
      <c r="I96" s="149"/>
      <c r="J96" s="105">
        <f>J120</f>
        <v>0</v>
      </c>
      <c r="K96" s="39"/>
      <c r="L96" s="43"/>
      <c r="AU96" s="17" t="s">
        <v>122</v>
      </c>
    </row>
    <row r="97" s="8" customFormat="1" ht="24.96" customHeight="1">
      <c r="B97" s="192"/>
      <c r="C97" s="193"/>
      <c r="D97" s="194" t="s">
        <v>123</v>
      </c>
      <c r="E97" s="195"/>
      <c r="F97" s="195"/>
      <c r="G97" s="195"/>
      <c r="H97" s="195"/>
      <c r="I97" s="196"/>
      <c r="J97" s="197">
        <f>J121</f>
        <v>0</v>
      </c>
      <c r="K97" s="193"/>
      <c r="L97" s="198"/>
    </row>
    <row r="98" s="9" customFormat="1" ht="19.92" customHeight="1">
      <c r="B98" s="199"/>
      <c r="C98" s="128"/>
      <c r="D98" s="200" t="s">
        <v>124</v>
      </c>
      <c r="E98" s="201"/>
      <c r="F98" s="201"/>
      <c r="G98" s="201"/>
      <c r="H98" s="201"/>
      <c r="I98" s="202"/>
      <c r="J98" s="203">
        <f>J122</f>
        <v>0</v>
      </c>
      <c r="K98" s="128"/>
      <c r="L98" s="204"/>
    </row>
    <row r="99" s="9" customFormat="1" ht="19.92" customHeight="1">
      <c r="B99" s="199"/>
      <c r="C99" s="128"/>
      <c r="D99" s="200" t="s">
        <v>607</v>
      </c>
      <c r="E99" s="201"/>
      <c r="F99" s="201"/>
      <c r="G99" s="201"/>
      <c r="H99" s="201"/>
      <c r="I99" s="202"/>
      <c r="J99" s="203">
        <f>J136</f>
        <v>0</v>
      </c>
      <c r="K99" s="128"/>
      <c r="L99" s="204"/>
    </row>
    <row r="100" s="9" customFormat="1" ht="19.92" customHeight="1">
      <c r="B100" s="199"/>
      <c r="C100" s="128"/>
      <c r="D100" s="200" t="s">
        <v>244</v>
      </c>
      <c r="E100" s="201"/>
      <c r="F100" s="201"/>
      <c r="G100" s="201"/>
      <c r="H100" s="201"/>
      <c r="I100" s="202"/>
      <c r="J100" s="203">
        <f>J158</f>
        <v>0</v>
      </c>
      <c r="K100" s="128"/>
      <c r="L100" s="204"/>
    </row>
    <row r="101" s="1" customFormat="1" ht="21.84" customHeight="1">
      <c r="B101" s="38"/>
      <c r="C101" s="39"/>
      <c r="D101" s="39"/>
      <c r="E101" s="39"/>
      <c r="F101" s="39"/>
      <c r="G101" s="39"/>
      <c r="H101" s="39"/>
      <c r="I101" s="149"/>
      <c r="J101" s="39"/>
      <c r="K101" s="39"/>
      <c r="L101" s="43"/>
    </row>
    <row r="102" s="1" customFormat="1" ht="6.96" customHeight="1">
      <c r="B102" s="61"/>
      <c r="C102" s="62"/>
      <c r="D102" s="62"/>
      <c r="E102" s="62"/>
      <c r="F102" s="62"/>
      <c r="G102" s="62"/>
      <c r="H102" s="62"/>
      <c r="I102" s="182"/>
      <c r="J102" s="62"/>
      <c r="K102" s="62"/>
      <c r="L102" s="43"/>
    </row>
    <row r="106" s="1" customFormat="1" ht="6.96" customHeight="1">
      <c r="B106" s="63"/>
      <c r="C106" s="64"/>
      <c r="D106" s="64"/>
      <c r="E106" s="64"/>
      <c r="F106" s="64"/>
      <c r="G106" s="64"/>
      <c r="H106" s="64"/>
      <c r="I106" s="185"/>
      <c r="J106" s="64"/>
      <c r="K106" s="64"/>
      <c r="L106" s="43"/>
    </row>
    <row r="107" s="1" customFormat="1" ht="24.96" customHeight="1">
      <c r="B107" s="38"/>
      <c r="C107" s="23" t="s">
        <v>127</v>
      </c>
      <c r="D107" s="39"/>
      <c r="E107" s="39"/>
      <c r="F107" s="39"/>
      <c r="G107" s="39"/>
      <c r="H107" s="39"/>
      <c r="I107" s="149"/>
      <c r="J107" s="39"/>
      <c r="K107" s="39"/>
      <c r="L107" s="43"/>
    </row>
    <row r="108" s="1" customFormat="1" ht="6.96" customHeight="1">
      <c r="B108" s="38"/>
      <c r="C108" s="39"/>
      <c r="D108" s="39"/>
      <c r="E108" s="39"/>
      <c r="F108" s="39"/>
      <c r="G108" s="39"/>
      <c r="H108" s="39"/>
      <c r="I108" s="149"/>
      <c r="J108" s="39"/>
      <c r="K108" s="39"/>
      <c r="L108" s="43"/>
    </row>
    <row r="109" s="1" customFormat="1" ht="12" customHeight="1">
      <c r="B109" s="38"/>
      <c r="C109" s="32" t="s">
        <v>16</v>
      </c>
      <c r="D109" s="39"/>
      <c r="E109" s="39"/>
      <c r="F109" s="39"/>
      <c r="G109" s="39"/>
      <c r="H109" s="39"/>
      <c r="I109" s="149"/>
      <c r="J109" s="39"/>
      <c r="K109" s="39"/>
      <c r="L109" s="43"/>
    </row>
    <row r="110" s="1" customFormat="1" ht="16.5" customHeight="1">
      <c r="B110" s="38"/>
      <c r="C110" s="39"/>
      <c r="D110" s="39"/>
      <c r="E110" s="186" t="str">
        <f>E7</f>
        <v>Doplnění chodníku v křižovatce ulic Sokolská a Sušilova - rozc.Kouty, Zábřeh</v>
      </c>
      <c r="F110" s="32"/>
      <c r="G110" s="32"/>
      <c r="H110" s="32"/>
      <c r="I110" s="149"/>
      <c r="J110" s="39"/>
      <c r="K110" s="39"/>
      <c r="L110" s="43"/>
    </row>
    <row r="111" s="1" customFormat="1" ht="12" customHeight="1">
      <c r="B111" s="38"/>
      <c r="C111" s="32" t="s">
        <v>114</v>
      </c>
      <c r="D111" s="39"/>
      <c r="E111" s="39"/>
      <c r="F111" s="39"/>
      <c r="G111" s="39"/>
      <c r="H111" s="39"/>
      <c r="I111" s="149"/>
      <c r="J111" s="39"/>
      <c r="K111" s="39"/>
      <c r="L111" s="43"/>
    </row>
    <row r="112" s="1" customFormat="1" ht="16.5" customHeight="1">
      <c r="B112" s="38"/>
      <c r="C112" s="39"/>
      <c r="D112" s="39"/>
      <c r="E112" s="71" t="str">
        <f>E9</f>
        <v>800 - Vegetační a sadové úpravy</v>
      </c>
      <c r="F112" s="39"/>
      <c r="G112" s="39"/>
      <c r="H112" s="39"/>
      <c r="I112" s="149"/>
      <c r="J112" s="39"/>
      <c r="K112" s="39"/>
      <c r="L112" s="43"/>
    </row>
    <row r="113" s="1" customFormat="1" ht="6.96" customHeight="1">
      <c r="B113" s="38"/>
      <c r="C113" s="39"/>
      <c r="D113" s="39"/>
      <c r="E113" s="39"/>
      <c r="F113" s="39"/>
      <c r="G113" s="39"/>
      <c r="H113" s="39"/>
      <c r="I113" s="149"/>
      <c r="J113" s="39"/>
      <c r="K113" s="39"/>
      <c r="L113" s="43"/>
    </row>
    <row r="114" s="1" customFormat="1" ht="12" customHeight="1">
      <c r="B114" s="38"/>
      <c r="C114" s="32" t="s">
        <v>20</v>
      </c>
      <c r="D114" s="39"/>
      <c r="E114" s="39"/>
      <c r="F114" s="27" t="str">
        <f>F12</f>
        <v>Zábřeh</v>
      </c>
      <c r="G114" s="39"/>
      <c r="H114" s="39"/>
      <c r="I114" s="151" t="s">
        <v>22</v>
      </c>
      <c r="J114" s="74" t="str">
        <f>IF(J12="","",J12)</f>
        <v>26. 12. 2018</v>
      </c>
      <c r="K114" s="39"/>
      <c r="L114" s="43"/>
    </row>
    <row r="115" s="1" customFormat="1" ht="6.96" customHeight="1">
      <c r="B115" s="38"/>
      <c r="C115" s="39"/>
      <c r="D115" s="39"/>
      <c r="E115" s="39"/>
      <c r="F115" s="39"/>
      <c r="G115" s="39"/>
      <c r="H115" s="39"/>
      <c r="I115" s="149"/>
      <c r="J115" s="39"/>
      <c r="K115" s="39"/>
      <c r="L115" s="43"/>
    </row>
    <row r="116" s="1" customFormat="1" ht="15.15" customHeight="1">
      <c r="B116" s="38"/>
      <c r="C116" s="32" t="s">
        <v>24</v>
      </c>
      <c r="D116" s="39"/>
      <c r="E116" s="39"/>
      <c r="F116" s="27" t="str">
        <f>E15</f>
        <v xml:space="preserve"> </v>
      </c>
      <c r="G116" s="39"/>
      <c r="H116" s="39"/>
      <c r="I116" s="151" t="s">
        <v>30</v>
      </c>
      <c r="J116" s="36" t="str">
        <f>E21</f>
        <v xml:space="preserve"> </v>
      </c>
      <c r="K116" s="39"/>
      <c r="L116" s="43"/>
    </row>
    <row r="117" s="1" customFormat="1" ht="15.15" customHeight="1">
      <c r="B117" s="38"/>
      <c r="C117" s="32" t="s">
        <v>28</v>
      </c>
      <c r="D117" s="39"/>
      <c r="E117" s="39"/>
      <c r="F117" s="27" t="str">
        <f>IF(E18="","",E18)</f>
        <v>Vyplň údaj</v>
      </c>
      <c r="G117" s="39"/>
      <c r="H117" s="39"/>
      <c r="I117" s="151" t="s">
        <v>32</v>
      </c>
      <c r="J117" s="36" t="str">
        <f>E24</f>
        <v xml:space="preserve"> </v>
      </c>
      <c r="K117" s="39"/>
      <c r="L117" s="43"/>
    </row>
    <row r="118" s="1" customFormat="1" ht="10.32" customHeight="1">
      <c r="B118" s="38"/>
      <c r="C118" s="39"/>
      <c r="D118" s="39"/>
      <c r="E118" s="39"/>
      <c r="F118" s="39"/>
      <c r="G118" s="39"/>
      <c r="H118" s="39"/>
      <c r="I118" s="149"/>
      <c r="J118" s="39"/>
      <c r="K118" s="39"/>
      <c r="L118" s="43"/>
    </row>
    <row r="119" s="10" customFormat="1" ht="29.28" customHeight="1">
      <c r="B119" s="205"/>
      <c r="C119" s="206" t="s">
        <v>128</v>
      </c>
      <c r="D119" s="207" t="s">
        <v>59</v>
      </c>
      <c r="E119" s="207" t="s">
        <v>55</v>
      </c>
      <c r="F119" s="207" t="s">
        <v>56</v>
      </c>
      <c r="G119" s="207" t="s">
        <v>129</v>
      </c>
      <c r="H119" s="207" t="s">
        <v>130</v>
      </c>
      <c r="I119" s="208" t="s">
        <v>131</v>
      </c>
      <c r="J119" s="207" t="s">
        <v>120</v>
      </c>
      <c r="K119" s="209" t="s">
        <v>132</v>
      </c>
      <c r="L119" s="210"/>
      <c r="M119" s="95" t="s">
        <v>1</v>
      </c>
      <c r="N119" s="96" t="s">
        <v>38</v>
      </c>
      <c r="O119" s="96" t="s">
        <v>133</v>
      </c>
      <c r="P119" s="96" t="s">
        <v>134</v>
      </c>
      <c r="Q119" s="96" t="s">
        <v>135</v>
      </c>
      <c r="R119" s="96" t="s">
        <v>136</v>
      </c>
      <c r="S119" s="96" t="s">
        <v>137</v>
      </c>
      <c r="T119" s="97" t="s">
        <v>138</v>
      </c>
    </row>
    <row r="120" s="1" customFormat="1" ht="22.8" customHeight="1">
      <c r="B120" s="38"/>
      <c r="C120" s="102" t="s">
        <v>139</v>
      </c>
      <c r="D120" s="39"/>
      <c r="E120" s="39"/>
      <c r="F120" s="39"/>
      <c r="G120" s="39"/>
      <c r="H120" s="39"/>
      <c r="I120" s="149"/>
      <c r="J120" s="211">
        <f>BK120</f>
        <v>0</v>
      </c>
      <c r="K120" s="39"/>
      <c r="L120" s="43"/>
      <c r="M120" s="98"/>
      <c r="N120" s="99"/>
      <c r="O120" s="99"/>
      <c r="P120" s="212">
        <f>P121</f>
        <v>0</v>
      </c>
      <c r="Q120" s="99"/>
      <c r="R120" s="212">
        <f>R121</f>
        <v>0.0064000000000000003</v>
      </c>
      <c r="S120" s="99"/>
      <c r="T120" s="213">
        <f>T121</f>
        <v>0</v>
      </c>
      <c r="AT120" s="17" t="s">
        <v>73</v>
      </c>
      <c r="AU120" s="17" t="s">
        <v>122</v>
      </c>
      <c r="BK120" s="214">
        <f>BK121</f>
        <v>0</v>
      </c>
    </row>
    <row r="121" s="11" customFormat="1" ht="25.92" customHeight="1">
      <c r="B121" s="215"/>
      <c r="C121" s="216"/>
      <c r="D121" s="217" t="s">
        <v>73</v>
      </c>
      <c r="E121" s="218" t="s">
        <v>140</v>
      </c>
      <c r="F121" s="218" t="s">
        <v>141</v>
      </c>
      <c r="G121" s="216"/>
      <c r="H121" s="216"/>
      <c r="I121" s="219"/>
      <c r="J121" s="220">
        <f>BK121</f>
        <v>0</v>
      </c>
      <c r="K121" s="216"/>
      <c r="L121" s="221"/>
      <c r="M121" s="222"/>
      <c r="N121" s="223"/>
      <c r="O121" s="223"/>
      <c r="P121" s="224">
        <f>P122+P136+P158</f>
        <v>0</v>
      </c>
      <c r="Q121" s="223"/>
      <c r="R121" s="224">
        <f>R122+R136+R158</f>
        <v>0.0064000000000000003</v>
      </c>
      <c r="S121" s="223"/>
      <c r="T121" s="225">
        <f>T122+T136+T158</f>
        <v>0</v>
      </c>
      <c r="AR121" s="226" t="s">
        <v>81</v>
      </c>
      <c r="AT121" s="227" t="s">
        <v>73</v>
      </c>
      <c r="AU121" s="227" t="s">
        <v>74</v>
      </c>
      <c r="AY121" s="226" t="s">
        <v>142</v>
      </c>
      <c r="BK121" s="228">
        <f>BK122+BK136+BK158</f>
        <v>0</v>
      </c>
    </row>
    <row r="122" s="11" customFormat="1" ht="22.8" customHeight="1">
      <c r="B122" s="215"/>
      <c r="C122" s="216"/>
      <c r="D122" s="217" t="s">
        <v>73</v>
      </c>
      <c r="E122" s="229" t="s">
        <v>81</v>
      </c>
      <c r="F122" s="229" t="s">
        <v>143</v>
      </c>
      <c r="G122" s="216"/>
      <c r="H122" s="216"/>
      <c r="I122" s="219"/>
      <c r="J122" s="230">
        <f>BK122</f>
        <v>0</v>
      </c>
      <c r="K122" s="216"/>
      <c r="L122" s="221"/>
      <c r="M122" s="222"/>
      <c r="N122" s="223"/>
      <c r="O122" s="223"/>
      <c r="P122" s="224">
        <f>SUM(P123:P135)</f>
        <v>0</v>
      </c>
      <c r="Q122" s="223"/>
      <c r="R122" s="224">
        <f>SUM(R123:R135)</f>
        <v>0</v>
      </c>
      <c r="S122" s="223"/>
      <c r="T122" s="225">
        <f>SUM(T123:T135)</f>
        <v>0</v>
      </c>
      <c r="AR122" s="226" t="s">
        <v>81</v>
      </c>
      <c r="AT122" s="227" t="s">
        <v>73</v>
      </c>
      <c r="AU122" s="227" t="s">
        <v>81</v>
      </c>
      <c r="AY122" s="226" t="s">
        <v>142</v>
      </c>
      <c r="BK122" s="228">
        <f>SUM(BK123:BK135)</f>
        <v>0</v>
      </c>
    </row>
    <row r="123" s="1" customFormat="1" ht="24" customHeight="1">
      <c r="B123" s="38"/>
      <c r="C123" s="231" t="s">
        <v>81</v>
      </c>
      <c r="D123" s="231" t="s">
        <v>144</v>
      </c>
      <c r="E123" s="232" t="s">
        <v>608</v>
      </c>
      <c r="F123" s="233" t="s">
        <v>609</v>
      </c>
      <c r="G123" s="234" t="s">
        <v>157</v>
      </c>
      <c r="H123" s="235">
        <v>12.800000000000001</v>
      </c>
      <c r="I123" s="236"/>
      <c r="J123" s="237">
        <f>ROUND(I123*H123,2)</f>
        <v>0</v>
      </c>
      <c r="K123" s="233" t="s">
        <v>148</v>
      </c>
      <c r="L123" s="43"/>
      <c r="M123" s="238" t="s">
        <v>1</v>
      </c>
      <c r="N123" s="239" t="s">
        <v>39</v>
      </c>
      <c r="O123" s="86"/>
      <c r="P123" s="240">
        <f>O123*H123</f>
        <v>0</v>
      </c>
      <c r="Q123" s="240">
        <v>0</v>
      </c>
      <c r="R123" s="240">
        <f>Q123*H123</f>
        <v>0</v>
      </c>
      <c r="S123" s="240">
        <v>0</v>
      </c>
      <c r="T123" s="241">
        <f>S123*H123</f>
        <v>0</v>
      </c>
      <c r="AR123" s="242" t="s">
        <v>149</v>
      </c>
      <c r="AT123" s="242" t="s">
        <v>144</v>
      </c>
      <c r="AU123" s="242" t="s">
        <v>83</v>
      </c>
      <c r="AY123" s="17" t="s">
        <v>142</v>
      </c>
      <c r="BE123" s="243">
        <f>IF(N123="základní",J123,0)</f>
        <v>0</v>
      </c>
      <c r="BF123" s="243">
        <f>IF(N123="snížená",J123,0)</f>
        <v>0</v>
      </c>
      <c r="BG123" s="243">
        <f>IF(N123="zákl. přenesená",J123,0)</f>
        <v>0</v>
      </c>
      <c r="BH123" s="243">
        <f>IF(N123="sníž. přenesená",J123,0)</f>
        <v>0</v>
      </c>
      <c r="BI123" s="243">
        <f>IF(N123="nulová",J123,0)</f>
        <v>0</v>
      </c>
      <c r="BJ123" s="17" t="s">
        <v>81</v>
      </c>
      <c r="BK123" s="243">
        <f>ROUND(I123*H123,2)</f>
        <v>0</v>
      </c>
      <c r="BL123" s="17" t="s">
        <v>149</v>
      </c>
      <c r="BM123" s="242" t="s">
        <v>610</v>
      </c>
    </row>
    <row r="124" s="12" customFormat="1">
      <c r="B124" s="244"/>
      <c r="C124" s="245"/>
      <c r="D124" s="246" t="s">
        <v>151</v>
      </c>
      <c r="E124" s="247" t="s">
        <v>1</v>
      </c>
      <c r="F124" s="248" t="s">
        <v>611</v>
      </c>
      <c r="G124" s="245"/>
      <c r="H124" s="247" t="s">
        <v>1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AT124" s="254" t="s">
        <v>151</v>
      </c>
      <c r="AU124" s="254" t="s">
        <v>83</v>
      </c>
      <c r="AV124" s="12" t="s">
        <v>81</v>
      </c>
      <c r="AW124" s="12" t="s">
        <v>31</v>
      </c>
      <c r="AX124" s="12" t="s">
        <v>74</v>
      </c>
      <c r="AY124" s="254" t="s">
        <v>142</v>
      </c>
    </row>
    <row r="125" s="12" customFormat="1">
      <c r="B125" s="244"/>
      <c r="C125" s="245"/>
      <c r="D125" s="246" t="s">
        <v>151</v>
      </c>
      <c r="E125" s="247" t="s">
        <v>1</v>
      </c>
      <c r="F125" s="248" t="s">
        <v>612</v>
      </c>
      <c r="G125" s="245"/>
      <c r="H125" s="247" t="s">
        <v>1</v>
      </c>
      <c r="I125" s="249"/>
      <c r="J125" s="245"/>
      <c r="K125" s="245"/>
      <c r="L125" s="250"/>
      <c r="M125" s="251"/>
      <c r="N125" s="252"/>
      <c r="O125" s="252"/>
      <c r="P125" s="252"/>
      <c r="Q125" s="252"/>
      <c r="R125" s="252"/>
      <c r="S125" s="252"/>
      <c r="T125" s="253"/>
      <c r="AT125" s="254" t="s">
        <v>151</v>
      </c>
      <c r="AU125" s="254" t="s">
        <v>83</v>
      </c>
      <c r="AV125" s="12" t="s">
        <v>81</v>
      </c>
      <c r="AW125" s="12" t="s">
        <v>31</v>
      </c>
      <c r="AX125" s="12" t="s">
        <v>74</v>
      </c>
      <c r="AY125" s="254" t="s">
        <v>142</v>
      </c>
    </row>
    <row r="126" s="13" customFormat="1">
      <c r="B126" s="255"/>
      <c r="C126" s="256"/>
      <c r="D126" s="246" t="s">
        <v>151</v>
      </c>
      <c r="E126" s="257" t="s">
        <v>1</v>
      </c>
      <c r="F126" s="258" t="s">
        <v>613</v>
      </c>
      <c r="G126" s="256"/>
      <c r="H126" s="259">
        <v>12</v>
      </c>
      <c r="I126" s="260"/>
      <c r="J126" s="256"/>
      <c r="K126" s="256"/>
      <c r="L126" s="261"/>
      <c r="M126" s="262"/>
      <c r="N126" s="263"/>
      <c r="O126" s="263"/>
      <c r="P126" s="263"/>
      <c r="Q126" s="263"/>
      <c r="R126" s="263"/>
      <c r="S126" s="263"/>
      <c r="T126" s="264"/>
      <c r="AT126" s="265" t="s">
        <v>151</v>
      </c>
      <c r="AU126" s="265" t="s">
        <v>83</v>
      </c>
      <c r="AV126" s="13" t="s">
        <v>83</v>
      </c>
      <c r="AW126" s="13" t="s">
        <v>31</v>
      </c>
      <c r="AX126" s="13" t="s">
        <v>74</v>
      </c>
      <c r="AY126" s="265" t="s">
        <v>142</v>
      </c>
    </row>
    <row r="127" s="12" customFormat="1">
      <c r="B127" s="244"/>
      <c r="C127" s="245"/>
      <c r="D127" s="246" t="s">
        <v>151</v>
      </c>
      <c r="E127" s="247" t="s">
        <v>1</v>
      </c>
      <c r="F127" s="248" t="s">
        <v>614</v>
      </c>
      <c r="G127" s="245"/>
      <c r="H127" s="247" t="s">
        <v>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151</v>
      </c>
      <c r="AU127" s="254" t="s">
        <v>83</v>
      </c>
      <c r="AV127" s="12" t="s">
        <v>81</v>
      </c>
      <c r="AW127" s="12" t="s">
        <v>31</v>
      </c>
      <c r="AX127" s="12" t="s">
        <v>74</v>
      </c>
      <c r="AY127" s="254" t="s">
        <v>142</v>
      </c>
    </row>
    <row r="128" s="13" customFormat="1">
      <c r="B128" s="255"/>
      <c r="C128" s="256"/>
      <c r="D128" s="246" t="s">
        <v>151</v>
      </c>
      <c r="E128" s="257" t="s">
        <v>1</v>
      </c>
      <c r="F128" s="258" t="s">
        <v>615</v>
      </c>
      <c r="G128" s="256"/>
      <c r="H128" s="259">
        <v>0.80000000000000004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AT128" s="265" t="s">
        <v>151</v>
      </c>
      <c r="AU128" s="265" t="s">
        <v>83</v>
      </c>
      <c r="AV128" s="13" t="s">
        <v>83</v>
      </c>
      <c r="AW128" s="13" t="s">
        <v>31</v>
      </c>
      <c r="AX128" s="13" t="s">
        <v>74</v>
      </c>
      <c r="AY128" s="265" t="s">
        <v>142</v>
      </c>
    </row>
    <row r="129" s="14" customFormat="1">
      <c r="B129" s="266"/>
      <c r="C129" s="267"/>
      <c r="D129" s="246" t="s">
        <v>151</v>
      </c>
      <c r="E129" s="268" t="s">
        <v>1</v>
      </c>
      <c r="F129" s="269" t="s">
        <v>154</v>
      </c>
      <c r="G129" s="267"/>
      <c r="H129" s="270">
        <v>12.800000000000001</v>
      </c>
      <c r="I129" s="271"/>
      <c r="J129" s="267"/>
      <c r="K129" s="267"/>
      <c r="L129" s="272"/>
      <c r="M129" s="273"/>
      <c r="N129" s="274"/>
      <c r="O129" s="274"/>
      <c r="P129" s="274"/>
      <c r="Q129" s="274"/>
      <c r="R129" s="274"/>
      <c r="S129" s="274"/>
      <c r="T129" s="275"/>
      <c r="AT129" s="276" t="s">
        <v>151</v>
      </c>
      <c r="AU129" s="276" t="s">
        <v>83</v>
      </c>
      <c r="AV129" s="14" t="s">
        <v>149</v>
      </c>
      <c r="AW129" s="14" t="s">
        <v>31</v>
      </c>
      <c r="AX129" s="14" t="s">
        <v>81</v>
      </c>
      <c r="AY129" s="276" t="s">
        <v>142</v>
      </c>
    </row>
    <row r="130" s="1" customFormat="1" ht="24" customHeight="1">
      <c r="B130" s="38"/>
      <c r="C130" s="231" t="s">
        <v>83</v>
      </c>
      <c r="D130" s="231" t="s">
        <v>144</v>
      </c>
      <c r="E130" s="232" t="s">
        <v>616</v>
      </c>
      <c r="F130" s="233" t="s">
        <v>617</v>
      </c>
      <c r="G130" s="234" t="s">
        <v>147</v>
      </c>
      <c r="H130" s="235">
        <v>128</v>
      </c>
      <c r="I130" s="236"/>
      <c r="J130" s="237">
        <f>ROUND(I130*H130,2)</f>
        <v>0</v>
      </c>
      <c r="K130" s="233" t="s">
        <v>148</v>
      </c>
      <c r="L130" s="43"/>
      <c r="M130" s="238" t="s">
        <v>1</v>
      </c>
      <c r="N130" s="239" t="s">
        <v>39</v>
      </c>
      <c r="O130" s="86"/>
      <c r="P130" s="240">
        <f>O130*H130</f>
        <v>0</v>
      </c>
      <c r="Q130" s="240">
        <v>0</v>
      </c>
      <c r="R130" s="240">
        <f>Q130*H130</f>
        <v>0</v>
      </c>
      <c r="S130" s="240">
        <v>0</v>
      </c>
      <c r="T130" s="241">
        <f>S130*H130</f>
        <v>0</v>
      </c>
      <c r="AR130" s="242" t="s">
        <v>149</v>
      </c>
      <c r="AT130" s="242" t="s">
        <v>144</v>
      </c>
      <c r="AU130" s="242" t="s">
        <v>83</v>
      </c>
      <c r="AY130" s="17" t="s">
        <v>142</v>
      </c>
      <c r="BE130" s="243">
        <f>IF(N130="základní",J130,0)</f>
        <v>0</v>
      </c>
      <c r="BF130" s="243">
        <f>IF(N130="snížená",J130,0)</f>
        <v>0</v>
      </c>
      <c r="BG130" s="243">
        <f>IF(N130="zákl. přenesená",J130,0)</f>
        <v>0</v>
      </c>
      <c r="BH130" s="243">
        <f>IF(N130="sníž. přenesená",J130,0)</f>
        <v>0</v>
      </c>
      <c r="BI130" s="243">
        <f>IF(N130="nulová",J130,0)</f>
        <v>0</v>
      </c>
      <c r="BJ130" s="17" t="s">
        <v>81</v>
      </c>
      <c r="BK130" s="243">
        <f>ROUND(I130*H130,2)</f>
        <v>0</v>
      </c>
      <c r="BL130" s="17" t="s">
        <v>149</v>
      </c>
      <c r="BM130" s="242" t="s">
        <v>618</v>
      </c>
    </row>
    <row r="131" s="12" customFormat="1">
      <c r="B131" s="244"/>
      <c r="C131" s="245"/>
      <c r="D131" s="246" t="s">
        <v>151</v>
      </c>
      <c r="E131" s="247" t="s">
        <v>1</v>
      </c>
      <c r="F131" s="248" t="s">
        <v>612</v>
      </c>
      <c r="G131" s="245"/>
      <c r="H131" s="247" t="s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151</v>
      </c>
      <c r="AU131" s="254" t="s">
        <v>83</v>
      </c>
      <c r="AV131" s="12" t="s">
        <v>81</v>
      </c>
      <c r="AW131" s="12" t="s">
        <v>31</v>
      </c>
      <c r="AX131" s="12" t="s">
        <v>74</v>
      </c>
      <c r="AY131" s="254" t="s">
        <v>142</v>
      </c>
    </row>
    <row r="132" s="13" customFormat="1">
      <c r="B132" s="255"/>
      <c r="C132" s="256"/>
      <c r="D132" s="246" t="s">
        <v>151</v>
      </c>
      <c r="E132" s="257" t="s">
        <v>1</v>
      </c>
      <c r="F132" s="258" t="s">
        <v>619</v>
      </c>
      <c r="G132" s="256"/>
      <c r="H132" s="259">
        <v>120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AT132" s="265" t="s">
        <v>151</v>
      </c>
      <c r="AU132" s="265" t="s">
        <v>83</v>
      </c>
      <c r="AV132" s="13" t="s">
        <v>83</v>
      </c>
      <c r="AW132" s="13" t="s">
        <v>31</v>
      </c>
      <c r="AX132" s="13" t="s">
        <v>74</v>
      </c>
      <c r="AY132" s="265" t="s">
        <v>142</v>
      </c>
    </row>
    <row r="133" s="12" customFormat="1">
      <c r="B133" s="244"/>
      <c r="C133" s="245"/>
      <c r="D133" s="246" t="s">
        <v>151</v>
      </c>
      <c r="E133" s="247" t="s">
        <v>1</v>
      </c>
      <c r="F133" s="248" t="s">
        <v>614</v>
      </c>
      <c r="G133" s="245"/>
      <c r="H133" s="247" t="s">
        <v>1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AT133" s="254" t="s">
        <v>151</v>
      </c>
      <c r="AU133" s="254" t="s">
        <v>83</v>
      </c>
      <c r="AV133" s="12" t="s">
        <v>81</v>
      </c>
      <c r="AW133" s="12" t="s">
        <v>31</v>
      </c>
      <c r="AX133" s="12" t="s">
        <v>74</v>
      </c>
      <c r="AY133" s="254" t="s">
        <v>142</v>
      </c>
    </row>
    <row r="134" s="13" customFormat="1">
      <c r="B134" s="255"/>
      <c r="C134" s="256"/>
      <c r="D134" s="246" t="s">
        <v>151</v>
      </c>
      <c r="E134" s="257" t="s">
        <v>1</v>
      </c>
      <c r="F134" s="258" t="s">
        <v>620</v>
      </c>
      <c r="G134" s="256"/>
      <c r="H134" s="259">
        <v>8</v>
      </c>
      <c r="I134" s="260"/>
      <c r="J134" s="256"/>
      <c r="K134" s="256"/>
      <c r="L134" s="261"/>
      <c r="M134" s="262"/>
      <c r="N134" s="263"/>
      <c r="O134" s="263"/>
      <c r="P134" s="263"/>
      <c r="Q134" s="263"/>
      <c r="R134" s="263"/>
      <c r="S134" s="263"/>
      <c r="T134" s="264"/>
      <c r="AT134" s="265" t="s">
        <v>151</v>
      </c>
      <c r="AU134" s="265" t="s">
        <v>83</v>
      </c>
      <c r="AV134" s="13" t="s">
        <v>83</v>
      </c>
      <c r="AW134" s="13" t="s">
        <v>31</v>
      </c>
      <c r="AX134" s="13" t="s">
        <v>74</v>
      </c>
      <c r="AY134" s="265" t="s">
        <v>142</v>
      </c>
    </row>
    <row r="135" s="14" customFormat="1">
      <c r="B135" s="266"/>
      <c r="C135" s="267"/>
      <c r="D135" s="246" t="s">
        <v>151</v>
      </c>
      <c r="E135" s="268" t="s">
        <v>1</v>
      </c>
      <c r="F135" s="269" t="s">
        <v>154</v>
      </c>
      <c r="G135" s="267"/>
      <c r="H135" s="270">
        <v>128</v>
      </c>
      <c r="I135" s="271"/>
      <c r="J135" s="267"/>
      <c r="K135" s="267"/>
      <c r="L135" s="272"/>
      <c r="M135" s="273"/>
      <c r="N135" s="274"/>
      <c r="O135" s="274"/>
      <c r="P135" s="274"/>
      <c r="Q135" s="274"/>
      <c r="R135" s="274"/>
      <c r="S135" s="274"/>
      <c r="T135" s="275"/>
      <c r="AT135" s="276" t="s">
        <v>151</v>
      </c>
      <c r="AU135" s="276" t="s">
        <v>83</v>
      </c>
      <c r="AV135" s="14" t="s">
        <v>149</v>
      </c>
      <c r="AW135" s="14" t="s">
        <v>31</v>
      </c>
      <c r="AX135" s="14" t="s">
        <v>81</v>
      </c>
      <c r="AY135" s="276" t="s">
        <v>142</v>
      </c>
    </row>
    <row r="136" s="11" customFormat="1" ht="22.8" customHeight="1">
      <c r="B136" s="215"/>
      <c r="C136" s="216"/>
      <c r="D136" s="217" t="s">
        <v>73</v>
      </c>
      <c r="E136" s="229" t="s">
        <v>333</v>
      </c>
      <c r="F136" s="229" t="s">
        <v>621</v>
      </c>
      <c r="G136" s="216"/>
      <c r="H136" s="216"/>
      <c r="I136" s="219"/>
      <c r="J136" s="230">
        <f>BK136</f>
        <v>0</v>
      </c>
      <c r="K136" s="216"/>
      <c r="L136" s="221"/>
      <c r="M136" s="222"/>
      <c r="N136" s="223"/>
      <c r="O136" s="223"/>
      <c r="P136" s="224">
        <f>SUM(P137:P157)</f>
        <v>0</v>
      </c>
      <c r="Q136" s="223"/>
      <c r="R136" s="224">
        <f>SUM(R137:R157)</f>
        <v>0.0064000000000000003</v>
      </c>
      <c r="S136" s="223"/>
      <c r="T136" s="225">
        <f>SUM(T137:T157)</f>
        <v>0</v>
      </c>
      <c r="AR136" s="226" t="s">
        <v>81</v>
      </c>
      <c r="AT136" s="227" t="s">
        <v>73</v>
      </c>
      <c r="AU136" s="227" t="s">
        <v>81</v>
      </c>
      <c r="AY136" s="226" t="s">
        <v>142</v>
      </c>
      <c r="BK136" s="228">
        <f>SUM(BK137:BK157)</f>
        <v>0</v>
      </c>
    </row>
    <row r="137" s="1" customFormat="1" ht="16.5" customHeight="1">
      <c r="B137" s="38"/>
      <c r="C137" s="231" t="s">
        <v>163</v>
      </c>
      <c r="D137" s="231" t="s">
        <v>144</v>
      </c>
      <c r="E137" s="232" t="s">
        <v>622</v>
      </c>
      <c r="F137" s="233" t="s">
        <v>623</v>
      </c>
      <c r="G137" s="234" t="s">
        <v>157</v>
      </c>
      <c r="H137" s="235">
        <v>12.800000000000001</v>
      </c>
      <c r="I137" s="236"/>
      <c r="J137" s="237">
        <f>ROUND(I137*H137,2)</f>
        <v>0</v>
      </c>
      <c r="K137" s="233" t="s">
        <v>148</v>
      </c>
      <c r="L137" s="43"/>
      <c r="M137" s="238" t="s">
        <v>1</v>
      </c>
      <c r="N137" s="239" t="s">
        <v>39</v>
      </c>
      <c r="O137" s="86"/>
      <c r="P137" s="240">
        <f>O137*H137</f>
        <v>0</v>
      </c>
      <c r="Q137" s="240">
        <v>0</v>
      </c>
      <c r="R137" s="240">
        <f>Q137*H137</f>
        <v>0</v>
      </c>
      <c r="S137" s="240">
        <v>0</v>
      </c>
      <c r="T137" s="241">
        <f>S137*H137</f>
        <v>0</v>
      </c>
      <c r="AR137" s="242" t="s">
        <v>149</v>
      </c>
      <c r="AT137" s="242" t="s">
        <v>144</v>
      </c>
      <c r="AU137" s="242" t="s">
        <v>83</v>
      </c>
      <c r="AY137" s="17" t="s">
        <v>142</v>
      </c>
      <c r="BE137" s="243">
        <f>IF(N137="základní",J137,0)</f>
        <v>0</v>
      </c>
      <c r="BF137" s="243">
        <f>IF(N137="snížená",J137,0)</f>
        <v>0</v>
      </c>
      <c r="BG137" s="243">
        <f>IF(N137="zákl. přenesená",J137,0)</f>
        <v>0</v>
      </c>
      <c r="BH137" s="243">
        <f>IF(N137="sníž. přenesená",J137,0)</f>
        <v>0</v>
      </c>
      <c r="BI137" s="243">
        <f>IF(N137="nulová",J137,0)</f>
        <v>0</v>
      </c>
      <c r="BJ137" s="17" t="s">
        <v>81</v>
      </c>
      <c r="BK137" s="243">
        <f>ROUND(I137*H137,2)</f>
        <v>0</v>
      </c>
      <c r="BL137" s="17" t="s">
        <v>149</v>
      </c>
      <c r="BM137" s="242" t="s">
        <v>624</v>
      </c>
    </row>
    <row r="138" s="12" customFormat="1">
      <c r="B138" s="244"/>
      <c r="C138" s="245"/>
      <c r="D138" s="246" t="s">
        <v>151</v>
      </c>
      <c r="E138" s="247" t="s">
        <v>1</v>
      </c>
      <c r="F138" s="248" t="s">
        <v>611</v>
      </c>
      <c r="G138" s="245"/>
      <c r="H138" s="247" t="s">
        <v>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151</v>
      </c>
      <c r="AU138" s="254" t="s">
        <v>83</v>
      </c>
      <c r="AV138" s="12" t="s">
        <v>81</v>
      </c>
      <c r="AW138" s="12" t="s">
        <v>31</v>
      </c>
      <c r="AX138" s="12" t="s">
        <v>74</v>
      </c>
      <c r="AY138" s="254" t="s">
        <v>142</v>
      </c>
    </row>
    <row r="139" s="12" customFormat="1">
      <c r="B139" s="244"/>
      <c r="C139" s="245"/>
      <c r="D139" s="246" t="s">
        <v>151</v>
      </c>
      <c r="E139" s="247" t="s">
        <v>1</v>
      </c>
      <c r="F139" s="248" t="s">
        <v>612</v>
      </c>
      <c r="G139" s="245"/>
      <c r="H139" s="247" t="s">
        <v>1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151</v>
      </c>
      <c r="AU139" s="254" t="s">
        <v>83</v>
      </c>
      <c r="AV139" s="12" t="s">
        <v>81</v>
      </c>
      <c r="AW139" s="12" t="s">
        <v>31</v>
      </c>
      <c r="AX139" s="12" t="s">
        <v>74</v>
      </c>
      <c r="AY139" s="254" t="s">
        <v>142</v>
      </c>
    </row>
    <row r="140" s="13" customFormat="1">
      <c r="B140" s="255"/>
      <c r="C140" s="256"/>
      <c r="D140" s="246" t="s">
        <v>151</v>
      </c>
      <c r="E140" s="257" t="s">
        <v>1</v>
      </c>
      <c r="F140" s="258" t="s">
        <v>613</v>
      </c>
      <c r="G140" s="256"/>
      <c r="H140" s="259">
        <v>12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AT140" s="265" t="s">
        <v>151</v>
      </c>
      <c r="AU140" s="265" t="s">
        <v>83</v>
      </c>
      <c r="AV140" s="13" t="s">
        <v>83</v>
      </c>
      <c r="AW140" s="13" t="s">
        <v>31</v>
      </c>
      <c r="AX140" s="13" t="s">
        <v>74</v>
      </c>
      <c r="AY140" s="265" t="s">
        <v>142</v>
      </c>
    </row>
    <row r="141" s="12" customFormat="1">
      <c r="B141" s="244"/>
      <c r="C141" s="245"/>
      <c r="D141" s="246" t="s">
        <v>151</v>
      </c>
      <c r="E141" s="247" t="s">
        <v>1</v>
      </c>
      <c r="F141" s="248" t="s">
        <v>614</v>
      </c>
      <c r="G141" s="245"/>
      <c r="H141" s="247" t="s">
        <v>1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AT141" s="254" t="s">
        <v>151</v>
      </c>
      <c r="AU141" s="254" t="s">
        <v>83</v>
      </c>
      <c r="AV141" s="12" t="s">
        <v>81</v>
      </c>
      <c r="AW141" s="12" t="s">
        <v>31</v>
      </c>
      <c r="AX141" s="12" t="s">
        <v>74</v>
      </c>
      <c r="AY141" s="254" t="s">
        <v>142</v>
      </c>
    </row>
    <row r="142" s="13" customFormat="1">
      <c r="B142" s="255"/>
      <c r="C142" s="256"/>
      <c r="D142" s="246" t="s">
        <v>151</v>
      </c>
      <c r="E142" s="257" t="s">
        <v>1</v>
      </c>
      <c r="F142" s="258" t="s">
        <v>615</v>
      </c>
      <c r="G142" s="256"/>
      <c r="H142" s="259">
        <v>0.80000000000000004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AT142" s="265" t="s">
        <v>151</v>
      </c>
      <c r="AU142" s="265" t="s">
        <v>83</v>
      </c>
      <c r="AV142" s="13" t="s">
        <v>83</v>
      </c>
      <c r="AW142" s="13" t="s">
        <v>31</v>
      </c>
      <c r="AX142" s="13" t="s">
        <v>74</v>
      </c>
      <c r="AY142" s="265" t="s">
        <v>142</v>
      </c>
    </row>
    <row r="143" s="14" customFormat="1">
      <c r="B143" s="266"/>
      <c r="C143" s="267"/>
      <c r="D143" s="246" t="s">
        <v>151</v>
      </c>
      <c r="E143" s="268" t="s">
        <v>1</v>
      </c>
      <c r="F143" s="269" t="s">
        <v>154</v>
      </c>
      <c r="G143" s="267"/>
      <c r="H143" s="270">
        <v>12.800000000000001</v>
      </c>
      <c r="I143" s="271"/>
      <c r="J143" s="267"/>
      <c r="K143" s="267"/>
      <c r="L143" s="272"/>
      <c r="M143" s="273"/>
      <c r="N143" s="274"/>
      <c r="O143" s="274"/>
      <c r="P143" s="274"/>
      <c r="Q143" s="274"/>
      <c r="R143" s="274"/>
      <c r="S143" s="274"/>
      <c r="T143" s="275"/>
      <c r="AT143" s="276" t="s">
        <v>151</v>
      </c>
      <c r="AU143" s="276" t="s">
        <v>83</v>
      </c>
      <c r="AV143" s="14" t="s">
        <v>149</v>
      </c>
      <c r="AW143" s="14" t="s">
        <v>31</v>
      </c>
      <c r="AX143" s="14" t="s">
        <v>81</v>
      </c>
      <c r="AY143" s="276" t="s">
        <v>142</v>
      </c>
    </row>
    <row r="144" s="1" customFormat="1" ht="24" customHeight="1">
      <c r="B144" s="38"/>
      <c r="C144" s="231" t="s">
        <v>149</v>
      </c>
      <c r="D144" s="231" t="s">
        <v>144</v>
      </c>
      <c r="E144" s="232" t="s">
        <v>625</v>
      </c>
      <c r="F144" s="233" t="s">
        <v>626</v>
      </c>
      <c r="G144" s="234" t="s">
        <v>147</v>
      </c>
      <c r="H144" s="235">
        <v>128</v>
      </c>
      <c r="I144" s="236"/>
      <c r="J144" s="237">
        <f>ROUND(I144*H144,2)</f>
        <v>0</v>
      </c>
      <c r="K144" s="233" t="s">
        <v>148</v>
      </c>
      <c r="L144" s="43"/>
      <c r="M144" s="238" t="s">
        <v>1</v>
      </c>
      <c r="N144" s="239" t="s">
        <v>39</v>
      </c>
      <c r="O144" s="86"/>
      <c r="P144" s="240">
        <f>O144*H144</f>
        <v>0</v>
      </c>
      <c r="Q144" s="240">
        <v>0</v>
      </c>
      <c r="R144" s="240">
        <f>Q144*H144</f>
        <v>0</v>
      </c>
      <c r="S144" s="240">
        <v>0</v>
      </c>
      <c r="T144" s="241">
        <f>S144*H144</f>
        <v>0</v>
      </c>
      <c r="AR144" s="242" t="s">
        <v>149</v>
      </c>
      <c r="AT144" s="242" t="s">
        <v>144</v>
      </c>
      <c r="AU144" s="242" t="s">
        <v>83</v>
      </c>
      <c r="AY144" s="17" t="s">
        <v>142</v>
      </c>
      <c r="BE144" s="243">
        <f>IF(N144="základní",J144,0)</f>
        <v>0</v>
      </c>
      <c r="BF144" s="243">
        <f>IF(N144="snížená",J144,0)</f>
        <v>0</v>
      </c>
      <c r="BG144" s="243">
        <f>IF(N144="zákl. přenesená",J144,0)</f>
        <v>0</v>
      </c>
      <c r="BH144" s="243">
        <f>IF(N144="sníž. přenesená",J144,0)</f>
        <v>0</v>
      </c>
      <c r="BI144" s="243">
        <f>IF(N144="nulová",J144,0)</f>
        <v>0</v>
      </c>
      <c r="BJ144" s="17" t="s">
        <v>81</v>
      </c>
      <c r="BK144" s="243">
        <f>ROUND(I144*H144,2)</f>
        <v>0</v>
      </c>
      <c r="BL144" s="17" t="s">
        <v>149</v>
      </c>
      <c r="BM144" s="242" t="s">
        <v>627</v>
      </c>
    </row>
    <row r="145" s="12" customFormat="1">
      <c r="B145" s="244"/>
      <c r="C145" s="245"/>
      <c r="D145" s="246" t="s">
        <v>151</v>
      </c>
      <c r="E145" s="247" t="s">
        <v>1</v>
      </c>
      <c r="F145" s="248" t="s">
        <v>628</v>
      </c>
      <c r="G145" s="245"/>
      <c r="H145" s="247" t="s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151</v>
      </c>
      <c r="AU145" s="254" t="s">
        <v>83</v>
      </c>
      <c r="AV145" s="12" t="s">
        <v>81</v>
      </c>
      <c r="AW145" s="12" t="s">
        <v>31</v>
      </c>
      <c r="AX145" s="12" t="s">
        <v>74</v>
      </c>
      <c r="AY145" s="254" t="s">
        <v>142</v>
      </c>
    </row>
    <row r="146" s="12" customFormat="1">
      <c r="B146" s="244"/>
      <c r="C146" s="245"/>
      <c r="D146" s="246" t="s">
        <v>151</v>
      </c>
      <c r="E146" s="247" t="s">
        <v>1</v>
      </c>
      <c r="F146" s="248" t="s">
        <v>612</v>
      </c>
      <c r="G146" s="245"/>
      <c r="H146" s="247" t="s">
        <v>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AT146" s="254" t="s">
        <v>151</v>
      </c>
      <c r="AU146" s="254" t="s">
        <v>83</v>
      </c>
      <c r="AV146" s="12" t="s">
        <v>81</v>
      </c>
      <c r="AW146" s="12" t="s">
        <v>31</v>
      </c>
      <c r="AX146" s="12" t="s">
        <v>74</v>
      </c>
      <c r="AY146" s="254" t="s">
        <v>142</v>
      </c>
    </row>
    <row r="147" s="13" customFormat="1">
      <c r="B147" s="255"/>
      <c r="C147" s="256"/>
      <c r="D147" s="246" t="s">
        <v>151</v>
      </c>
      <c r="E147" s="257" t="s">
        <v>1</v>
      </c>
      <c r="F147" s="258" t="s">
        <v>619</v>
      </c>
      <c r="G147" s="256"/>
      <c r="H147" s="259">
        <v>120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AT147" s="265" t="s">
        <v>151</v>
      </c>
      <c r="AU147" s="265" t="s">
        <v>83</v>
      </c>
      <c r="AV147" s="13" t="s">
        <v>83</v>
      </c>
      <c r="AW147" s="13" t="s">
        <v>31</v>
      </c>
      <c r="AX147" s="13" t="s">
        <v>74</v>
      </c>
      <c r="AY147" s="265" t="s">
        <v>142</v>
      </c>
    </row>
    <row r="148" s="12" customFormat="1">
      <c r="B148" s="244"/>
      <c r="C148" s="245"/>
      <c r="D148" s="246" t="s">
        <v>151</v>
      </c>
      <c r="E148" s="247" t="s">
        <v>1</v>
      </c>
      <c r="F148" s="248" t="s">
        <v>614</v>
      </c>
      <c r="G148" s="245"/>
      <c r="H148" s="247" t="s">
        <v>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AT148" s="254" t="s">
        <v>151</v>
      </c>
      <c r="AU148" s="254" t="s">
        <v>83</v>
      </c>
      <c r="AV148" s="12" t="s">
        <v>81</v>
      </c>
      <c r="AW148" s="12" t="s">
        <v>31</v>
      </c>
      <c r="AX148" s="12" t="s">
        <v>74</v>
      </c>
      <c r="AY148" s="254" t="s">
        <v>142</v>
      </c>
    </row>
    <row r="149" s="13" customFormat="1">
      <c r="B149" s="255"/>
      <c r="C149" s="256"/>
      <c r="D149" s="246" t="s">
        <v>151</v>
      </c>
      <c r="E149" s="257" t="s">
        <v>1</v>
      </c>
      <c r="F149" s="258" t="s">
        <v>620</v>
      </c>
      <c r="G149" s="256"/>
      <c r="H149" s="259">
        <v>8</v>
      </c>
      <c r="I149" s="260"/>
      <c r="J149" s="256"/>
      <c r="K149" s="256"/>
      <c r="L149" s="261"/>
      <c r="M149" s="262"/>
      <c r="N149" s="263"/>
      <c r="O149" s="263"/>
      <c r="P149" s="263"/>
      <c r="Q149" s="263"/>
      <c r="R149" s="263"/>
      <c r="S149" s="263"/>
      <c r="T149" s="264"/>
      <c r="AT149" s="265" t="s">
        <v>151</v>
      </c>
      <c r="AU149" s="265" t="s">
        <v>83</v>
      </c>
      <c r="AV149" s="13" t="s">
        <v>83</v>
      </c>
      <c r="AW149" s="13" t="s">
        <v>31</v>
      </c>
      <c r="AX149" s="13" t="s">
        <v>74</v>
      </c>
      <c r="AY149" s="265" t="s">
        <v>142</v>
      </c>
    </row>
    <row r="150" s="14" customFormat="1">
      <c r="B150" s="266"/>
      <c r="C150" s="267"/>
      <c r="D150" s="246" t="s">
        <v>151</v>
      </c>
      <c r="E150" s="268" t="s">
        <v>1</v>
      </c>
      <c r="F150" s="269" t="s">
        <v>154</v>
      </c>
      <c r="G150" s="267"/>
      <c r="H150" s="270">
        <v>128</v>
      </c>
      <c r="I150" s="271"/>
      <c r="J150" s="267"/>
      <c r="K150" s="267"/>
      <c r="L150" s="272"/>
      <c r="M150" s="273"/>
      <c r="N150" s="274"/>
      <c r="O150" s="274"/>
      <c r="P150" s="274"/>
      <c r="Q150" s="274"/>
      <c r="R150" s="274"/>
      <c r="S150" s="274"/>
      <c r="T150" s="275"/>
      <c r="AT150" s="276" t="s">
        <v>151</v>
      </c>
      <c r="AU150" s="276" t="s">
        <v>83</v>
      </c>
      <c r="AV150" s="14" t="s">
        <v>149</v>
      </c>
      <c r="AW150" s="14" t="s">
        <v>31</v>
      </c>
      <c r="AX150" s="14" t="s">
        <v>81</v>
      </c>
      <c r="AY150" s="276" t="s">
        <v>142</v>
      </c>
    </row>
    <row r="151" s="1" customFormat="1" ht="16.5" customHeight="1">
      <c r="B151" s="38"/>
      <c r="C151" s="291" t="s">
        <v>177</v>
      </c>
      <c r="D151" s="291" t="s">
        <v>273</v>
      </c>
      <c r="E151" s="292" t="s">
        <v>629</v>
      </c>
      <c r="F151" s="293" t="s">
        <v>630</v>
      </c>
      <c r="G151" s="294" t="s">
        <v>631</v>
      </c>
      <c r="H151" s="295">
        <v>6.4000000000000004</v>
      </c>
      <c r="I151" s="296"/>
      <c r="J151" s="297">
        <f>ROUND(I151*H151,2)</f>
        <v>0</v>
      </c>
      <c r="K151" s="293" t="s">
        <v>148</v>
      </c>
      <c r="L151" s="298"/>
      <c r="M151" s="299" t="s">
        <v>1</v>
      </c>
      <c r="N151" s="300" t="s">
        <v>39</v>
      </c>
      <c r="O151" s="86"/>
      <c r="P151" s="240">
        <f>O151*H151</f>
        <v>0</v>
      </c>
      <c r="Q151" s="240">
        <v>0.001</v>
      </c>
      <c r="R151" s="240">
        <f>Q151*H151</f>
        <v>0.0064000000000000003</v>
      </c>
      <c r="S151" s="240">
        <v>0</v>
      </c>
      <c r="T151" s="241">
        <f>S151*H151</f>
        <v>0</v>
      </c>
      <c r="AR151" s="242" t="s">
        <v>198</v>
      </c>
      <c r="AT151" s="242" t="s">
        <v>273</v>
      </c>
      <c r="AU151" s="242" t="s">
        <v>83</v>
      </c>
      <c r="AY151" s="17" t="s">
        <v>142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7" t="s">
        <v>81</v>
      </c>
      <c r="BK151" s="243">
        <f>ROUND(I151*H151,2)</f>
        <v>0</v>
      </c>
      <c r="BL151" s="17" t="s">
        <v>149</v>
      </c>
      <c r="BM151" s="242" t="s">
        <v>632</v>
      </c>
    </row>
    <row r="152" s="12" customFormat="1">
      <c r="B152" s="244"/>
      <c r="C152" s="245"/>
      <c r="D152" s="246" t="s">
        <v>151</v>
      </c>
      <c r="E152" s="247" t="s">
        <v>1</v>
      </c>
      <c r="F152" s="248" t="s">
        <v>628</v>
      </c>
      <c r="G152" s="245"/>
      <c r="H152" s="247" t="s">
        <v>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151</v>
      </c>
      <c r="AU152" s="254" t="s">
        <v>83</v>
      </c>
      <c r="AV152" s="12" t="s">
        <v>81</v>
      </c>
      <c r="AW152" s="12" t="s">
        <v>31</v>
      </c>
      <c r="AX152" s="12" t="s">
        <v>74</v>
      </c>
      <c r="AY152" s="254" t="s">
        <v>142</v>
      </c>
    </row>
    <row r="153" s="12" customFormat="1">
      <c r="B153" s="244"/>
      <c r="C153" s="245"/>
      <c r="D153" s="246" t="s">
        <v>151</v>
      </c>
      <c r="E153" s="247" t="s">
        <v>1</v>
      </c>
      <c r="F153" s="248" t="s">
        <v>612</v>
      </c>
      <c r="G153" s="245"/>
      <c r="H153" s="247" t="s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AT153" s="254" t="s">
        <v>151</v>
      </c>
      <c r="AU153" s="254" t="s">
        <v>83</v>
      </c>
      <c r="AV153" s="12" t="s">
        <v>81</v>
      </c>
      <c r="AW153" s="12" t="s">
        <v>31</v>
      </c>
      <c r="AX153" s="12" t="s">
        <v>74</v>
      </c>
      <c r="AY153" s="254" t="s">
        <v>142</v>
      </c>
    </row>
    <row r="154" s="13" customFormat="1">
      <c r="B154" s="255"/>
      <c r="C154" s="256"/>
      <c r="D154" s="246" t="s">
        <v>151</v>
      </c>
      <c r="E154" s="257" t="s">
        <v>1</v>
      </c>
      <c r="F154" s="258" t="s">
        <v>633</v>
      </c>
      <c r="G154" s="256"/>
      <c r="H154" s="259">
        <v>6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AT154" s="265" t="s">
        <v>151</v>
      </c>
      <c r="AU154" s="265" t="s">
        <v>83</v>
      </c>
      <c r="AV154" s="13" t="s">
        <v>83</v>
      </c>
      <c r="AW154" s="13" t="s">
        <v>31</v>
      </c>
      <c r="AX154" s="13" t="s">
        <v>74</v>
      </c>
      <c r="AY154" s="265" t="s">
        <v>142</v>
      </c>
    </row>
    <row r="155" s="12" customFormat="1">
      <c r="B155" s="244"/>
      <c r="C155" s="245"/>
      <c r="D155" s="246" t="s">
        <v>151</v>
      </c>
      <c r="E155" s="247" t="s">
        <v>1</v>
      </c>
      <c r="F155" s="248" t="s">
        <v>614</v>
      </c>
      <c r="G155" s="245"/>
      <c r="H155" s="247" t="s">
        <v>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AT155" s="254" t="s">
        <v>151</v>
      </c>
      <c r="AU155" s="254" t="s">
        <v>83</v>
      </c>
      <c r="AV155" s="12" t="s">
        <v>81</v>
      </c>
      <c r="AW155" s="12" t="s">
        <v>31</v>
      </c>
      <c r="AX155" s="12" t="s">
        <v>74</v>
      </c>
      <c r="AY155" s="254" t="s">
        <v>142</v>
      </c>
    </row>
    <row r="156" s="13" customFormat="1">
      <c r="B156" s="255"/>
      <c r="C156" s="256"/>
      <c r="D156" s="246" t="s">
        <v>151</v>
      </c>
      <c r="E156" s="257" t="s">
        <v>1</v>
      </c>
      <c r="F156" s="258" t="s">
        <v>634</v>
      </c>
      <c r="G156" s="256"/>
      <c r="H156" s="259">
        <v>0.40000000000000002</v>
      </c>
      <c r="I156" s="260"/>
      <c r="J156" s="256"/>
      <c r="K156" s="256"/>
      <c r="L156" s="261"/>
      <c r="M156" s="262"/>
      <c r="N156" s="263"/>
      <c r="O156" s="263"/>
      <c r="P156" s="263"/>
      <c r="Q156" s="263"/>
      <c r="R156" s="263"/>
      <c r="S156" s="263"/>
      <c r="T156" s="264"/>
      <c r="AT156" s="265" t="s">
        <v>151</v>
      </c>
      <c r="AU156" s="265" t="s">
        <v>83</v>
      </c>
      <c r="AV156" s="13" t="s">
        <v>83</v>
      </c>
      <c r="AW156" s="13" t="s">
        <v>31</v>
      </c>
      <c r="AX156" s="13" t="s">
        <v>74</v>
      </c>
      <c r="AY156" s="265" t="s">
        <v>142</v>
      </c>
    </row>
    <row r="157" s="14" customFormat="1">
      <c r="B157" s="266"/>
      <c r="C157" s="267"/>
      <c r="D157" s="246" t="s">
        <v>151</v>
      </c>
      <c r="E157" s="268" t="s">
        <v>1</v>
      </c>
      <c r="F157" s="269" t="s">
        <v>154</v>
      </c>
      <c r="G157" s="267"/>
      <c r="H157" s="270">
        <v>6.4000000000000004</v>
      </c>
      <c r="I157" s="271"/>
      <c r="J157" s="267"/>
      <c r="K157" s="267"/>
      <c r="L157" s="272"/>
      <c r="M157" s="273"/>
      <c r="N157" s="274"/>
      <c r="O157" s="274"/>
      <c r="P157" s="274"/>
      <c r="Q157" s="274"/>
      <c r="R157" s="274"/>
      <c r="S157" s="274"/>
      <c r="T157" s="275"/>
      <c r="AT157" s="276" t="s">
        <v>151</v>
      </c>
      <c r="AU157" s="276" t="s">
        <v>83</v>
      </c>
      <c r="AV157" s="14" t="s">
        <v>149</v>
      </c>
      <c r="AW157" s="14" t="s">
        <v>31</v>
      </c>
      <c r="AX157" s="14" t="s">
        <v>81</v>
      </c>
      <c r="AY157" s="276" t="s">
        <v>142</v>
      </c>
    </row>
    <row r="158" s="11" customFormat="1" ht="22.8" customHeight="1">
      <c r="B158" s="215"/>
      <c r="C158" s="216"/>
      <c r="D158" s="217" t="s">
        <v>73</v>
      </c>
      <c r="E158" s="229" t="s">
        <v>509</v>
      </c>
      <c r="F158" s="229" t="s">
        <v>510</v>
      </c>
      <c r="G158" s="216"/>
      <c r="H158" s="216"/>
      <c r="I158" s="219"/>
      <c r="J158" s="230">
        <f>BK158</f>
        <v>0</v>
      </c>
      <c r="K158" s="216"/>
      <c r="L158" s="221"/>
      <c r="M158" s="222"/>
      <c r="N158" s="223"/>
      <c r="O158" s="223"/>
      <c r="P158" s="224">
        <f>P159</f>
        <v>0</v>
      </c>
      <c r="Q158" s="223"/>
      <c r="R158" s="224">
        <f>R159</f>
        <v>0</v>
      </c>
      <c r="S158" s="223"/>
      <c r="T158" s="225">
        <f>T159</f>
        <v>0</v>
      </c>
      <c r="AR158" s="226" t="s">
        <v>81</v>
      </c>
      <c r="AT158" s="227" t="s">
        <v>73</v>
      </c>
      <c r="AU158" s="227" t="s">
        <v>81</v>
      </c>
      <c r="AY158" s="226" t="s">
        <v>142</v>
      </c>
      <c r="BK158" s="228">
        <f>BK159</f>
        <v>0</v>
      </c>
    </row>
    <row r="159" s="1" customFormat="1" ht="24" customHeight="1">
      <c r="B159" s="38"/>
      <c r="C159" s="231" t="s">
        <v>183</v>
      </c>
      <c r="D159" s="231" t="s">
        <v>144</v>
      </c>
      <c r="E159" s="232" t="s">
        <v>635</v>
      </c>
      <c r="F159" s="233" t="s">
        <v>636</v>
      </c>
      <c r="G159" s="234" t="s">
        <v>193</v>
      </c>
      <c r="H159" s="235">
        <v>0.0060000000000000001</v>
      </c>
      <c r="I159" s="236"/>
      <c r="J159" s="237">
        <f>ROUND(I159*H159,2)</f>
        <v>0</v>
      </c>
      <c r="K159" s="233" t="s">
        <v>148</v>
      </c>
      <c r="L159" s="43"/>
      <c r="M159" s="301" t="s">
        <v>1</v>
      </c>
      <c r="N159" s="302" t="s">
        <v>39</v>
      </c>
      <c r="O159" s="303"/>
      <c r="P159" s="304">
        <f>O159*H159</f>
        <v>0</v>
      </c>
      <c r="Q159" s="304">
        <v>0</v>
      </c>
      <c r="R159" s="304">
        <f>Q159*H159</f>
        <v>0</v>
      </c>
      <c r="S159" s="304">
        <v>0</v>
      </c>
      <c r="T159" s="305">
        <f>S159*H159</f>
        <v>0</v>
      </c>
      <c r="AR159" s="242" t="s">
        <v>149</v>
      </c>
      <c r="AT159" s="242" t="s">
        <v>144</v>
      </c>
      <c r="AU159" s="242" t="s">
        <v>83</v>
      </c>
      <c r="AY159" s="17" t="s">
        <v>142</v>
      </c>
      <c r="BE159" s="243">
        <f>IF(N159="základní",J159,0)</f>
        <v>0</v>
      </c>
      <c r="BF159" s="243">
        <f>IF(N159="snížená",J159,0)</f>
        <v>0</v>
      </c>
      <c r="BG159" s="243">
        <f>IF(N159="zákl. přenesená",J159,0)</f>
        <v>0</v>
      </c>
      <c r="BH159" s="243">
        <f>IF(N159="sníž. přenesená",J159,0)</f>
        <v>0</v>
      </c>
      <c r="BI159" s="243">
        <f>IF(N159="nulová",J159,0)</f>
        <v>0</v>
      </c>
      <c r="BJ159" s="17" t="s">
        <v>81</v>
      </c>
      <c r="BK159" s="243">
        <f>ROUND(I159*H159,2)</f>
        <v>0</v>
      </c>
      <c r="BL159" s="17" t="s">
        <v>149</v>
      </c>
      <c r="BM159" s="242" t="s">
        <v>637</v>
      </c>
    </row>
    <row r="160" s="1" customFormat="1" ht="6.96" customHeight="1">
      <c r="B160" s="61"/>
      <c r="C160" s="62"/>
      <c r="D160" s="62"/>
      <c r="E160" s="62"/>
      <c r="F160" s="62"/>
      <c r="G160" s="62"/>
      <c r="H160" s="62"/>
      <c r="I160" s="182"/>
      <c r="J160" s="62"/>
      <c r="K160" s="62"/>
      <c r="L160" s="43"/>
    </row>
  </sheetData>
  <sheetProtection sheet="1" autoFilter="0" formatColumns="0" formatRows="0" objects="1" scenarios="1" spinCount="100000" saltValue="EJ8+7e4snjPxDMQikNcRmYD5Ih0k7ZIy20BjldxOad0NvbHzb4ZnqltohRnrvnTeFJ2s/Jc99XzYkLQ0n8pS+g==" hashValue="G0tbyuUpDDlwCSfuLZ4pnJ3PuamCrxjnLzi3HB1iKk1xNI1uXusndDNcrlguakjQMyLEYatA7gbjIoaoRkFLaw==" algorithmName="SHA-512" password="CC35"/>
  <autoFilter ref="C119:K15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109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83</v>
      </c>
    </row>
    <row r="4" ht="24.96" customHeight="1">
      <c r="B4" s="20"/>
      <c r="D4" s="145" t="s">
        <v>113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Doplnění chodníku v křižovatce ulic Sokolská a Sušilova - rozc.Kouty, Zábřeh</v>
      </c>
      <c r="F7" s="147"/>
      <c r="G7" s="147"/>
      <c r="H7" s="147"/>
      <c r="L7" s="20"/>
    </row>
    <row r="8" s="1" customFormat="1" ht="12" customHeight="1">
      <c r="B8" s="43"/>
      <c r="D8" s="147" t="s">
        <v>114</v>
      </c>
      <c r="I8" s="149"/>
      <c r="L8" s="43"/>
    </row>
    <row r="9" s="1" customFormat="1" ht="36.96" customHeight="1">
      <c r="B9" s="43"/>
      <c r="E9" s="150" t="s">
        <v>638</v>
      </c>
      <c r="F9" s="1"/>
      <c r="G9" s="1"/>
      <c r="H9" s="1"/>
      <c r="I9" s="149"/>
      <c r="L9" s="43"/>
    </row>
    <row r="10" s="1" customFormat="1">
      <c r="B10" s="43"/>
      <c r="I10" s="149"/>
      <c r="L10" s="43"/>
    </row>
    <row r="11" s="1" customFormat="1" ht="12" customHeight="1">
      <c r="B11" s="43"/>
      <c r="D11" s="147" t="s">
        <v>18</v>
      </c>
      <c r="F11" s="136" t="s">
        <v>1</v>
      </c>
      <c r="I11" s="151" t="s">
        <v>19</v>
      </c>
      <c r="J11" s="136" t="s">
        <v>1</v>
      </c>
      <c r="L11" s="43"/>
    </row>
    <row r="12" s="1" customFormat="1" ht="12" customHeight="1">
      <c r="B12" s="43"/>
      <c r="D12" s="147" t="s">
        <v>20</v>
      </c>
      <c r="F12" s="136" t="s">
        <v>21</v>
      </c>
      <c r="I12" s="151" t="s">
        <v>22</v>
      </c>
      <c r="J12" s="152" t="str">
        <f>'Rekapitulace stavby'!AN8</f>
        <v>26. 12. 2018</v>
      </c>
      <c r="L12" s="43"/>
    </row>
    <row r="13" s="1" customFormat="1" ht="10.8" customHeight="1">
      <c r="B13" s="43"/>
      <c r="I13" s="149"/>
      <c r="L13" s="43"/>
    </row>
    <row r="14" s="1" customFormat="1" ht="12" customHeight="1">
      <c r="B14" s="43"/>
      <c r="D14" s="147" t="s">
        <v>24</v>
      </c>
      <c r="I14" s="151" t="s">
        <v>25</v>
      </c>
      <c r="J14" s="136" t="str">
        <f>IF('Rekapitulace stavby'!AN10="","",'Rekapitulace stavby'!AN10)</f>
        <v/>
      </c>
      <c r="L14" s="43"/>
    </row>
    <row r="15" s="1" customFormat="1" ht="18" customHeight="1">
      <c r="B15" s="43"/>
      <c r="E15" s="136" t="str">
        <f>IF('Rekapitulace stavby'!E11="","",'Rekapitulace stavby'!E11)</f>
        <v xml:space="preserve"> </v>
      </c>
      <c r="I15" s="151" t="s">
        <v>27</v>
      </c>
      <c r="J15" s="136" t="str">
        <f>IF('Rekapitulace stavby'!AN11="","",'Rekapitulace stavby'!AN11)</f>
        <v/>
      </c>
      <c r="L15" s="43"/>
    </row>
    <row r="16" s="1" customFormat="1" ht="6.96" customHeight="1">
      <c r="B16" s="43"/>
      <c r="I16" s="149"/>
      <c r="L16" s="43"/>
    </row>
    <row r="17" s="1" customFormat="1" ht="12" customHeight="1">
      <c r="B17" s="43"/>
      <c r="D17" s="147" t="s">
        <v>28</v>
      </c>
      <c r="I17" s="151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6"/>
      <c r="G18" s="136"/>
      <c r="H18" s="136"/>
      <c r="I18" s="151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9"/>
      <c r="L19" s="43"/>
    </row>
    <row r="20" s="1" customFormat="1" ht="12" customHeight="1">
      <c r="B20" s="43"/>
      <c r="D20" s="147" t="s">
        <v>30</v>
      </c>
      <c r="I20" s="151" t="s">
        <v>25</v>
      </c>
      <c r="J20" s="136" t="str">
        <f>IF('Rekapitulace stavby'!AN16="","",'Rekapitulace stavby'!AN16)</f>
        <v/>
      </c>
      <c r="L20" s="43"/>
    </row>
    <row r="21" s="1" customFormat="1" ht="18" customHeight="1">
      <c r="B21" s="43"/>
      <c r="E21" s="136" t="str">
        <f>IF('Rekapitulace stavby'!E17="","",'Rekapitulace stavby'!E17)</f>
        <v xml:space="preserve"> </v>
      </c>
      <c r="I21" s="151" t="s">
        <v>27</v>
      </c>
      <c r="J21" s="136" t="str">
        <f>IF('Rekapitulace stavby'!AN17="","",'Rekapitulace stavby'!AN17)</f>
        <v/>
      </c>
      <c r="L21" s="43"/>
    </row>
    <row r="22" s="1" customFormat="1" ht="6.96" customHeight="1">
      <c r="B22" s="43"/>
      <c r="I22" s="149"/>
      <c r="L22" s="43"/>
    </row>
    <row r="23" s="1" customFormat="1" ht="12" customHeight="1">
      <c r="B23" s="43"/>
      <c r="D23" s="147" t="s">
        <v>32</v>
      </c>
      <c r="I23" s="151" t="s">
        <v>25</v>
      </c>
      <c r="J23" s="136" t="str">
        <f>IF('Rekapitulace stavby'!AN19="","",'Rekapitulace stavby'!AN19)</f>
        <v/>
      </c>
      <c r="L23" s="43"/>
    </row>
    <row r="24" s="1" customFormat="1" ht="18" customHeight="1">
      <c r="B24" s="43"/>
      <c r="E24" s="136" t="str">
        <f>IF('Rekapitulace stavby'!E20="","",'Rekapitulace stavby'!E20)</f>
        <v xml:space="preserve"> </v>
      </c>
      <c r="I24" s="151" t="s">
        <v>27</v>
      </c>
      <c r="J24" s="136" t="str">
        <f>IF('Rekapitulace stavby'!AN20="","",'Rekapitulace stavby'!AN20)</f>
        <v/>
      </c>
      <c r="L24" s="43"/>
    </row>
    <row r="25" s="1" customFormat="1" ht="6.96" customHeight="1">
      <c r="B25" s="43"/>
      <c r="I25" s="149"/>
      <c r="L25" s="43"/>
    </row>
    <row r="26" s="1" customFormat="1" ht="12" customHeight="1">
      <c r="B26" s="43"/>
      <c r="D26" s="147" t="s">
        <v>33</v>
      </c>
      <c r="I26" s="149"/>
      <c r="L26" s="43"/>
    </row>
    <row r="27" s="7" customFormat="1" ht="16.5" customHeight="1">
      <c r="B27" s="153"/>
      <c r="E27" s="154" t="s">
        <v>1</v>
      </c>
      <c r="F27" s="154"/>
      <c r="G27" s="154"/>
      <c r="H27" s="154"/>
      <c r="I27" s="155"/>
      <c r="L27" s="153"/>
    </row>
    <row r="28" s="1" customFormat="1" ht="6.96" customHeight="1">
      <c r="B28" s="43"/>
      <c r="I28" s="14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56"/>
      <c r="J29" s="78"/>
      <c r="K29" s="78"/>
      <c r="L29" s="43"/>
    </row>
    <row r="30" s="1" customFormat="1" ht="25.44" customHeight="1">
      <c r="B30" s="43"/>
      <c r="D30" s="157" t="s">
        <v>34</v>
      </c>
      <c r="I30" s="149"/>
      <c r="J30" s="158">
        <f>ROUND(J118, 2)</f>
        <v>0</v>
      </c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14.4" customHeight="1">
      <c r="B32" s="43"/>
      <c r="F32" s="159" t="s">
        <v>36</v>
      </c>
      <c r="I32" s="160" t="s">
        <v>35</v>
      </c>
      <c r="J32" s="159" t="s">
        <v>37</v>
      </c>
      <c r="L32" s="43"/>
    </row>
    <row r="33" s="1" customFormat="1" ht="14.4" customHeight="1">
      <c r="B33" s="43"/>
      <c r="D33" s="161" t="s">
        <v>38</v>
      </c>
      <c r="E33" s="147" t="s">
        <v>39</v>
      </c>
      <c r="F33" s="162">
        <f>ROUND((SUM(BE118:BE146)),  2)</f>
        <v>0</v>
      </c>
      <c r="I33" s="163">
        <v>0.20999999999999999</v>
      </c>
      <c r="J33" s="162">
        <f>ROUND(((SUM(BE118:BE146))*I33),  2)</f>
        <v>0</v>
      </c>
      <c r="L33" s="43"/>
    </row>
    <row r="34" s="1" customFormat="1" ht="14.4" customHeight="1">
      <c r="B34" s="43"/>
      <c r="E34" s="147" t="s">
        <v>40</v>
      </c>
      <c r="F34" s="162">
        <f>ROUND((SUM(BF118:BF146)),  2)</f>
        <v>0</v>
      </c>
      <c r="I34" s="163">
        <v>0.14999999999999999</v>
      </c>
      <c r="J34" s="162">
        <f>ROUND(((SUM(BF118:BF146))*I34),  2)</f>
        <v>0</v>
      </c>
      <c r="L34" s="43"/>
    </row>
    <row r="35" hidden="1" s="1" customFormat="1" ht="14.4" customHeight="1">
      <c r="B35" s="43"/>
      <c r="E35" s="147" t="s">
        <v>41</v>
      </c>
      <c r="F35" s="162">
        <f>ROUND((SUM(BG118:BG146)),  2)</f>
        <v>0</v>
      </c>
      <c r="I35" s="163">
        <v>0.20999999999999999</v>
      </c>
      <c r="J35" s="162">
        <f>0</f>
        <v>0</v>
      </c>
      <c r="L35" s="43"/>
    </row>
    <row r="36" hidden="1" s="1" customFormat="1" ht="14.4" customHeight="1">
      <c r="B36" s="43"/>
      <c r="E36" s="147" t="s">
        <v>42</v>
      </c>
      <c r="F36" s="162">
        <f>ROUND((SUM(BH118:BH146)),  2)</f>
        <v>0</v>
      </c>
      <c r="I36" s="163">
        <v>0.14999999999999999</v>
      </c>
      <c r="J36" s="162">
        <f>0</f>
        <v>0</v>
      </c>
      <c r="L36" s="43"/>
    </row>
    <row r="37" hidden="1" s="1" customFormat="1" ht="14.4" customHeight="1">
      <c r="B37" s="43"/>
      <c r="E37" s="147" t="s">
        <v>43</v>
      </c>
      <c r="F37" s="162">
        <f>ROUND((SUM(BI118:BI146)),  2)</f>
        <v>0</v>
      </c>
      <c r="I37" s="163">
        <v>0</v>
      </c>
      <c r="J37" s="162">
        <f>0</f>
        <v>0</v>
      </c>
      <c r="L37" s="43"/>
    </row>
    <row r="38" s="1" customFormat="1" ht="6.96" customHeight="1">
      <c r="B38" s="43"/>
      <c r="I38" s="149"/>
      <c r="L38" s="43"/>
    </row>
    <row r="39" s="1" customFormat="1" ht="25.44" customHeight="1">
      <c r="B39" s="43"/>
      <c r="C39" s="164"/>
      <c r="D39" s="165" t="s">
        <v>44</v>
      </c>
      <c r="E39" s="166"/>
      <c r="F39" s="166"/>
      <c r="G39" s="167" t="s">
        <v>45</v>
      </c>
      <c r="H39" s="168" t="s">
        <v>46</v>
      </c>
      <c r="I39" s="169"/>
      <c r="J39" s="170">
        <f>SUM(J30:J37)</f>
        <v>0</v>
      </c>
      <c r="K39" s="171"/>
      <c r="L39" s="43"/>
    </row>
    <row r="40" s="1" customFormat="1" ht="14.4" customHeight="1">
      <c r="B40" s="43"/>
      <c r="I40" s="149"/>
      <c r="L40" s="43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47</v>
      </c>
      <c r="E50" s="173"/>
      <c r="F50" s="173"/>
      <c r="G50" s="172" t="s">
        <v>48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49</v>
      </c>
      <c r="E61" s="176"/>
      <c r="F61" s="177" t="s">
        <v>50</v>
      </c>
      <c r="G61" s="175" t="s">
        <v>49</v>
      </c>
      <c r="H61" s="176"/>
      <c r="I61" s="178"/>
      <c r="J61" s="179" t="s">
        <v>50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51</v>
      </c>
      <c r="E65" s="173"/>
      <c r="F65" s="173"/>
      <c r="G65" s="172" t="s">
        <v>52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49</v>
      </c>
      <c r="E76" s="176"/>
      <c r="F76" s="177" t="s">
        <v>50</v>
      </c>
      <c r="G76" s="175" t="s">
        <v>49</v>
      </c>
      <c r="H76" s="176"/>
      <c r="I76" s="178"/>
      <c r="J76" s="179" t="s">
        <v>50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118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Doplnění chodníku v křižovatce ulic Sokolská a Sušilova - rozc.Kouty, Zábřeh</v>
      </c>
      <c r="F85" s="32"/>
      <c r="G85" s="32"/>
      <c r="H85" s="32"/>
      <c r="I85" s="149"/>
      <c r="J85" s="39"/>
      <c r="K85" s="39"/>
      <c r="L85" s="43"/>
    </row>
    <row r="86" s="1" customFormat="1" ht="12" customHeight="1">
      <c r="B86" s="38"/>
      <c r="C86" s="32" t="s">
        <v>114</v>
      </c>
      <c r="D86" s="39"/>
      <c r="E86" s="39"/>
      <c r="F86" s="39"/>
      <c r="G86" s="39"/>
      <c r="H86" s="39"/>
      <c r="I86" s="14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1000 - Ostatní náklady</v>
      </c>
      <c r="F87" s="39"/>
      <c r="G87" s="39"/>
      <c r="H87" s="39"/>
      <c r="I87" s="14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Zábřeh</v>
      </c>
      <c r="G89" s="39"/>
      <c r="H89" s="39"/>
      <c r="I89" s="151" t="s">
        <v>22</v>
      </c>
      <c r="J89" s="74" t="str">
        <f>IF(J12="","",J12)</f>
        <v>26. 12. 2018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51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51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49"/>
      <c r="J93" s="39"/>
      <c r="K93" s="39"/>
      <c r="L93" s="43"/>
    </row>
    <row r="94" s="1" customFormat="1" ht="29.28" customHeight="1"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2.8" customHeight="1">
      <c r="B96" s="38"/>
      <c r="C96" s="191" t="s">
        <v>121</v>
      </c>
      <c r="D96" s="39"/>
      <c r="E96" s="39"/>
      <c r="F96" s="39"/>
      <c r="G96" s="39"/>
      <c r="H96" s="39"/>
      <c r="I96" s="149"/>
      <c r="J96" s="105">
        <f>J118</f>
        <v>0</v>
      </c>
      <c r="K96" s="39"/>
      <c r="L96" s="43"/>
      <c r="AU96" s="17" t="s">
        <v>122</v>
      </c>
    </row>
    <row r="97" s="8" customFormat="1" ht="24.96" customHeight="1">
      <c r="B97" s="192"/>
      <c r="C97" s="193"/>
      <c r="D97" s="194" t="s">
        <v>639</v>
      </c>
      <c r="E97" s="195"/>
      <c r="F97" s="195"/>
      <c r="G97" s="195"/>
      <c r="H97" s="195"/>
      <c r="I97" s="196"/>
      <c r="J97" s="197">
        <f>J119</f>
        <v>0</v>
      </c>
      <c r="K97" s="193"/>
      <c r="L97" s="198"/>
    </row>
    <row r="98" s="9" customFormat="1" ht="19.92" customHeight="1">
      <c r="B98" s="199"/>
      <c r="C98" s="128"/>
      <c r="D98" s="200" t="s">
        <v>640</v>
      </c>
      <c r="E98" s="201"/>
      <c r="F98" s="201"/>
      <c r="G98" s="201"/>
      <c r="H98" s="201"/>
      <c r="I98" s="202"/>
      <c r="J98" s="203">
        <f>J120</f>
        <v>0</v>
      </c>
      <c r="K98" s="128"/>
      <c r="L98" s="204"/>
    </row>
    <row r="99" s="1" customFormat="1" ht="21.84" customHeight="1">
      <c r="B99" s="38"/>
      <c r="C99" s="39"/>
      <c r="D99" s="39"/>
      <c r="E99" s="39"/>
      <c r="F99" s="39"/>
      <c r="G99" s="39"/>
      <c r="H99" s="39"/>
      <c r="I99" s="149"/>
      <c r="J99" s="39"/>
      <c r="K99" s="39"/>
      <c r="L99" s="43"/>
    </row>
    <row r="100" s="1" customFormat="1" ht="6.96" customHeight="1">
      <c r="B100" s="61"/>
      <c r="C100" s="62"/>
      <c r="D100" s="62"/>
      <c r="E100" s="62"/>
      <c r="F100" s="62"/>
      <c r="G100" s="62"/>
      <c r="H100" s="62"/>
      <c r="I100" s="182"/>
      <c r="J100" s="62"/>
      <c r="K100" s="62"/>
      <c r="L100" s="43"/>
    </row>
    <row r="104" s="1" customFormat="1" ht="6.96" customHeight="1">
      <c r="B104" s="63"/>
      <c r="C104" s="64"/>
      <c r="D104" s="64"/>
      <c r="E104" s="64"/>
      <c r="F104" s="64"/>
      <c r="G104" s="64"/>
      <c r="H104" s="64"/>
      <c r="I104" s="185"/>
      <c r="J104" s="64"/>
      <c r="K104" s="64"/>
      <c r="L104" s="43"/>
    </row>
    <row r="105" s="1" customFormat="1" ht="24.96" customHeight="1">
      <c r="B105" s="38"/>
      <c r="C105" s="23" t="s">
        <v>127</v>
      </c>
      <c r="D105" s="39"/>
      <c r="E105" s="39"/>
      <c r="F105" s="39"/>
      <c r="G105" s="39"/>
      <c r="H105" s="39"/>
      <c r="I105" s="149"/>
      <c r="J105" s="39"/>
      <c r="K105" s="39"/>
      <c r="L105" s="43"/>
    </row>
    <row r="106" s="1" customFormat="1" ht="6.96" customHeight="1">
      <c r="B106" s="38"/>
      <c r="C106" s="39"/>
      <c r="D106" s="39"/>
      <c r="E106" s="39"/>
      <c r="F106" s="39"/>
      <c r="G106" s="39"/>
      <c r="H106" s="39"/>
      <c r="I106" s="149"/>
      <c r="J106" s="39"/>
      <c r="K106" s="39"/>
      <c r="L106" s="43"/>
    </row>
    <row r="107" s="1" customFormat="1" ht="12" customHeight="1">
      <c r="B107" s="38"/>
      <c r="C107" s="32" t="s">
        <v>16</v>
      </c>
      <c r="D107" s="39"/>
      <c r="E107" s="39"/>
      <c r="F107" s="39"/>
      <c r="G107" s="39"/>
      <c r="H107" s="39"/>
      <c r="I107" s="149"/>
      <c r="J107" s="39"/>
      <c r="K107" s="39"/>
      <c r="L107" s="43"/>
    </row>
    <row r="108" s="1" customFormat="1" ht="16.5" customHeight="1">
      <c r="B108" s="38"/>
      <c r="C108" s="39"/>
      <c r="D108" s="39"/>
      <c r="E108" s="186" t="str">
        <f>E7</f>
        <v>Doplnění chodníku v křižovatce ulic Sokolská a Sušilova - rozc.Kouty, Zábřeh</v>
      </c>
      <c r="F108" s="32"/>
      <c r="G108" s="32"/>
      <c r="H108" s="32"/>
      <c r="I108" s="149"/>
      <c r="J108" s="39"/>
      <c r="K108" s="39"/>
      <c r="L108" s="43"/>
    </row>
    <row r="109" s="1" customFormat="1" ht="12" customHeight="1">
      <c r="B109" s="38"/>
      <c r="C109" s="32" t="s">
        <v>114</v>
      </c>
      <c r="D109" s="39"/>
      <c r="E109" s="39"/>
      <c r="F109" s="39"/>
      <c r="G109" s="39"/>
      <c r="H109" s="39"/>
      <c r="I109" s="149"/>
      <c r="J109" s="39"/>
      <c r="K109" s="39"/>
      <c r="L109" s="43"/>
    </row>
    <row r="110" s="1" customFormat="1" ht="16.5" customHeight="1">
      <c r="B110" s="38"/>
      <c r="C110" s="39"/>
      <c r="D110" s="39"/>
      <c r="E110" s="71" t="str">
        <f>E9</f>
        <v>1000 - Ostatní náklady</v>
      </c>
      <c r="F110" s="39"/>
      <c r="G110" s="39"/>
      <c r="H110" s="39"/>
      <c r="I110" s="149"/>
      <c r="J110" s="39"/>
      <c r="K110" s="39"/>
      <c r="L110" s="43"/>
    </row>
    <row r="111" s="1" customFormat="1" ht="6.96" customHeight="1">
      <c r="B111" s="38"/>
      <c r="C111" s="39"/>
      <c r="D111" s="39"/>
      <c r="E111" s="39"/>
      <c r="F111" s="39"/>
      <c r="G111" s="39"/>
      <c r="H111" s="39"/>
      <c r="I111" s="149"/>
      <c r="J111" s="39"/>
      <c r="K111" s="39"/>
      <c r="L111" s="43"/>
    </row>
    <row r="112" s="1" customFormat="1" ht="12" customHeight="1">
      <c r="B112" s="38"/>
      <c r="C112" s="32" t="s">
        <v>20</v>
      </c>
      <c r="D112" s="39"/>
      <c r="E112" s="39"/>
      <c r="F112" s="27" t="str">
        <f>F12</f>
        <v>Zábřeh</v>
      </c>
      <c r="G112" s="39"/>
      <c r="H112" s="39"/>
      <c r="I112" s="151" t="s">
        <v>22</v>
      </c>
      <c r="J112" s="74" t="str">
        <f>IF(J12="","",J12)</f>
        <v>26. 12. 2018</v>
      </c>
      <c r="K112" s="39"/>
      <c r="L112" s="43"/>
    </row>
    <row r="113" s="1" customFormat="1" ht="6.96" customHeight="1">
      <c r="B113" s="38"/>
      <c r="C113" s="39"/>
      <c r="D113" s="39"/>
      <c r="E113" s="39"/>
      <c r="F113" s="39"/>
      <c r="G113" s="39"/>
      <c r="H113" s="39"/>
      <c r="I113" s="149"/>
      <c r="J113" s="39"/>
      <c r="K113" s="39"/>
      <c r="L113" s="43"/>
    </row>
    <row r="114" s="1" customFormat="1" ht="15.15" customHeight="1">
      <c r="B114" s="38"/>
      <c r="C114" s="32" t="s">
        <v>24</v>
      </c>
      <c r="D114" s="39"/>
      <c r="E114" s="39"/>
      <c r="F114" s="27" t="str">
        <f>E15</f>
        <v xml:space="preserve"> </v>
      </c>
      <c r="G114" s="39"/>
      <c r="H114" s="39"/>
      <c r="I114" s="151" t="s">
        <v>30</v>
      </c>
      <c r="J114" s="36" t="str">
        <f>E21</f>
        <v xml:space="preserve"> </v>
      </c>
      <c r="K114" s="39"/>
      <c r="L114" s="43"/>
    </row>
    <row r="115" s="1" customFormat="1" ht="15.15" customHeight="1">
      <c r="B115" s="38"/>
      <c r="C115" s="32" t="s">
        <v>28</v>
      </c>
      <c r="D115" s="39"/>
      <c r="E115" s="39"/>
      <c r="F115" s="27" t="str">
        <f>IF(E18="","",E18)</f>
        <v>Vyplň údaj</v>
      </c>
      <c r="G115" s="39"/>
      <c r="H115" s="39"/>
      <c r="I115" s="151" t="s">
        <v>32</v>
      </c>
      <c r="J115" s="36" t="str">
        <f>E24</f>
        <v xml:space="preserve"> </v>
      </c>
      <c r="K115" s="39"/>
      <c r="L115" s="43"/>
    </row>
    <row r="116" s="1" customFormat="1" ht="10.32" customHeight="1">
      <c r="B116" s="38"/>
      <c r="C116" s="39"/>
      <c r="D116" s="39"/>
      <c r="E116" s="39"/>
      <c r="F116" s="39"/>
      <c r="G116" s="39"/>
      <c r="H116" s="39"/>
      <c r="I116" s="149"/>
      <c r="J116" s="39"/>
      <c r="K116" s="39"/>
      <c r="L116" s="43"/>
    </row>
    <row r="117" s="10" customFormat="1" ht="29.28" customHeight="1">
      <c r="B117" s="205"/>
      <c r="C117" s="206" t="s">
        <v>128</v>
      </c>
      <c r="D117" s="207" t="s">
        <v>59</v>
      </c>
      <c r="E117" s="207" t="s">
        <v>55</v>
      </c>
      <c r="F117" s="207" t="s">
        <v>56</v>
      </c>
      <c r="G117" s="207" t="s">
        <v>129</v>
      </c>
      <c r="H117" s="207" t="s">
        <v>130</v>
      </c>
      <c r="I117" s="208" t="s">
        <v>131</v>
      </c>
      <c r="J117" s="207" t="s">
        <v>120</v>
      </c>
      <c r="K117" s="209" t="s">
        <v>132</v>
      </c>
      <c r="L117" s="210"/>
      <c r="M117" s="95" t="s">
        <v>1</v>
      </c>
      <c r="N117" s="96" t="s">
        <v>38</v>
      </c>
      <c r="O117" s="96" t="s">
        <v>133</v>
      </c>
      <c r="P117" s="96" t="s">
        <v>134</v>
      </c>
      <c r="Q117" s="96" t="s">
        <v>135</v>
      </c>
      <c r="R117" s="96" t="s">
        <v>136</v>
      </c>
      <c r="S117" s="96" t="s">
        <v>137</v>
      </c>
      <c r="T117" s="97" t="s">
        <v>138</v>
      </c>
    </row>
    <row r="118" s="1" customFormat="1" ht="22.8" customHeight="1">
      <c r="B118" s="38"/>
      <c r="C118" s="102" t="s">
        <v>139</v>
      </c>
      <c r="D118" s="39"/>
      <c r="E118" s="39"/>
      <c r="F118" s="39"/>
      <c r="G118" s="39"/>
      <c r="H118" s="39"/>
      <c r="I118" s="149"/>
      <c r="J118" s="211">
        <f>BK118</f>
        <v>0</v>
      </c>
      <c r="K118" s="39"/>
      <c r="L118" s="43"/>
      <c r="M118" s="98"/>
      <c r="N118" s="99"/>
      <c r="O118" s="99"/>
      <c r="P118" s="212">
        <f>P119</f>
        <v>0</v>
      </c>
      <c r="Q118" s="99"/>
      <c r="R118" s="212">
        <f>R119</f>
        <v>0</v>
      </c>
      <c r="S118" s="99"/>
      <c r="T118" s="213">
        <f>T119</f>
        <v>0</v>
      </c>
      <c r="AT118" s="17" t="s">
        <v>73</v>
      </c>
      <c r="AU118" s="17" t="s">
        <v>122</v>
      </c>
      <c r="BK118" s="214">
        <f>BK119</f>
        <v>0</v>
      </c>
    </row>
    <row r="119" s="11" customFormat="1" ht="25.92" customHeight="1">
      <c r="B119" s="215"/>
      <c r="C119" s="216"/>
      <c r="D119" s="217" t="s">
        <v>73</v>
      </c>
      <c r="E119" s="218" t="s">
        <v>641</v>
      </c>
      <c r="F119" s="218" t="s">
        <v>642</v>
      </c>
      <c r="G119" s="216"/>
      <c r="H119" s="216"/>
      <c r="I119" s="219"/>
      <c r="J119" s="220">
        <f>BK119</f>
        <v>0</v>
      </c>
      <c r="K119" s="216"/>
      <c r="L119" s="221"/>
      <c r="M119" s="222"/>
      <c r="N119" s="223"/>
      <c r="O119" s="223"/>
      <c r="P119" s="224">
        <f>P120</f>
        <v>0</v>
      </c>
      <c r="Q119" s="223"/>
      <c r="R119" s="224">
        <f>R120</f>
        <v>0</v>
      </c>
      <c r="S119" s="223"/>
      <c r="T119" s="225">
        <f>T120</f>
        <v>0</v>
      </c>
      <c r="AR119" s="226" t="s">
        <v>149</v>
      </c>
      <c r="AT119" s="227" t="s">
        <v>73</v>
      </c>
      <c r="AU119" s="227" t="s">
        <v>74</v>
      </c>
      <c r="AY119" s="226" t="s">
        <v>142</v>
      </c>
      <c r="BK119" s="228">
        <f>BK120</f>
        <v>0</v>
      </c>
    </row>
    <row r="120" s="11" customFormat="1" ht="22.8" customHeight="1">
      <c r="B120" s="215"/>
      <c r="C120" s="216"/>
      <c r="D120" s="217" t="s">
        <v>73</v>
      </c>
      <c r="E120" s="229" t="s">
        <v>643</v>
      </c>
      <c r="F120" s="229" t="s">
        <v>642</v>
      </c>
      <c r="G120" s="216"/>
      <c r="H120" s="216"/>
      <c r="I120" s="219"/>
      <c r="J120" s="230">
        <f>BK120</f>
        <v>0</v>
      </c>
      <c r="K120" s="216"/>
      <c r="L120" s="221"/>
      <c r="M120" s="222"/>
      <c r="N120" s="223"/>
      <c r="O120" s="223"/>
      <c r="P120" s="224">
        <f>SUM(P121:P146)</f>
        <v>0</v>
      </c>
      <c r="Q120" s="223"/>
      <c r="R120" s="224">
        <f>SUM(R121:R146)</f>
        <v>0</v>
      </c>
      <c r="S120" s="223"/>
      <c r="T120" s="225">
        <f>SUM(T121:T146)</f>
        <v>0</v>
      </c>
      <c r="AR120" s="226" t="s">
        <v>149</v>
      </c>
      <c r="AT120" s="227" t="s">
        <v>73</v>
      </c>
      <c r="AU120" s="227" t="s">
        <v>81</v>
      </c>
      <c r="AY120" s="226" t="s">
        <v>142</v>
      </c>
      <c r="BK120" s="228">
        <f>SUM(BK121:BK146)</f>
        <v>0</v>
      </c>
    </row>
    <row r="121" s="1" customFormat="1" ht="16.5" customHeight="1">
      <c r="B121" s="38"/>
      <c r="C121" s="231" t="s">
        <v>81</v>
      </c>
      <c r="D121" s="231" t="s">
        <v>144</v>
      </c>
      <c r="E121" s="232" t="s">
        <v>644</v>
      </c>
      <c r="F121" s="233" t="s">
        <v>645</v>
      </c>
      <c r="G121" s="234" t="s">
        <v>401</v>
      </c>
      <c r="H121" s="235">
        <v>1</v>
      </c>
      <c r="I121" s="236"/>
      <c r="J121" s="237">
        <f>ROUND(I121*H121,2)</f>
        <v>0</v>
      </c>
      <c r="K121" s="233" t="s">
        <v>1</v>
      </c>
      <c r="L121" s="43"/>
      <c r="M121" s="238" t="s">
        <v>1</v>
      </c>
      <c r="N121" s="239" t="s">
        <v>39</v>
      </c>
      <c r="O121" s="86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AR121" s="242" t="s">
        <v>646</v>
      </c>
      <c r="AT121" s="242" t="s">
        <v>144</v>
      </c>
      <c r="AU121" s="242" t="s">
        <v>83</v>
      </c>
      <c r="AY121" s="17" t="s">
        <v>142</v>
      </c>
      <c r="BE121" s="243">
        <f>IF(N121="základní",J121,0)</f>
        <v>0</v>
      </c>
      <c r="BF121" s="243">
        <f>IF(N121="snížená",J121,0)</f>
        <v>0</v>
      </c>
      <c r="BG121" s="243">
        <f>IF(N121="zákl. přenesená",J121,0)</f>
        <v>0</v>
      </c>
      <c r="BH121" s="243">
        <f>IF(N121="sníž. přenesená",J121,0)</f>
        <v>0</v>
      </c>
      <c r="BI121" s="243">
        <f>IF(N121="nulová",J121,0)</f>
        <v>0</v>
      </c>
      <c r="BJ121" s="17" t="s">
        <v>81</v>
      </c>
      <c r="BK121" s="243">
        <f>ROUND(I121*H121,2)</f>
        <v>0</v>
      </c>
      <c r="BL121" s="17" t="s">
        <v>646</v>
      </c>
      <c r="BM121" s="242" t="s">
        <v>647</v>
      </c>
    </row>
    <row r="122" s="1" customFormat="1" ht="16.5" customHeight="1">
      <c r="B122" s="38"/>
      <c r="C122" s="231" t="s">
        <v>83</v>
      </c>
      <c r="D122" s="231" t="s">
        <v>144</v>
      </c>
      <c r="E122" s="232" t="s">
        <v>648</v>
      </c>
      <c r="F122" s="233" t="s">
        <v>649</v>
      </c>
      <c r="G122" s="234" t="s">
        <v>401</v>
      </c>
      <c r="H122" s="235">
        <v>1</v>
      </c>
      <c r="I122" s="236"/>
      <c r="J122" s="237">
        <f>ROUND(I122*H122,2)</f>
        <v>0</v>
      </c>
      <c r="K122" s="233" t="s">
        <v>1</v>
      </c>
      <c r="L122" s="43"/>
      <c r="M122" s="238" t="s">
        <v>1</v>
      </c>
      <c r="N122" s="239" t="s">
        <v>39</v>
      </c>
      <c r="O122" s="86"/>
      <c r="P122" s="240">
        <f>O122*H122</f>
        <v>0</v>
      </c>
      <c r="Q122" s="240">
        <v>0</v>
      </c>
      <c r="R122" s="240">
        <f>Q122*H122</f>
        <v>0</v>
      </c>
      <c r="S122" s="240">
        <v>0</v>
      </c>
      <c r="T122" s="241">
        <f>S122*H122</f>
        <v>0</v>
      </c>
      <c r="AR122" s="242" t="s">
        <v>646</v>
      </c>
      <c r="AT122" s="242" t="s">
        <v>144</v>
      </c>
      <c r="AU122" s="242" t="s">
        <v>83</v>
      </c>
      <c r="AY122" s="17" t="s">
        <v>142</v>
      </c>
      <c r="BE122" s="243">
        <f>IF(N122="základní",J122,0)</f>
        <v>0</v>
      </c>
      <c r="BF122" s="243">
        <f>IF(N122="snížená",J122,0)</f>
        <v>0</v>
      </c>
      <c r="BG122" s="243">
        <f>IF(N122="zákl. přenesená",J122,0)</f>
        <v>0</v>
      </c>
      <c r="BH122" s="243">
        <f>IF(N122="sníž. přenesená",J122,0)</f>
        <v>0</v>
      </c>
      <c r="BI122" s="243">
        <f>IF(N122="nulová",J122,0)</f>
        <v>0</v>
      </c>
      <c r="BJ122" s="17" t="s">
        <v>81</v>
      </c>
      <c r="BK122" s="243">
        <f>ROUND(I122*H122,2)</f>
        <v>0</v>
      </c>
      <c r="BL122" s="17" t="s">
        <v>646</v>
      </c>
      <c r="BM122" s="242" t="s">
        <v>650</v>
      </c>
    </row>
    <row r="123" s="12" customFormat="1">
      <c r="B123" s="244"/>
      <c r="C123" s="245"/>
      <c r="D123" s="246" t="s">
        <v>151</v>
      </c>
      <c r="E123" s="247" t="s">
        <v>1</v>
      </c>
      <c r="F123" s="248" t="s">
        <v>651</v>
      </c>
      <c r="G123" s="245"/>
      <c r="H123" s="247" t="s">
        <v>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AT123" s="254" t="s">
        <v>151</v>
      </c>
      <c r="AU123" s="254" t="s">
        <v>83</v>
      </c>
      <c r="AV123" s="12" t="s">
        <v>81</v>
      </c>
      <c r="AW123" s="12" t="s">
        <v>31</v>
      </c>
      <c r="AX123" s="12" t="s">
        <v>74</v>
      </c>
      <c r="AY123" s="254" t="s">
        <v>142</v>
      </c>
    </row>
    <row r="124" s="13" customFormat="1">
      <c r="B124" s="255"/>
      <c r="C124" s="256"/>
      <c r="D124" s="246" t="s">
        <v>151</v>
      </c>
      <c r="E124" s="257" t="s">
        <v>1</v>
      </c>
      <c r="F124" s="258" t="s">
        <v>81</v>
      </c>
      <c r="G124" s="256"/>
      <c r="H124" s="259">
        <v>1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AT124" s="265" t="s">
        <v>151</v>
      </c>
      <c r="AU124" s="265" t="s">
        <v>83</v>
      </c>
      <c r="AV124" s="13" t="s">
        <v>83</v>
      </c>
      <c r="AW124" s="13" t="s">
        <v>31</v>
      </c>
      <c r="AX124" s="13" t="s">
        <v>81</v>
      </c>
      <c r="AY124" s="265" t="s">
        <v>142</v>
      </c>
    </row>
    <row r="125" s="1" customFormat="1" ht="16.5" customHeight="1">
      <c r="B125" s="38"/>
      <c r="C125" s="231" t="s">
        <v>163</v>
      </c>
      <c r="D125" s="231" t="s">
        <v>144</v>
      </c>
      <c r="E125" s="232" t="s">
        <v>652</v>
      </c>
      <c r="F125" s="233" t="s">
        <v>653</v>
      </c>
      <c r="G125" s="234" t="s">
        <v>401</v>
      </c>
      <c r="H125" s="235">
        <v>1</v>
      </c>
      <c r="I125" s="236"/>
      <c r="J125" s="237">
        <f>ROUND(I125*H125,2)</f>
        <v>0</v>
      </c>
      <c r="K125" s="233" t="s">
        <v>1</v>
      </c>
      <c r="L125" s="43"/>
      <c r="M125" s="238" t="s">
        <v>1</v>
      </c>
      <c r="N125" s="239" t="s">
        <v>39</v>
      </c>
      <c r="O125" s="86"/>
      <c r="P125" s="240">
        <f>O125*H125</f>
        <v>0</v>
      </c>
      <c r="Q125" s="240">
        <v>0</v>
      </c>
      <c r="R125" s="240">
        <f>Q125*H125</f>
        <v>0</v>
      </c>
      <c r="S125" s="240">
        <v>0</v>
      </c>
      <c r="T125" s="241">
        <f>S125*H125</f>
        <v>0</v>
      </c>
      <c r="AR125" s="242" t="s">
        <v>646</v>
      </c>
      <c r="AT125" s="242" t="s">
        <v>144</v>
      </c>
      <c r="AU125" s="242" t="s">
        <v>83</v>
      </c>
      <c r="AY125" s="17" t="s">
        <v>142</v>
      </c>
      <c r="BE125" s="243">
        <f>IF(N125="základní",J125,0)</f>
        <v>0</v>
      </c>
      <c r="BF125" s="243">
        <f>IF(N125="snížená",J125,0)</f>
        <v>0</v>
      </c>
      <c r="BG125" s="243">
        <f>IF(N125="zákl. přenesená",J125,0)</f>
        <v>0</v>
      </c>
      <c r="BH125" s="243">
        <f>IF(N125="sníž. přenesená",J125,0)</f>
        <v>0</v>
      </c>
      <c r="BI125" s="243">
        <f>IF(N125="nulová",J125,0)</f>
        <v>0</v>
      </c>
      <c r="BJ125" s="17" t="s">
        <v>81</v>
      </c>
      <c r="BK125" s="243">
        <f>ROUND(I125*H125,2)</f>
        <v>0</v>
      </c>
      <c r="BL125" s="17" t="s">
        <v>646</v>
      </c>
      <c r="BM125" s="242" t="s">
        <v>654</v>
      </c>
    </row>
    <row r="126" s="12" customFormat="1">
      <c r="B126" s="244"/>
      <c r="C126" s="245"/>
      <c r="D126" s="246" t="s">
        <v>151</v>
      </c>
      <c r="E126" s="247" t="s">
        <v>1</v>
      </c>
      <c r="F126" s="248" t="s">
        <v>655</v>
      </c>
      <c r="G126" s="245"/>
      <c r="H126" s="247" t="s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AT126" s="254" t="s">
        <v>151</v>
      </c>
      <c r="AU126" s="254" t="s">
        <v>83</v>
      </c>
      <c r="AV126" s="12" t="s">
        <v>81</v>
      </c>
      <c r="AW126" s="12" t="s">
        <v>31</v>
      </c>
      <c r="AX126" s="12" t="s">
        <v>74</v>
      </c>
      <c r="AY126" s="254" t="s">
        <v>142</v>
      </c>
    </row>
    <row r="127" s="12" customFormat="1">
      <c r="B127" s="244"/>
      <c r="C127" s="245"/>
      <c r="D127" s="246" t="s">
        <v>151</v>
      </c>
      <c r="E127" s="247" t="s">
        <v>1</v>
      </c>
      <c r="F127" s="248" t="s">
        <v>656</v>
      </c>
      <c r="G127" s="245"/>
      <c r="H127" s="247" t="s">
        <v>1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151</v>
      </c>
      <c r="AU127" s="254" t="s">
        <v>83</v>
      </c>
      <c r="AV127" s="12" t="s">
        <v>81</v>
      </c>
      <c r="AW127" s="12" t="s">
        <v>31</v>
      </c>
      <c r="AX127" s="12" t="s">
        <v>74</v>
      </c>
      <c r="AY127" s="254" t="s">
        <v>142</v>
      </c>
    </row>
    <row r="128" s="13" customFormat="1">
      <c r="B128" s="255"/>
      <c r="C128" s="256"/>
      <c r="D128" s="246" t="s">
        <v>151</v>
      </c>
      <c r="E128" s="257" t="s">
        <v>1</v>
      </c>
      <c r="F128" s="258" t="s">
        <v>81</v>
      </c>
      <c r="G128" s="256"/>
      <c r="H128" s="259">
        <v>1</v>
      </c>
      <c r="I128" s="260"/>
      <c r="J128" s="256"/>
      <c r="K128" s="256"/>
      <c r="L128" s="261"/>
      <c r="M128" s="262"/>
      <c r="N128" s="263"/>
      <c r="O128" s="263"/>
      <c r="P128" s="263"/>
      <c r="Q128" s="263"/>
      <c r="R128" s="263"/>
      <c r="S128" s="263"/>
      <c r="T128" s="264"/>
      <c r="AT128" s="265" t="s">
        <v>151</v>
      </c>
      <c r="AU128" s="265" t="s">
        <v>83</v>
      </c>
      <c r="AV128" s="13" t="s">
        <v>83</v>
      </c>
      <c r="AW128" s="13" t="s">
        <v>31</v>
      </c>
      <c r="AX128" s="13" t="s">
        <v>81</v>
      </c>
      <c r="AY128" s="265" t="s">
        <v>142</v>
      </c>
    </row>
    <row r="129" s="1" customFormat="1" ht="16.5" customHeight="1">
      <c r="B129" s="38"/>
      <c r="C129" s="231" t="s">
        <v>149</v>
      </c>
      <c r="D129" s="231" t="s">
        <v>144</v>
      </c>
      <c r="E129" s="232" t="s">
        <v>657</v>
      </c>
      <c r="F129" s="233" t="s">
        <v>658</v>
      </c>
      <c r="G129" s="234" t="s">
        <v>401</v>
      </c>
      <c r="H129" s="235">
        <v>1</v>
      </c>
      <c r="I129" s="236"/>
      <c r="J129" s="237">
        <f>ROUND(I129*H129,2)</f>
        <v>0</v>
      </c>
      <c r="K129" s="233" t="s">
        <v>1</v>
      </c>
      <c r="L129" s="43"/>
      <c r="M129" s="238" t="s">
        <v>1</v>
      </c>
      <c r="N129" s="239" t="s">
        <v>39</v>
      </c>
      <c r="O129" s="86"/>
      <c r="P129" s="240">
        <f>O129*H129</f>
        <v>0</v>
      </c>
      <c r="Q129" s="240">
        <v>0</v>
      </c>
      <c r="R129" s="240">
        <f>Q129*H129</f>
        <v>0</v>
      </c>
      <c r="S129" s="240">
        <v>0</v>
      </c>
      <c r="T129" s="241">
        <f>S129*H129</f>
        <v>0</v>
      </c>
      <c r="AR129" s="242" t="s">
        <v>646</v>
      </c>
      <c r="AT129" s="242" t="s">
        <v>144</v>
      </c>
      <c r="AU129" s="242" t="s">
        <v>83</v>
      </c>
      <c r="AY129" s="17" t="s">
        <v>142</v>
      </c>
      <c r="BE129" s="243">
        <f>IF(N129="základní",J129,0)</f>
        <v>0</v>
      </c>
      <c r="BF129" s="243">
        <f>IF(N129="snížená",J129,0)</f>
        <v>0</v>
      </c>
      <c r="BG129" s="243">
        <f>IF(N129="zákl. přenesená",J129,0)</f>
        <v>0</v>
      </c>
      <c r="BH129" s="243">
        <f>IF(N129="sníž. přenesená",J129,0)</f>
        <v>0</v>
      </c>
      <c r="BI129" s="243">
        <f>IF(N129="nulová",J129,0)</f>
        <v>0</v>
      </c>
      <c r="BJ129" s="17" t="s">
        <v>81</v>
      </c>
      <c r="BK129" s="243">
        <f>ROUND(I129*H129,2)</f>
        <v>0</v>
      </c>
      <c r="BL129" s="17" t="s">
        <v>646</v>
      </c>
      <c r="BM129" s="242" t="s">
        <v>659</v>
      </c>
    </row>
    <row r="130" s="12" customFormat="1">
      <c r="B130" s="244"/>
      <c r="C130" s="245"/>
      <c r="D130" s="246" t="s">
        <v>151</v>
      </c>
      <c r="E130" s="247" t="s">
        <v>1</v>
      </c>
      <c r="F130" s="248" t="s">
        <v>660</v>
      </c>
      <c r="G130" s="245"/>
      <c r="H130" s="247" t="s">
        <v>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AT130" s="254" t="s">
        <v>151</v>
      </c>
      <c r="AU130" s="254" t="s">
        <v>83</v>
      </c>
      <c r="AV130" s="12" t="s">
        <v>81</v>
      </c>
      <c r="AW130" s="12" t="s">
        <v>31</v>
      </c>
      <c r="AX130" s="12" t="s">
        <v>74</v>
      </c>
      <c r="AY130" s="254" t="s">
        <v>142</v>
      </c>
    </row>
    <row r="131" s="12" customFormat="1">
      <c r="B131" s="244"/>
      <c r="C131" s="245"/>
      <c r="D131" s="246" t="s">
        <v>151</v>
      </c>
      <c r="E131" s="247" t="s">
        <v>1</v>
      </c>
      <c r="F131" s="248" t="s">
        <v>661</v>
      </c>
      <c r="G131" s="245"/>
      <c r="H131" s="247" t="s">
        <v>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151</v>
      </c>
      <c r="AU131" s="254" t="s">
        <v>83</v>
      </c>
      <c r="AV131" s="12" t="s">
        <v>81</v>
      </c>
      <c r="AW131" s="12" t="s">
        <v>31</v>
      </c>
      <c r="AX131" s="12" t="s">
        <v>74</v>
      </c>
      <c r="AY131" s="254" t="s">
        <v>142</v>
      </c>
    </row>
    <row r="132" s="13" customFormat="1">
      <c r="B132" s="255"/>
      <c r="C132" s="256"/>
      <c r="D132" s="246" t="s">
        <v>151</v>
      </c>
      <c r="E132" s="257" t="s">
        <v>1</v>
      </c>
      <c r="F132" s="258" t="s">
        <v>81</v>
      </c>
      <c r="G132" s="256"/>
      <c r="H132" s="259">
        <v>1</v>
      </c>
      <c r="I132" s="260"/>
      <c r="J132" s="256"/>
      <c r="K132" s="256"/>
      <c r="L132" s="261"/>
      <c r="M132" s="262"/>
      <c r="N132" s="263"/>
      <c r="O132" s="263"/>
      <c r="P132" s="263"/>
      <c r="Q132" s="263"/>
      <c r="R132" s="263"/>
      <c r="S132" s="263"/>
      <c r="T132" s="264"/>
      <c r="AT132" s="265" t="s">
        <v>151</v>
      </c>
      <c r="AU132" s="265" t="s">
        <v>83</v>
      </c>
      <c r="AV132" s="13" t="s">
        <v>83</v>
      </c>
      <c r="AW132" s="13" t="s">
        <v>31</v>
      </c>
      <c r="AX132" s="13" t="s">
        <v>81</v>
      </c>
      <c r="AY132" s="265" t="s">
        <v>142</v>
      </c>
    </row>
    <row r="133" s="1" customFormat="1" ht="16.5" customHeight="1">
      <c r="B133" s="38"/>
      <c r="C133" s="231" t="s">
        <v>177</v>
      </c>
      <c r="D133" s="231" t="s">
        <v>144</v>
      </c>
      <c r="E133" s="232" t="s">
        <v>662</v>
      </c>
      <c r="F133" s="233" t="s">
        <v>663</v>
      </c>
      <c r="G133" s="234" t="s">
        <v>401</v>
      </c>
      <c r="H133" s="235">
        <v>1</v>
      </c>
      <c r="I133" s="236"/>
      <c r="J133" s="237">
        <f>ROUND(I133*H133,2)</f>
        <v>0</v>
      </c>
      <c r="K133" s="233" t="s">
        <v>1</v>
      </c>
      <c r="L133" s="43"/>
      <c r="M133" s="238" t="s">
        <v>1</v>
      </c>
      <c r="N133" s="239" t="s">
        <v>39</v>
      </c>
      <c r="O133" s="86"/>
      <c r="P133" s="240">
        <f>O133*H133</f>
        <v>0</v>
      </c>
      <c r="Q133" s="240">
        <v>0</v>
      </c>
      <c r="R133" s="240">
        <f>Q133*H133</f>
        <v>0</v>
      </c>
      <c r="S133" s="240">
        <v>0</v>
      </c>
      <c r="T133" s="241">
        <f>S133*H133</f>
        <v>0</v>
      </c>
      <c r="AR133" s="242" t="s">
        <v>646</v>
      </c>
      <c r="AT133" s="242" t="s">
        <v>144</v>
      </c>
      <c r="AU133" s="242" t="s">
        <v>83</v>
      </c>
      <c r="AY133" s="17" t="s">
        <v>142</v>
      </c>
      <c r="BE133" s="243">
        <f>IF(N133="základní",J133,0)</f>
        <v>0</v>
      </c>
      <c r="BF133" s="243">
        <f>IF(N133="snížená",J133,0)</f>
        <v>0</v>
      </c>
      <c r="BG133" s="243">
        <f>IF(N133="zákl. přenesená",J133,0)</f>
        <v>0</v>
      </c>
      <c r="BH133" s="243">
        <f>IF(N133="sníž. přenesená",J133,0)</f>
        <v>0</v>
      </c>
      <c r="BI133" s="243">
        <f>IF(N133="nulová",J133,0)</f>
        <v>0</v>
      </c>
      <c r="BJ133" s="17" t="s">
        <v>81</v>
      </c>
      <c r="BK133" s="243">
        <f>ROUND(I133*H133,2)</f>
        <v>0</v>
      </c>
      <c r="BL133" s="17" t="s">
        <v>646</v>
      </c>
      <c r="BM133" s="242" t="s">
        <v>664</v>
      </c>
    </row>
    <row r="134" s="12" customFormat="1">
      <c r="B134" s="244"/>
      <c r="C134" s="245"/>
      <c r="D134" s="246" t="s">
        <v>151</v>
      </c>
      <c r="E134" s="247" t="s">
        <v>1</v>
      </c>
      <c r="F134" s="248" t="s">
        <v>665</v>
      </c>
      <c r="G134" s="245"/>
      <c r="H134" s="247" t="s">
        <v>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AT134" s="254" t="s">
        <v>151</v>
      </c>
      <c r="AU134" s="254" t="s">
        <v>83</v>
      </c>
      <c r="AV134" s="12" t="s">
        <v>81</v>
      </c>
      <c r="AW134" s="12" t="s">
        <v>31</v>
      </c>
      <c r="AX134" s="12" t="s">
        <v>74</v>
      </c>
      <c r="AY134" s="254" t="s">
        <v>142</v>
      </c>
    </row>
    <row r="135" s="12" customFormat="1">
      <c r="B135" s="244"/>
      <c r="C135" s="245"/>
      <c r="D135" s="246" t="s">
        <v>151</v>
      </c>
      <c r="E135" s="247" t="s">
        <v>1</v>
      </c>
      <c r="F135" s="248" t="s">
        <v>661</v>
      </c>
      <c r="G135" s="245"/>
      <c r="H135" s="247" t="s">
        <v>1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151</v>
      </c>
      <c r="AU135" s="254" t="s">
        <v>83</v>
      </c>
      <c r="AV135" s="12" t="s">
        <v>81</v>
      </c>
      <c r="AW135" s="12" t="s">
        <v>31</v>
      </c>
      <c r="AX135" s="12" t="s">
        <v>74</v>
      </c>
      <c r="AY135" s="254" t="s">
        <v>142</v>
      </c>
    </row>
    <row r="136" s="12" customFormat="1">
      <c r="B136" s="244"/>
      <c r="C136" s="245"/>
      <c r="D136" s="246" t="s">
        <v>151</v>
      </c>
      <c r="E136" s="247" t="s">
        <v>1</v>
      </c>
      <c r="F136" s="248" t="s">
        <v>666</v>
      </c>
      <c r="G136" s="245"/>
      <c r="H136" s="247" t="s">
        <v>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AT136" s="254" t="s">
        <v>151</v>
      </c>
      <c r="AU136" s="254" t="s">
        <v>83</v>
      </c>
      <c r="AV136" s="12" t="s">
        <v>81</v>
      </c>
      <c r="AW136" s="12" t="s">
        <v>31</v>
      </c>
      <c r="AX136" s="12" t="s">
        <v>74</v>
      </c>
      <c r="AY136" s="254" t="s">
        <v>142</v>
      </c>
    </row>
    <row r="137" s="13" customFormat="1">
      <c r="B137" s="255"/>
      <c r="C137" s="256"/>
      <c r="D137" s="246" t="s">
        <v>151</v>
      </c>
      <c r="E137" s="257" t="s">
        <v>1</v>
      </c>
      <c r="F137" s="258" t="s">
        <v>81</v>
      </c>
      <c r="G137" s="256"/>
      <c r="H137" s="259">
        <v>1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AT137" s="265" t="s">
        <v>151</v>
      </c>
      <c r="AU137" s="265" t="s">
        <v>83</v>
      </c>
      <c r="AV137" s="13" t="s">
        <v>83</v>
      </c>
      <c r="AW137" s="13" t="s">
        <v>31</v>
      </c>
      <c r="AX137" s="13" t="s">
        <v>81</v>
      </c>
      <c r="AY137" s="265" t="s">
        <v>142</v>
      </c>
    </row>
    <row r="138" s="1" customFormat="1" ht="16.5" customHeight="1">
      <c r="B138" s="38"/>
      <c r="C138" s="231" t="s">
        <v>190</v>
      </c>
      <c r="D138" s="231" t="s">
        <v>144</v>
      </c>
      <c r="E138" s="232" t="s">
        <v>667</v>
      </c>
      <c r="F138" s="233" t="s">
        <v>668</v>
      </c>
      <c r="G138" s="234" t="s">
        <v>401</v>
      </c>
      <c r="H138" s="235">
        <v>1</v>
      </c>
      <c r="I138" s="236"/>
      <c r="J138" s="237">
        <f>ROUND(I138*H138,2)</f>
        <v>0</v>
      </c>
      <c r="K138" s="233" t="s">
        <v>1</v>
      </c>
      <c r="L138" s="43"/>
      <c r="M138" s="238" t="s">
        <v>1</v>
      </c>
      <c r="N138" s="239" t="s">
        <v>39</v>
      </c>
      <c r="O138" s="86"/>
      <c r="P138" s="240">
        <f>O138*H138</f>
        <v>0</v>
      </c>
      <c r="Q138" s="240">
        <v>0</v>
      </c>
      <c r="R138" s="240">
        <f>Q138*H138</f>
        <v>0</v>
      </c>
      <c r="S138" s="240">
        <v>0</v>
      </c>
      <c r="T138" s="241">
        <f>S138*H138</f>
        <v>0</v>
      </c>
      <c r="AR138" s="242" t="s">
        <v>646</v>
      </c>
      <c r="AT138" s="242" t="s">
        <v>144</v>
      </c>
      <c r="AU138" s="242" t="s">
        <v>83</v>
      </c>
      <c r="AY138" s="17" t="s">
        <v>142</v>
      </c>
      <c r="BE138" s="243">
        <f>IF(N138="základní",J138,0)</f>
        <v>0</v>
      </c>
      <c r="BF138" s="243">
        <f>IF(N138="snížená",J138,0)</f>
        <v>0</v>
      </c>
      <c r="BG138" s="243">
        <f>IF(N138="zákl. přenesená",J138,0)</f>
        <v>0</v>
      </c>
      <c r="BH138" s="243">
        <f>IF(N138="sníž. přenesená",J138,0)</f>
        <v>0</v>
      </c>
      <c r="BI138" s="243">
        <f>IF(N138="nulová",J138,0)</f>
        <v>0</v>
      </c>
      <c r="BJ138" s="17" t="s">
        <v>81</v>
      </c>
      <c r="BK138" s="243">
        <f>ROUND(I138*H138,2)</f>
        <v>0</v>
      </c>
      <c r="BL138" s="17" t="s">
        <v>646</v>
      </c>
      <c r="BM138" s="242" t="s">
        <v>669</v>
      </c>
    </row>
    <row r="139" s="1" customFormat="1" ht="16.5" customHeight="1">
      <c r="B139" s="38"/>
      <c r="C139" s="231" t="s">
        <v>196</v>
      </c>
      <c r="D139" s="231" t="s">
        <v>144</v>
      </c>
      <c r="E139" s="232" t="s">
        <v>670</v>
      </c>
      <c r="F139" s="233" t="s">
        <v>671</v>
      </c>
      <c r="G139" s="234" t="s">
        <v>401</v>
      </c>
      <c r="H139" s="235">
        <v>1</v>
      </c>
      <c r="I139" s="236"/>
      <c r="J139" s="237">
        <f>ROUND(I139*H139,2)</f>
        <v>0</v>
      </c>
      <c r="K139" s="233" t="s">
        <v>1</v>
      </c>
      <c r="L139" s="43"/>
      <c r="M139" s="238" t="s">
        <v>1</v>
      </c>
      <c r="N139" s="239" t="s">
        <v>39</v>
      </c>
      <c r="O139" s="86"/>
      <c r="P139" s="240">
        <f>O139*H139</f>
        <v>0</v>
      </c>
      <c r="Q139" s="240">
        <v>0</v>
      </c>
      <c r="R139" s="240">
        <f>Q139*H139</f>
        <v>0</v>
      </c>
      <c r="S139" s="240">
        <v>0</v>
      </c>
      <c r="T139" s="241">
        <f>S139*H139</f>
        <v>0</v>
      </c>
      <c r="AR139" s="242" t="s">
        <v>646</v>
      </c>
      <c r="AT139" s="242" t="s">
        <v>144</v>
      </c>
      <c r="AU139" s="242" t="s">
        <v>83</v>
      </c>
      <c r="AY139" s="17" t="s">
        <v>142</v>
      </c>
      <c r="BE139" s="243">
        <f>IF(N139="základní",J139,0)</f>
        <v>0</v>
      </c>
      <c r="BF139" s="243">
        <f>IF(N139="snížená",J139,0)</f>
        <v>0</v>
      </c>
      <c r="BG139" s="243">
        <f>IF(N139="zákl. přenesená",J139,0)</f>
        <v>0</v>
      </c>
      <c r="BH139" s="243">
        <f>IF(N139="sníž. přenesená",J139,0)</f>
        <v>0</v>
      </c>
      <c r="BI139" s="243">
        <f>IF(N139="nulová",J139,0)</f>
        <v>0</v>
      </c>
      <c r="BJ139" s="17" t="s">
        <v>81</v>
      </c>
      <c r="BK139" s="243">
        <f>ROUND(I139*H139,2)</f>
        <v>0</v>
      </c>
      <c r="BL139" s="17" t="s">
        <v>646</v>
      </c>
      <c r="BM139" s="242" t="s">
        <v>672</v>
      </c>
    </row>
    <row r="140" s="12" customFormat="1">
      <c r="B140" s="244"/>
      <c r="C140" s="245"/>
      <c r="D140" s="246" t="s">
        <v>151</v>
      </c>
      <c r="E140" s="247" t="s">
        <v>1</v>
      </c>
      <c r="F140" s="248" t="s">
        <v>673</v>
      </c>
      <c r="G140" s="245"/>
      <c r="H140" s="247" t="s">
        <v>1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AT140" s="254" t="s">
        <v>151</v>
      </c>
      <c r="AU140" s="254" t="s">
        <v>83</v>
      </c>
      <c r="AV140" s="12" t="s">
        <v>81</v>
      </c>
      <c r="AW140" s="12" t="s">
        <v>31</v>
      </c>
      <c r="AX140" s="12" t="s">
        <v>74</v>
      </c>
      <c r="AY140" s="254" t="s">
        <v>142</v>
      </c>
    </row>
    <row r="141" s="13" customFormat="1">
      <c r="B141" s="255"/>
      <c r="C141" s="256"/>
      <c r="D141" s="246" t="s">
        <v>151</v>
      </c>
      <c r="E141" s="257" t="s">
        <v>1</v>
      </c>
      <c r="F141" s="258" t="s">
        <v>81</v>
      </c>
      <c r="G141" s="256"/>
      <c r="H141" s="259">
        <v>1</v>
      </c>
      <c r="I141" s="260"/>
      <c r="J141" s="256"/>
      <c r="K141" s="256"/>
      <c r="L141" s="261"/>
      <c r="M141" s="262"/>
      <c r="N141" s="263"/>
      <c r="O141" s="263"/>
      <c r="P141" s="263"/>
      <c r="Q141" s="263"/>
      <c r="R141" s="263"/>
      <c r="S141" s="263"/>
      <c r="T141" s="264"/>
      <c r="AT141" s="265" t="s">
        <v>151</v>
      </c>
      <c r="AU141" s="265" t="s">
        <v>83</v>
      </c>
      <c r="AV141" s="13" t="s">
        <v>83</v>
      </c>
      <c r="AW141" s="13" t="s">
        <v>31</v>
      </c>
      <c r="AX141" s="13" t="s">
        <v>81</v>
      </c>
      <c r="AY141" s="265" t="s">
        <v>142</v>
      </c>
    </row>
    <row r="142" s="1" customFormat="1" ht="16.5" customHeight="1">
      <c r="B142" s="38"/>
      <c r="C142" s="231" t="s">
        <v>211</v>
      </c>
      <c r="D142" s="231" t="s">
        <v>144</v>
      </c>
      <c r="E142" s="232" t="s">
        <v>674</v>
      </c>
      <c r="F142" s="233" t="s">
        <v>675</v>
      </c>
      <c r="G142" s="234" t="s">
        <v>401</v>
      </c>
      <c r="H142" s="235">
        <v>1</v>
      </c>
      <c r="I142" s="236"/>
      <c r="J142" s="237">
        <f>ROUND(I142*H142,2)</f>
        <v>0</v>
      </c>
      <c r="K142" s="233" t="s">
        <v>1</v>
      </c>
      <c r="L142" s="43"/>
      <c r="M142" s="238" t="s">
        <v>1</v>
      </c>
      <c r="N142" s="239" t="s">
        <v>39</v>
      </c>
      <c r="O142" s="86"/>
      <c r="P142" s="240">
        <f>O142*H142</f>
        <v>0</v>
      </c>
      <c r="Q142" s="240">
        <v>0</v>
      </c>
      <c r="R142" s="240">
        <f>Q142*H142</f>
        <v>0</v>
      </c>
      <c r="S142" s="240">
        <v>0</v>
      </c>
      <c r="T142" s="241">
        <f>S142*H142</f>
        <v>0</v>
      </c>
      <c r="AR142" s="242" t="s">
        <v>646</v>
      </c>
      <c r="AT142" s="242" t="s">
        <v>144</v>
      </c>
      <c r="AU142" s="242" t="s">
        <v>83</v>
      </c>
      <c r="AY142" s="17" t="s">
        <v>142</v>
      </c>
      <c r="BE142" s="243">
        <f>IF(N142="základní",J142,0)</f>
        <v>0</v>
      </c>
      <c r="BF142" s="243">
        <f>IF(N142="snížená",J142,0)</f>
        <v>0</v>
      </c>
      <c r="BG142" s="243">
        <f>IF(N142="zákl. přenesená",J142,0)</f>
        <v>0</v>
      </c>
      <c r="BH142" s="243">
        <f>IF(N142="sníž. přenesená",J142,0)</f>
        <v>0</v>
      </c>
      <c r="BI142" s="243">
        <f>IF(N142="nulová",J142,0)</f>
        <v>0</v>
      </c>
      <c r="BJ142" s="17" t="s">
        <v>81</v>
      </c>
      <c r="BK142" s="243">
        <f>ROUND(I142*H142,2)</f>
        <v>0</v>
      </c>
      <c r="BL142" s="17" t="s">
        <v>646</v>
      </c>
      <c r="BM142" s="242" t="s">
        <v>676</v>
      </c>
    </row>
    <row r="143" s="12" customFormat="1">
      <c r="B143" s="244"/>
      <c r="C143" s="245"/>
      <c r="D143" s="246" t="s">
        <v>151</v>
      </c>
      <c r="E143" s="247" t="s">
        <v>1</v>
      </c>
      <c r="F143" s="248" t="s">
        <v>677</v>
      </c>
      <c r="G143" s="245"/>
      <c r="H143" s="247" t="s">
        <v>1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151</v>
      </c>
      <c r="AU143" s="254" t="s">
        <v>83</v>
      </c>
      <c r="AV143" s="12" t="s">
        <v>81</v>
      </c>
      <c r="AW143" s="12" t="s">
        <v>31</v>
      </c>
      <c r="AX143" s="12" t="s">
        <v>74</v>
      </c>
      <c r="AY143" s="254" t="s">
        <v>142</v>
      </c>
    </row>
    <row r="144" s="12" customFormat="1">
      <c r="B144" s="244"/>
      <c r="C144" s="245"/>
      <c r="D144" s="246" t="s">
        <v>151</v>
      </c>
      <c r="E144" s="247" t="s">
        <v>1</v>
      </c>
      <c r="F144" s="248" t="s">
        <v>678</v>
      </c>
      <c r="G144" s="245"/>
      <c r="H144" s="247" t="s">
        <v>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AT144" s="254" t="s">
        <v>151</v>
      </c>
      <c r="AU144" s="254" t="s">
        <v>83</v>
      </c>
      <c r="AV144" s="12" t="s">
        <v>81</v>
      </c>
      <c r="AW144" s="12" t="s">
        <v>31</v>
      </c>
      <c r="AX144" s="12" t="s">
        <v>74</v>
      </c>
      <c r="AY144" s="254" t="s">
        <v>142</v>
      </c>
    </row>
    <row r="145" s="12" customFormat="1">
      <c r="B145" s="244"/>
      <c r="C145" s="245"/>
      <c r="D145" s="246" t="s">
        <v>151</v>
      </c>
      <c r="E145" s="247" t="s">
        <v>1</v>
      </c>
      <c r="F145" s="248" t="s">
        <v>679</v>
      </c>
      <c r="G145" s="245"/>
      <c r="H145" s="247" t="s">
        <v>1</v>
      </c>
      <c r="I145" s="249"/>
      <c r="J145" s="245"/>
      <c r="K145" s="245"/>
      <c r="L145" s="250"/>
      <c r="M145" s="251"/>
      <c r="N145" s="252"/>
      <c r="O145" s="252"/>
      <c r="P145" s="252"/>
      <c r="Q145" s="252"/>
      <c r="R145" s="252"/>
      <c r="S145" s="252"/>
      <c r="T145" s="253"/>
      <c r="AT145" s="254" t="s">
        <v>151</v>
      </c>
      <c r="AU145" s="254" t="s">
        <v>83</v>
      </c>
      <c r="AV145" s="12" t="s">
        <v>81</v>
      </c>
      <c r="AW145" s="12" t="s">
        <v>31</v>
      </c>
      <c r="AX145" s="12" t="s">
        <v>74</v>
      </c>
      <c r="AY145" s="254" t="s">
        <v>142</v>
      </c>
    </row>
    <row r="146" s="13" customFormat="1">
      <c r="B146" s="255"/>
      <c r="C146" s="256"/>
      <c r="D146" s="246" t="s">
        <v>151</v>
      </c>
      <c r="E146" s="257" t="s">
        <v>1</v>
      </c>
      <c r="F146" s="258" t="s">
        <v>81</v>
      </c>
      <c r="G146" s="256"/>
      <c r="H146" s="259">
        <v>1</v>
      </c>
      <c r="I146" s="260"/>
      <c r="J146" s="256"/>
      <c r="K146" s="256"/>
      <c r="L146" s="261"/>
      <c r="M146" s="306"/>
      <c r="N146" s="307"/>
      <c r="O146" s="307"/>
      <c r="P146" s="307"/>
      <c r="Q146" s="307"/>
      <c r="R146" s="307"/>
      <c r="S146" s="307"/>
      <c r="T146" s="308"/>
      <c r="AT146" s="265" t="s">
        <v>151</v>
      </c>
      <c r="AU146" s="265" t="s">
        <v>83</v>
      </c>
      <c r="AV146" s="13" t="s">
        <v>83</v>
      </c>
      <c r="AW146" s="13" t="s">
        <v>31</v>
      </c>
      <c r="AX146" s="13" t="s">
        <v>81</v>
      </c>
      <c r="AY146" s="265" t="s">
        <v>142</v>
      </c>
    </row>
    <row r="147" s="1" customFormat="1" ht="6.96" customHeight="1">
      <c r="B147" s="61"/>
      <c r="C147" s="62"/>
      <c r="D147" s="62"/>
      <c r="E147" s="62"/>
      <c r="F147" s="62"/>
      <c r="G147" s="62"/>
      <c r="H147" s="62"/>
      <c r="I147" s="182"/>
      <c r="J147" s="62"/>
      <c r="K147" s="62"/>
      <c r="L147" s="43"/>
    </row>
  </sheetData>
  <sheetProtection sheet="1" autoFilter="0" formatColumns="0" formatRows="0" objects="1" scenarios="1" spinCount="100000" saltValue="Ki10g3uskXqcTFvuNp9AD1aEZKPwetkKkd4dRol/0iz0j5NeOQ+9dM2N76Tu3CmiuyKzmjXjqehM8pcZ4R1rpQ==" hashValue="f3MltNqIeZZqbS8w0tcn1seYD4Nk3e11nSam0GsP16PR7qX0OQxhfEQKJUhuyT7ifpPc3Zxhjd8s/xHoM1o4gw==" algorithmName="SHA-512" password="CC35"/>
  <autoFilter ref="C117:K14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41" customWidth="1"/>
    <col min="10" max="10" width="20.17" customWidth="1"/>
    <col min="11" max="11" width="20.17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112</v>
      </c>
    </row>
    <row r="3" ht="6.96" customHeight="1">
      <c r="B3" s="142"/>
      <c r="C3" s="143"/>
      <c r="D3" s="143"/>
      <c r="E3" s="143"/>
      <c r="F3" s="143"/>
      <c r="G3" s="143"/>
      <c r="H3" s="143"/>
      <c r="I3" s="144"/>
      <c r="J3" s="143"/>
      <c r="K3" s="143"/>
      <c r="L3" s="20"/>
      <c r="AT3" s="17" t="s">
        <v>83</v>
      </c>
    </row>
    <row r="4" ht="24.96" customHeight="1">
      <c r="B4" s="20"/>
      <c r="D4" s="145" t="s">
        <v>113</v>
      </c>
      <c r="L4" s="20"/>
      <c r="M4" s="146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7" t="s">
        <v>16</v>
      </c>
      <c r="L6" s="20"/>
    </row>
    <row r="7" ht="16.5" customHeight="1">
      <c r="B7" s="20"/>
      <c r="E7" s="148" t="str">
        <f>'Rekapitulace stavby'!K6</f>
        <v>Doplnění chodníku v křižovatce ulic Sokolská a Sušilova - rozc.Kouty, Zábřeh</v>
      </c>
      <c r="F7" s="147"/>
      <c r="G7" s="147"/>
      <c r="H7" s="147"/>
      <c r="L7" s="20"/>
    </row>
    <row r="8" s="1" customFormat="1" ht="12" customHeight="1">
      <c r="B8" s="43"/>
      <c r="D8" s="147" t="s">
        <v>114</v>
      </c>
      <c r="I8" s="149"/>
      <c r="L8" s="43"/>
    </row>
    <row r="9" s="1" customFormat="1" ht="36.96" customHeight="1">
      <c r="B9" s="43"/>
      <c r="E9" s="150" t="s">
        <v>680</v>
      </c>
      <c r="F9" s="1"/>
      <c r="G9" s="1"/>
      <c r="H9" s="1"/>
      <c r="I9" s="149"/>
      <c r="L9" s="43"/>
    </row>
    <row r="10" s="1" customFormat="1">
      <c r="B10" s="43"/>
      <c r="I10" s="149"/>
      <c r="L10" s="43"/>
    </row>
    <row r="11" s="1" customFormat="1" ht="12" customHeight="1">
      <c r="B11" s="43"/>
      <c r="D11" s="147" t="s">
        <v>18</v>
      </c>
      <c r="F11" s="136" t="s">
        <v>1</v>
      </c>
      <c r="I11" s="151" t="s">
        <v>19</v>
      </c>
      <c r="J11" s="136" t="s">
        <v>1</v>
      </c>
      <c r="L11" s="43"/>
    </row>
    <row r="12" s="1" customFormat="1" ht="12" customHeight="1">
      <c r="B12" s="43"/>
      <c r="D12" s="147" t="s">
        <v>20</v>
      </c>
      <c r="F12" s="136" t="s">
        <v>21</v>
      </c>
      <c r="I12" s="151" t="s">
        <v>22</v>
      </c>
      <c r="J12" s="152" t="str">
        <f>'Rekapitulace stavby'!AN8</f>
        <v>26. 12. 2018</v>
      </c>
      <c r="L12" s="43"/>
    </row>
    <row r="13" s="1" customFormat="1" ht="10.8" customHeight="1">
      <c r="B13" s="43"/>
      <c r="I13" s="149"/>
      <c r="L13" s="43"/>
    </row>
    <row r="14" s="1" customFormat="1" ht="12" customHeight="1">
      <c r="B14" s="43"/>
      <c r="D14" s="147" t="s">
        <v>24</v>
      </c>
      <c r="I14" s="151" t="s">
        <v>25</v>
      </c>
      <c r="J14" s="136" t="str">
        <f>IF('Rekapitulace stavby'!AN10="","",'Rekapitulace stavby'!AN10)</f>
        <v/>
      </c>
      <c r="L14" s="43"/>
    </row>
    <row r="15" s="1" customFormat="1" ht="18" customHeight="1">
      <c r="B15" s="43"/>
      <c r="E15" s="136" t="str">
        <f>IF('Rekapitulace stavby'!E11="","",'Rekapitulace stavby'!E11)</f>
        <v xml:space="preserve"> </v>
      </c>
      <c r="I15" s="151" t="s">
        <v>27</v>
      </c>
      <c r="J15" s="136" t="str">
        <f>IF('Rekapitulace stavby'!AN11="","",'Rekapitulace stavby'!AN11)</f>
        <v/>
      </c>
      <c r="L15" s="43"/>
    </row>
    <row r="16" s="1" customFormat="1" ht="6.96" customHeight="1">
      <c r="B16" s="43"/>
      <c r="I16" s="149"/>
      <c r="L16" s="43"/>
    </row>
    <row r="17" s="1" customFormat="1" ht="12" customHeight="1">
      <c r="B17" s="43"/>
      <c r="D17" s="147" t="s">
        <v>28</v>
      </c>
      <c r="I17" s="151" t="s">
        <v>25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36"/>
      <c r="G18" s="136"/>
      <c r="H18" s="136"/>
      <c r="I18" s="151" t="s">
        <v>27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9"/>
      <c r="L19" s="43"/>
    </row>
    <row r="20" s="1" customFormat="1" ht="12" customHeight="1">
      <c r="B20" s="43"/>
      <c r="D20" s="147" t="s">
        <v>30</v>
      </c>
      <c r="I20" s="151" t="s">
        <v>25</v>
      </c>
      <c r="J20" s="136" t="str">
        <f>IF('Rekapitulace stavby'!AN16="","",'Rekapitulace stavby'!AN16)</f>
        <v/>
      </c>
      <c r="L20" s="43"/>
    </row>
    <row r="21" s="1" customFormat="1" ht="18" customHeight="1">
      <c r="B21" s="43"/>
      <c r="E21" s="136" t="str">
        <f>IF('Rekapitulace stavby'!E17="","",'Rekapitulace stavby'!E17)</f>
        <v xml:space="preserve"> </v>
      </c>
      <c r="I21" s="151" t="s">
        <v>27</v>
      </c>
      <c r="J21" s="136" t="str">
        <f>IF('Rekapitulace stavby'!AN17="","",'Rekapitulace stavby'!AN17)</f>
        <v/>
      </c>
      <c r="L21" s="43"/>
    </row>
    <row r="22" s="1" customFormat="1" ht="6.96" customHeight="1">
      <c r="B22" s="43"/>
      <c r="I22" s="149"/>
      <c r="L22" s="43"/>
    </row>
    <row r="23" s="1" customFormat="1" ht="12" customHeight="1">
      <c r="B23" s="43"/>
      <c r="D23" s="147" t="s">
        <v>32</v>
      </c>
      <c r="I23" s="151" t="s">
        <v>25</v>
      </c>
      <c r="J23" s="136" t="str">
        <f>IF('Rekapitulace stavby'!AN19="","",'Rekapitulace stavby'!AN19)</f>
        <v/>
      </c>
      <c r="L23" s="43"/>
    </row>
    <row r="24" s="1" customFormat="1" ht="18" customHeight="1">
      <c r="B24" s="43"/>
      <c r="E24" s="136" t="str">
        <f>IF('Rekapitulace stavby'!E20="","",'Rekapitulace stavby'!E20)</f>
        <v xml:space="preserve"> </v>
      </c>
      <c r="I24" s="151" t="s">
        <v>27</v>
      </c>
      <c r="J24" s="136" t="str">
        <f>IF('Rekapitulace stavby'!AN20="","",'Rekapitulace stavby'!AN20)</f>
        <v/>
      </c>
      <c r="L24" s="43"/>
    </row>
    <row r="25" s="1" customFormat="1" ht="6.96" customHeight="1">
      <c r="B25" s="43"/>
      <c r="I25" s="149"/>
      <c r="L25" s="43"/>
    </row>
    <row r="26" s="1" customFormat="1" ht="12" customHeight="1">
      <c r="B26" s="43"/>
      <c r="D26" s="147" t="s">
        <v>33</v>
      </c>
      <c r="I26" s="149"/>
      <c r="L26" s="43"/>
    </row>
    <row r="27" s="7" customFormat="1" ht="16.5" customHeight="1">
      <c r="B27" s="153"/>
      <c r="E27" s="154" t="s">
        <v>1</v>
      </c>
      <c r="F27" s="154"/>
      <c r="G27" s="154"/>
      <c r="H27" s="154"/>
      <c r="I27" s="155"/>
      <c r="L27" s="153"/>
    </row>
    <row r="28" s="1" customFormat="1" ht="6.96" customHeight="1">
      <c r="B28" s="43"/>
      <c r="I28" s="149"/>
      <c r="L28" s="43"/>
    </row>
    <row r="29" s="1" customFormat="1" ht="6.96" customHeight="1">
      <c r="B29" s="43"/>
      <c r="D29" s="78"/>
      <c r="E29" s="78"/>
      <c r="F29" s="78"/>
      <c r="G29" s="78"/>
      <c r="H29" s="78"/>
      <c r="I29" s="156"/>
      <c r="J29" s="78"/>
      <c r="K29" s="78"/>
      <c r="L29" s="43"/>
    </row>
    <row r="30" s="1" customFormat="1" ht="25.44" customHeight="1">
      <c r="B30" s="43"/>
      <c r="D30" s="157" t="s">
        <v>34</v>
      </c>
      <c r="I30" s="149"/>
      <c r="J30" s="158">
        <f>ROUND(J118, 2)</f>
        <v>0</v>
      </c>
      <c r="L30" s="43"/>
    </row>
    <row r="31" s="1" customFormat="1" ht="6.96" customHeight="1">
      <c r="B31" s="43"/>
      <c r="D31" s="78"/>
      <c r="E31" s="78"/>
      <c r="F31" s="78"/>
      <c r="G31" s="78"/>
      <c r="H31" s="78"/>
      <c r="I31" s="156"/>
      <c r="J31" s="78"/>
      <c r="K31" s="78"/>
      <c r="L31" s="43"/>
    </row>
    <row r="32" s="1" customFormat="1" ht="14.4" customHeight="1">
      <c r="B32" s="43"/>
      <c r="F32" s="159" t="s">
        <v>36</v>
      </c>
      <c r="I32" s="160" t="s">
        <v>35</v>
      </c>
      <c r="J32" s="159" t="s">
        <v>37</v>
      </c>
      <c r="L32" s="43"/>
    </row>
    <row r="33" s="1" customFormat="1" ht="14.4" customHeight="1">
      <c r="B33" s="43"/>
      <c r="D33" s="161" t="s">
        <v>38</v>
      </c>
      <c r="E33" s="147" t="s">
        <v>39</v>
      </c>
      <c r="F33" s="162">
        <f>ROUND((SUM(BE118:BE122)),  2)</f>
        <v>0</v>
      </c>
      <c r="I33" s="163">
        <v>0.20999999999999999</v>
      </c>
      <c r="J33" s="162">
        <f>ROUND(((SUM(BE118:BE122))*I33),  2)</f>
        <v>0</v>
      </c>
      <c r="L33" s="43"/>
    </row>
    <row r="34" s="1" customFormat="1" ht="14.4" customHeight="1">
      <c r="B34" s="43"/>
      <c r="E34" s="147" t="s">
        <v>40</v>
      </c>
      <c r="F34" s="162">
        <f>ROUND((SUM(BF118:BF122)),  2)</f>
        <v>0</v>
      </c>
      <c r="I34" s="163">
        <v>0.14999999999999999</v>
      </c>
      <c r="J34" s="162">
        <f>ROUND(((SUM(BF118:BF122))*I34),  2)</f>
        <v>0</v>
      </c>
      <c r="L34" s="43"/>
    </row>
    <row r="35" hidden="1" s="1" customFormat="1" ht="14.4" customHeight="1">
      <c r="B35" s="43"/>
      <c r="E35" s="147" t="s">
        <v>41</v>
      </c>
      <c r="F35" s="162">
        <f>ROUND((SUM(BG118:BG122)),  2)</f>
        <v>0</v>
      </c>
      <c r="I35" s="163">
        <v>0.20999999999999999</v>
      </c>
      <c r="J35" s="162">
        <f>0</f>
        <v>0</v>
      </c>
      <c r="L35" s="43"/>
    </row>
    <row r="36" hidden="1" s="1" customFormat="1" ht="14.4" customHeight="1">
      <c r="B36" s="43"/>
      <c r="E36" s="147" t="s">
        <v>42</v>
      </c>
      <c r="F36" s="162">
        <f>ROUND((SUM(BH118:BH122)),  2)</f>
        <v>0</v>
      </c>
      <c r="I36" s="163">
        <v>0.14999999999999999</v>
      </c>
      <c r="J36" s="162">
        <f>0</f>
        <v>0</v>
      </c>
      <c r="L36" s="43"/>
    </row>
    <row r="37" hidden="1" s="1" customFormat="1" ht="14.4" customHeight="1">
      <c r="B37" s="43"/>
      <c r="E37" s="147" t="s">
        <v>43</v>
      </c>
      <c r="F37" s="162">
        <f>ROUND((SUM(BI118:BI122)),  2)</f>
        <v>0</v>
      </c>
      <c r="I37" s="163">
        <v>0</v>
      </c>
      <c r="J37" s="162">
        <f>0</f>
        <v>0</v>
      </c>
      <c r="L37" s="43"/>
    </row>
    <row r="38" s="1" customFormat="1" ht="6.96" customHeight="1">
      <c r="B38" s="43"/>
      <c r="I38" s="149"/>
      <c r="L38" s="43"/>
    </row>
    <row r="39" s="1" customFormat="1" ht="25.44" customHeight="1">
      <c r="B39" s="43"/>
      <c r="C39" s="164"/>
      <c r="D39" s="165" t="s">
        <v>44</v>
      </c>
      <c r="E39" s="166"/>
      <c r="F39" s="166"/>
      <c r="G39" s="167" t="s">
        <v>45</v>
      </c>
      <c r="H39" s="168" t="s">
        <v>46</v>
      </c>
      <c r="I39" s="169"/>
      <c r="J39" s="170">
        <f>SUM(J30:J37)</f>
        <v>0</v>
      </c>
      <c r="K39" s="171"/>
      <c r="L39" s="43"/>
    </row>
    <row r="40" s="1" customFormat="1" ht="14.4" customHeight="1">
      <c r="B40" s="43"/>
      <c r="I40" s="149"/>
      <c r="L40" s="43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43"/>
      <c r="D50" s="172" t="s">
        <v>47</v>
      </c>
      <c r="E50" s="173"/>
      <c r="F50" s="173"/>
      <c r="G50" s="172" t="s">
        <v>48</v>
      </c>
      <c r="H50" s="173"/>
      <c r="I50" s="174"/>
      <c r="J50" s="173"/>
      <c r="K50" s="173"/>
      <c r="L50" s="4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43"/>
      <c r="D61" s="175" t="s">
        <v>49</v>
      </c>
      <c r="E61" s="176"/>
      <c r="F61" s="177" t="s">
        <v>50</v>
      </c>
      <c r="G61" s="175" t="s">
        <v>49</v>
      </c>
      <c r="H61" s="176"/>
      <c r="I61" s="178"/>
      <c r="J61" s="179" t="s">
        <v>50</v>
      </c>
      <c r="K61" s="176"/>
      <c r="L61" s="43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43"/>
      <c r="D65" s="172" t="s">
        <v>51</v>
      </c>
      <c r="E65" s="173"/>
      <c r="F65" s="173"/>
      <c r="G65" s="172" t="s">
        <v>52</v>
      </c>
      <c r="H65" s="173"/>
      <c r="I65" s="174"/>
      <c r="J65" s="173"/>
      <c r="K65" s="173"/>
      <c r="L65" s="43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43"/>
      <c r="D76" s="175" t="s">
        <v>49</v>
      </c>
      <c r="E76" s="176"/>
      <c r="F76" s="177" t="s">
        <v>50</v>
      </c>
      <c r="G76" s="175" t="s">
        <v>49</v>
      </c>
      <c r="H76" s="176"/>
      <c r="I76" s="178"/>
      <c r="J76" s="179" t="s">
        <v>50</v>
      </c>
      <c r="K76" s="176"/>
      <c r="L76" s="43"/>
    </row>
    <row r="77" s="1" customFormat="1" ht="14.4" customHeight="1">
      <c r="B77" s="180"/>
      <c r="C77" s="181"/>
      <c r="D77" s="181"/>
      <c r="E77" s="181"/>
      <c r="F77" s="181"/>
      <c r="G77" s="181"/>
      <c r="H77" s="181"/>
      <c r="I77" s="182"/>
      <c r="J77" s="181"/>
      <c r="K77" s="181"/>
      <c r="L77" s="43"/>
    </row>
    <row r="81" s="1" customFormat="1" ht="6.96" customHeight="1">
      <c r="B81" s="183"/>
      <c r="C81" s="184"/>
      <c r="D81" s="184"/>
      <c r="E81" s="184"/>
      <c r="F81" s="184"/>
      <c r="G81" s="184"/>
      <c r="H81" s="184"/>
      <c r="I81" s="185"/>
      <c r="J81" s="184"/>
      <c r="K81" s="184"/>
      <c r="L81" s="43"/>
    </row>
    <row r="82" s="1" customFormat="1" ht="24.96" customHeight="1">
      <c r="B82" s="38"/>
      <c r="C82" s="23" t="s">
        <v>118</v>
      </c>
      <c r="D82" s="39"/>
      <c r="E82" s="39"/>
      <c r="F82" s="39"/>
      <c r="G82" s="39"/>
      <c r="H82" s="39"/>
      <c r="I82" s="149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9"/>
      <c r="J83" s="39"/>
      <c r="K83" s="39"/>
      <c r="L83" s="43"/>
    </row>
    <row r="84" s="1" customFormat="1" ht="12" customHeight="1">
      <c r="B84" s="38"/>
      <c r="C84" s="32" t="s">
        <v>16</v>
      </c>
      <c r="D84" s="39"/>
      <c r="E84" s="39"/>
      <c r="F84" s="39"/>
      <c r="G84" s="39"/>
      <c r="H84" s="39"/>
      <c r="I84" s="149"/>
      <c r="J84" s="39"/>
      <c r="K84" s="39"/>
      <c r="L84" s="43"/>
    </row>
    <row r="85" s="1" customFormat="1" ht="16.5" customHeight="1">
      <c r="B85" s="38"/>
      <c r="C85" s="39"/>
      <c r="D85" s="39"/>
      <c r="E85" s="186" t="str">
        <f>E7</f>
        <v>Doplnění chodníku v křižovatce ulic Sokolská a Sušilova - rozc.Kouty, Zábřeh</v>
      </c>
      <c r="F85" s="32"/>
      <c r="G85" s="32"/>
      <c r="H85" s="32"/>
      <c r="I85" s="149"/>
      <c r="J85" s="39"/>
      <c r="K85" s="39"/>
      <c r="L85" s="43"/>
    </row>
    <row r="86" s="1" customFormat="1" ht="12" customHeight="1">
      <c r="B86" s="38"/>
      <c r="C86" s="32" t="s">
        <v>114</v>
      </c>
      <c r="D86" s="39"/>
      <c r="E86" s="39"/>
      <c r="F86" s="39"/>
      <c r="G86" s="39"/>
      <c r="H86" s="39"/>
      <c r="I86" s="149"/>
      <c r="J86" s="39"/>
      <c r="K86" s="39"/>
      <c r="L86" s="43"/>
    </row>
    <row r="87" s="1" customFormat="1" ht="16.5" customHeight="1">
      <c r="B87" s="38"/>
      <c r="C87" s="39"/>
      <c r="D87" s="39"/>
      <c r="E87" s="71" t="str">
        <f>E9</f>
        <v>1020 - VRN</v>
      </c>
      <c r="F87" s="39"/>
      <c r="G87" s="39"/>
      <c r="H87" s="39"/>
      <c r="I87" s="149"/>
      <c r="J87" s="39"/>
      <c r="K87" s="39"/>
      <c r="L87" s="43"/>
    </row>
    <row r="88" s="1" customFormat="1" ht="6.96" customHeight="1">
      <c r="B88" s="38"/>
      <c r="C88" s="39"/>
      <c r="D88" s="39"/>
      <c r="E88" s="39"/>
      <c r="F88" s="39"/>
      <c r="G88" s="39"/>
      <c r="H88" s="39"/>
      <c r="I88" s="149"/>
      <c r="J88" s="39"/>
      <c r="K88" s="39"/>
      <c r="L88" s="43"/>
    </row>
    <row r="89" s="1" customFormat="1" ht="12" customHeight="1">
      <c r="B89" s="38"/>
      <c r="C89" s="32" t="s">
        <v>20</v>
      </c>
      <c r="D89" s="39"/>
      <c r="E89" s="39"/>
      <c r="F89" s="27" t="str">
        <f>F12</f>
        <v>Zábřeh</v>
      </c>
      <c r="G89" s="39"/>
      <c r="H89" s="39"/>
      <c r="I89" s="151" t="s">
        <v>22</v>
      </c>
      <c r="J89" s="74" t="str">
        <f>IF(J12="","",J12)</f>
        <v>26. 12. 2018</v>
      </c>
      <c r="K89" s="39"/>
      <c r="L89" s="43"/>
    </row>
    <row r="90" s="1" customFormat="1" ht="6.96" customHeight="1">
      <c r="B90" s="38"/>
      <c r="C90" s="39"/>
      <c r="D90" s="39"/>
      <c r="E90" s="39"/>
      <c r="F90" s="39"/>
      <c r="G90" s="39"/>
      <c r="H90" s="39"/>
      <c r="I90" s="149"/>
      <c r="J90" s="39"/>
      <c r="K90" s="39"/>
      <c r="L90" s="43"/>
    </row>
    <row r="91" s="1" customFormat="1" ht="15.15" customHeight="1">
      <c r="B91" s="38"/>
      <c r="C91" s="32" t="s">
        <v>24</v>
      </c>
      <c r="D91" s="39"/>
      <c r="E91" s="39"/>
      <c r="F91" s="27" t="str">
        <f>E15</f>
        <v xml:space="preserve"> </v>
      </c>
      <c r="G91" s="39"/>
      <c r="H91" s="39"/>
      <c r="I91" s="151" t="s">
        <v>30</v>
      </c>
      <c r="J91" s="36" t="str">
        <f>E21</f>
        <v xml:space="preserve"> </v>
      </c>
      <c r="K91" s="39"/>
      <c r="L91" s="43"/>
    </row>
    <row r="92" s="1" customFormat="1" ht="15.15" customHeight="1">
      <c r="B92" s="38"/>
      <c r="C92" s="32" t="s">
        <v>28</v>
      </c>
      <c r="D92" s="39"/>
      <c r="E92" s="39"/>
      <c r="F92" s="27" t="str">
        <f>IF(E18="","",E18)</f>
        <v>Vyplň údaj</v>
      </c>
      <c r="G92" s="39"/>
      <c r="H92" s="39"/>
      <c r="I92" s="151" t="s">
        <v>32</v>
      </c>
      <c r="J92" s="36" t="str">
        <f>E24</f>
        <v xml:space="preserve"> </v>
      </c>
      <c r="K92" s="39"/>
      <c r="L92" s="43"/>
    </row>
    <row r="93" s="1" customFormat="1" ht="10.32" customHeight="1">
      <c r="B93" s="38"/>
      <c r="C93" s="39"/>
      <c r="D93" s="39"/>
      <c r="E93" s="39"/>
      <c r="F93" s="39"/>
      <c r="G93" s="39"/>
      <c r="H93" s="39"/>
      <c r="I93" s="149"/>
      <c r="J93" s="39"/>
      <c r="K93" s="39"/>
      <c r="L93" s="43"/>
    </row>
    <row r="94" s="1" customFormat="1" ht="29.28" customHeight="1">
      <c r="B94" s="38"/>
      <c r="C94" s="187" t="s">
        <v>119</v>
      </c>
      <c r="D94" s="188"/>
      <c r="E94" s="188"/>
      <c r="F94" s="188"/>
      <c r="G94" s="188"/>
      <c r="H94" s="188"/>
      <c r="I94" s="189"/>
      <c r="J94" s="190" t="s">
        <v>120</v>
      </c>
      <c r="K94" s="188"/>
      <c r="L94" s="43"/>
    </row>
    <row r="95" s="1" customFormat="1" ht="10.32" customHeight="1">
      <c r="B95" s="38"/>
      <c r="C95" s="39"/>
      <c r="D95" s="39"/>
      <c r="E95" s="39"/>
      <c r="F95" s="39"/>
      <c r="G95" s="39"/>
      <c r="H95" s="39"/>
      <c r="I95" s="149"/>
      <c r="J95" s="39"/>
      <c r="K95" s="39"/>
      <c r="L95" s="43"/>
    </row>
    <row r="96" s="1" customFormat="1" ht="22.8" customHeight="1">
      <c r="B96" s="38"/>
      <c r="C96" s="191" t="s">
        <v>121</v>
      </c>
      <c r="D96" s="39"/>
      <c r="E96" s="39"/>
      <c r="F96" s="39"/>
      <c r="G96" s="39"/>
      <c r="H96" s="39"/>
      <c r="I96" s="149"/>
      <c r="J96" s="105">
        <f>J118</f>
        <v>0</v>
      </c>
      <c r="K96" s="39"/>
      <c r="L96" s="43"/>
      <c r="AU96" s="17" t="s">
        <v>122</v>
      </c>
    </row>
    <row r="97" s="8" customFormat="1" ht="24.96" customHeight="1">
      <c r="B97" s="192"/>
      <c r="C97" s="193"/>
      <c r="D97" s="194" t="s">
        <v>681</v>
      </c>
      <c r="E97" s="195"/>
      <c r="F97" s="195"/>
      <c r="G97" s="195"/>
      <c r="H97" s="195"/>
      <c r="I97" s="196"/>
      <c r="J97" s="197">
        <f>J119</f>
        <v>0</v>
      </c>
      <c r="K97" s="193"/>
      <c r="L97" s="198"/>
    </row>
    <row r="98" s="9" customFormat="1" ht="19.92" customHeight="1">
      <c r="B98" s="199"/>
      <c r="C98" s="128"/>
      <c r="D98" s="200" t="s">
        <v>682</v>
      </c>
      <c r="E98" s="201"/>
      <c r="F98" s="201"/>
      <c r="G98" s="201"/>
      <c r="H98" s="201"/>
      <c r="I98" s="202"/>
      <c r="J98" s="203">
        <f>J120</f>
        <v>0</v>
      </c>
      <c r="K98" s="128"/>
      <c r="L98" s="204"/>
    </row>
    <row r="99" s="1" customFormat="1" ht="21.84" customHeight="1">
      <c r="B99" s="38"/>
      <c r="C99" s="39"/>
      <c r="D99" s="39"/>
      <c r="E99" s="39"/>
      <c r="F99" s="39"/>
      <c r="G99" s="39"/>
      <c r="H99" s="39"/>
      <c r="I99" s="149"/>
      <c r="J99" s="39"/>
      <c r="K99" s="39"/>
      <c r="L99" s="43"/>
    </row>
    <row r="100" s="1" customFormat="1" ht="6.96" customHeight="1">
      <c r="B100" s="61"/>
      <c r="C100" s="62"/>
      <c r="D100" s="62"/>
      <c r="E100" s="62"/>
      <c r="F100" s="62"/>
      <c r="G100" s="62"/>
      <c r="H100" s="62"/>
      <c r="I100" s="182"/>
      <c r="J100" s="62"/>
      <c r="K100" s="62"/>
      <c r="L100" s="43"/>
    </row>
    <row r="104" s="1" customFormat="1" ht="6.96" customHeight="1">
      <c r="B104" s="63"/>
      <c r="C104" s="64"/>
      <c r="D104" s="64"/>
      <c r="E104" s="64"/>
      <c r="F104" s="64"/>
      <c r="G104" s="64"/>
      <c r="H104" s="64"/>
      <c r="I104" s="185"/>
      <c r="J104" s="64"/>
      <c r="K104" s="64"/>
      <c r="L104" s="43"/>
    </row>
    <row r="105" s="1" customFormat="1" ht="24.96" customHeight="1">
      <c r="B105" s="38"/>
      <c r="C105" s="23" t="s">
        <v>127</v>
      </c>
      <c r="D105" s="39"/>
      <c r="E105" s="39"/>
      <c r="F105" s="39"/>
      <c r="G105" s="39"/>
      <c r="H105" s="39"/>
      <c r="I105" s="149"/>
      <c r="J105" s="39"/>
      <c r="K105" s="39"/>
      <c r="L105" s="43"/>
    </row>
    <row r="106" s="1" customFormat="1" ht="6.96" customHeight="1">
      <c r="B106" s="38"/>
      <c r="C106" s="39"/>
      <c r="D106" s="39"/>
      <c r="E106" s="39"/>
      <c r="F106" s="39"/>
      <c r="G106" s="39"/>
      <c r="H106" s="39"/>
      <c r="I106" s="149"/>
      <c r="J106" s="39"/>
      <c r="K106" s="39"/>
      <c r="L106" s="43"/>
    </row>
    <row r="107" s="1" customFormat="1" ht="12" customHeight="1">
      <c r="B107" s="38"/>
      <c r="C107" s="32" t="s">
        <v>16</v>
      </c>
      <c r="D107" s="39"/>
      <c r="E107" s="39"/>
      <c r="F107" s="39"/>
      <c r="G107" s="39"/>
      <c r="H107" s="39"/>
      <c r="I107" s="149"/>
      <c r="J107" s="39"/>
      <c r="K107" s="39"/>
      <c r="L107" s="43"/>
    </row>
    <row r="108" s="1" customFormat="1" ht="16.5" customHeight="1">
      <c r="B108" s="38"/>
      <c r="C108" s="39"/>
      <c r="D108" s="39"/>
      <c r="E108" s="186" t="str">
        <f>E7</f>
        <v>Doplnění chodníku v křižovatce ulic Sokolská a Sušilova - rozc.Kouty, Zábřeh</v>
      </c>
      <c r="F108" s="32"/>
      <c r="G108" s="32"/>
      <c r="H108" s="32"/>
      <c r="I108" s="149"/>
      <c r="J108" s="39"/>
      <c r="K108" s="39"/>
      <c r="L108" s="43"/>
    </row>
    <row r="109" s="1" customFormat="1" ht="12" customHeight="1">
      <c r="B109" s="38"/>
      <c r="C109" s="32" t="s">
        <v>114</v>
      </c>
      <c r="D109" s="39"/>
      <c r="E109" s="39"/>
      <c r="F109" s="39"/>
      <c r="G109" s="39"/>
      <c r="H109" s="39"/>
      <c r="I109" s="149"/>
      <c r="J109" s="39"/>
      <c r="K109" s="39"/>
      <c r="L109" s="43"/>
    </row>
    <row r="110" s="1" customFormat="1" ht="16.5" customHeight="1">
      <c r="B110" s="38"/>
      <c r="C110" s="39"/>
      <c r="D110" s="39"/>
      <c r="E110" s="71" t="str">
        <f>E9</f>
        <v>1020 - VRN</v>
      </c>
      <c r="F110" s="39"/>
      <c r="G110" s="39"/>
      <c r="H110" s="39"/>
      <c r="I110" s="149"/>
      <c r="J110" s="39"/>
      <c r="K110" s="39"/>
      <c r="L110" s="43"/>
    </row>
    <row r="111" s="1" customFormat="1" ht="6.96" customHeight="1">
      <c r="B111" s="38"/>
      <c r="C111" s="39"/>
      <c r="D111" s="39"/>
      <c r="E111" s="39"/>
      <c r="F111" s="39"/>
      <c r="G111" s="39"/>
      <c r="H111" s="39"/>
      <c r="I111" s="149"/>
      <c r="J111" s="39"/>
      <c r="K111" s="39"/>
      <c r="L111" s="43"/>
    </row>
    <row r="112" s="1" customFormat="1" ht="12" customHeight="1">
      <c r="B112" s="38"/>
      <c r="C112" s="32" t="s">
        <v>20</v>
      </c>
      <c r="D112" s="39"/>
      <c r="E112" s="39"/>
      <c r="F112" s="27" t="str">
        <f>F12</f>
        <v>Zábřeh</v>
      </c>
      <c r="G112" s="39"/>
      <c r="H112" s="39"/>
      <c r="I112" s="151" t="s">
        <v>22</v>
      </c>
      <c r="J112" s="74" t="str">
        <f>IF(J12="","",J12)</f>
        <v>26. 12. 2018</v>
      </c>
      <c r="K112" s="39"/>
      <c r="L112" s="43"/>
    </row>
    <row r="113" s="1" customFormat="1" ht="6.96" customHeight="1">
      <c r="B113" s="38"/>
      <c r="C113" s="39"/>
      <c r="D113" s="39"/>
      <c r="E113" s="39"/>
      <c r="F113" s="39"/>
      <c r="G113" s="39"/>
      <c r="H113" s="39"/>
      <c r="I113" s="149"/>
      <c r="J113" s="39"/>
      <c r="K113" s="39"/>
      <c r="L113" s="43"/>
    </row>
    <row r="114" s="1" customFormat="1" ht="15.15" customHeight="1">
      <c r="B114" s="38"/>
      <c r="C114" s="32" t="s">
        <v>24</v>
      </c>
      <c r="D114" s="39"/>
      <c r="E114" s="39"/>
      <c r="F114" s="27" t="str">
        <f>E15</f>
        <v xml:space="preserve"> </v>
      </c>
      <c r="G114" s="39"/>
      <c r="H114" s="39"/>
      <c r="I114" s="151" t="s">
        <v>30</v>
      </c>
      <c r="J114" s="36" t="str">
        <f>E21</f>
        <v xml:space="preserve"> </v>
      </c>
      <c r="K114" s="39"/>
      <c r="L114" s="43"/>
    </row>
    <row r="115" s="1" customFormat="1" ht="15.15" customHeight="1">
      <c r="B115" s="38"/>
      <c r="C115" s="32" t="s">
        <v>28</v>
      </c>
      <c r="D115" s="39"/>
      <c r="E115" s="39"/>
      <c r="F115" s="27" t="str">
        <f>IF(E18="","",E18)</f>
        <v>Vyplň údaj</v>
      </c>
      <c r="G115" s="39"/>
      <c r="H115" s="39"/>
      <c r="I115" s="151" t="s">
        <v>32</v>
      </c>
      <c r="J115" s="36" t="str">
        <f>E24</f>
        <v xml:space="preserve"> </v>
      </c>
      <c r="K115" s="39"/>
      <c r="L115" s="43"/>
    </row>
    <row r="116" s="1" customFormat="1" ht="10.32" customHeight="1">
      <c r="B116" s="38"/>
      <c r="C116" s="39"/>
      <c r="D116" s="39"/>
      <c r="E116" s="39"/>
      <c r="F116" s="39"/>
      <c r="G116" s="39"/>
      <c r="H116" s="39"/>
      <c r="I116" s="149"/>
      <c r="J116" s="39"/>
      <c r="K116" s="39"/>
      <c r="L116" s="43"/>
    </row>
    <row r="117" s="10" customFormat="1" ht="29.28" customHeight="1">
      <c r="B117" s="205"/>
      <c r="C117" s="206" t="s">
        <v>128</v>
      </c>
      <c r="D117" s="207" t="s">
        <v>59</v>
      </c>
      <c r="E117" s="207" t="s">
        <v>55</v>
      </c>
      <c r="F117" s="207" t="s">
        <v>56</v>
      </c>
      <c r="G117" s="207" t="s">
        <v>129</v>
      </c>
      <c r="H117" s="207" t="s">
        <v>130</v>
      </c>
      <c r="I117" s="208" t="s">
        <v>131</v>
      </c>
      <c r="J117" s="207" t="s">
        <v>120</v>
      </c>
      <c r="K117" s="209" t="s">
        <v>132</v>
      </c>
      <c r="L117" s="210"/>
      <c r="M117" s="95" t="s">
        <v>1</v>
      </c>
      <c r="N117" s="96" t="s">
        <v>38</v>
      </c>
      <c r="O117" s="96" t="s">
        <v>133</v>
      </c>
      <c r="P117" s="96" t="s">
        <v>134</v>
      </c>
      <c r="Q117" s="96" t="s">
        <v>135</v>
      </c>
      <c r="R117" s="96" t="s">
        <v>136</v>
      </c>
      <c r="S117" s="96" t="s">
        <v>137</v>
      </c>
      <c r="T117" s="97" t="s">
        <v>138</v>
      </c>
    </row>
    <row r="118" s="1" customFormat="1" ht="22.8" customHeight="1">
      <c r="B118" s="38"/>
      <c r="C118" s="102" t="s">
        <v>139</v>
      </c>
      <c r="D118" s="39"/>
      <c r="E118" s="39"/>
      <c r="F118" s="39"/>
      <c r="G118" s="39"/>
      <c r="H118" s="39"/>
      <c r="I118" s="149"/>
      <c r="J118" s="211">
        <f>BK118</f>
        <v>0</v>
      </c>
      <c r="K118" s="39"/>
      <c r="L118" s="43"/>
      <c r="M118" s="98"/>
      <c r="N118" s="99"/>
      <c r="O118" s="99"/>
      <c r="P118" s="212">
        <f>P119</f>
        <v>0</v>
      </c>
      <c r="Q118" s="99"/>
      <c r="R118" s="212">
        <f>R119</f>
        <v>0</v>
      </c>
      <c r="S118" s="99"/>
      <c r="T118" s="213">
        <f>T119</f>
        <v>0</v>
      </c>
      <c r="AT118" s="17" t="s">
        <v>73</v>
      </c>
      <c r="AU118" s="17" t="s">
        <v>122</v>
      </c>
      <c r="BK118" s="214">
        <f>BK119</f>
        <v>0</v>
      </c>
    </row>
    <row r="119" s="11" customFormat="1" ht="25.92" customHeight="1">
      <c r="B119" s="215"/>
      <c r="C119" s="216"/>
      <c r="D119" s="217" t="s">
        <v>73</v>
      </c>
      <c r="E119" s="218" t="s">
        <v>111</v>
      </c>
      <c r="F119" s="218" t="s">
        <v>683</v>
      </c>
      <c r="G119" s="216"/>
      <c r="H119" s="216"/>
      <c r="I119" s="219"/>
      <c r="J119" s="220">
        <f>BK119</f>
        <v>0</v>
      </c>
      <c r="K119" s="216"/>
      <c r="L119" s="221"/>
      <c r="M119" s="222"/>
      <c r="N119" s="223"/>
      <c r="O119" s="223"/>
      <c r="P119" s="224">
        <f>P120</f>
        <v>0</v>
      </c>
      <c r="Q119" s="223"/>
      <c r="R119" s="224">
        <f>R120</f>
        <v>0</v>
      </c>
      <c r="S119" s="223"/>
      <c r="T119" s="225">
        <f>T120</f>
        <v>0</v>
      </c>
      <c r="AR119" s="226" t="s">
        <v>177</v>
      </c>
      <c r="AT119" s="227" t="s">
        <v>73</v>
      </c>
      <c r="AU119" s="227" t="s">
        <v>74</v>
      </c>
      <c r="AY119" s="226" t="s">
        <v>142</v>
      </c>
      <c r="BK119" s="228">
        <f>BK120</f>
        <v>0</v>
      </c>
    </row>
    <row r="120" s="11" customFormat="1" ht="22.8" customHeight="1">
      <c r="B120" s="215"/>
      <c r="C120" s="216"/>
      <c r="D120" s="217" t="s">
        <v>73</v>
      </c>
      <c r="E120" s="229" t="s">
        <v>74</v>
      </c>
      <c r="F120" s="229" t="s">
        <v>683</v>
      </c>
      <c r="G120" s="216"/>
      <c r="H120" s="216"/>
      <c r="I120" s="219"/>
      <c r="J120" s="230">
        <f>BK120</f>
        <v>0</v>
      </c>
      <c r="K120" s="216"/>
      <c r="L120" s="221"/>
      <c r="M120" s="222"/>
      <c r="N120" s="223"/>
      <c r="O120" s="223"/>
      <c r="P120" s="224">
        <f>SUM(P121:P122)</f>
        <v>0</v>
      </c>
      <c r="Q120" s="223"/>
      <c r="R120" s="224">
        <f>SUM(R121:R122)</f>
        <v>0</v>
      </c>
      <c r="S120" s="223"/>
      <c r="T120" s="225">
        <f>SUM(T121:T122)</f>
        <v>0</v>
      </c>
      <c r="AR120" s="226" t="s">
        <v>177</v>
      </c>
      <c r="AT120" s="227" t="s">
        <v>73</v>
      </c>
      <c r="AU120" s="227" t="s">
        <v>81</v>
      </c>
      <c r="AY120" s="226" t="s">
        <v>142</v>
      </c>
      <c r="BK120" s="228">
        <f>SUM(BK121:BK122)</f>
        <v>0</v>
      </c>
    </row>
    <row r="121" s="1" customFormat="1" ht="16.5" customHeight="1">
      <c r="B121" s="38"/>
      <c r="C121" s="231" t="s">
        <v>81</v>
      </c>
      <c r="D121" s="231" t="s">
        <v>144</v>
      </c>
      <c r="E121" s="232" t="s">
        <v>684</v>
      </c>
      <c r="F121" s="233" t="s">
        <v>685</v>
      </c>
      <c r="G121" s="234" t="s">
        <v>686</v>
      </c>
      <c r="H121" s="235">
        <v>2</v>
      </c>
      <c r="I121" s="236"/>
      <c r="J121" s="237">
        <f>ROUND(I121*H121,2)</f>
        <v>0</v>
      </c>
      <c r="K121" s="233" t="s">
        <v>687</v>
      </c>
      <c r="L121" s="43"/>
      <c r="M121" s="238" t="s">
        <v>1</v>
      </c>
      <c r="N121" s="239" t="s">
        <v>39</v>
      </c>
      <c r="O121" s="86"/>
      <c r="P121" s="240">
        <f>O121*H121</f>
        <v>0</v>
      </c>
      <c r="Q121" s="240">
        <v>0</v>
      </c>
      <c r="R121" s="240">
        <f>Q121*H121</f>
        <v>0</v>
      </c>
      <c r="S121" s="240">
        <v>0</v>
      </c>
      <c r="T121" s="241">
        <f>S121*H121</f>
        <v>0</v>
      </c>
      <c r="AR121" s="242" t="s">
        <v>688</v>
      </c>
      <c r="AT121" s="242" t="s">
        <v>144</v>
      </c>
      <c r="AU121" s="242" t="s">
        <v>83</v>
      </c>
      <c r="AY121" s="17" t="s">
        <v>142</v>
      </c>
      <c r="BE121" s="243">
        <f>IF(N121="základní",J121,0)</f>
        <v>0</v>
      </c>
      <c r="BF121" s="243">
        <f>IF(N121="snížená",J121,0)</f>
        <v>0</v>
      </c>
      <c r="BG121" s="243">
        <f>IF(N121="zákl. přenesená",J121,0)</f>
        <v>0</v>
      </c>
      <c r="BH121" s="243">
        <f>IF(N121="sníž. přenesená",J121,0)</f>
        <v>0</v>
      </c>
      <c r="BI121" s="243">
        <f>IF(N121="nulová",J121,0)</f>
        <v>0</v>
      </c>
      <c r="BJ121" s="17" t="s">
        <v>81</v>
      </c>
      <c r="BK121" s="243">
        <f>ROUND(I121*H121,2)</f>
        <v>0</v>
      </c>
      <c r="BL121" s="17" t="s">
        <v>688</v>
      </c>
      <c r="BM121" s="242" t="s">
        <v>689</v>
      </c>
    </row>
    <row r="122" s="1" customFormat="1" ht="16.5" customHeight="1">
      <c r="B122" s="38"/>
      <c r="C122" s="231" t="s">
        <v>83</v>
      </c>
      <c r="D122" s="231" t="s">
        <v>144</v>
      </c>
      <c r="E122" s="232" t="s">
        <v>690</v>
      </c>
      <c r="F122" s="233" t="s">
        <v>691</v>
      </c>
      <c r="G122" s="234" t="s">
        <v>686</v>
      </c>
      <c r="H122" s="235">
        <v>1</v>
      </c>
      <c r="I122" s="236"/>
      <c r="J122" s="237">
        <f>ROUND(I122*H122,2)</f>
        <v>0</v>
      </c>
      <c r="K122" s="233" t="s">
        <v>687</v>
      </c>
      <c r="L122" s="43"/>
      <c r="M122" s="301" t="s">
        <v>1</v>
      </c>
      <c r="N122" s="302" t="s">
        <v>39</v>
      </c>
      <c r="O122" s="303"/>
      <c r="P122" s="304">
        <f>O122*H122</f>
        <v>0</v>
      </c>
      <c r="Q122" s="304">
        <v>0</v>
      </c>
      <c r="R122" s="304">
        <f>Q122*H122</f>
        <v>0</v>
      </c>
      <c r="S122" s="304">
        <v>0</v>
      </c>
      <c r="T122" s="305">
        <f>S122*H122</f>
        <v>0</v>
      </c>
      <c r="AR122" s="242" t="s">
        <v>688</v>
      </c>
      <c r="AT122" s="242" t="s">
        <v>144</v>
      </c>
      <c r="AU122" s="242" t="s">
        <v>83</v>
      </c>
      <c r="AY122" s="17" t="s">
        <v>142</v>
      </c>
      <c r="BE122" s="243">
        <f>IF(N122="základní",J122,0)</f>
        <v>0</v>
      </c>
      <c r="BF122" s="243">
        <f>IF(N122="snížená",J122,0)</f>
        <v>0</v>
      </c>
      <c r="BG122" s="243">
        <f>IF(N122="zákl. přenesená",J122,0)</f>
        <v>0</v>
      </c>
      <c r="BH122" s="243">
        <f>IF(N122="sníž. přenesená",J122,0)</f>
        <v>0</v>
      </c>
      <c r="BI122" s="243">
        <f>IF(N122="nulová",J122,0)</f>
        <v>0</v>
      </c>
      <c r="BJ122" s="17" t="s">
        <v>81</v>
      </c>
      <c r="BK122" s="243">
        <f>ROUND(I122*H122,2)</f>
        <v>0</v>
      </c>
      <c r="BL122" s="17" t="s">
        <v>688</v>
      </c>
      <c r="BM122" s="242" t="s">
        <v>692</v>
      </c>
    </row>
    <row r="123" s="1" customFormat="1" ht="6.96" customHeight="1">
      <c r="B123" s="61"/>
      <c r="C123" s="62"/>
      <c r="D123" s="62"/>
      <c r="E123" s="62"/>
      <c r="F123" s="62"/>
      <c r="G123" s="62"/>
      <c r="H123" s="62"/>
      <c r="I123" s="182"/>
      <c r="J123" s="62"/>
      <c r="K123" s="62"/>
      <c r="L123" s="43"/>
    </row>
  </sheetData>
  <sheetProtection sheet="1" autoFilter="0" formatColumns="0" formatRows="0" objects="1" scenarios="1" spinCount="100000" saltValue="hgHl1wo29JVXcBZM4RgMJ2YWcvtVsxVNLJee/aio505KRumVKzGcjmwk+06kEE/PAcLmG6kx0V8aNnpSCX6gEg==" hashValue="f47JXEk2HQD/gnZYF48n51l3zsDQCTR/7mQtE4Ubezjo0nUclqvhI3lHw9qNw+56DIAZVeaq/hRGN4+CJByZBA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DESKTOP-LR3EJNP\Sváťa</dc:creator>
  <cp:lastModifiedBy>DESKTOP-LR3EJNP\Sváťa</cp:lastModifiedBy>
  <dcterms:created xsi:type="dcterms:W3CDTF">2019-06-18T08:20:41Z</dcterms:created>
  <dcterms:modified xsi:type="dcterms:W3CDTF">2019-06-18T08:20:48Z</dcterms:modified>
</cp:coreProperties>
</file>