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D.1 19_06_19-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 19_06_19-1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 19_06_19-1 Pol'!$A$1:$X$79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17" i="1" s="1"/>
  <c r="I52" i="1"/>
  <c r="I51" i="1"/>
  <c r="I50" i="1"/>
  <c r="I49" i="1"/>
  <c r="G41" i="1"/>
  <c r="F41" i="1"/>
  <c r="G40" i="1"/>
  <c r="F40" i="1"/>
  <c r="G39" i="1"/>
  <c r="F39" i="1"/>
  <c r="G69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5" i="12"/>
  <c r="I15" i="12"/>
  <c r="K15" i="12"/>
  <c r="M15" i="12"/>
  <c r="O15" i="12"/>
  <c r="Q15" i="12"/>
  <c r="V15" i="12"/>
  <c r="G22" i="12"/>
  <c r="G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M25" i="12" s="1"/>
  <c r="I25" i="12"/>
  <c r="K25" i="12"/>
  <c r="O25" i="12"/>
  <c r="Q25" i="12"/>
  <c r="V25" i="12"/>
  <c r="G31" i="12"/>
  <c r="I31" i="12"/>
  <c r="K31" i="12"/>
  <c r="M31" i="12"/>
  <c r="O31" i="12"/>
  <c r="Q31" i="12"/>
  <c r="V31" i="12"/>
  <c r="G38" i="12"/>
  <c r="G37" i="12" s="1"/>
  <c r="I38" i="12"/>
  <c r="I37" i="12" s="1"/>
  <c r="K38" i="12"/>
  <c r="K37" i="12" s="1"/>
  <c r="O38" i="12"/>
  <c r="O37" i="12" s="1"/>
  <c r="Q38" i="12"/>
  <c r="Q37" i="12" s="1"/>
  <c r="V38" i="12"/>
  <c r="V37" i="12" s="1"/>
  <c r="G40" i="12"/>
  <c r="I40" i="12"/>
  <c r="O40" i="12"/>
  <c r="Q40" i="12"/>
  <c r="G41" i="12"/>
  <c r="I41" i="12"/>
  <c r="K41" i="12"/>
  <c r="K40" i="12" s="1"/>
  <c r="M41" i="12"/>
  <c r="M40" i="12" s="1"/>
  <c r="O41" i="12"/>
  <c r="Q41" i="12"/>
  <c r="V41" i="12"/>
  <c r="V40" i="12" s="1"/>
  <c r="G43" i="12"/>
  <c r="G42" i="12" s="1"/>
  <c r="I43" i="12"/>
  <c r="I42" i="12" s="1"/>
  <c r="K43" i="12"/>
  <c r="O43" i="12"/>
  <c r="O42" i="12" s="1"/>
  <c r="Q43" i="12"/>
  <c r="Q42" i="12" s="1"/>
  <c r="V43" i="12"/>
  <c r="G46" i="12"/>
  <c r="M46" i="12" s="1"/>
  <c r="I46" i="12"/>
  <c r="K46" i="12"/>
  <c r="K42" i="12" s="1"/>
  <c r="O46" i="12"/>
  <c r="Q46" i="12"/>
  <c r="V46" i="12"/>
  <c r="V42" i="12" s="1"/>
  <c r="G48" i="12"/>
  <c r="I48" i="12"/>
  <c r="K48" i="12"/>
  <c r="M48" i="12"/>
  <c r="O48" i="12"/>
  <c r="Q48" i="12"/>
  <c r="V48" i="12"/>
  <c r="G50" i="12"/>
  <c r="G49" i="12" s="1"/>
  <c r="I50" i="12"/>
  <c r="I49" i="12" s="1"/>
  <c r="K50" i="12"/>
  <c r="O50" i="12"/>
  <c r="O49" i="12" s="1"/>
  <c r="Q50" i="12"/>
  <c r="Q49" i="12" s="1"/>
  <c r="V50" i="12"/>
  <c r="G56" i="12"/>
  <c r="M56" i="12" s="1"/>
  <c r="I56" i="12"/>
  <c r="K56" i="12"/>
  <c r="K49" i="12" s="1"/>
  <c r="O56" i="12"/>
  <c r="Q56" i="12"/>
  <c r="V56" i="12"/>
  <c r="V49" i="12" s="1"/>
  <c r="G58" i="12"/>
  <c r="I58" i="12"/>
  <c r="K58" i="12"/>
  <c r="M58" i="12"/>
  <c r="O58" i="12"/>
  <c r="Q58" i="12"/>
  <c r="V58" i="12"/>
  <c r="G62" i="12"/>
  <c r="M62" i="12" s="1"/>
  <c r="I62" i="12"/>
  <c r="I61" i="12" s="1"/>
  <c r="K62" i="12"/>
  <c r="O62" i="12"/>
  <c r="Q62" i="12"/>
  <c r="Q61" i="12" s="1"/>
  <c r="V62" i="12"/>
  <c r="G63" i="12"/>
  <c r="M63" i="12" s="1"/>
  <c r="I63" i="12"/>
  <c r="K63" i="12"/>
  <c r="K61" i="12" s="1"/>
  <c r="O63" i="12"/>
  <c r="Q63" i="12"/>
  <c r="V63" i="12"/>
  <c r="V61" i="12" s="1"/>
  <c r="G65" i="12"/>
  <c r="I65" i="12"/>
  <c r="K65" i="12"/>
  <c r="M65" i="12"/>
  <c r="O65" i="12"/>
  <c r="Q65" i="12"/>
  <c r="V65" i="12"/>
  <c r="G66" i="12"/>
  <c r="G61" i="12" s="1"/>
  <c r="I66" i="12"/>
  <c r="K66" i="12"/>
  <c r="O66" i="12"/>
  <c r="O61" i="12" s="1"/>
  <c r="Q66" i="12"/>
  <c r="V66" i="12"/>
  <c r="G67" i="12"/>
  <c r="M67" i="12" s="1"/>
  <c r="I67" i="12"/>
  <c r="K67" i="12"/>
  <c r="O67" i="12"/>
  <c r="Q67" i="12"/>
  <c r="V67" i="12"/>
  <c r="AE69" i="12"/>
  <c r="AF69" i="12"/>
  <c r="I20" i="1"/>
  <c r="I19" i="1"/>
  <c r="I18" i="1"/>
  <c r="I16" i="1"/>
  <c r="F42" i="1"/>
  <c r="G42" i="1"/>
  <c r="G25" i="1" s="1"/>
  <c r="A25" i="1" s="1"/>
  <c r="A26" i="1" s="1"/>
  <c r="G26" i="1" s="1"/>
  <c r="H39" i="1"/>
  <c r="I39" i="1" s="1"/>
  <c r="I42" i="1" s="1"/>
  <c r="I56" i="1" l="1"/>
  <c r="J55" i="1" s="1"/>
  <c r="H41" i="1"/>
  <c r="I41" i="1" s="1"/>
  <c r="H40" i="1"/>
  <c r="I40" i="1" s="1"/>
  <c r="G28" i="1"/>
  <c r="G23" i="1"/>
  <c r="M61" i="12"/>
  <c r="M66" i="12"/>
  <c r="M43" i="12"/>
  <c r="M42" i="12" s="1"/>
  <c r="M38" i="12"/>
  <c r="M37" i="12" s="1"/>
  <c r="M22" i="12"/>
  <c r="M21" i="12" s="1"/>
  <c r="M50" i="12"/>
  <c r="M49" i="12" s="1"/>
  <c r="H42" i="1"/>
  <c r="J40" i="1"/>
  <c r="J41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54" i="1" l="1"/>
  <c r="J49" i="1"/>
  <c r="J53" i="1"/>
  <c r="J52" i="1"/>
  <c r="J51" i="1"/>
  <c r="J50" i="1"/>
  <c r="A23" i="1"/>
  <c r="A24" i="1" s="1"/>
  <c r="G24" i="1" s="1"/>
  <c r="A27" i="1" s="1"/>
  <c r="A29" i="1" s="1"/>
  <c r="G29" i="1" s="1"/>
  <c r="G27" i="1" s="1"/>
  <c r="J5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Radek Daňhel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<sst xmlns="http://schemas.openxmlformats.org/spreadsheetml/2006/main" count="374" uniqueCount="182">
  <si>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</si>
  <si>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</si>
  <si>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</si>
  <si>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</si>
  <si>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</si>
  <si>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</si>
  <si>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</si>
  <si>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</si>
  <si>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</si>
  <si>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</si>
  <si>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</si>
  <si>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</si>
  <si>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</si>
  <si>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</si>
  <si>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</si>
  <si>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</si>
  <si>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</si>
  <si>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</si>
  <si>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</si>
  <si>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</si>
  <si>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</si>
  <si>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</si>
  <si>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</si>
  <si>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</si>
  <si>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</si>
  <si>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</si>
  <si>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</si>
  <si>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</si>
  <si>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</si>
  <si>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</si>
  <si>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</si>
  <si>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</si>
  <si>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</si>
  <si>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</si>
  <si>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</si>
  <si>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</si>
  <si>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</si>
  <si>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</si>
  <si>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</si>
  <si>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</si>
  <si>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</si>
  <si>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</si>
  <si>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</si>
  <si>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19/06/19-1</t>
  </si>
  <si>
    <t>Rozpočet (výkaz výměr)</t>
  </si>
  <si>
    <t>D.1</t>
  </si>
  <si>
    <t>Stavební část</t>
  </si>
  <si>
    <t>Objekt:</t>
  </si>
  <si>
    <t>Rozpočet:</t>
  </si>
  <si>
    <t>024</t>
  </si>
  <si>
    <t>Rekonstrukce kotelny Městského divadla Znojmo</t>
  </si>
  <si>
    <t>Město Znojmo</t>
  </si>
  <si>
    <t>Obroková 1/12</t>
  </si>
  <si>
    <t>Znojmo</t>
  </si>
  <si>
    <t>66902</t>
  </si>
  <si>
    <t>00293881</t>
  </si>
  <si>
    <t>CZ00293881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</si>
  <si>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</si>
  <si>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</si>
  <si>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</si>
  <si>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</si>
  <si>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</si>
  <si>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</si>
  <si>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</si>
  <si>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9</t>
  </si>
  <si>
    <t>Ostatní konstrukce, bourání</t>
  </si>
  <si>
    <t>95</t>
  </si>
  <si>
    <t>Dokončovací konstrukce na pozemních stavbách</t>
  </si>
  <si>
    <t>99</t>
  </si>
  <si>
    <t>Staveništní přesun hmot</t>
  </si>
  <si>
    <t>771</t>
  </si>
  <si>
    <t>Podlahy z dlaždic a obklady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</si>
  <si>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</si>
  <si>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</si>
  <si>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</si>
  <si>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</si>
  <si>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</si>
  <si>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</si>
  <si>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</si>
  <si>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</si>
  <si>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</si>
  <si>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</si>
  <si>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</si>
  <si>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</si>
  <si>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</si>
  <si>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</si>
  <si>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</si>
  <si>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</si>
  <si>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</si>
  <si>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</si>
  <si>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</si>
  <si>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</si>
  <si>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</si>
  <si>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</si>
  <si>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</si>
  <si>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</si>
  <si>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</si>
  <si>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</si>
  <si>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</si>
  <si>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</si>
  <si>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</si>
  <si>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</si>
  <si>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</si>
  <si>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</si>
  <si>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</si>
  <si>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</si>
  <si>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611422133R00</t>
  </si>
  <si>
    <t>Omítka vnitřní kleneb, skořepin, MVC, štuková</t>
  </si>
  <si>
    <t>m2</t>
  </si>
  <si>
    <t>RTS 19/ I</t>
  </si>
  <si>
    <t>Práce</t>
  </si>
  <si>
    <t>POL1_</t>
  </si>
  <si>
    <t xml:space="preserve">nové omítky : </t>
  </si>
  <si>
    <t>VV</t>
  </si>
  <si>
    <t xml:space="preserve">- v plynoměrné místnosti : </t>
  </si>
  <si>
    <t>2,1*2,855</t>
  </si>
  <si>
    <t xml:space="preserve">- v kotelně : </t>
  </si>
  <si>
    <t>5,72*2,8</t>
  </si>
  <si>
    <t>612421637R00</t>
  </si>
  <si>
    <t>Omítka vnitřní zdiva, MVC, štuková</t>
  </si>
  <si>
    <t>(2,1+2,855)*2*2,8-0,9*2+(1+2,1*2)*0,4</t>
  </si>
  <si>
    <t>(5,72+2,8)*2*2,8-0,9*2*2+(1+2,1*2)*0,4</t>
  </si>
  <si>
    <t>965081702R00</t>
  </si>
  <si>
    <t xml:space="preserve">Bourání soklíků z dlažeb keramických </t>
  </si>
  <si>
    <t>m</t>
  </si>
  <si>
    <t xml:space="preserve">otlučení stáv. soklíku v kotelně : </t>
  </si>
  <si>
    <t>5,72*2+2,8*2-0,9*2+0,4*2</t>
  </si>
  <si>
    <t>978011191R00</t>
  </si>
  <si>
    <t>Otlučení omítek vnitřních vápenných stropů do 100%</t>
  </si>
  <si>
    <t xml:space="preserve">otlučení stáv. omítek : </t>
  </si>
  <si>
    <t>978013191R00</t>
  </si>
  <si>
    <t>Otlučení omítek vnitřních stěn v rozsahu do 100 %</t>
  </si>
  <si>
    <t>952901411R00</t>
  </si>
  <si>
    <t>Vyčištění ostatních objektů</t>
  </si>
  <si>
    <t>2,855*2,1+5,72*2,8</t>
  </si>
  <si>
    <t>999281145R00</t>
  </si>
  <si>
    <t>Přesun hmot pro opravy a údržbu do v. 6 m, nošením</t>
  </si>
  <si>
    <t>t</t>
  </si>
  <si>
    <t>Přesun hmot</t>
  </si>
  <si>
    <t>POL7_</t>
  </si>
  <si>
    <t>771130111R00</t>
  </si>
  <si>
    <t>Obklad soklíků rovných do tmele výšky do 100 mm</t>
  </si>
  <si>
    <t xml:space="preserve">montáž nového soklíku v kotelně : </t>
  </si>
  <si>
    <t>59764203R</t>
  </si>
  <si>
    <t>Dlažba Taurus Granit matná 300x300x9 mm Nordic</t>
  </si>
  <si>
    <t>SPCM</t>
  </si>
  <si>
    <t>Specifikace</t>
  </si>
  <si>
    <t>POL3_</t>
  </si>
  <si>
    <t>16,04*0,1*1,1</t>
  </si>
  <si>
    <t>998771201R00</t>
  </si>
  <si>
    <t>Přesun hmot pro podlahy z dlaždic, výšky do 6 m</t>
  </si>
  <si>
    <t>784161401R00</t>
  </si>
  <si>
    <t>Penetrace podkladu nátěrem HET, Klasik, 1 x</t>
  </si>
  <si>
    <t xml:space="preserve">penetrace (podbílení) stěn a stropů : </t>
  </si>
  <si>
    <t>(2,1+2,855)*2*2,8+2,1*2,855</t>
  </si>
  <si>
    <t>(5,72+2,8)*2*2,8+5,72*2,8</t>
  </si>
  <si>
    <t>784165512R00</t>
  </si>
  <si>
    <t>Malba HET Klasik, bílá, bez penetrace, 2 x</t>
  </si>
  <si>
    <t>Odkaz na mn. položky pořadí 11 : 97,47150</t>
  </si>
  <si>
    <t>784011221RT2</t>
  </si>
  <si>
    <t>Zakrytí předmětů včetně dodávky fólie tl. 0,04 mm</t>
  </si>
  <si>
    <t xml:space="preserve">zakrytí dveří před výmalbou : </t>
  </si>
  <si>
    <t>1*2,1*3</t>
  </si>
  <si>
    <t>979011221R00</t>
  </si>
  <si>
    <t>Svislá doprava suti a vybour. hmot za 1.PP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</si>
  <si>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</si>
  <si>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</si>
  <si>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</si>
  <si>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</si>
  <si>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</si>
  <si>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POP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</si>
  <si>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</si>
  <si>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</si>
  <si>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</si>
  <si>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</si>
  <si>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</si>
  <si>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</si>
  <si>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RTS 18/ II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</si>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</sst>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300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51</v>
      </c>
      <c r="E5" s="91"/>
      <c r="F5" s="91"/>
      <c r="G5" s="91"/>
      <c r="H5" s="18" t="s">
        <v>42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36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2">
      <c r="A19" s="198" t="s">
        <v>77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2">
      <c r="A20" s="198" t="s">
        <v>78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IF((((A24/10)-INT(A24/10))*100)&gt;50, ROUNDUP(A23, 1), ROUNDDOWN(A23, 1))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IF((((A26/10)-INT(A26/10))*100)&gt;50, ROUNDUP(A25, 1), ROUNDDOWN(A25, 1))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IF((((A29/10)-INT(A29/10))*100)&gt;50, ROUNDUP(A27, 1), ROUNDDOWN(A27, 1))</f>
        <v>0</v>
      </c>
      <c r="H29" s="176"/>
      <c r="I29" s="176"/>
      <c r="J29" s="177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'D.1 19_06_19-1 Pol'!AE69</f>
        <v>0</v>
      </c>
      <c r="G39" s="152">
        <f>'D.1 19_06_19-1 Pol'!AF69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45</v>
      </c>
      <c r="C40" s="156" t="s">
        <v>46</v>
      </c>
      <c r="D40" s="156"/>
      <c r="E40" s="156"/>
      <c r="F40" s="157">
        <f>'D.1 19_06_19-1 Pol'!AE69</f>
        <v>0</v>
      </c>
      <c r="G40" s="158">
        <f>'D.1 19_06_19-1 Pol'!AF69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'D.1 19_06_19-1 Pol'!AE69</f>
        <v>0</v>
      </c>
      <c r="G41" s="153">
        <f>'D.1 19_06_19-1 Pol'!AF69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58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60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61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62</v>
      </c>
      <c r="C49" s="187" t="s">
        <v>63</v>
      </c>
      <c r="D49" s="188"/>
      <c r="E49" s="188"/>
      <c r="F49" s="194" t="s">
        <v>26</v>
      </c>
      <c r="G49" s="195"/>
      <c r="H49" s="195"/>
      <c r="I49" s="195">
        <f>'D.1 19_06_19-1 Pol'!G8</f>
        <v>0</v>
      </c>
      <c r="J49" s="192" t="str">
        <f>IF(I56=0,"",I49/I56*100)</f>
        <v/>
      </c>
    </row>
    <row r="50" spans="1:10" ht="36.75" customHeight="1" x14ac:dyDescent="0.2">
      <c r="A50" s="181"/>
      <c r="B50" s="186" t="s">
        <v>64</v>
      </c>
      <c r="C50" s="187" t="s">
        <v>65</v>
      </c>
      <c r="D50" s="188"/>
      <c r="E50" s="188"/>
      <c r="F50" s="194" t="s">
        <v>26</v>
      </c>
      <c r="G50" s="195"/>
      <c r="H50" s="195"/>
      <c r="I50" s="195">
        <f>'D.1 19_06_19-1 Pol'!G21</f>
        <v>0</v>
      </c>
      <c r="J50" s="192" t="str">
        <f>IF(I56=0,"",I50/I56*100)</f>
        <v/>
      </c>
    </row>
    <row r="51" spans="1:10" ht="36.75" customHeight="1" x14ac:dyDescent="0.2">
      <c r="A51" s="181"/>
      <c r="B51" s="186" t="s">
        <v>66</v>
      </c>
      <c r="C51" s="187" t="s">
        <v>67</v>
      </c>
      <c r="D51" s="188"/>
      <c r="E51" s="188"/>
      <c r="F51" s="194" t="s">
        <v>26</v>
      </c>
      <c r="G51" s="195"/>
      <c r="H51" s="195"/>
      <c r="I51" s="195">
        <f>'D.1 19_06_19-1 Pol'!G37</f>
        <v>0</v>
      </c>
      <c r="J51" s="192" t="str">
        <f>IF(I56=0,"",I51/I56*100)</f>
        <v/>
      </c>
    </row>
    <row r="52" spans="1:10" ht="36.75" customHeight="1" x14ac:dyDescent="0.2">
      <c r="A52" s="181"/>
      <c r="B52" s="186" t="s">
        <v>68</v>
      </c>
      <c r="C52" s="187" t="s">
        <v>69</v>
      </c>
      <c r="D52" s="188"/>
      <c r="E52" s="188"/>
      <c r="F52" s="194" t="s">
        <v>26</v>
      </c>
      <c r="G52" s="195"/>
      <c r="H52" s="195"/>
      <c r="I52" s="195">
        <f>'D.1 19_06_19-1 Pol'!G40</f>
        <v>0</v>
      </c>
      <c r="J52" s="192" t="str">
        <f>IF(I56=0,"",I52/I56*100)</f>
        <v/>
      </c>
    </row>
    <row r="53" spans="1:10" ht="36.75" customHeight="1" x14ac:dyDescent="0.2">
      <c r="A53" s="181"/>
      <c r="B53" s="186" t="s">
        <v>70</v>
      </c>
      <c r="C53" s="187" t="s">
        <v>71</v>
      </c>
      <c r="D53" s="188"/>
      <c r="E53" s="188"/>
      <c r="F53" s="194" t="s">
        <v>27</v>
      </c>
      <c r="G53" s="195"/>
      <c r="H53" s="195"/>
      <c r="I53" s="195">
        <f>'D.1 19_06_19-1 Pol'!G42</f>
        <v>0</v>
      </c>
      <c r="J53" s="192" t="str">
        <f>IF(I56=0,"",I53/I56*100)</f>
        <v/>
      </c>
    </row>
    <row r="54" spans="1:10" ht="36.75" customHeight="1" x14ac:dyDescent="0.2">
      <c r="A54" s="181"/>
      <c r="B54" s="186" t="s">
        <v>72</v>
      </c>
      <c r="C54" s="187" t="s">
        <v>73</v>
      </c>
      <c r="D54" s="188"/>
      <c r="E54" s="188"/>
      <c r="F54" s="194" t="s">
        <v>27</v>
      </c>
      <c r="G54" s="195"/>
      <c r="H54" s="195"/>
      <c r="I54" s="195">
        <f>'D.1 19_06_19-1 Pol'!G49</f>
        <v>0</v>
      </c>
      <c r="J54" s="192" t="str">
        <f>IF(I56=0,"",I54/I56*100)</f>
        <v/>
      </c>
    </row>
    <row r="55" spans="1:10" ht="36.75" customHeight="1" x14ac:dyDescent="0.2">
      <c r="A55" s="181"/>
      <c r="B55" s="186" t="s">
        <v>74</v>
      </c>
      <c r="C55" s="187" t="s">
        <v>75</v>
      </c>
      <c r="D55" s="188"/>
      <c r="E55" s="188"/>
      <c r="F55" s="194" t="s">
        <v>76</v>
      </c>
      <c r="G55" s="195"/>
      <c r="H55" s="195"/>
      <c r="I55" s="195">
        <f>'D.1 19_06_19-1 Pol'!G61</f>
        <v>0</v>
      </c>
      <c r="J55" s="192" t="str">
        <f>IF(I56=0,"",I55/I56*100)</f>
        <v/>
      </c>
    </row>
    <row r="56" spans="1:10" ht="25.5" customHeight="1" x14ac:dyDescent="0.2">
      <c r="A56" s="182"/>
      <c r="B56" s="189" t="s">
        <v>1</v>
      </c>
      <c r="C56" s="190"/>
      <c r="D56" s="191"/>
      <c r="E56" s="191"/>
      <c r="F56" s="196"/>
      <c r="G56" s="197"/>
      <c r="H56" s="197"/>
      <c r="I56" s="197">
        <f>SUM(I49:I55)</f>
        <v>0</v>
      </c>
      <c r="J56" s="193">
        <f>SUM(J49:J55)</f>
        <v>0</v>
      </c>
    </row>
    <row r="57" spans="1:10" x14ac:dyDescent="0.2">
      <c r="F57" s="137"/>
      <c r="G57" s="137"/>
      <c r="H57" s="137"/>
      <c r="I57" s="137"/>
      <c r="J57" s="138"/>
    </row>
    <row r="58" spans="1:10" x14ac:dyDescent="0.2">
      <c r="F58" s="137"/>
      <c r="G58" s="137"/>
      <c r="H58" s="137"/>
      <c r="I58" s="137"/>
      <c r="J58" s="138"/>
    </row>
    <row r="59" spans="1:10" x14ac:dyDescent="0.2">
      <c r="F59" s="137"/>
      <c r="G59" s="137"/>
      <c r="H59" s="137"/>
      <c r="I59" s="137"/>
      <c r="J59" s="13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79</v>
      </c>
    </row>
    <row r="2" spans="1:60" ht="24.95" customHeight="1" x14ac:dyDescent="0.2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80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80</v>
      </c>
      <c r="AG3" t="s">
        <v>81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82</v>
      </c>
    </row>
    <row r="5" spans="1:60" x14ac:dyDescent="0.2">
      <c r="D5" s="10"/>
    </row>
    <row r="6" spans="1:60" ht="38.25" x14ac:dyDescent="0.2">
      <c r="A6" s="210" t="s">
        <v>83</v>
      </c>
      <c r="B6" s="212" t="s">
        <v>84</v>
      </c>
      <c r="C6" s="212" t="s">
        <v>85</v>
      </c>
      <c r="D6" s="211" t="s">
        <v>86</v>
      </c>
      <c r="E6" s="210" t="s">
        <v>87</v>
      </c>
      <c r="F6" s="209" t="s">
        <v>88</v>
      </c>
      <c r="G6" s="210" t="s">
        <v>31</v>
      </c>
      <c r="H6" s="213" t="s">
        <v>32</v>
      </c>
      <c r="I6" s="213" t="s">
        <v>89</v>
      </c>
      <c r="J6" s="213" t="s">
        <v>33</v>
      </c>
      <c r="K6" s="213" t="s">
        <v>90</v>
      </c>
      <c r="L6" s="213" t="s">
        <v>91</v>
      </c>
      <c r="M6" s="213" t="s">
        <v>92</v>
      </c>
      <c r="N6" s="213" t="s">
        <v>93</v>
      </c>
      <c r="O6" s="213" t="s">
        <v>94</v>
      </c>
      <c r="P6" s="213" t="s">
        <v>95</v>
      </c>
      <c r="Q6" s="213" t="s">
        <v>96</v>
      </c>
      <c r="R6" s="213" t="s">
        <v>97</v>
      </c>
      <c r="S6" s="213" t="s">
        <v>98</v>
      </c>
      <c r="T6" s="213" t="s">
        <v>99</v>
      </c>
      <c r="U6" s="213" t="s">
        <v>100</v>
      </c>
      <c r="V6" s="213" t="s">
        <v>101</v>
      </c>
      <c r="W6" s="213" t="s">
        <v>102</v>
      </c>
      <c r="X6" s="213" t="s">
        <v>103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9" t="s">
        <v>104</v>
      </c>
      <c r="B8" s="240" t="s">
        <v>62</v>
      </c>
      <c r="C8" s="260" t="s">
        <v>63</v>
      </c>
      <c r="D8" s="241"/>
      <c r="E8" s="242"/>
      <c r="F8" s="243"/>
      <c r="G8" s="244">
        <f>SUMIF(AG9:AG20,"&lt;&gt;NOR",G9:G20)</f>
        <v>0</v>
      </c>
      <c r="H8" s="238"/>
      <c r="I8" s="238">
        <f>SUM(I9:I20)</f>
        <v>0</v>
      </c>
      <c r="J8" s="238"/>
      <c r="K8" s="238">
        <f>SUM(K9:K20)</f>
        <v>0</v>
      </c>
      <c r="L8" s="238"/>
      <c r="M8" s="238">
        <f>SUM(M9:M20)</f>
        <v>0</v>
      </c>
      <c r="N8" s="238"/>
      <c r="O8" s="238">
        <f>SUM(O9:O20)</f>
        <v>4.67</v>
      </c>
      <c r="P8" s="238"/>
      <c r="Q8" s="238">
        <f>SUM(Q9:Q20)</f>
        <v>0</v>
      </c>
      <c r="R8" s="238"/>
      <c r="S8" s="238"/>
      <c r="T8" s="238"/>
      <c r="U8" s="238"/>
      <c r="V8" s="238">
        <f>SUM(V9:V20)</f>
        <v>83.210000000000008</v>
      </c>
      <c r="W8" s="238"/>
      <c r="X8" s="238"/>
      <c r="AG8" t="s">
        <v>105</v>
      </c>
    </row>
    <row r="9" spans="1:60" outlineLevel="1" x14ac:dyDescent="0.2">
      <c r="A9" s="245">
        <v>1</v>
      </c>
      <c r="B9" s="246" t="s">
        <v>106</v>
      </c>
      <c r="C9" s="261" t="s">
        <v>107</v>
      </c>
      <c r="D9" s="247" t="s">
        <v>108</v>
      </c>
      <c r="E9" s="248">
        <v>22.011500000000002</v>
      </c>
      <c r="F9" s="249"/>
      <c r="G9" s="250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4">
        <v>5.1159999999999997E-2</v>
      </c>
      <c r="O9" s="234">
        <f>ROUND(E9*N9,2)</f>
        <v>1.1299999999999999</v>
      </c>
      <c r="P9" s="234">
        <v>0</v>
      </c>
      <c r="Q9" s="234">
        <f>ROUND(E9*P9,2)</f>
        <v>0</v>
      </c>
      <c r="R9" s="234"/>
      <c r="S9" s="234" t="s">
        <v>109</v>
      </c>
      <c r="T9" s="234" t="s">
        <v>109</v>
      </c>
      <c r="U9" s="234">
        <v>0.94799999999999995</v>
      </c>
      <c r="V9" s="234">
        <f>ROUND(E9*U9,2)</f>
        <v>20.87</v>
      </c>
      <c r="W9" s="234"/>
      <c r="X9" s="234" t="s">
        <v>110</v>
      </c>
      <c r="Y9" s="214"/>
      <c r="Z9" s="214"/>
      <c r="AA9" s="214"/>
      <c r="AB9" s="214"/>
      <c r="AC9" s="214"/>
      <c r="AD9" s="214"/>
      <c r="AE9" s="214"/>
      <c r="AF9" s="214"/>
      <c r="AG9" s="214" t="s">
        <v>111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2" t="s">
        <v>112</v>
      </c>
      <c r="D10" s="236"/>
      <c r="E10" s="237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113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1"/>
      <c r="B11" s="232"/>
      <c r="C11" s="262" t="s">
        <v>114</v>
      </c>
      <c r="D11" s="236"/>
      <c r="E11" s="237"/>
      <c r="F11" s="234"/>
      <c r="G11" s="234"/>
      <c r="H11" s="234"/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14"/>
      <c r="Z11" s="214"/>
      <c r="AA11" s="214"/>
      <c r="AB11" s="214"/>
      <c r="AC11" s="214"/>
      <c r="AD11" s="214"/>
      <c r="AE11" s="214"/>
      <c r="AF11" s="214"/>
      <c r="AG11" s="214" t="s">
        <v>113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2" t="s">
        <v>115</v>
      </c>
      <c r="D12" s="236"/>
      <c r="E12" s="237">
        <v>5.9954999999999998</v>
      </c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14"/>
      <c r="Z12" s="214"/>
      <c r="AA12" s="214"/>
      <c r="AB12" s="214"/>
      <c r="AC12" s="214"/>
      <c r="AD12" s="214"/>
      <c r="AE12" s="214"/>
      <c r="AF12" s="214"/>
      <c r="AG12" s="214" t="s">
        <v>113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1"/>
      <c r="B13" s="232"/>
      <c r="C13" s="262" t="s">
        <v>116</v>
      </c>
      <c r="D13" s="236"/>
      <c r="E13" s="237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14"/>
      <c r="Z13" s="214"/>
      <c r="AA13" s="214"/>
      <c r="AB13" s="214"/>
      <c r="AC13" s="214"/>
      <c r="AD13" s="214"/>
      <c r="AE13" s="214"/>
      <c r="AF13" s="214"/>
      <c r="AG13" s="214" t="s">
        <v>113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2" t="s">
        <v>117</v>
      </c>
      <c r="D14" s="236"/>
      <c r="E14" s="237">
        <v>16.015999999999998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113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5">
        <v>2</v>
      </c>
      <c r="B15" s="246" t="s">
        <v>118</v>
      </c>
      <c r="C15" s="261" t="s">
        <v>119</v>
      </c>
      <c r="D15" s="247" t="s">
        <v>108</v>
      </c>
      <c r="E15" s="248">
        <v>74.22</v>
      </c>
      <c r="F15" s="249"/>
      <c r="G15" s="250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21</v>
      </c>
      <c r="M15" s="234">
        <f>G15*(1+L15/100)</f>
        <v>0</v>
      </c>
      <c r="N15" s="234">
        <v>4.7660000000000001E-2</v>
      </c>
      <c r="O15" s="234">
        <f>ROUND(E15*N15,2)</f>
        <v>3.54</v>
      </c>
      <c r="P15" s="234">
        <v>0</v>
      </c>
      <c r="Q15" s="234">
        <f>ROUND(E15*P15,2)</f>
        <v>0</v>
      </c>
      <c r="R15" s="234"/>
      <c r="S15" s="234" t="s">
        <v>109</v>
      </c>
      <c r="T15" s="234" t="s">
        <v>109</v>
      </c>
      <c r="U15" s="234">
        <v>0.84</v>
      </c>
      <c r="V15" s="234">
        <f>ROUND(E15*U15,2)</f>
        <v>62.34</v>
      </c>
      <c r="W15" s="234"/>
      <c r="X15" s="234" t="s">
        <v>110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2" t="s">
        <v>112</v>
      </c>
      <c r="D16" s="236"/>
      <c r="E16" s="237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113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1"/>
      <c r="B17" s="232"/>
      <c r="C17" s="262" t="s">
        <v>114</v>
      </c>
      <c r="D17" s="236"/>
      <c r="E17" s="237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14"/>
      <c r="Z17" s="214"/>
      <c r="AA17" s="214"/>
      <c r="AB17" s="214"/>
      <c r="AC17" s="214"/>
      <c r="AD17" s="214"/>
      <c r="AE17" s="214"/>
      <c r="AF17" s="214"/>
      <c r="AG17" s="214" t="s">
        <v>113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2" t="s">
        <v>120</v>
      </c>
      <c r="D18" s="236"/>
      <c r="E18" s="237">
        <v>28.027999999999999</v>
      </c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113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1"/>
      <c r="B19" s="232"/>
      <c r="C19" s="262" t="s">
        <v>116</v>
      </c>
      <c r="D19" s="236"/>
      <c r="E19" s="237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14"/>
      <c r="Z19" s="214"/>
      <c r="AA19" s="214"/>
      <c r="AB19" s="214"/>
      <c r="AC19" s="214"/>
      <c r="AD19" s="214"/>
      <c r="AE19" s="214"/>
      <c r="AF19" s="214"/>
      <c r="AG19" s="214" t="s">
        <v>113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2" t="s">
        <v>121</v>
      </c>
      <c r="D20" s="236"/>
      <c r="E20" s="237">
        <v>46.192</v>
      </c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113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x14ac:dyDescent="0.2">
      <c r="A21" s="239" t="s">
        <v>104</v>
      </c>
      <c r="B21" s="240" t="s">
        <v>64</v>
      </c>
      <c r="C21" s="260" t="s">
        <v>65</v>
      </c>
      <c r="D21" s="241"/>
      <c r="E21" s="242"/>
      <c r="F21" s="243"/>
      <c r="G21" s="244">
        <f>SUMIF(AG22:AG36,"&lt;&gt;NOR",G22:G36)</f>
        <v>0</v>
      </c>
      <c r="H21" s="238"/>
      <c r="I21" s="238">
        <f>SUM(I22:I36)</f>
        <v>0</v>
      </c>
      <c r="J21" s="238"/>
      <c r="K21" s="238">
        <f>SUM(K22:K36)</f>
        <v>0</v>
      </c>
      <c r="L21" s="238"/>
      <c r="M21" s="238">
        <f>SUM(M22:M36)</f>
        <v>0</v>
      </c>
      <c r="N21" s="238"/>
      <c r="O21" s="238">
        <f>SUM(O22:O36)</f>
        <v>0</v>
      </c>
      <c r="P21" s="238"/>
      <c r="Q21" s="238">
        <f>SUM(Q22:Q36)</f>
        <v>4.5200000000000005</v>
      </c>
      <c r="R21" s="238"/>
      <c r="S21" s="238"/>
      <c r="T21" s="238"/>
      <c r="U21" s="238"/>
      <c r="V21" s="238">
        <f>SUM(V22:V36)</f>
        <v>27.68</v>
      </c>
      <c r="W21" s="238"/>
      <c r="X21" s="238"/>
      <c r="AG21" t="s">
        <v>105</v>
      </c>
    </row>
    <row r="22" spans="1:60" outlineLevel="1" x14ac:dyDescent="0.2">
      <c r="A22" s="245">
        <v>3</v>
      </c>
      <c r="B22" s="246" t="s">
        <v>122</v>
      </c>
      <c r="C22" s="261" t="s">
        <v>123</v>
      </c>
      <c r="D22" s="247" t="s">
        <v>124</v>
      </c>
      <c r="E22" s="248">
        <v>16.04</v>
      </c>
      <c r="F22" s="249"/>
      <c r="G22" s="250">
        <f>ROUND(E22*F22,2)</f>
        <v>0</v>
      </c>
      <c r="H22" s="235"/>
      <c r="I22" s="234">
        <f>ROUND(E22*H22,2)</f>
        <v>0</v>
      </c>
      <c r="J22" s="235"/>
      <c r="K22" s="234">
        <f>ROUND(E22*J22,2)</f>
        <v>0</v>
      </c>
      <c r="L22" s="234">
        <v>21</v>
      </c>
      <c r="M22" s="234">
        <f>G22*(1+L22/100)</f>
        <v>0</v>
      </c>
      <c r="N22" s="234">
        <v>0</v>
      </c>
      <c r="O22" s="234">
        <f>ROUND(E22*N22,2)</f>
        <v>0</v>
      </c>
      <c r="P22" s="234">
        <v>4.0000000000000002E-4</v>
      </c>
      <c r="Q22" s="234">
        <f>ROUND(E22*P22,2)</f>
        <v>0.01</v>
      </c>
      <c r="R22" s="234"/>
      <c r="S22" s="234" t="s">
        <v>109</v>
      </c>
      <c r="T22" s="234" t="s">
        <v>109</v>
      </c>
      <c r="U22" s="234">
        <v>7.0000000000000007E-2</v>
      </c>
      <c r="V22" s="234">
        <f>ROUND(E22*U22,2)</f>
        <v>1.1200000000000001</v>
      </c>
      <c r="W22" s="234"/>
      <c r="X22" s="234" t="s">
        <v>110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111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1"/>
      <c r="B23" s="232"/>
      <c r="C23" s="262" t="s">
        <v>125</v>
      </c>
      <c r="D23" s="236"/>
      <c r="E23" s="237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14"/>
      <c r="Z23" s="214"/>
      <c r="AA23" s="214"/>
      <c r="AB23" s="214"/>
      <c r="AC23" s="214"/>
      <c r="AD23" s="214"/>
      <c r="AE23" s="214"/>
      <c r="AF23" s="214"/>
      <c r="AG23" s="214" t="s">
        <v>113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2" t="s">
        <v>126</v>
      </c>
      <c r="D24" s="236"/>
      <c r="E24" s="237">
        <v>16.04</v>
      </c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14"/>
      <c r="Z24" s="214"/>
      <c r="AA24" s="214"/>
      <c r="AB24" s="214"/>
      <c r="AC24" s="214"/>
      <c r="AD24" s="214"/>
      <c r="AE24" s="214"/>
      <c r="AF24" s="214"/>
      <c r="AG24" s="214" t="s">
        <v>113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45">
        <v>4</v>
      </c>
      <c r="B25" s="246" t="s">
        <v>127</v>
      </c>
      <c r="C25" s="261" t="s">
        <v>128</v>
      </c>
      <c r="D25" s="247" t="s">
        <v>108</v>
      </c>
      <c r="E25" s="248">
        <v>22.011500000000002</v>
      </c>
      <c r="F25" s="249"/>
      <c r="G25" s="250">
        <f>ROUND(E25*F25,2)</f>
        <v>0</v>
      </c>
      <c r="H25" s="235"/>
      <c r="I25" s="234">
        <f>ROUND(E25*H25,2)</f>
        <v>0</v>
      </c>
      <c r="J25" s="235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0.05</v>
      </c>
      <c r="Q25" s="234">
        <f>ROUND(E25*P25,2)</f>
        <v>1.1000000000000001</v>
      </c>
      <c r="R25" s="234"/>
      <c r="S25" s="234" t="s">
        <v>109</v>
      </c>
      <c r="T25" s="234" t="s">
        <v>109</v>
      </c>
      <c r="U25" s="234">
        <v>0.33</v>
      </c>
      <c r="V25" s="234">
        <f>ROUND(E25*U25,2)</f>
        <v>7.26</v>
      </c>
      <c r="W25" s="234"/>
      <c r="X25" s="234" t="s">
        <v>110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111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2" t="s">
        <v>129</v>
      </c>
      <c r="D26" s="236"/>
      <c r="E26" s="237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14"/>
      <c r="Z26" s="214"/>
      <c r="AA26" s="214"/>
      <c r="AB26" s="214"/>
      <c r="AC26" s="214"/>
      <c r="AD26" s="214"/>
      <c r="AE26" s="214"/>
      <c r="AF26" s="214"/>
      <c r="AG26" s="214" t="s">
        <v>113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31"/>
      <c r="B27" s="232"/>
      <c r="C27" s="262" t="s">
        <v>114</v>
      </c>
      <c r="D27" s="236"/>
      <c r="E27" s="237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14"/>
      <c r="Z27" s="214"/>
      <c r="AA27" s="214"/>
      <c r="AB27" s="214"/>
      <c r="AC27" s="214"/>
      <c r="AD27" s="214"/>
      <c r="AE27" s="214"/>
      <c r="AF27" s="214"/>
      <c r="AG27" s="214" t="s">
        <v>113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2" t="s">
        <v>115</v>
      </c>
      <c r="D28" s="236"/>
      <c r="E28" s="237">
        <v>5.9954999999999998</v>
      </c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113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2" t="s">
        <v>116</v>
      </c>
      <c r="D29" s="236"/>
      <c r="E29" s="237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113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2" t="s">
        <v>117</v>
      </c>
      <c r="D30" s="236"/>
      <c r="E30" s="237">
        <v>16.015999999999998</v>
      </c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14"/>
      <c r="Z30" s="214"/>
      <c r="AA30" s="214"/>
      <c r="AB30" s="214"/>
      <c r="AC30" s="214"/>
      <c r="AD30" s="214"/>
      <c r="AE30" s="214"/>
      <c r="AF30" s="214"/>
      <c r="AG30" s="214" t="s">
        <v>113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5">
        <v>5</v>
      </c>
      <c r="B31" s="246" t="s">
        <v>130</v>
      </c>
      <c r="C31" s="261" t="s">
        <v>131</v>
      </c>
      <c r="D31" s="247" t="s">
        <v>108</v>
      </c>
      <c r="E31" s="248">
        <v>74.22</v>
      </c>
      <c r="F31" s="249"/>
      <c r="G31" s="250">
        <f>ROUND(E31*F31,2)</f>
        <v>0</v>
      </c>
      <c r="H31" s="235"/>
      <c r="I31" s="234">
        <f>ROUND(E31*H31,2)</f>
        <v>0</v>
      </c>
      <c r="J31" s="235"/>
      <c r="K31" s="234">
        <f>ROUND(E31*J31,2)</f>
        <v>0</v>
      </c>
      <c r="L31" s="234">
        <v>21</v>
      </c>
      <c r="M31" s="234">
        <f>G31*(1+L31/100)</f>
        <v>0</v>
      </c>
      <c r="N31" s="234">
        <v>0</v>
      </c>
      <c r="O31" s="234">
        <f>ROUND(E31*N31,2)</f>
        <v>0</v>
      </c>
      <c r="P31" s="234">
        <v>4.5999999999999999E-2</v>
      </c>
      <c r="Q31" s="234">
        <f>ROUND(E31*P31,2)</f>
        <v>3.41</v>
      </c>
      <c r="R31" s="234"/>
      <c r="S31" s="234" t="s">
        <v>109</v>
      </c>
      <c r="T31" s="234" t="s">
        <v>109</v>
      </c>
      <c r="U31" s="234">
        <v>0.26</v>
      </c>
      <c r="V31" s="234">
        <f>ROUND(E31*U31,2)</f>
        <v>19.3</v>
      </c>
      <c r="W31" s="234"/>
      <c r="X31" s="234" t="s">
        <v>110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111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/>
      <c r="B32" s="232"/>
      <c r="C32" s="262" t="s">
        <v>129</v>
      </c>
      <c r="D32" s="236"/>
      <c r="E32" s="237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14"/>
      <c r="Z32" s="214"/>
      <c r="AA32" s="214"/>
      <c r="AB32" s="214"/>
      <c r="AC32" s="214"/>
      <c r="AD32" s="214"/>
      <c r="AE32" s="214"/>
      <c r="AF32" s="214"/>
      <c r="AG32" s="214" t="s">
        <v>113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2" t="s">
        <v>114</v>
      </c>
      <c r="D33" s="236"/>
      <c r="E33" s="237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14"/>
      <c r="Z33" s="214"/>
      <c r="AA33" s="214"/>
      <c r="AB33" s="214"/>
      <c r="AC33" s="214"/>
      <c r="AD33" s="214"/>
      <c r="AE33" s="214"/>
      <c r="AF33" s="214"/>
      <c r="AG33" s="214" t="s">
        <v>113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1"/>
      <c r="B34" s="232"/>
      <c r="C34" s="262" t="s">
        <v>120</v>
      </c>
      <c r="D34" s="236"/>
      <c r="E34" s="237">
        <v>28.027999999999999</v>
      </c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14"/>
      <c r="Z34" s="214"/>
      <c r="AA34" s="214"/>
      <c r="AB34" s="214"/>
      <c r="AC34" s="214"/>
      <c r="AD34" s="214"/>
      <c r="AE34" s="214"/>
      <c r="AF34" s="214"/>
      <c r="AG34" s="214" t="s">
        <v>113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2" t="s">
        <v>116</v>
      </c>
      <c r="D35" s="236"/>
      <c r="E35" s="237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113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1"/>
      <c r="B36" s="232"/>
      <c r="C36" s="262" t="s">
        <v>121</v>
      </c>
      <c r="D36" s="236"/>
      <c r="E36" s="237">
        <v>46.192</v>
      </c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14"/>
      <c r="Z36" s="214"/>
      <c r="AA36" s="214"/>
      <c r="AB36" s="214"/>
      <c r="AC36" s="214"/>
      <c r="AD36" s="214"/>
      <c r="AE36" s="214"/>
      <c r="AF36" s="214"/>
      <c r="AG36" s="214" t="s">
        <v>113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5.5" x14ac:dyDescent="0.2">
      <c r="A37" s="239" t="s">
        <v>104</v>
      </c>
      <c r="B37" s="240" t="s">
        <v>66</v>
      </c>
      <c r="C37" s="260" t="s">
        <v>67</v>
      </c>
      <c r="D37" s="241"/>
      <c r="E37" s="242"/>
      <c r="F37" s="243"/>
      <c r="G37" s="244">
        <f>SUMIF(AG38:AG39,"&lt;&gt;NOR",G38:G39)</f>
        <v>0</v>
      </c>
      <c r="H37" s="238"/>
      <c r="I37" s="238">
        <f>SUM(I38:I39)</f>
        <v>0</v>
      </c>
      <c r="J37" s="238"/>
      <c r="K37" s="238">
        <f>SUM(K38:K39)</f>
        <v>0</v>
      </c>
      <c r="L37" s="238"/>
      <c r="M37" s="238">
        <f>SUM(M38:M39)</f>
        <v>0</v>
      </c>
      <c r="N37" s="238"/>
      <c r="O37" s="238">
        <f>SUM(O38:O39)</f>
        <v>0</v>
      </c>
      <c r="P37" s="238"/>
      <c r="Q37" s="238">
        <f>SUM(Q38:Q39)</f>
        <v>0</v>
      </c>
      <c r="R37" s="238"/>
      <c r="S37" s="238"/>
      <c r="T37" s="238"/>
      <c r="U37" s="238"/>
      <c r="V37" s="238">
        <f>SUM(V38:V39)</f>
        <v>3.06</v>
      </c>
      <c r="W37" s="238"/>
      <c r="X37" s="238"/>
      <c r="AG37" t="s">
        <v>105</v>
      </c>
    </row>
    <row r="38" spans="1:60" outlineLevel="1" x14ac:dyDescent="0.2">
      <c r="A38" s="245">
        <v>6</v>
      </c>
      <c r="B38" s="246" t="s">
        <v>132</v>
      </c>
      <c r="C38" s="261" t="s">
        <v>133</v>
      </c>
      <c r="D38" s="247" t="s">
        <v>108</v>
      </c>
      <c r="E38" s="248">
        <v>22.011500000000002</v>
      </c>
      <c r="F38" s="249"/>
      <c r="G38" s="250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/>
      <c r="S38" s="234" t="s">
        <v>109</v>
      </c>
      <c r="T38" s="234" t="s">
        <v>109</v>
      </c>
      <c r="U38" s="234">
        <v>0.13900000000000001</v>
      </c>
      <c r="V38" s="234">
        <f>ROUND(E38*U38,2)</f>
        <v>3.06</v>
      </c>
      <c r="W38" s="234"/>
      <c r="X38" s="234" t="s">
        <v>110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111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2" t="s">
        <v>134</v>
      </c>
      <c r="D39" s="236"/>
      <c r="E39" s="237">
        <v>22.011500000000002</v>
      </c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113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x14ac:dyDescent="0.2">
      <c r="A40" s="239" t="s">
        <v>104</v>
      </c>
      <c r="B40" s="240" t="s">
        <v>68</v>
      </c>
      <c r="C40" s="260" t="s">
        <v>69</v>
      </c>
      <c r="D40" s="241"/>
      <c r="E40" s="242"/>
      <c r="F40" s="243"/>
      <c r="G40" s="244">
        <f>SUMIF(AG41:AG41,"&lt;&gt;NOR",G41:G41)</f>
        <v>0</v>
      </c>
      <c r="H40" s="238"/>
      <c r="I40" s="238">
        <f>SUM(I41:I41)</f>
        <v>0</v>
      </c>
      <c r="J40" s="238"/>
      <c r="K40" s="238">
        <f>SUM(K41:K41)</f>
        <v>0</v>
      </c>
      <c r="L40" s="238"/>
      <c r="M40" s="238">
        <f>SUM(M41:M41)</f>
        <v>0</v>
      </c>
      <c r="N40" s="238"/>
      <c r="O40" s="238">
        <f>SUM(O41:O41)</f>
        <v>0</v>
      </c>
      <c r="P40" s="238"/>
      <c r="Q40" s="238">
        <f>SUM(Q41:Q41)</f>
        <v>0</v>
      </c>
      <c r="R40" s="238"/>
      <c r="S40" s="238"/>
      <c r="T40" s="238"/>
      <c r="U40" s="238"/>
      <c r="V40" s="238">
        <f>SUM(V41:V41)</f>
        <v>9.7899999999999991</v>
      </c>
      <c r="W40" s="238"/>
      <c r="X40" s="238"/>
      <c r="AG40" t="s">
        <v>105</v>
      </c>
    </row>
    <row r="41" spans="1:60" ht="22.5" outlineLevel="1" x14ac:dyDescent="0.2">
      <c r="A41" s="251">
        <v>7</v>
      </c>
      <c r="B41" s="252" t="s">
        <v>135</v>
      </c>
      <c r="C41" s="263" t="s">
        <v>136</v>
      </c>
      <c r="D41" s="253" t="s">
        <v>137</v>
      </c>
      <c r="E41" s="254">
        <v>4.66343</v>
      </c>
      <c r="F41" s="255"/>
      <c r="G41" s="256">
        <f>ROUND(E41*F41,2)</f>
        <v>0</v>
      </c>
      <c r="H41" s="235"/>
      <c r="I41" s="234">
        <f>ROUND(E41*H41,2)</f>
        <v>0</v>
      </c>
      <c r="J41" s="235"/>
      <c r="K41" s="234">
        <f>ROUND(E41*J41,2)</f>
        <v>0</v>
      </c>
      <c r="L41" s="234">
        <v>21</v>
      </c>
      <c r="M41" s="234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4"/>
      <c r="S41" s="234" t="s">
        <v>109</v>
      </c>
      <c r="T41" s="234" t="s">
        <v>109</v>
      </c>
      <c r="U41" s="234">
        <v>2.1</v>
      </c>
      <c r="V41" s="234">
        <f>ROUND(E41*U41,2)</f>
        <v>9.7899999999999991</v>
      </c>
      <c r="W41" s="234"/>
      <c r="X41" s="234" t="s">
        <v>138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139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39" t="s">
        <v>104</v>
      </c>
      <c r="B42" s="240" t="s">
        <v>70</v>
      </c>
      <c r="C42" s="260" t="s">
        <v>71</v>
      </c>
      <c r="D42" s="241"/>
      <c r="E42" s="242"/>
      <c r="F42" s="243"/>
      <c r="G42" s="244">
        <f>SUMIF(AG43:AG48,"&lt;&gt;NOR",G43:G48)</f>
        <v>0</v>
      </c>
      <c r="H42" s="238"/>
      <c r="I42" s="238">
        <f>SUM(I43:I48)</f>
        <v>0</v>
      </c>
      <c r="J42" s="238"/>
      <c r="K42" s="238">
        <f>SUM(K43:K48)</f>
        <v>0</v>
      </c>
      <c r="L42" s="238"/>
      <c r="M42" s="238">
        <f>SUM(M43:M48)</f>
        <v>0</v>
      </c>
      <c r="N42" s="238"/>
      <c r="O42" s="238">
        <f>SUM(O43:O48)</f>
        <v>0.03</v>
      </c>
      <c r="P42" s="238"/>
      <c r="Q42" s="238">
        <f>SUM(Q43:Q48)</f>
        <v>0</v>
      </c>
      <c r="R42" s="238"/>
      <c r="S42" s="238"/>
      <c r="T42" s="238"/>
      <c r="U42" s="238"/>
      <c r="V42" s="238">
        <f>SUM(V43:V48)</f>
        <v>3.79</v>
      </c>
      <c r="W42" s="238"/>
      <c r="X42" s="238"/>
      <c r="AG42" t="s">
        <v>105</v>
      </c>
    </row>
    <row r="43" spans="1:60" outlineLevel="1" x14ac:dyDescent="0.2">
      <c r="A43" s="245">
        <v>8</v>
      </c>
      <c r="B43" s="246" t="s">
        <v>140</v>
      </c>
      <c r="C43" s="261" t="s">
        <v>141</v>
      </c>
      <c r="D43" s="247" t="s">
        <v>124</v>
      </c>
      <c r="E43" s="248">
        <v>16.04</v>
      </c>
      <c r="F43" s="249"/>
      <c r="G43" s="250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21</v>
      </c>
      <c r="M43" s="234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4"/>
      <c r="S43" s="234" t="s">
        <v>109</v>
      </c>
      <c r="T43" s="234" t="s">
        <v>109</v>
      </c>
      <c r="U43" s="234">
        <v>0.23599999999999999</v>
      </c>
      <c r="V43" s="234">
        <f>ROUND(E43*U43,2)</f>
        <v>3.79</v>
      </c>
      <c r="W43" s="234"/>
      <c r="X43" s="234" t="s">
        <v>110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111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2" t="s">
        <v>142</v>
      </c>
      <c r="D44" s="236"/>
      <c r="E44" s="237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14"/>
      <c r="Z44" s="214"/>
      <c r="AA44" s="214"/>
      <c r="AB44" s="214"/>
      <c r="AC44" s="214"/>
      <c r="AD44" s="214"/>
      <c r="AE44" s="214"/>
      <c r="AF44" s="214"/>
      <c r="AG44" s="214" t="s">
        <v>113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31"/>
      <c r="B45" s="232"/>
      <c r="C45" s="262" t="s">
        <v>126</v>
      </c>
      <c r="D45" s="236"/>
      <c r="E45" s="237">
        <v>16.04</v>
      </c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14"/>
      <c r="Z45" s="214"/>
      <c r="AA45" s="214"/>
      <c r="AB45" s="214"/>
      <c r="AC45" s="214"/>
      <c r="AD45" s="214"/>
      <c r="AE45" s="214"/>
      <c r="AF45" s="214"/>
      <c r="AG45" s="214" t="s">
        <v>113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45">
        <v>9</v>
      </c>
      <c r="B46" s="246" t="s">
        <v>143</v>
      </c>
      <c r="C46" s="261" t="s">
        <v>144</v>
      </c>
      <c r="D46" s="247" t="s">
        <v>108</v>
      </c>
      <c r="E46" s="248">
        <v>1.7644</v>
      </c>
      <c r="F46" s="249"/>
      <c r="G46" s="250">
        <f>ROUND(E46*F46,2)</f>
        <v>0</v>
      </c>
      <c r="H46" s="235"/>
      <c r="I46" s="234">
        <f>ROUND(E46*H46,2)</f>
        <v>0</v>
      </c>
      <c r="J46" s="235"/>
      <c r="K46" s="234">
        <f>ROUND(E46*J46,2)</f>
        <v>0</v>
      </c>
      <c r="L46" s="234">
        <v>21</v>
      </c>
      <c r="M46" s="234">
        <f>G46*(1+L46/100)</f>
        <v>0</v>
      </c>
      <c r="N46" s="234">
        <v>1.9199999999999998E-2</v>
      </c>
      <c r="O46" s="234">
        <f>ROUND(E46*N46,2)</f>
        <v>0.03</v>
      </c>
      <c r="P46" s="234">
        <v>0</v>
      </c>
      <c r="Q46" s="234">
        <f>ROUND(E46*P46,2)</f>
        <v>0</v>
      </c>
      <c r="R46" s="234" t="s">
        <v>145</v>
      </c>
      <c r="S46" s="234" t="s">
        <v>109</v>
      </c>
      <c r="T46" s="234" t="s">
        <v>109</v>
      </c>
      <c r="U46" s="234">
        <v>0</v>
      </c>
      <c r="V46" s="234">
        <f>ROUND(E46*U46,2)</f>
        <v>0</v>
      </c>
      <c r="W46" s="234"/>
      <c r="X46" s="234" t="s">
        <v>146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147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1"/>
      <c r="B47" s="232"/>
      <c r="C47" s="262" t="s">
        <v>148</v>
      </c>
      <c r="D47" s="236"/>
      <c r="E47" s="237">
        <v>1.7644</v>
      </c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14"/>
      <c r="Z47" s="214"/>
      <c r="AA47" s="214"/>
      <c r="AB47" s="214"/>
      <c r="AC47" s="214"/>
      <c r="AD47" s="214"/>
      <c r="AE47" s="214"/>
      <c r="AF47" s="214"/>
      <c r="AG47" s="214" t="s">
        <v>113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>
        <v>10</v>
      </c>
      <c r="B48" s="232" t="s">
        <v>149</v>
      </c>
      <c r="C48" s="264" t="s">
        <v>150</v>
      </c>
      <c r="D48" s="233" t="s">
        <v>0</v>
      </c>
      <c r="E48" s="257"/>
      <c r="F48" s="235"/>
      <c r="G48" s="234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4"/>
      <c r="S48" s="234" t="s">
        <v>109</v>
      </c>
      <c r="T48" s="234" t="s">
        <v>109</v>
      </c>
      <c r="U48" s="234">
        <v>0</v>
      </c>
      <c r="V48" s="234">
        <f>ROUND(E48*U48,2)</f>
        <v>0</v>
      </c>
      <c r="W48" s="234"/>
      <c r="X48" s="234" t="s">
        <v>138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139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x14ac:dyDescent="0.2">
      <c r="A49" s="239" t="s">
        <v>104</v>
      </c>
      <c r="B49" s="240" t="s">
        <v>72</v>
      </c>
      <c r="C49" s="260" t="s">
        <v>73</v>
      </c>
      <c r="D49" s="241"/>
      <c r="E49" s="242"/>
      <c r="F49" s="243"/>
      <c r="G49" s="244">
        <f>SUMIF(AG50:AG60,"&lt;&gt;NOR",G50:G60)</f>
        <v>0</v>
      </c>
      <c r="H49" s="238"/>
      <c r="I49" s="238">
        <f>SUM(I50:I60)</f>
        <v>0</v>
      </c>
      <c r="J49" s="238"/>
      <c r="K49" s="238">
        <f>SUM(K50:K60)</f>
        <v>0</v>
      </c>
      <c r="L49" s="238"/>
      <c r="M49" s="238">
        <f>SUM(M50:M60)</f>
        <v>0</v>
      </c>
      <c r="N49" s="238"/>
      <c r="O49" s="238">
        <f>SUM(O50:O60)</f>
        <v>0.06</v>
      </c>
      <c r="P49" s="238"/>
      <c r="Q49" s="238">
        <f>SUM(Q50:Q60)</f>
        <v>0</v>
      </c>
      <c r="R49" s="238"/>
      <c r="S49" s="238"/>
      <c r="T49" s="238"/>
      <c r="U49" s="238"/>
      <c r="V49" s="238">
        <f>SUM(V50:V60)</f>
        <v>13.28</v>
      </c>
      <c r="W49" s="238"/>
      <c r="X49" s="238"/>
      <c r="AG49" t="s">
        <v>105</v>
      </c>
    </row>
    <row r="50" spans="1:60" outlineLevel="1" x14ac:dyDescent="0.2">
      <c r="A50" s="245">
        <v>11</v>
      </c>
      <c r="B50" s="246" t="s">
        <v>151</v>
      </c>
      <c r="C50" s="261" t="s">
        <v>152</v>
      </c>
      <c r="D50" s="247" t="s">
        <v>108</v>
      </c>
      <c r="E50" s="248">
        <v>97.471500000000006</v>
      </c>
      <c r="F50" s="249"/>
      <c r="G50" s="250">
        <f>ROUND(E50*F50,2)</f>
        <v>0</v>
      </c>
      <c r="H50" s="235"/>
      <c r="I50" s="234">
        <f>ROUND(E50*H50,2)</f>
        <v>0</v>
      </c>
      <c r="J50" s="235"/>
      <c r="K50" s="234">
        <f>ROUND(E50*J50,2)</f>
        <v>0</v>
      </c>
      <c r="L50" s="234">
        <v>21</v>
      </c>
      <c r="M50" s="234">
        <f>G50*(1+L50/100)</f>
        <v>0</v>
      </c>
      <c r="N50" s="234">
        <v>1.7000000000000001E-4</v>
      </c>
      <c r="O50" s="234">
        <f>ROUND(E50*N50,2)</f>
        <v>0.02</v>
      </c>
      <c r="P50" s="234">
        <v>0</v>
      </c>
      <c r="Q50" s="234">
        <f>ROUND(E50*P50,2)</f>
        <v>0</v>
      </c>
      <c r="R50" s="234"/>
      <c r="S50" s="234" t="s">
        <v>109</v>
      </c>
      <c r="T50" s="234" t="s">
        <v>109</v>
      </c>
      <c r="U50" s="234">
        <v>3.2480000000000002E-2</v>
      </c>
      <c r="V50" s="234">
        <f>ROUND(E50*U50,2)</f>
        <v>3.17</v>
      </c>
      <c r="W50" s="234"/>
      <c r="X50" s="234" t="s">
        <v>110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111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1"/>
      <c r="B51" s="232"/>
      <c r="C51" s="262" t="s">
        <v>153</v>
      </c>
      <c r="D51" s="236"/>
      <c r="E51" s="237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14"/>
      <c r="Z51" s="214"/>
      <c r="AA51" s="214"/>
      <c r="AB51" s="214"/>
      <c r="AC51" s="214"/>
      <c r="AD51" s="214"/>
      <c r="AE51" s="214"/>
      <c r="AF51" s="214"/>
      <c r="AG51" s="214" t="s">
        <v>113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31"/>
      <c r="B52" s="232"/>
      <c r="C52" s="262" t="s">
        <v>114</v>
      </c>
      <c r="D52" s="236"/>
      <c r="E52" s="237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14"/>
      <c r="Z52" s="214"/>
      <c r="AA52" s="214"/>
      <c r="AB52" s="214"/>
      <c r="AC52" s="214"/>
      <c r="AD52" s="214"/>
      <c r="AE52" s="214"/>
      <c r="AF52" s="214"/>
      <c r="AG52" s="214" t="s">
        <v>113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1"/>
      <c r="B53" s="232"/>
      <c r="C53" s="262" t="s">
        <v>154</v>
      </c>
      <c r="D53" s="236"/>
      <c r="E53" s="237">
        <v>33.743499999999997</v>
      </c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113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1"/>
      <c r="B54" s="232"/>
      <c r="C54" s="262" t="s">
        <v>116</v>
      </c>
      <c r="D54" s="236"/>
      <c r="E54" s="237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14"/>
      <c r="Z54" s="214"/>
      <c r="AA54" s="214"/>
      <c r="AB54" s="214"/>
      <c r="AC54" s="214"/>
      <c r="AD54" s="214"/>
      <c r="AE54" s="214"/>
      <c r="AF54" s="214"/>
      <c r="AG54" s="214" t="s">
        <v>113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31"/>
      <c r="B55" s="232"/>
      <c r="C55" s="262" t="s">
        <v>155</v>
      </c>
      <c r="D55" s="236"/>
      <c r="E55" s="237">
        <v>63.728000000000002</v>
      </c>
      <c r="F55" s="234"/>
      <c r="G55" s="234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14"/>
      <c r="Z55" s="214"/>
      <c r="AA55" s="214"/>
      <c r="AB55" s="214"/>
      <c r="AC55" s="214"/>
      <c r="AD55" s="214"/>
      <c r="AE55" s="214"/>
      <c r="AF55" s="214"/>
      <c r="AG55" s="214" t="s">
        <v>113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45">
        <v>12</v>
      </c>
      <c r="B56" s="246" t="s">
        <v>156</v>
      </c>
      <c r="C56" s="261" t="s">
        <v>157</v>
      </c>
      <c r="D56" s="247" t="s">
        <v>108</v>
      </c>
      <c r="E56" s="248">
        <v>97.471500000000006</v>
      </c>
      <c r="F56" s="249"/>
      <c r="G56" s="250">
        <f>ROUND(E56*F56,2)</f>
        <v>0</v>
      </c>
      <c r="H56" s="235"/>
      <c r="I56" s="234">
        <f>ROUND(E56*H56,2)</f>
        <v>0</v>
      </c>
      <c r="J56" s="235"/>
      <c r="K56" s="234">
        <f>ROUND(E56*J56,2)</f>
        <v>0</v>
      </c>
      <c r="L56" s="234">
        <v>21</v>
      </c>
      <c r="M56" s="234">
        <f>G56*(1+L56/100)</f>
        <v>0</v>
      </c>
      <c r="N56" s="234">
        <v>4.6000000000000001E-4</v>
      </c>
      <c r="O56" s="234">
        <f>ROUND(E56*N56,2)</f>
        <v>0.04</v>
      </c>
      <c r="P56" s="234">
        <v>0</v>
      </c>
      <c r="Q56" s="234">
        <f>ROUND(E56*P56,2)</f>
        <v>0</v>
      </c>
      <c r="R56" s="234"/>
      <c r="S56" s="234" t="s">
        <v>109</v>
      </c>
      <c r="T56" s="234" t="s">
        <v>109</v>
      </c>
      <c r="U56" s="234">
        <v>0.10191</v>
      </c>
      <c r="V56" s="234">
        <f>ROUND(E56*U56,2)</f>
        <v>9.93</v>
      </c>
      <c r="W56" s="234"/>
      <c r="X56" s="234" t="s">
        <v>110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111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2" t="s">
        <v>158</v>
      </c>
      <c r="D57" s="236"/>
      <c r="E57" s="237">
        <v>97.471500000000006</v>
      </c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14"/>
      <c r="Z57" s="214"/>
      <c r="AA57" s="214"/>
      <c r="AB57" s="214"/>
      <c r="AC57" s="214"/>
      <c r="AD57" s="214"/>
      <c r="AE57" s="214"/>
      <c r="AF57" s="214"/>
      <c r="AG57" s="214" t="s">
        <v>113</v>
      </c>
      <c r="AH57" s="214">
        <v>5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45">
        <v>13</v>
      </c>
      <c r="B58" s="246" t="s">
        <v>159</v>
      </c>
      <c r="C58" s="261" t="s">
        <v>160</v>
      </c>
      <c r="D58" s="247" t="s">
        <v>108</v>
      </c>
      <c r="E58" s="248">
        <v>6.3</v>
      </c>
      <c r="F58" s="249"/>
      <c r="G58" s="250">
        <f>ROUND(E58*F58,2)</f>
        <v>0</v>
      </c>
      <c r="H58" s="235"/>
      <c r="I58" s="234">
        <f>ROUND(E58*H58,2)</f>
        <v>0</v>
      </c>
      <c r="J58" s="235"/>
      <c r="K58" s="234">
        <f>ROUND(E58*J58,2)</f>
        <v>0</v>
      </c>
      <c r="L58" s="234">
        <v>21</v>
      </c>
      <c r="M58" s="234">
        <f>G58*(1+L58/100)</f>
        <v>0</v>
      </c>
      <c r="N58" s="234">
        <v>2.0000000000000002E-5</v>
      </c>
      <c r="O58" s="234">
        <f>ROUND(E58*N58,2)</f>
        <v>0</v>
      </c>
      <c r="P58" s="234">
        <v>0</v>
      </c>
      <c r="Q58" s="234">
        <f>ROUND(E58*P58,2)</f>
        <v>0</v>
      </c>
      <c r="R58" s="234"/>
      <c r="S58" s="234" t="s">
        <v>109</v>
      </c>
      <c r="T58" s="234" t="s">
        <v>109</v>
      </c>
      <c r="U58" s="234">
        <v>2.9000000000000001E-2</v>
      </c>
      <c r="V58" s="234">
        <f>ROUND(E58*U58,2)</f>
        <v>0.18</v>
      </c>
      <c r="W58" s="234"/>
      <c r="X58" s="234" t="s">
        <v>110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111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2" t="s">
        <v>161</v>
      </c>
      <c r="D59" s="236"/>
      <c r="E59" s="237"/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113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1"/>
      <c r="B60" s="232"/>
      <c r="C60" s="262" t="s">
        <v>162</v>
      </c>
      <c r="D60" s="236"/>
      <c r="E60" s="237">
        <v>6.3</v>
      </c>
      <c r="F60" s="234"/>
      <c r="G60" s="234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14"/>
      <c r="Z60" s="214"/>
      <c r="AA60" s="214"/>
      <c r="AB60" s="214"/>
      <c r="AC60" s="214"/>
      <c r="AD60" s="214"/>
      <c r="AE60" s="214"/>
      <c r="AF60" s="214"/>
      <c r="AG60" s="214" t="s">
        <v>113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x14ac:dyDescent="0.2">
      <c r="A61" s="239" t="s">
        <v>104</v>
      </c>
      <c r="B61" s="240" t="s">
        <v>74</v>
      </c>
      <c r="C61" s="260" t="s">
        <v>75</v>
      </c>
      <c r="D61" s="241"/>
      <c r="E61" s="242"/>
      <c r="F61" s="243"/>
      <c r="G61" s="244">
        <f>SUMIF(AG62:AG67,"&lt;&gt;NOR",G62:G67)</f>
        <v>0</v>
      </c>
      <c r="H61" s="238"/>
      <c r="I61" s="238">
        <f>SUM(I62:I67)</f>
        <v>0</v>
      </c>
      <c r="J61" s="238"/>
      <c r="K61" s="238">
        <f>SUM(K62:K67)</f>
        <v>0</v>
      </c>
      <c r="L61" s="238"/>
      <c r="M61" s="238">
        <f>SUM(M62:M67)</f>
        <v>0</v>
      </c>
      <c r="N61" s="238"/>
      <c r="O61" s="238">
        <f>SUM(O62:O67)</f>
        <v>0</v>
      </c>
      <c r="P61" s="238"/>
      <c r="Q61" s="238">
        <f>SUM(Q62:Q67)</f>
        <v>0</v>
      </c>
      <c r="R61" s="238"/>
      <c r="S61" s="238"/>
      <c r="T61" s="238"/>
      <c r="U61" s="238"/>
      <c r="V61" s="238">
        <f>SUM(V62:V67)</f>
        <v>15.83</v>
      </c>
      <c r="W61" s="238"/>
      <c r="X61" s="238"/>
      <c r="AG61" t="s">
        <v>105</v>
      </c>
    </row>
    <row r="62" spans="1:60" outlineLevel="1" x14ac:dyDescent="0.2">
      <c r="A62" s="251">
        <v>14</v>
      </c>
      <c r="B62" s="252" t="s">
        <v>163</v>
      </c>
      <c r="C62" s="263" t="s">
        <v>164</v>
      </c>
      <c r="D62" s="253" t="s">
        <v>137</v>
      </c>
      <c r="E62" s="254">
        <v>4.5211100000000002</v>
      </c>
      <c r="F62" s="255"/>
      <c r="G62" s="256">
        <f>ROUND(E62*F62,2)</f>
        <v>0</v>
      </c>
      <c r="H62" s="235"/>
      <c r="I62" s="234">
        <f>ROUND(E62*H62,2)</f>
        <v>0</v>
      </c>
      <c r="J62" s="235"/>
      <c r="K62" s="234">
        <f>ROUND(E62*J62,2)</f>
        <v>0</v>
      </c>
      <c r="L62" s="234">
        <v>21</v>
      </c>
      <c r="M62" s="234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4"/>
      <c r="S62" s="234" t="s">
        <v>109</v>
      </c>
      <c r="T62" s="234" t="s">
        <v>109</v>
      </c>
      <c r="U62" s="234">
        <v>2.0670000000000002</v>
      </c>
      <c r="V62" s="234">
        <f>ROUND(E62*U62,2)</f>
        <v>9.35</v>
      </c>
      <c r="W62" s="234"/>
      <c r="X62" s="234" t="s">
        <v>165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166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45">
        <v>15</v>
      </c>
      <c r="B63" s="246" t="s">
        <v>167</v>
      </c>
      <c r="C63" s="261" t="s">
        <v>168</v>
      </c>
      <c r="D63" s="247" t="s">
        <v>137</v>
      </c>
      <c r="E63" s="248">
        <v>4.5211100000000002</v>
      </c>
      <c r="F63" s="249"/>
      <c r="G63" s="250">
        <f>ROUND(E63*F63,2)</f>
        <v>0</v>
      </c>
      <c r="H63" s="235"/>
      <c r="I63" s="234">
        <f>ROUND(E63*H63,2)</f>
        <v>0</v>
      </c>
      <c r="J63" s="235"/>
      <c r="K63" s="234">
        <f>ROUND(E63*J63,2)</f>
        <v>0</v>
      </c>
      <c r="L63" s="234">
        <v>21</v>
      </c>
      <c r="M63" s="234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4"/>
      <c r="S63" s="234" t="s">
        <v>109</v>
      </c>
      <c r="T63" s="234" t="s">
        <v>109</v>
      </c>
      <c r="U63" s="234">
        <v>0.49</v>
      </c>
      <c r="V63" s="234">
        <f>ROUND(E63*U63,2)</f>
        <v>2.2200000000000002</v>
      </c>
      <c r="W63" s="234"/>
      <c r="X63" s="234" t="s">
        <v>165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166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5" t="s">
        <v>169</v>
      </c>
      <c r="D64" s="258"/>
      <c r="E64" s="258"/>
      <c r="F64" s="258"/>
      <c r="G64" s="258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170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51">
        <v>16</v>
      </c>
      <c r="B65" s="252" t="s">
        <v>171</v>
      </c>
      <c r="C65" s="263" t="s">
        <v>172</v>
      </c>
      <c r="D65" s="253" t="s">
        <v>137</v>
      </c>
      <c r="E65" s="254">
        <v>40.69</v>
      </c>
      <c r="F65" s="255"/>
      <c r="G65" s="256">
        <f>ROUND(E65*F65,2)</f>
        <v>0</v>
      </c>
      <c r="H65" s="235"/>
      <c r="I65" s="234">
        <f>ROUND(E65*H65,2)</f>
        <v>0</v>
      </c>
      <c r="J65" s="235"/>
      <c r="K65" s="234">
        <f>ROUND(E65*J65,2)</f>
        <v>0</v>
      </c>
      <c r="L65" s="234">
        <v>21</v>
      </c>
      <c r="M65" s="234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4"/>
      <c r="S65" s="234" t="s">
        <v>109</v>
      </c>
      <c r="T65" s="234" t="s">
        <v>109</v>
      </c>
      <c r="U65" s="234">
        <v>0</v>
      </c>
      <c r="V65" s="234">
        <f>ROUND(E65*U65,2)</f>
        <v>0</v>
      </c>
      <c r="W65" s="234"/>
      <c r="X65" s="234" t="s">
        <v>165</v>
      </c>
      <c r="Y65" s="214"/>
      <c r="Z65" s="214"/>
      <c r="AA65" s="214"/>
      <c r="AB65" s="214"/>
      <c r="AC65" s="214"/>
      <c r="AD65" s="214"/>
      <c r="AE65" s="214"/>
      <c r="AF65" s="214"/>
      <c r="AG65" s="214" t="s">
        <v>166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51">
        <v>17</v>
      </c>
      <c r="B66" s="252" t="s">
        <v>173</v>
      </c>
      <c r="C66" s="263" t="s">
        <v>174</v>
      </c>
      <c r="D66" s="253" t="s">
        <v>137</v>
      </c>
      <c r="E66" s="254">
        <v>4.5211100000000002</v>
      </c>
      <c r="F66" s="255"/>
      <c r="G66" s="256">
        <f>ROUND(E66*F66,2)</f>
        <v>0</v>
      </c>
      <c r="H66" s="235"/>
      <c r="I66" s="234">
        <f>ROUND(E66*H66,2)</f>
        <v>0</v>
      </c>
      <c r="J66" s="235"/>
      <c r="K66" s="234">
        <f>ROUND(E66*J66,2)</f>
        <v>0</v>
      </c>
      <c r="L66" s="234">
        <v>21</v>
      </c>
      <c r="M66" s="234">
        <f>G66*(1+L66/100)</f>
        <v>0</v>
      </c>
      <c r="N66" s="234">
        <v>0</v>
      </c>
      <c r="O66" s="234">
        <f>ROUND(E66*N66,2)</f>
        <v>0</v>
      </c>
      <c r="P66" s="234">
        <v>0</v>
      </c>
      <c r="Q66" s="234">
        <f>ROUND(E66*P66,2)</f>
        <v>0</v>
      </c>
      <c r="R66" s="234"/>
      <c r="S66" s="234" t="s">
        <v>109</v>
      </c>
      <c r="T66" s="234" t="s">
        <v>109</v>
      </c>
      <c r="U66" s="234">
        <v>0.94199999999999995</v>
      </c>
      <c r="V66" s="234">
        <f>ROUND(E66*U66,2)</f>
        <v>4.26</v>
      </c>
      <c r="W66" s="234"/>
      <c r="X66" s="234" t="s">
        <v>165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166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5">
        <v>18</v>
      </c>
      <c r="B67" s="246" t="s">
        <v>175</v>
      </c>
      <c r="C67" s="261" t="s">
        <v>176</v>
      </c>
      <c r="D67" s="247" t="s">
        <v>137</v>
      </c>
      <c r="E67" s="248">
        <v>4.5211100000000002</v>
      </c>
      <c r="F67" s="249"/>
      <c r="G67" s="250">
        <f>ROUND(E67*F67,2)</f>
        <v>0</v>
      </c>
      <c r="H67" s="235"/>
      <c r="I67" s="234">
        <f>ROUND(E67*H67,2)</f>
        <v>0</v>
      </c>
      <c r="J67" s="235"/>
      <c r="K67" s="234">
        <f>ROUND(E67*J67,2)</f>
        <v>0</v>
      </c>
      <c r="L67" s="234">
        <v>21</v>
      </c>
      <c r="M67" s="234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4"/>
      <c r="S67" s="234" t="s">
        <v>109</v>
      </c>
      <c r="T67" s="234" t="s">
        <v>177</v>
      </c>
      <c r="U67" s="234">
        <v>0</v>
      </c>
      <c r="V67" s="234">
        <f>ROUND(E67*U67,2)</f>
        <v>0</v>
      </c>
      <c r="W67" s="234"/>
      <c r="X67" s="234" t="s">
        <v>165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166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">
      <c r="A68" s="3"/>
      <c r="B68" s="4"/>
      <c r="C68" s="266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AE68">
        <v>15</v>
      </c>
      <c r="AF68">
        <v>21</v>
      </c>
      <c r="AG68" t="s">
        <v>91</v>
      </c>
    </row>
    <row r="69" spans="1:60" x14ac:dyDescent="0.2">
      <c r="A69" s="217"/>
      <c r="B69" s="218" t="s">
        <v>31</v>
      </c>
      <c r="C69" s="267"/>
      <c r="D69" s="219"/>
      <c r="E69" s="220"/>
      <c r="F69" s="220"/>
      <c r="G69" s="259">
        <f>G8+G21+G37+G40+G42+G49+G61</f>
        <v>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f>SUMIF(L7:L67,AE68,G7:G67)</f>
        <v>0</v>
      </c>
      <c r="AF69">
        <f>SUMIF(L7:L67,AF68,G7:G67)</f>
        <v>0</v>
      </c>
      <c r="AG69" t="s">
        <v>178</v>
      </c>
    </row>
    <row r="70" spans="1:60" x14ac:dyDescent="0.2">
      <c r="A70" s="3"/>
      <c r="B70" s="4"/>
      <c r="C70" s="266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60" x14ac:dyDescent="0.2">
      <c r="A71" s="3"/>
      <c r="B71" s="4"/>
      <c r="C71" s="266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60" x14ac:dyDescent="0.2">
      <c r="A72" s="221" t="s">
        <v>179</v>
      </c>
      <c r="B72" s="221"/>
      <c r="C72" s="268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222"/>
      <c r="B73" s="223"/>
      <c r="C73" s="269"/>
      <c r="D73" s="223"/>
      <c r="E73" s="223"/>
      <c r="F73" s="223"/>
      <c r="G73" s="22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AG73" t="s">
        <v>180</v>
      </c>
    </row>
    <row r="74" spans="1:60" x14ac:dyDescent="0.2">
      <c r="A74" s="225"/>
      <c r="B74" s="226"/>
      <c r="C74" s="270"/>
      <c r="D74" s="226"/>
      <c r="E74" s="226"/>
      <c r="F74" s="226"/>
      <c r="G74" s="2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25"/>
      <c r="B75" s="226"/>
      <c r="C75" s="270"/>
      <c r="D75" s="226"/>
      <c r="E75" s="226"/>
      <c r="F75" s="226"/>
      <c r="G75" s="227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25"/>
      <c r="B76" s="226"/>
      <c r="C76" s="270"/>
      <c r="D76" s="226"/>
      <c r="E76" s="226"/>
      <c r="F76" s="226"/>
      <c r="G76" s="227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28"/>
      <c r="B77" s="229"/>
      <c r="C77" s="271"/>
      <c r="D77" s="229"/>
      <c r="E77" s="229"/>
      <c r="F77" s="229"/>
      <c r="G77" s="230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3"/>
      <c r="B78" s="4"/>
      <c r="C78" s="266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C79" s="272"/>
      <c r="D79" s="10"/>
      <c r="AG79" t="s">
        <v>181</v>
      </c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7">
    <mergeCell ref="A1:G1"/>
    <mergeCell ref="C2:G2"/>
    <mergeCell ref="C3:G3"/>
    <mergeCell ref="C4:G4"/>
    <mergeCell ref="A72:C72"/>
    <mergeCell ref="A73:G77"/>
    <mergeCell ref="C64:G6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D.1 19_06_19-1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 19_06_19-1 Pol'!Názvy_tisku</vt:lpstr>
      <vt:lpstr>oadresa</vt:lpstr>
      <vt:lpstr>Stavba!Objednatel</vt:lpstr>
      <vt:lpstr>Stavba!Objekt</vt:lpstr>
      <vt:lpstr>'D.1 19_06_19-1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Daňhel</dc:creator>
  <cp:lastModifiedBy>Radek Daňhel</cp:lastModifiedBy>
  <cp:lastPrinted>2019-03-19T12:27:02Z</cp:lastPrinted>
  <dcterms:created xsi:type="dcterms:W3CDTF">2009-04-08T07:15:50Z</dcterms:created>
  <dcterms:modified xsi:type="dcterms:W3CDTF">2019-06-26T04:57:20Z</dcterms:modified>
</cp:coreProperties>
</file>