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n.dil\Desktop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86-031 - most přes přít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'286-031 - most přes příto...'!$C$120:$K$150</definedName>
    <definedName name="_xlnm.Print_Area" localSheetId="1">'286-031 - most přes příto...'!$C$4:$J$76,'286-031 - most přes příto...'!$C$110:$K$150</definedName>
    <definedName name="_xlnm.Print_Titles" localSheetId="1">'286-031 - most přes příto...'!$120:$120</definedName>
  </definedNames>
  <calcPr/>
</workbook>
</file>

<file path=xl/calcChain.xml><?xml version="1.0" encoding="utf-8"?>
<calcChain xmlns="http://schemas.openxmlformats.org/spreadsheetml/2006/main">
  <c i="2" l="1" r="P146"/>
  <c r="P145"/>
  <c r="J35"/>
  <c r="J34"/>
  <c i="1" r="AY95"/>
  <c i="2" r="J33"/>
  <c i="1" r="AX95"/>
  <c i="2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2"/>
  <c r="BH142"/>
  <c r="BG142"/>
  <c r="BF142"/>
  <c r="T142"/>
  <c r="T141"/>
  <c r="R142"/>
  <c r="R141"/>
  <c r="P142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F115"/>
  <c r="E113"/>
  <c r="J90"/>
  <c r="F87"/>
  <c r="E85"/>
  <c r="J19"/>
  <c r="E19"/>
  <c r="J117"/>
  <c r="J18"/>
  <c r="J16"/>
  <c r="E16"/>
  <c r="F118"/>
  <c r="J15"/>
  <c r="J13"/>
  <c r="E13"/>
  <c r="F117"/>
  <c r="J12"/>
  <c r="J10"/>
  <c r="J115"/>
  <c i="1" r="L90"/>
  <c r="AM90"/>
  <c r="AM89"/>
  <c r="L89"/>
  <c r="AM87"/>
  <c r="L87"/>
  <c r="L85"/>
  <c r="L84"/>
  <c i="2" r="F33"/>
  <c r="J150"/>
  <c r="BK148"/>
  <c r="J144"/>
  <c r="J140"/>
  <c r="J138"/>
  <c r="BK135"/>
  <c r="J131"/>
  <c r="J125"/>
  <c r="J32"/>
  <c r="BK150"/>
  <c r="J149"/>
  <c r="J147"/>
  <c r="BK142"/>
  <c r="J139"/>
  <c r="J136"/>
  <c r="BK132"/>
  <c r="J128"/>
  <c r="BK124"/>
  <c r="BK147"/>
  <c r="BK140"/>
  <c r="BK138"/>
  <c r="J137"/>
  <c r="J135"/>
  <c r="BK131"/>
  <c r="BK128"/>
  <c r="BK125"/>
  <c r="F32"/>
  <c i="1" r="AS94"/>
  <c i="2" r="F35"/>
  <c r="BK136"/>
  <c r="BK134"/>
  <c r="J132"/>
  <c r="J130"/>
  <c r="BK126"/>
  <c r="J124"/>
  <c r="F34"/>
  <c r="BK149"/>
  <c r="J148"/>
  <c r="BK144"/>
  <c r="J142"/>
  <c r="BK139"/>
  <c r="BK137"/>
  <c r="J134"/>
  <c r="BK130"/>
  <c r="J126"/>
  <c l="1" r="R129"/>
  <c r="R123"/>
  <c r="T129"/>
  <c r="T133"/>
  <c r="P133"/>
  <c r="T123"/>
  <c r="BK133"/>
  <c r="J133"/>
  <c r="J99"/>
  <c r="R133"/>
  <c r="BK123"/>
  <c r="J123"/>
  <c r="J96"/>
  <c r="R146"/>
  <c r="R145"/>
  <c r="P123"/>
  <c r="P122"/>
  <c r="P121"/>
  <c i="1" r="AU95"/>
  <c i="2" r="P129"/>
  <c r="BK146"/>
  <c r="J146"/>
  <c r="J103"/>
  <c r="BK129"/>
  <c r="J129"/>
  <c r="J98"/>
  <c r="T146"/>
  <c r="T145"/>
  <c r="BK141"/>
  <c r="J141"/>
  <c r="J100"/>
  <c r="BK143"/>
  <c r="J143"/>
  <c r="J101"/>
  <c r="BK127"/>
  <c r="J127"/>
  <c r="J97"/>
  <c i="1" r="BC95"/>
  <c r="BB95"/>
  <c r="BA95"/>
  <c i="2" r="J87"/>
  <c r="F89"/>
  <c r="J89"/>
  <c r="F90"/>
  <c r="BE124"/>
  <c r="BE125"/>
  <c r="BE126"/>
  <c r="BE128"/>
  <c r="BE130"/>
  <c r="BE131"/>
  <c r="BE132"/>
  <c r="BE134"/>
  <c r="BE135"/>
  <c r="BE136"/>
  <c r="BE137"/>
  <c r="BE138"/>
  <c r="BE139"/>
  <c r="BE140"/>
  <c r="BE142"/>
  <c r="BE144"/>
  <c r="BE147"/>
  <c r="BE148"/>
  <c r="BE149"/>
  <c r="BE150"/>
  <c i="1" r="AW95"/>
  <c r="BD95"/>
  <c r="AU94"/>
  <c r="BC94"/>
  <c r="W32"/>
  <c r="BA94"/>
  <c r="W30"/>
  <c r="BD94"/>
  <c r="W33"/>
  <c r="BB94"/>
  <c r="W31"/>
  <c i="2" l="1" r="T122"/>
  <c r="T121"/>
  <c r="R122"/>
  <c r="R121"/>
  <c r="BK122"/>
  <c r="J122"/>
  <c r="J95"/>
  <c r="BK145"/>
  <c r="J145"/>
  <c r="J102"/>
  <c r="J31"/>
  <c i="1" r="AV95"/>
  <c r="AT95"/>
  <c r="AW94"/>
  <c r="AK30"/>
  <c r="AY94"/>
  <c r="AX94"/>
  <c i="2" r="F31"/>
  <c i="1" r="AZ95"/>
  <c r="AZ94"/>
  <c r="W29"/>
  <c i="2" l="1" r="BK121"/>
  <c r="J121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<sst xmlns="http://schemas.openxmlformats.org/spreadsheetml/2006/main">
  <si>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</si>
  <si>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</si>
  <si>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</si>
  <si>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</si>
  <si>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{d12c6f6d-ea8e-4f25-89b0-9517285263d1}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</si>
  <si>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</si>
  <si>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</si>
  <si>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</si>
  <si>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</si>
  <si>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</si>
  <si>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</si>
  <si>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</si>
  <si>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</si>
  <si>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</si>
  <si>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286-031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</si>
  <si>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</si>
  <si>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</si>
  <si>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most přes přítok Jizerky pod Dolními Mísečky</t>
  </si>
  <si>
    <t>KSO:</t>
  </si>
  <si>
    <t>CC-CZ:</t>
  </si>
  <si>
    <t>Místo:</t>
  </si>
  <si>
    <t xml:space="preserve"> </t>
  </si>
  <si>
    <t>Datum:</t>
  </si>
  <si>
    <t>10. 8. 2023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</si>
  <si>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</si>
  <si>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</si>
  <si>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</si>
  <si>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</si>
  <si>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</si>
  <si>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</si>
  <si>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</si>
  <si>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</si>
  <si>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Jan Díl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</si>
  <si>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</si>
  <si>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</si>
  <si>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</si>
  <si>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</si>
  <si>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</si>
  <si>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</si>
  <si>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</si>
  <si>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</si>
  <si>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</si>
  <si>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</si>
  <si>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</si>
  <si>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</si>
  <si>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</si>
  <si>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</si>
  <si>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</si>
  <si>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</si>
  <si>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</si>
  <si>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</si>
  <si>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</si>
  <si>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</si>
  <si>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</si>
  <si>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</si>
  <si>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</si>
  <si>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</si>
  <si>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</si>
  <si>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</si>
  <si>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</si>
  <si>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</si>
  <si>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</si>
  <si>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</si>
  <si>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</si>
  <si>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</si>
  <si>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</si>
  <si>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</si>
  <si>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</si>
  <si>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</si>
  <si>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</si>
  <si>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</si>
  <si>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</si>
  <si>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</si>
  <si>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</si>
  <si>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</si>
  <si>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</si>
  <si>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</si>
  <si>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</si>
  <si>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</si>
  <si>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</si>
  <si>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</si>
  <si>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</si>
  <si>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</si>
  <si>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</si>
  <si>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</si>
  <si>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</si>
  <si>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</si>
  <si>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</si>
  <si>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</si>
  <si>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</si>
  <si>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</si>
  <si>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</si>
  <si>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</si>
  <si>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</si>
  <si>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</si>
  <si>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</si>
  <si>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</si>
  <si>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</si>
  <si>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</si>
  <si>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</si>
  <si>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</si>
  <si>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</si>
  <si>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</si>
  <si>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</si>
  <si>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</si>
  <si>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</si>
  <si>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</si>
  <si>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</si>
  <si>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</si>
  <si>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</si>
  <si>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</si>
  <si>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</si>
  <si>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</si>
  <si>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</si>
  <si>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6</t>
  </si>
  <si>
    <t>K</t>
  </si>
  <si>
    <t>114203202</t>
  </si>
  <si>
    <t>Očištění lomového kamene nebo betonových tvárnic získaných při rozebrání dlažeb, záhozů, rovnanin a soustřeďovacích staveb od malty</t>
  </si>
  <si>
    <t>m3</t>
  </si>
  <si>
    <t>CS ÚRS 2023 02</t>
  </si>
  <si>
    <t>4</t>
  </si>
  <si>
    <t>1399362181</t>
  </si>
  <si>
    <t>19</t>
  </si>
  <si>
    <t>115001105</t>
  </si>
  <si>
    <t>Převedení vody potrubím průměru DN přes 300 do 600</t>
  </si>
  <si>
    <t>m</t>
  </si>
  <si>
    <t>-1810968931</t>
  </si>
  <si>
    <t>20</t>
  </si>
  <si>
    <t>153191121</t>
  </si>
  <si>
    <t>Těsnění hradicích stěn nepropustnou hrázkou ze zhutněné sypaniny při stěně nebo nepropustnou výplní ze zhutněné sypaniny mezi stěnami zřízení</t>
  </si>
  <si>
    <t>1876885675</t>
  </si>
  <si>
    <t>Zakládání</t>
  </si>
  <si>
    <t>274311127</t>
  </si>
  <si>
    <t>Základové konstrukce z betonu prostého pasy, prahy, věnce a ostruhy ve výkopu nebo na hlavách pilot C 25/30</t>
  </si>
  <si>
    <t>-412720202</t>
  </si>
  <si>
    <t>Vodorovné konstrukce</t>
  </si>
  <si>
    <t>26</t>
  </si>
  <si>
    <t>451315137R</t>
  </si>
  <si>
    <t>Podkladní a výplňové vrstvy z betonu prostého tloušťky do 200 mm, z betonu C 25/30</t>
  </si>
  <si>
    <t>m2</t>
  </si>
  <si>
    <t>163783270</t>
  </si>
  <si>
    <t>465513257</t>
  </si>
  <si>
    <t>Dlažba svahu u mostních opěr z upraveného lomového žulového kamene s vyspárováním maltou MC 25, šíře spáry 15 mm do betonového lože C 25/30 tloušťky 250 mm, plochy přes 10 m2</t>
  </si>
  <si>
    <t>685646328</t>
  </si>
  <si>
    <t>5</t>
  </si>
  <si>
    <t>M</t>
  </si>
  <si>
    <t>58380750</t>
  </si>
  <si>
    <t>kámen lomový regulační (chybějící kámen)</t>
  </si>
  <si>
    <t>t</t>
  </si>
  <si>
    <t>8</t>
  </si>
  <si>
    <t>-545934774</t>
  </si>
  <si>
    <t>9</t>
  </si>
  <si>
    <t>Ostatní konstrukce a práce, bourání</t>
  </si>
  <si>
    <t>91123</t>
  </si>
  <si>
    <t>Doprava nad 3,5t</t>
  </si>
  <si>
    <t>hod</t>
  </si>
  <si>
    <t>-609450501</t>
  </si>
  <si>
    <t>961044111</t>
  </si>
  <si>
    <t>Bourání základů z betonu prostého</t>
  </si>
  <si>
    <t>1438449650</t>
  </si>
  <si>
    <t>12</t>
  </si>
  <si>
    <t>13021054</t>
  </si>
  <si>
    <t>tyč ocelová ohýbaná kruhová žebírková jakost B500B (10 505) výztuž do betonu D 10-16mm</t>
  </si>
  <si>
    <t>765176380</t>
  </si>
  <si>
    <t>11</t>
  </si>
  <si>
    <t>977131291</t>
  </si>
  <si>
    <t>Vrty příklepovými vrtáky do cihelného zdiva nebo prostého betonu Příplatek k cenám za práci ve stísněném prostoru</t>
  </si>
  <si>
    <t>-1602290133</t>
  </si>
  <si>
    <t>985221013</t>
  </si>
  <si>
    <t>Postupné rozebírání zdiva pro další použití kamenného, objemu přes 3 m3</t>
  </si>
  <si>
    <t>-536489804</t>
  </si>
  <si>
    <t>3</t>
  </si>
  <si>
    <t>985221099</t>
  </si>
  <si>
    <t>Postupné rozebírání zdiva pro další použití Příplatek k cenám za práci ve stísněném prostoru</t>
  </si>
  <si>
    <t>-1136487988</t>
  </si>
  <si>
    <t>13</t>
  </si>
  <si>
    <t>985564225</t>
  </si>
  <si>
    <t>Kotvičky pro výztuž stříkaného betonu z betonářské oceli do chemické malty, hloubky kotvení přes 200 do 400 mm, průměru přes 16 do 20 mm</t>
  </si>
  <si>
    <t>kus</t>
  </si>
  <si>
    <t>496883861</t>
  </si>
  <si>
    <t>997</t>
  </si>
  <si>
    <t>Přesun sutě</t>
  </si>
  <si>
    <t>14</t>
  </si>
  <si>
    <t>20198</t>
  </si>
  <si>
    <t>Doprava a poplatek za uložení materiálu na skládku</t>
  </si>
  <si>
    <t>-717412433</t>
  </si>
  <si>
    <t>998</t>
  </si>
  <si>
    <t>Přesun hmot</t>
  </si>
  <si>
    <t>998332011</t>
  </si>
  <si>
    <t>Přesun hmot pro úpravy vodních toků a kanály, hráze rybníků apod. dopravní vzdálenost do 500 m</t>
  </si>
  <si>
    <t>145667524</t>
  </si>
  <si>
    <t>VRN</t>
  </si>
  <si>
    <t>Vedlejší rozpočtové náklady</t>
  </si>
  <si>
    <t>VRN3</t>
  </si>
  <si>
    <t>Zařízení staveniště</t>
  </si>
  <si>
    <t>22</t>
  </si>
  <si>
    <t>020001000</t>
  </si>
  <si>
    <t>Příprava staveniště</t>
  </si>
  <si>
    <t>…</t>
  </si>
  <si>
    <t>1024</t>
  </si>
  <si>
    <t>1410048709</t>
  </si>
  <si>
    <t>16</t>
  </si>
  <si>
    <t>031103000</t>
  </si>
  <si>
    <t>Projektové práce pro zařízení staveniště</t>
  </si>
  <si>
    <t>CS ÚRS 2022 01</t>
  </si>
  <si>
    <t>-314798492</t>
  </si>
  <si>
    <t>17</t>
  </si>
  <si>
    <t>034303000</t>
  </si>
  <si>
    <t>Dopravní značení na staveništi</t>
  </si>
  <si>
    <t>704333897</t>
  </si>
  <si>
    <t>18</t>
  </si>
  <si>
    <t>R01</t>
  </si>
  <si>
    <t>náklady na dopravu a režii</t>
  </si>
  <si>
    <t>-1464005876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</si>
</sst>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30" fillId="3" borderId="19" xfId="0" applyFont="1" applyFill="1" applyBorder="1" applyAlignment="1" applyProtection="1">
      <alignment horizontal="left" vertical="center"/>
      <protection locked="0"/>
    </xf>
    <xf numFmtId="0" fontId="3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32</v>
      </c>
      <c r="AK20" s="28" t="s">
        <v>26</v>
      </c>
      <c r="AN20" s="23" t="s">
        <v>1</v>
      </c>
      <c r="AR20" s="18"/>
      <c r="BE20" s="27"/>
      <c r="BS20" s="15" t="s">
        <v>3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28" t="s">
        <v>39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40</v>
      </c>
      <c r="G30" s="3"/>
      <c r="H30" s="3"/>
      <c r="I30" s="3"/>
      <c r="J30" s="3"/>
      <c r="K30" s="3"/>
      <c r="L30" s="41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1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43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45</v>
      </c>
      <c r="U35" s="46"/>
      <c r="V35" s="46"/>
      <c r="W35" s="46"/>
      <c r="X35" s="48" t="s">
        <v>46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47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48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49</v>
      </c>
      <c r="AI60" s="37"/>
      <c r="AJ60" s="37"/>
      <c r="AK60" s="37"/>
      <c r="AL60" s="37"/>
      <c r="AM60" s="54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52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49</v>
      </c>
      <c r="AI75" s="37"/>
      <c r="AJ75" s="37"/>
      <c r="AK75" s="37"/>
      <c r="AL75" s="37"/>
      <c r="AM75" s="54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286-031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most přes přítok Jizerky pod Dolními Mísečky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10. 8. 2023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54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>Jan Díl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55</v>
      </c>
      <c r="D92" s="76"/>
      <c r="E92" s="76"/>
      <c r="F92" s="76"/>
      <c r="G92" s="76"/>
      <c r="H92" s="77"/>
      <c r="I92" s="78" t="s">
        <v>56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57</v>
      </c>
      <c r="AH92" s="76"/>
      <c r="AI92" s="76"/>
      <c r="AJ92" s="76"/>
      <c r="AK92" s="76"/>
      <c r="AL92" s="76"/>
      <c r="AM92" s="76"/>
      <c r="AN92" s="78" t="s">
        <v>58</v>
      </c>
      <c r="AO92" s="76"/>
      <c r="AP92" s="80"/>
      <c r="AQ92" s="81" t="s">
        <v>59</v>
      </c>
      <c r="AR92" s="35"/>
      <c r="AS92" s="82" t="s">
        <v>60</v>
      </c>
      <c r="AT92" s="83" t="s">
        <v>61</v>
      </c>
      <c r="AU92" s="83" t="s">
        <v>62</v>
      </c>
      <c r="AV92" s="83" t="s">
        <v>63</v>
      </c>
      <c r="AW92" s="83" t="s">
        <v>64</v>
      </c>
      <c r="AX92" s="83" t="s">
        <v>65</v>
      </c>
      <c r="AY92" s="83" t="s">
        <v>66</v>
      </c>
      <c r="AZ92" s="83" t="s">
        <v>67</v>
      </c>
      <c r="BA92" s="83" t="s">
        <v>68</v>
      </c>
      <c r="BB92" s="83" t="s">
        <v>69</v>
      </c>
      <c r="BC92" s="83" t="s">
        <v>70</v>
      </c>
      <c r="BD92" s="84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73</v>
      </c>
      <c r="BT94" s="98" t="s">
        <v>74</v>
      </c>
      <c r="BV94" s="98" t="s">
        <v>75</v>
      </c>
      <c r="BW94" s="98" t="s">
        <v>4</v>
      </c>
      <c r="BX94" s="98" t="s">
        <v>76</v>
      </c>
      <c r="CL94" s="98" t="s">
        <v>1</v>
      </c>
    </row>
    <row r="95" s="7" customFormat="1" ht="24.75" customHeight="1">
      <c r="A95" s="99" t="s">
        <v>77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'286-031 - most přes příto...'!J28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78</v>
      </c>
      <c r="AR95" s="100"/>
      <c r="AS95" s="106">
        <v>0</v>
      </c>
      <c r="AT95" s="107">
        <f>ROUND(SUM(AV95:AW95),2)</f>
        <v>0</v>
      </c>
      <c r="AU95" s="108">
        <f>'286-031 - most přes příto...'!P121</f>
        <v>0</v>
      </c>
      <c r="AV95" s="107">
        <f>'286-031 - most přes příto...'!J31</f>
        <v>0</v>
      </c>
      <c r="AW95" s="107">
        <f>'286-031 - most přes příto...'!J32</f>
        <v>0</v>
      </c>
      <c r="AX95" s="107">
        <f>'286-031 - most přes příto...'!J33</f>
        <v>0</v>
      </c>
      <c r="AY95" s="107">
        <f>'286-031 - most přes příto...'!J34</f>
        <v>0</v>
      </c>
      <c r="AZ95" s="107">
        <f>'286-031 - most přes příto...'!F31</f>
        <v>0</v>
      </c>
      <c r="BA95" s="107">
        <f>'286-031 - most přes příto...'!F32</f>
        <v>0</v>
      </c>
      <c r="BB95" s="107">
        <f>'286-031 - most přes příto...'!F33</f>
        <v>0</v>
      </c>
      <c r="BC95" s="107">
        <f>'286-031 - most přes příto...'!F34</f>
        <v>0</v>
      </c>
      <c r="BD95" s="109">
        <f>'286-031 - most přes příto...'!F35</f>
        <v>0</v>
      </c>
      <c r="BE95" s="7"/>
      <c r="BT95" s="110" t="s">
        <v>79</v>
      </c>
      <c r="BU95" s="110" t="s">
        <v>80</v>
      </c>
      <c r="BV95" s="110" t="s">
        <v>75</v>
      </c>
      <c r="BW95" s="110" t="s">
        <v>4</v>
      </c>
      <c r="BX95" s="110" t="s">
        <v>76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86-031 - most přes pří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="1" customFormat="1" ht="24.96" customHeight="1">
      <c r="B4" s="18"/>
      <c r="D4" s="19" t="s">
        <v>82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10. 8. 2023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26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26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26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31</v>
      </c>
      <c r="E21" s="34"/>
      <c r="F21" s="34"/>
      <c r="G21" s="34"/>
      <c r="H21" s="34"/>
      <c r="I21" s="28" t="s">
        <v>25</v>
      </c>
      <c r="J21" s="2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">
        <v>32</v>
      </c>
      <c r="F22" s="34"/>
      <c r="G22" s="34"/>
      <c r="H22" s="34"/>
      <c r="I22" s="28" t="s">
        <v>26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33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34</v>
      </c>
      <c r="E28" s="34"/>
      <c r="F28" s="34"/>
      <c r="G28" s="34"/>
      <c r="H28" s="34"/>
      <c r="I28" s="34"/>
      <c r="J28" s="92">
        <f>ROUND(J121,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36</v>
      </c>
      <c r="G30" s="34"/>
      <c r="H30" s="34"/>
      <c r="I30" s="39" t="s">
        <v>35</v>
      </c>
      <c r="J30" s="39" t="s">
        <v>37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38</v>
      </c>
      <c r="E31" s="28" t="s">
        <v>39</v>
      </c>
      <c r="F31" s="117">
        <f>ROUND((SUM(BE121:BE150)),  2)</f>
        <v>0</v>
      </c>
      <c r="G31" s="34"/>
      <c r="H31" s="34"/>
      <c r="I31" s="118">
        <v>0.20999999999999999</v>
      </c>
      <c r="J31" s="117">
        <f>ROUND(((SUM(BE121:BE150))*I31),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40</v>
      </c>
      <c r="F32" s="117">
        <f>ROUND((SUM(BF121:BF150)),  2)</f>
        <v>0</v>
      </c>
      <c r="G32" s="34"/>
      <c r="H32" s="34"/>
      <c r="I32" s="118">
        <v>0.14999999999999999</v>
      </c>
      <c r="J32" s="117">
        <f>ROUND(((SUM(BF121:BF150))*I32),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41</v>
      </c>
      <c r="F33" s="117">
        <f>ROUND((SUM(BG121:BG150)),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42</v>
      </c>
      <c r="F34" s="117">
        <f>ROUND((SUM(BH121:BH150)),  2)</f>
        <v>0</v>
      </c>
      <c r="G34" s="34"/>
      <c r="H34" s="34"/>
      <c r="I34" s="118">
        <v>0.14999999999999999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43</v>
      </c>
      <c r="F35" s="117">
        <f>ROUND((SUM(BI121:BI150)),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44</v>
      </c>
      <c r="E37" s="77"/>
      <c r="F37" s="77"/>
      <c r="G37" s="121" t="s">
        <v>45</v>
      </c>
      <c r="H37" s="122" t="s">
        <v>46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25" t="s">
        <v>50</v>
      </c>
      <c r="G61" s="54" t="s">
        <v>49</v>
      </c>
      <c r="H61" s="37"/>
      <c r="I61" s="37"/>
      <c r="J61" s="126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25" t="s">
        <v>50</v>
      </c>
      <c r="G76" s="54" t="s">
        <v>49</v>
      </c>
      <c r="H76" s="37"/>
      <c r="I76" s="37"/>
      <c r="J76" s="126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83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63" t="str">
        <f>E7</f>
        <v>most přes přítok Jizerky pod Dolními Mísečky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2" customHeight="1">
      <c r="A87" s="34"/>
      <c r="B87" s="35"/>
      <c r="C87" s="28" t="s">
        <v>20</v>
      </c>
      <c r="D87" s="34"/>
      <c r="E87" s="34"/>
      <c r="F87" s="23" t="str">
        <f>F10</f>
        <v xml:space="preserve"> </v>
      </c>
      <c r="G87" s="34"/>
      <c r="H87" s="34"/>
      <c r="I87" s="28" t="s">
        <v>22</v>
      </c>
      <c r="J87" s="65" t="str">
        <f>IF(J10="","",J10)</f>
        <v>10. 8. 2023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29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31</v>
      </c>
      <c r="J90" s="32" t="str">
        <f>E22</f>
        <v>Jan Díl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9.28" customHeight="1">
      <c r="A92" s="34"/>
      <c r="B92" s="35"/>
      <c r="C92" s="127" t="s">
        <v>84</v>
      </c>
      <c r="D92" s="119"/>
      <c r="E92" s="119"/>
      <c r="F92" s="119"/>
      <c r="G92" s="119"/>
      <c r="H92" s="119"/>
      <c r="I92" s="119"/>
      <c r="J92" s="128" t="s">
        <v>85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2.8" customHeight="1">
      <c r="A94" s="34"/>
      <c r="B94" s="35"/>
      <c r="C94" s="129" t="s">
        <v>86</v>
      </c>
      <c r="D94" s="34"/>
      <c r="E94" s="34"/>
      <c r="F94" s="34"/>
      <c r="G94" s="34"/>
      <c r="H94" s="34"/>
      <c r="I94" s="34"/>
      <c r="J94" s="92">
        <f>J121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87</v>
      </c>
    </row>
    <row r="95" hidden="1" s="9" customFormat="1" ht="24.96" customHeight="1">
      <c r="A95" s="9"/>
      <c r="B95" s="130"/>
      <c r="C95" s="9"/>
      <c r="D95" s="131" t="s">
        <v>88</v>
      </c>
      <c r="E95" s="132"/>
      <c r="F95" s="132"/>
      <c r="G95" s="132"/>
      <c r="H95" s="132"/>
      <c r="I95" s="132"/>
      <c r="J95" s="133">
        <f>J122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34"/>
      <c r="C96" s="10"/>
      <c r="D96" s="135" t="s">
        <v>89</v>
      </c>
      <c r="E96" s="136"/>
      <c r="F96" s="136"/>
      <c r="G96" s="136"/>
      <c r="H96" s="136"/>
      <c r="I96" s="136"/>
      <c r="J96" s="137">
        <f>J123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34"/>
      <c r="C97" s="10"/>
      <c r="D97" s="135" t="s">
        <v>90</v>
      </c>
      <c r="E97" s="136"/>
      <c r="F97" s="136"/>
      <c r="G97" s="136"/>
      <c r="H97" s="136"/>
      <c r="I97" s="136"/>
      <c r="J97" s="137">
        <f>J127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34"/>
      <c r="C98" s="10"/>
      <c r="D98" s="135" t="s">
        <v>91</v>
      </c>
      <c r="E98" s="136"/>
      <c r="F98" s="136"/>
      <c r="G98" s="136"/>
      <c r="H98" s="136"/>
      <c r="I98" s="136"/>
      <c r="J98" s="137">
        <f>J129</f>
        <v>0</v>
      </c>
      <c r="K98" s="10"/>
      <c r="L98" s="13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34"/>
      <c r="C99" s="10"/>
      <c r="D99" s="135" t="s">
        <v>92</v>
      </c>
      <c r="E99" s="136"/>
      <c r="F99" s="136"/>
      <c r="G99" s="136"/>
      <c r="H99" s="136"/>
      <c r="I99" s="136"/>
      <c r="J99" s="137">
        <f>J133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34"/>
      <c r="C100" s="10"/>
      <c r="D100" s="135" t="s">
        <v>93</v>
      </c>
      <c r="E100" s="136"/>
      <c r="F100" s="136"/>
      <c r="G100" s="136"/>
      <c r="H100" s="136"/>
      <c r="I100" s="136"/>
      <c r="J100" s="137">
        <f>J141</f>
        <v>0</v>
      </c>
      <c r="K100" s="10"/>
      <c r="L100" s="13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34"/>
      <c r="C101" s="10"/>
      <c r="D101" s="135" t="s">
        <v>94</v>
      </c>
      <c r="E101" s="136"/>
      <c r="F101" s="136"/>
      <c r="G101" s="136"/>
      <c r="H101" s="136"/>
      <c r="I101" s="136"/>
      <c r="J101" s="137">
        <f>J143</f>
        <v>0</v>
      </c>
      <c r="K101" s="10"/>
      <c r="L101" s="13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30"/>
      <c r="C102" s="9"/>
      <c r="D102" s="131" t="s">
        <v>95</v>
      </c>
      <c r="E102" s="132"/>
      <c r="F102" s="132"/>
      <c r="G102" s="132"/>
      <c r="H102" s="132"/>
      <c r="I102" s="132"/>
      <c r="J102" s="133">
        <f>J145</f>
        <v>0</v>
      </c>
      <c r="K102" s="9"/>
      <c r="L102" s="13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34"/>
      <c r="C103" s="10"/>
      <c r="D103" s="135" t="s">
        <v>96</v>
      </c>
      <c r="E103" s="136"/>
      <c r="F103" s="136"/>
      <c r="G103" s="136"/>
      <c r="H103" s="136"/>
      <c r="I103" s="136"/>
      <c r="J103" s="137">
        <f>J146</f>
        <v>0</v>
      </c>
      <c r="K103" s="10"/>
      <c r="L103" s="13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hidden="1" s="2" customFormat="1" ht="6.96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/>
    <row r="107" hidden="1"/>
    <row r="108" hidden="1"/>
    <row r="109" s="2" customFormat="1" ht="6.96" customHeight="1">
      <c r="A109" s="34"/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97</v>
      </c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16</v>
      </c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3" t="str">
        <f>E7</f>
        <v>most přes přítok Jizerky pod Dolními Mísečky</v>
      </c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20</v>
      </c>
      <c r="D115" s="34"/>
      <c r="E115" s="34"/>
      <c r="F115" s="23" t="str">
        <f>F10</f>
        <v xml:space="preserve"> </v>
      </c>
      <c r="G115" s="34"/>
      <c r="H115" s="34"/>
      <c r="I115" s="28" t="s">
        <v>22</v>
      </c>
      <c r="J115" s="65" t="str">
        <f>IF(J10="","",J10)</f>
        <v>10. 8. 2023</v>
      </c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24</v>
      </c>
      <c r="D117" s="34"/>
      <c r="E117" s="34"/>
      <c r="F117" s="23" t="str">
        <f>E13</f>
        <v xml:space="preserve"> </v>
      </c>
      <c r="G117" s="34"/>
      <c r="H117" s="34"/>
      <c r="I117" s="28" t="s">
        <v>29</v>
      </c>
      <c r="J117" s="32" t="str">
        <f>E19</f>
        <v xml:space="preserve"> </v>
      </c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IF(E16="","",E16)</f>
        <v>Vyplň údaj</v>
      </c>
      <c r="G118" s="34"/>
      <c r="H118" s="34"/>
      <c r="I118" s="28" t="s">
        <v>31</v>
      </c>
      <c r="J118" s="32" t="str">
        <f>E22</f>
        <v>Jan Díl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38"/>
      <c r="B120" s="139"/>
      <c r="C120" s="140" t="s">
        <v>98</v>
      </c>
      <c r="D120" s="141" t="s">
        <v>59</v>
      </c>
      <c r="E120" s="141" t="s">
        <v>55</v>
      </c>
      <c r="F120" s="141" t="s">
        <v>56</v>
      </c>
      <c r="G120" s="141" t="s">
        <v>99</v>
      </c>
      <c r="H120" s="141" t="s">
        <v>100</v>
      </c>
      <c r="I120" s="141" t="s">
        <v>101</v>
      </c>
      <c r="J120" s="141" t="s">
        <v>85</v>
      </c>
      <c r="K120" s="142" t="s">
        <v>102</v>
      </c>
      <c r="L120" s="143"/>
      <c r="M120" s="82" t="s">
        <v>1</v>
      </c>
      <c r="N120" s="83" t="s">
        <v>38</v>
      </c>
      <c r="O120" s="83" t="s">
        <v>103</v>
      </c>
      <c r="P120" s="83" t="s">
        <v>104</v>
      </c>
      <c r="Q120" s="83" t="s">
        <v>105</v>
      </c>
      <c r="R120" s="83" t="s">
        <v>106</v>
      </c>
      <c r="S120" s="83" t="s">
        <v>107</v>
      </c>
      <c r="T120" s="84" t="s">
        <v>108</v>
      </c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</row>
    <row r="121" s="2" customFormat="1" ht="22.8" customHeight="1">
      <c r="A121" s="34"/>
      <c r="B121" s="35"/>
      <c r="C121" s="89" t="s">
        <v>109</v>
      </c>
      <c r="D121" s="34"/>
      <c r="E121" s="34"/>
      <c r="F121" s="34"/>
      <c r="G121" s="34"/>
      <c r="H121" s="34"/>
      <c r="I121" s="34"/>
      <c r="J121" s="144">
        <f>BK121</f>
        <v>0</v>
      </c>
      <c r="K121" s="34"/>
      <c r="L121" s="35"/>
      <c r="M121" s="85"/>
      <c r="N121" s="69"/>
      <c r="O121" s="86"/>
      <c r="P121" s="145">
        <f>P122+P145</f>
        <v>0</v>
      </c>
      <c r="Q121" s="86"/>
      <c r="R121" s="145">
        <f>R122+R145</f>
        <v>125.66859</v>
      </c>
      <c r="S121" s="86"/>
      <c r="T121" s="146">
        <f>T122+T145</f>
        <v>78.25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73</v>
      </c>
      <c r="AU121" s="15" t="s">
        <v>87</v>
      </c>
      <c r="BK121" s="147">
        <f>BK122+BK145</f>
        <v>0</v>
      </c>
    </row>
    <row r="122" s="12" customFormat="1" ht="25.92" customHeight="1">
      <c r="A122" s="12"/>
      <c r="B122" s="148"/>
      <c r="C122" s="12"/>
      <c r="D122" s="149" t="s">
        <v>73</v>
      </c>
      <c r="E122" s="150" t="s">
        <v>110</v>
      </c>
      <c r="F122" s="150" t="s">
        <v>111</v>
      </c>
      <c r="G122" s="12"/>
      <c r="H122" s="12"/>
      <c r="I122" s="151"/>
      <c r="J122" s="152">
        <f>BK122</f>
        <v>0</v>
      </c>
      <c r="K122" s="12"/>
      <c r="L122" s="148"/>
      <c r="M122" s="153"/>
      <c r="N122" s="154"/>
      <c r="O122" s="154"/>
      <c r="P122" s="155">
        <f>P123+P127+P129+P133+P141+P143</f>
        <v>0</v>
      </c>
      <c r="Q122" s="154"/>
      <c r="R122" s="155">
        <f>R123+R127+R129+R133+R141+R143</f>
        <v>125.66859</v>
      </c>
      <c r="S122" s="154"/>
      <c r="T122" s="156">
        <f>T123+T127+T129+T133+T141+T143</f>
        <v>78.25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49" t="s">
        <v>79</v>
      </c>
      <c r="AT122" s="157" t="s">
        <v>73</v>
      </c>
      <c r="AU122" s="157" t="s">
        <v>74</v>
      </c>
      <c r="AY122" s="149" t="s">
        <v>112</v>
      </c>
      <c r="BK122" s="158">
        <f>BK123+BK127+BK129+BK133+BK141+BK143</f>
        <v>0</v>
      </c>
    </row>
    <row r="123" s="12" customFormat="1" ht="22.8" customHeight="1">
      <c r="A123" s="12"/>
      <c r="B123" s="148"/>
      <c r="C123" s="12"/>
      <c r="D123" s="149" t="s">
        <v>73</v>
      </c>
      <c r="E123" s="159" t="s">
        <v>79</v>
      </c>
      <c r="F123" s="159" t="s">
        <v>113</v>
      </c>
      <c r="G123" s="12"/>
      <c r="H123" s="12"/>
      <c r="I123" s="151"/>
      <c r="J123" s="160">
        <f>BK123</f>
        <v>0</v>
      </c>
      <c r="K123" s="12"/>
      <c r="L123" s="148"/>
      <c r="M123" s="153"/>
      <c r="N123" s="154"/>
      <c r="O123" s="154"/>
      <c r="P123" s="155">
        <f>SUM(P124:P126)</f>
        <v>0</v>
      </c>
      <c r="Q123" s="154"/>
      <c r="R123" s="155">
        <f>SUM(R124:R126)</f>
        <v>0.54825000000000002</v>
      </c>
      <c r="S123" s="154"/>
      <c r="T123" s="156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49" t="s">
        <v>79</v>
      </c>
      <c r="AT123" s="157" t="s">
        <v>73</v>
      </c>
      <c r="AU123" s="157" t="s">
        <v>79</v>
      </c>
      <c r="AY123" s="149" t="s">
        <v>112</v>
      </c>
      <c r="BK123" s="158">
        <f>SUM(BK124:BK126)</f>
        <v>0</v>
      </c>
    </row>
    <row r="124" s="2" customFormat="1" ht="37.8" customHeight="1">
      <c r="A124" s="34"/>
      <c r="B124" s="161"/>
      <c r="C124" s="162" t="s">
        <v>114</v>
      </c>
      <c r="D124" s="162" t="s">
        <v>115</v>
      </c>
      <c r="E124" s="163" t="s">
        <v>116</v>
      </c>
      <c r="F124" s="164" t="s">
        <v>117</v>
      </c>
      <c r="G124" s="165" t="s">
        <v>118</v>
      </c>
      <c r="H124" s="166">
        <v>13.300000000000001</v>
      </c>
      <c r="I124" s="167"/>
      <c r="J124" s="168">
        <f>ROUND(I124*H124,2)</f>
        <v>0</v>
      </c>
      <c r="K124" s="164" t="s">
        <v>119</v>
      </c>
      <c r="L124" s="35"/>
      <c r="M124" s="169" t="s">
        <v>1</v>
      </c>
      <c r="N124" s="170" t="s">
        <v>39</v>
      </c>
      <c r="O124" s="73"/>
      <c r="P124" s="171">
        <f>O124*H124</f>
        <v>0</v>
      </c>
      <c r="Q124" s="171">
        <v>0</v>
      </c>
      <c r="R124" s="171">
        <f>Q124*H124</f>
        <v>0</v>
      </c>
      <c r="S124" s="171">
        <v>0</v>
      </c>
      <c r="T124" s="172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73" t="s">
        <v>120</v>
      </c>
      <c r="AT124" s="173" t="s">
        <v>115</v>
      </c>
      <c r="AU124" s="173" t="s">
        <v>81</v>
      </c>
      <c r="AY124" s="15" t="s">
        <v>112</v>
      </c>
      <c r="BE124" s="174">
        <f>IF(N124="základní",J124,0)</f>
        <v>0</v>
      </c>
      <c r="BF124" s="174">
        <f>IF(N124="snížená",J124,0)</f>
        <v>0</v>
      </c>
      <c r="BG124" s="174">
        <f>IF(N124="zákl. přenesená",J124,0)</f>
        <v>0</v>
      </c>
      <c r="BH124" s="174">
        <f>IF(N124="sníž. přenesená",J124,0)</f>
        <v>0</v>
      </c>
      <c r="BI124" s="174">
        <f>IF(N124="nulová",J124,0)</f>
        <v>0</v>
      </c>
      <c r="BJ124" s="15" t="s">
        <v>79</v>
      </c>
      <c r="BK124" s="174">
        <f>ROUND(I124*H124,2)</f>
        <v>0</v>
      </c>
      <c r="BL124" s="15" t="s">
        <v>120</v>
      </c>
      <c r="BM124" s="173" t="s">
        <v>121</v>
      </c>
    </row>
    <row r="125" s="2" customFormat="1" ht="21.75" customHeight="1">
      <c r="A125" s="34"/>
      <c r="B125" s="161"/>
      <c r="C125" s="162" t="s">
        <v>122</v>
      </c>
      <c r="D125" s="162" t="s">
        <v>115</v>
      </c>
      <c r="E125" s="163" t="s">
        <v>123</v>
      </c>
      <c r="F125" s="164" t="s">
        <v>124</v>
      </c>
      <c r="G125" s="165" t="s">
        <v>125</v>
      </c>
      <c r="H125" s="166">
        <v>25</v>
      </c>
      <c r="I125" s="167"/>
      <c r="J125" s="168">
        <f>ROUND(I125*H125,2)</f>
        <v>0</v>
      </c>
      <c r="K125" s="164" t="s">
        <v>119</v>
      </c>
      <c r="L125" s="35"/>
      <c r="M125" s="169" t="s">
        <v>1</v>
      </c>
      <c r="N125" s="170" t="s">
        <v>39</v>
      </c>
      <c r="O125" s="73"/>
      <c r="P125" s="171">
        <f>O125*H125</f>
        <v>0</v>
      </c>
      <c r="Q125" s="171">
        <v>0.021930000000000002</v>
      </c>
      <c r="R125" s="171">
        <f>Q125*H125</f>
        <v>0.54825000000000002</v>
      </c>
      <c r="S125" s="171">
        <v>0</v>
      </c>
      <c r="T125" s="172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73" t="s">
        <v>120</v>
      </c>
      <c r="AT125" s="173" t="s">
        <v>115</v>
      </c>
      <c r="AU125" s="173" t="s">
        <v>81</v>
      </c>
      <c r="AY125" s="15" t="s">
        <v>112</v>
      </c>
      <c r="BE125" s="174">
        <f>IF(N125="základní",J125,0)</f>
        <v>0</v>
      </c>
      <c r="BF125" s="174">
        <f>IF(N125="snížená",J125,0)</f>
        <v>0</v>
      </c>
      <c r="BG125" s="174">
        <f>IF(N125="zákl. přenesená",J125,0)</f>
        <v>0</v>
      </c>
      <c r="BH125" s="174">
        <f>IF(N125="sníž. přenesená",J125,0)</f>
        <v>0</v>
      </c>
      <c r="BI125" s="174">
        <f>IF(N125="nulová",J125,0)</f>
        <v>0</v>
      </c>
      <c r="BJ125" s="15" t="s">
        <v>79</v>
      </c>
      <c r="BK125" s="174">
        <f>ROUND(I125*H125,2)</f>
        <v>0</v>
      </c>
      <c r="BL125" s="15" t="s">
        <v>120</v>
      </c>
      <c r="BM125" s="173" t="s">
        <v>126</v>
      </c>
    </row>
    <row r="126" s="2" customFormat="1" ht="37.8" customHeight="1">
      <c r="A126" s="34"/>
      <c r="B126" s="161"/>
      <c r="C126" s="162" t="s">
        <v>127</v>
      </c>
      <c r="D126" s="162" t="s">
        <v>115</v>
      </c>
      <c r="E126" s="163" t="s">
        <v>128</v>
      </c>
      <c r="F126" s="164" t="s">
        <v>129</v>
      </c>
      <c r="G126" s="165" t="s">
        <v>118</v>
      </c>
      <c r="H126" s="166">
        <v>2</v>
      </c>
      <c r="I126" s="167"/>
      <c r="J126" s="168">
        <f>ROUND(I126*H126,2)</f>
        <v>0</v>
      </c>
      <c r="K126" s="164" t="s">
        <v>119</v>
      </c>
      <c r="L126" s="35"/>
      <c r="M126" s="169" t="s">
        <v>1</v>
      </c>
      <c r="N126" s="170" t="s">
        <v>39</v>
      </c>
      <c r="O126" s="73"/>
      <c r="P126" s="171">
        <f>O126*H126</f>
        <v>0</v>
      </c>
      <c r="Q126" s="171">
        <v>0</v>
      </c>
      <c r="R126" s="171">
        <f>Q126*H126</f>
        <v>0</v>
      </c>
      <c r="S126" s="171">
        <v>0</v>
      </c>
      <c r="T126" s="172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73" t="s">
        <v>120</v>
      </c>
      <c r="AT126" s="173" t="s">
        <v>115</v>
      </c>
      <c r="AU126" s="173" t="s">
        <v>81</v>
      </c>
      <c r="AY126" s="15" t="s">
        <v>112</v>
      </c>
      <c r="BE126" s="174">
        <f>IF(N126="základní",J126,0)</f>
        <v>0</v>
      </c>
      <c r="BF126" s="174">
        <f>IF(N126="snížená",J126,0)</f>
        <v>0</v>
      </c>
      <c r="BG126" s="174">
        <f>IF(N126="zákl. přenesená",J126,0)</f>
        <v>0</v>
      </c>
      <c r="BH126" s="174">
        <f>IF(N126="sníž. přenesená",J126,0)</f>
        <v>0</v>
      </c>
      <c r="BI126" s="174">
        <f>IF(N126="nulová",J126,0)</f>
        <v>0</v>
      </c>
      <c r="BJ126" s="15" t="s">
        <v>79</v>
      </c>
      <c r="BK126" s="174">
        <f>ROUND(I126*H126,2)</f>
        <v>0</v>
      </c>
      <c r="BL126" s="15" t="s">
        <v>120</v>
      </c>
      <c r="BM126" s="173" t="s">
        <v>130</v>
      </c>
    </row>
    <row r="127" s="12" customFormat="1" ht="22.8" customHeight="1">
      <c r="A127" s="12"/>
      <c r="B127" s="148"/>
      <c r="C127" s="12"/>
      <c r="D127" s="149" t="s">
        <v>73</v>
      </c>
      <c r="E127" s="159" t="s">
        <v>81</v>
      </c>
      <c r="F127" s="159" t="s">
        <v>131</v>
      </c>
      <c r="G127" s="12"/>
      <c r="H127" s="12"/>
      <c r="I127" s="151"/>
      <c r="J127" s="160">
        <f>BK127</f>
        <v>0</v>
      </c>
      <c r="K127" s="12"/>
      <c r="L127" s="148"/>
      <c r="M127" s="153"/>
      <c r="N127" s="154"/>
      <c r="O127" s="154"/>
      <c r="P127" s="155">
        <f>P128</f>
        <v>0</v>
      </c>
      <c r="Q127" s="154"/>
      <c r="R127" s="155">
        <f>R128</f>
        <v>0</v>
      </c>
      <c r="S127" s="154"/>
      <c r="T127" s="156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49" t="s">
        <v>79</v>
      </c>
      <c r="AT127" s="157" t="s">
        <v>73</v>
      </c>
      <c r="AU127" s="157" t="s">
        <v>79</v>
      </c>
      <c r="AY127" s="149" t="s">
        <v>112</v>
      </c>
      <c r="BK127" s="158">
        <f>BK128</f>
        <v>0</v>
      </c>
    </row>
    <row r="128" s="2" customFormat="1" ht="37.8" customHeight="1">
      <c r="A128" s="34"/>
      <c r="B128" s="161"/>
      <c r="C128" s="162" t="s">
        <v>8</v>
      </c>
      <c r="D128" s="162" t="s">
        <v>115</v>
      </c>
      <c r="E128" s="163" t="s">
        <v>132</v>
      </c>
      <c r="F128" s="164" t="s">
        <v>133</v>
      </c>
      <c r="G128" s="165" t="s">
        <v>118</v>
      </c>
      <c r="H128" s="166">
        <v>1.5</v>
      </c>
      <c r="I128" s="167"/>
      <c r="J128" s="168">
        <f>ROUND(I128*H128,2)</f>
        <v>0</v>
      </c>
      <c r="K128" s="164" t="s">
        <v>119</v>
      </c>
      <c r="L128" s="35"/>
      <c r="M128" s="169" t="s">
        <v>1</v>
      </c>
      <c r="N128" s="170" t="s">
        <v>39</v>
      </c>
      <c r="O128" s="73"/>
      <c r="P128" s="171">
        <f>O128*H128</f>
        <v>0</v>
      </c>
      <c r="Q128" s="171">
        <v>0</v>
      </c>
      <c r="R128" s="171">
        <f>Q128*H128</f>
        <v>0</v>
      </c>
      <c r="S128" s="171">
        <v>0</v>
      </c>
      <c r="T128" s="172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3" t="s">
        <v>120</v>
      </c>
      <c r="AT128" s="173" t="s">
        <v>115</v>
      </c>
      <c r="AU128" s="173" t="s">
        <v>81</v>
      </c>
      <c r="AY128" s="15" t="s">
        <v>112</v>
      </c>
      <c r="BE128" s="174">
        <f>IF(N128="základní",J128,0)</f>
        <v>0</v>
      </c>
      <c r="BF128" s="174">
        <f>IF(N128="snížená",J128,0)</f>
        <v>0</v>
      </c>
      <c r="BG128" s="174">
        <f>IF(N128="zákl. přenesená",J128,0)</f>
        <v>0</v>
      </c>
      <c r="BH128" s="174">
        <f>IF(N128="sníž. přenesená",J128,0)</f>
        <v>0</v>
      </c>
      <c r="BI128" s="174">
        <f>IF(N128="nulová",J128,0)</f>
        <v>0</v>
      </c>
      <c r="BJ128" s="15" t="s">
        <v>79</v>
      </c>
      <c r="BK128" s="174">
        <f>ROUND(I128*H128,2)</f>
        <v>0</v>
      </c>
      <c r="BL128" s="15" t="s">
        <v>120</v>
      </c>
      <c r="BM128" s="173" t="s">
        <v>134</v>
      </c>
    </row>
    <row r="129" s="12" customFormat="1" ht="22.8" customHeight="1">
      <c r="A129" s="12"/>
      <c r="B129" s="148"/>
      <c r="C129" s="12"/>
      <c r="D129" s="149" t="s">
        <v>73</v>
      </c>
      <c r="E129" s="159" t="s">
        <v>120</v>
      </c>
      <c r="F129" s="159" t="s">
        <v>135</v>
      </c>
      <c r="G129" s="12"/>
      <c r="H129" s="12"/>
      <c r="I129" s="151"/>
      <c r="J129" s="160">
        <f>BK129</f>
        <v>0</v>
      </c>
      <c r="K129" s="12"/>
      <c r="L129" s="148"/>
      <c r="M129" s="153"/>
      <c r="N129" s="154"/>
      <c r="O129" s="154"/>
      <c r="P129" s="155">
        <f>SUM(P130:P132)</f>
        <v>0</v>
      </c>
      <c r="Q129" s="154"/>
      <c r="R129" s="155">
        <f>SUM(R130:R132)</f>
        <v>124.90638</v>
      </c>
      <c r="S129" s="154"/>
      <c r="T129" s="156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49" t="s">
        <v>79</v>
      </c>
      <c r="AT129" s="157" t="s">
        <v>73</v>
      </c>
      <c r="AU129" s="157" t="s">
        <v>79</v>
      </c>
      <c r="AY129" s="149" t="s">
        <v>112</v>
      </c>
      <c r="BK129" s="158">
        <f>SUM(BK130:BK132)</f>
        <v>0</v>
      </c>
    </row>
    <row r="130" s="2" customFormat="1" ht="24.15" customHeight="1">
      <c r="A130" s="34"/>
      <c r="B130" s="161"/>
      <c r="C130" s="162" t="s">
        <v>136</v>
      </c>
      <c r="D130" s="162" t="s">
        <v>115</v>
      </c>
      <c r="E130" s="163" t="s">
        <v>137</v>
      </c>
      <c r="F130" s="164" t="s">
        <v>138</v>
      </c>
      <c r="G130" s="165" t="s">
        <v>139</v>
      </c>
      <c r="H130" s="166">
        <v>66</v>
      </c>
      <c r="I130" s="167"/>
      <c r="J130" s="168">
        <f>ROUND(I130*H130,2)</f>
        <v>0</v>
      </c>
      <c r="K130" s="164" t="s">
        <v>1</v>
      </c>
      <c r="L130" s="35"/>
      <c r="M130" s="169" t="s">
        <v>1</v>
      </c>
      <c r="N130" s="170" t="s">
        <v>39</v>
      </c>
      <c r="O130" s="73"/>
      <c r="P130" s="171">
        <f>O130*H130</f>
        <v>0</v>
      </c>
      <c r="Q130" s="171">
        <v>0.49562</v>
      </c>
      <c r="R130" s="171">
        <f>Q130*H130</f>
        <v>32.710920000000002</v>
      </c>
      <c r="S130" s="171">
        <v>0</v>
      </c>
      <c r="T130" s="17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3" t="s">
        <v>120</v>
      </c>
      <c r="AT130" s="173" t="s">
        <v>115</v>
      </c>
      <c r="AU130" s="173" t="s">
        <v>81</v>
      </c>
      <c r="AY130" s="15" t="s">
        <v>112</v>
      </c>
      <c r="BE130" s="174">
        <f>IF(N130="základní",J130,0)</f>
        <v>0</v>
      </c>
      <c r="BF130" s="174">
        <f>IF(N130="snížená",J130,0)</f>
        <v>0</v>
      </c>
      <c r="BG130" s="174">
        <f>IF(N130="zákl. přenesená",J130,0)</f>
        <v>0</v>
      </c>
      <c r="BH130" s="174">
        <f>IF(N130="sníž. přenesená",J130,0)</f>
        <v>0</v>
      </c>
      <c r="BI130" s="174">
        <f>IF(N130="nulová",J130,0)</f>
        <v>0</v>
      </c>
      <c r="BJ130" s="15" t="s">
        <v>79</v>
      </c>
      <c r="BK130" s="174">
        <f>ROUND(I130*H130,2)</f>
        <v>0</v>
      </c>
      <c r="BL130" s="15" t="s">
        <v>120</v>
      </c>
      <c r="BM130" s="173" t="s">
        <v>140</v>
      </c>
    </row>
    <row r="131" s="2" customFormat="1" ht="55.5" customHeight="1">
      <c r="A131" s="34"/>
      <c r="B131" s="161"/>
      <c r="C131" s="162" t="s">
        <v>79</v>
      </c>
      <c r="D131" s="162" t="s">
        <v>115</v>
      </c>
      <c r="E131" s="163" t="s">
        <v>141</v>
      </c>
      <c r="F131" s="164" t="s">
        <v>142</v>
      </c>
      <c r="G131" s="165" t="s">
        <v>139</v>
      </c>
      <c r="H131" s="166">
        <v>66</v>
      </c>
      <c r="I131" s="167"/>
      <c r="J131" s="168">
        <f>ROUND(I131*H131,2)</f>
        <v>0</v>
      </c>
      <c r="K131" s="164" t="s">
        <v>119</v>
      </c>
      <c r="L131" s="35"/>
      <c r="M131" s="169" t="s">
        <v>1</v>
      </c>
      <c r="N131" s="170" t="s">
        <v>39</v>
      </c>
      <c r="O131" s="73"/>
      <c r="P131" s="171">
        <f>O131*H131</f>
        <v>0</v>
      </c>
      <c r="Q131" s="171">
        <v>1.2878099999999999</v>
      </c>
      <c r="R131" s="171">
        <f>Q131*H131</f>
        <v>84.995459999999994</v>
      </c>
      <c r="S131" s="171">
        <v>0</v>
      </c>
      <c r="T131" s="17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73" t="s">
        <v>120</v>
      </c>
      <c r="AT131" s="173" t="s">
        <v>115</v>
      </c>
      <c r="AU131" s="173" t="s">
        <v>81</v>
      </c>
      <c r="AY131" s="15" t="s">
        <v>112</v>
      </c>
      <c r="BE131" s="174">
        <f>IF(N131="základní",J131,0)</f>
        <v>0</v>
      </c>
      <c r="BF131" s="174">
        <f>IF(N131="snížená",J131,0)</f>
        <v>0</v>
      </c>
      <c r="BG131" s="174">
        <f>IF(N131="zákl. přenesená",J131,0)</f>
        <v>0</v>
      </c>
      <c r="BH131" s="174">
        <f>IF(N131="sníž. přenesená",J131,0)</f>
        <v>0</v>
      </c>
      <c r="BI131" s="174">
        <f>IF(N131="nulová",J131,0)</f>
        <v>0</v>
      </c>
      <c r="BJ131" s="15" t="s">
        <v>79</v>
      </c>
      <c r="BK131" s="174">
        <f>ROUND(I131*H131,2)</f>
        <v>0</v>
      </c>
      <c r="BL131" s="15" t="s">
        <v>120</v>
      </c>
      <c r="BM131" s="173" t="s">
        <v>143</v>
      </c>
    </row>
    <row r="132" s="2" customFormat="1" ht="16.5" customHeight="1">
      <c r="A132" s="34"/>
      <c r="B132" s="161"/>
      <c r="C132" s="175" t="s">
        <v>144</v>
      </c>
      <c r="D132" s="175" t="s">
        <v>145</v>
      </c>
      <c r="E132" s="176" t="s">
        <v>146</v>
      </c>
      <c r="F132" s="177" t="s">
        <v>147</v>
      </c>
      <c r="G132" s="178" t="s">
        <v>148</v>
      </c>
      <c r="H132" s="179">
        <v>7.2000000000000002</v>
      </c>
      <c r="I132" s="180"/>
      <c r="J132" s="181">
        <f>ROUND(I132*H132,2)</f>
        <v>0</v>
      </c>
      <c r="K132" s="177" t="s">
        <v>119</v>
      </c>
      <c r="L132" s="182"/>
      <c r="M132" s="183" t="s">
        <v>1</v>
      </c>
      <c r="N132" s="184" t="s">
        <v>39</v>
      </c>
      <c r="O132" s="73"/>
      <c r="P132" s="171">
        <f>O132*H132</f>
        <v>0</v>
      </c>
      <c r="Q132" s="171">
        <v>1</v>
      </c>
      <c r="R132" s="171">
        <f>Q132*H132</f>
        <v>7.2000000000000002</v>
      </c>
      <c r="S132" s="171">
        <v>0</v>
      </c>
      <c r="T132" s="17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3" t="s">
        <v>149</v>
      </c>
      <c r="AT132" s="173" t="s">
        <v>145</v>
      </c>
      <c r="AU132" s="173" t="s">
        <v>81</v>
      </c>
      <c r="AY132" s="15" t="s">
        <v>112</v>
      </c>
      <c r="BE132" s="174">
        <f>IF(N132="základní",J132,0)</f>
        <v>0</v>
      </c>
      <c r="BF132" s="174">
        <f>IF(N132="snížená",J132,0)</f>
        <v>0</v>
      </c>
      <c r="BG132" s="174">
        <f>IF(N132="zákl. přenesená",J132,0)</f>
        <v>0</v>
      </c>
      <c r="BH132" s="174">
        <f>IF(N132="sníž. přenesená",J132,0)</f>
        <v>0</v>
      </c>
      <c r="BI132" s="174">
        <f>IF(N132="nulová",J132,0)</f>
        <v>0</v>
      </c>
      <c r="BJ132" s="15" t="s">
        <v>79</v>
      </c>
      <c r="BK132" s="174">
        <f>ROUND(I132*H132,2)</f>
        <v>0</v>
      </c>
      <c r="BL132" s="15" t="s">
        <v>120</v>
      </c>
      <c r="BM132" s="173" t="s">
        <v>150</v>
      </c>
    </row>
    <row r="133" s="12" customFormat="1" ht="22.8" customHeight="1">
      <c r="A133" s="12"/>
      <c r="B133" s="148"/>
      <c r="C133" s="12"/>
      <c r="D133" s="149" t="s">
        <v>73</v>
      </c>
      <c r="E133" s="159" t="s">
        <v>151</v>
      </c>
      <c r="F133" s="159" t="s">
        <v>152</v>
      </c>
      <c r="G133" s="12"/>
      <c r="H133" s="12"/>
      <c r="I133" s="151"/>
      <c r="J133" s="160">
        <f>BK133</f>
        <v>0</v>
      </c>
      <c r="K133" s="12"/>
      <c r="L133" s="148"/>
      <c r="M133" s="153"/>
      <c r="N133" s="154"/>
      <c r="O133" s="154"/>
      <c r="P133" s="155">
        <f>SUM(P134:P140)</f>
        <v>0</v>
      </c>
      <c r="Q133" s="154"/>
      <c r="R133" s="155">
        <f>SUM(R134:R140)</f>
        <v>0.21395999999999998</v>
      </c>
      <c r="S133" s="154"/>
      <c r="T133" s="156">
        <f>SUM(T134:T140)</f>
        <v>78.25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49" t="s">
        <v>79</v>
      </c>
      <c r="AT133" s="157" t="s">
        <v>73</v>
      </c>
      <c r="AU133" s="157" t="s">
        <v>79</v>
      </c>
      <c r="AY133" s="149" t="s">
        <v>112</v>
      </c>
      <c r="BK133" s="158">
        <f>SUM(BK134:BK140)</f>
        <v>0</v>
      </c>
    </row>
    <row r="134" s="2" customFormat="1" ht="16.5" customHeight="1">
      <c r="A134" s="34"/>
      <c r="B134" s="161"/>
      <c r="C134" s="175" t="s">
        <v>7</v>
      </c>
      <c r="D134" s="175" t="s">
        <v>145</v>
      </c>
      <c r="E134" s="176" t="s">
        <v>153</v>
      </c>
      <c r="F134" s="177" t="s">
        <v>154</v>
      </c>
      <c r="G134" s="178" t="s">
        <v>155</v>
      </c>
      <c r="H134" s="179">
        <v>0</v>
      </c>
      <c r="I134" s="180"/>
      <c r="J134" s="181">
        <f>ROUND(I134*H134,2)</f>
        <v>0</v>
      </c>
      <c r="K134" s="177" t="s">
        <v>1</v>
      </c>
      <c r="L134" s="182"/>
      <c r="M134" s="183" t="s">
        <v>1</v>
      </c>
      <c r="N134" s="184" t="s">
        <v>39</v>
      </c>
      <c r="O134" s="73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3" t="s">
        <v>149</v>
      </c>
      <c r="AT134" s="173" t="s">
        <v>145</v>
      </c>
      <c r="AU134" s="173" t="s">
        <v>81</v>
      </c>
      <c r="AY134" s="15" t="s">
        <v>112</v>
      </c>
      <c r="BE134" s="174">
        <f>IF(N134="základní",J134,0)</f>
        <v>0</v>
      </c>
      <c r="BF134" s="174">
        <f>IF(N134="snížená",J134,0)</f>
        <v>0</v>
      </c>
      <c r="BG134" s="174">
        <f>IF(N134="zákl. přenesená",J134,0)</f>
        <v>0</v>
      </c>
      <c r="BH134" s="174">
        <f>IF(N134="sníž. přenesená",J134,0)</f>
        <v>0</v>
      </c>
      <c r="BI134" s="174">
        <f>IF(N134="nulová",J134,0)</f>
        <v>0</v>
      </c>
      <c r="BJ134" s="15" t="s">
        <v>79</v>
      </c>
      <c r="BK134" s="174">
        <f>ROUND(I134*H134,2)</f>
        <v>0</v>
      </c>
      <c r="BL134" s="15" t="s">
        <v>120</v>
      </c>
      <c r="BM134" s="173" t="s">
        <v>156</v>
      </c>
    </row>
    <row r="135" s="2" customFormat="1" ht="16.5" customHeight="1">
      <c r="A135" s="34"/>
      <c r="B135" s="161"/>
      <c r="C135" s="162" t="s">
        <v>120</v>
      </c>
      <c r="D135" s="162" t="s">
        <v>115</v>
      </c>
      <c r="E135" s="163" t="s">
        <v>157</v>
      </c>
      <c r="F135" s="164" t="s">
        <v>158</v>
      </c>
      <c r="G135" s="165" t="s">
        <v>118</v>
      </c>
      <c r="H135" s="166">
        <v>18.5</v>
      </c>
      <c r="I135" s="167"/>
      <c r="J135" s="168">
        <f>ROUND(I135*H135,2)</f>
        <v>0</v>
      </c>
      <c r="K135" s="164" t="s">
        <v>119</v>
      </c>
      <c r="L135" s="35"/>
      <c r="M135" s="169" t="s">
        <v>1</v>
      </c>
      <c r="N135" s="170" t="s">
        <v>39</v>
      </c>
      <c r="O135" s="73"/>
      <c r="P135" s="171">
        <f>O135*H135</f>
        <v>0</v>
      </c>
      <c r="Q135" s="171">
        <v>0</v>
      </c>
      <c r="R135" s="171">
        <f>Q135*H135</f>
        <v>0</v>
      </c>
      <c r="S135" s="171">
        <v>2</v>
      </c>
      <c r="T135" s="172">
        <f>S135*H135</f>
        <v>37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73" t="s">
        <v>120</v>
      </c>
      <c r="AT135" s="173" t="s">
        <v>115</v>
      </c>
      <c r="AU135" s="173" t="s">
        <v>81</v>
      </c>
      <c r="AY135" s="15" t="s">
        <v>112</v>
      </c>
      <c r="BE135" s="174">
        <f>IF(N135="základní",J135,0)</f>
        <v>0</v>
      </c>
      <c r="BF135" s="174">
        <f>IF(N135="snížená",J135,0)</f>
        <v>0</v>
      </c>
      <c r="BG135" s="174">
        <f>IF(N135="zákl. přenesená",J135,0)</f>
        <v>0</v>
      </c>
      <c r="BH135" s="174">
        <f>IF(N135="sníž. přenesená",J135,0)</f>
        <v>0</v>
      </c>
      <c r="BI135" s="174">
        <f>IF(N135="nulová",J135,0)</f>
        <v>0</v>
      </c>
      <c r="BJ135" s="15" t="s">
        <v>79</v>
      </c>
      <c r="BK135" s="174">
        <f>ROUND(I135*H135,2)</f>
        <v>0</v>
      </c>
      <c r="BL135" s="15" t="s">
        <v>120</v>
      </c>
      <c r="BM135" s="173" t="s">
        <v>159</v>
      </c>
    </row>
    <row r="136" s="2" customFormat="1" ht="24.15" customHeight="1">
      <c r="A136" s="34"/>
      <c r="B136" s="161"/>
      <c r="C136" s="175" t="s">
        <v>160</v>
      </c>
      <c r="D136" s="175" t="s">
        <v>145</v>
      </c>
      <c r="E136" s="176" t="s">
        <v>161</v>
      </c>
      <c r="F136" s="177" t="s">
        <v>162</v>
      </c>
      <c r="G136" s="178" t="s">
        <v>148</v>
      </c>
      <c r="H136" s="179">
        <v>0.10199999999999999</v>
      </c>
      <c r="I136" s="180"/>
      <c r="J136" s="181">
        <f>ROUND(I136*H136,2)</f>
        <v>0</v>
      </c>
      <c r="K136" s="177" t="s">
        <v>119</v>
      </c>
      <c r="L136" s="182"/>
      <c r="M136" s="183" t="s">
        <v>1</v>
      </c>
      <c r="N136" s="184" t="s">
        <v>39</v>
      </c>
      <c r="O136" s="73"/>
      <c r="P136" s="171">
        <f>O136*H136</f>
        <v>0</v>
      </c>
      <c r="Q136" s="171">
        <v>1</v>
      </c>
      <c r="R136" s="171">
        <f>Q136*H136</f>
        <v>0.10199999999999999</v>
      </c>
      <c r="S136" s="171">
        <v>0</v>
      </c>
      <c r="T136" s="17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3" t="s">
        <v>149</v>
      </c>
      <c r="AT136" s="173" t="s">
        <v>145</v>
      </c>
      <c r="AU136" s="173" t="s">
        <v>81</v>
      </c>
      <c r="AY136" s="15" t="s">
        <v>112</v>
      </c>
      <c r="BE136" s="174">
        <f>IF(N136="základní",J136,0)</f>
        <v>0</v>
      </c>
      <c r="BF136" s="174">
        <f>IF(N136="snížená",J136,0)</f>
        <v>0</v>
      </c>
      <c r="BG136" s="174">
        <f>IF(N136="zákl. přenesená",J136,0)</f>
        <v>0</v>
      </c>
      <c r="BH136" s="174">
        <f>IF(N136="sníž. přenesená",J136,0)</f>
        <v>0</v>
      </c>
      <c r="BI136" s="174">
        <f>IF(N136="nulová",J136,0)</f>
        <v>0</v>
      </c>
      <c r="BJ136" s="15" t="s">
        <v>79</v>
      </c>
      <c r="BK136" s="174">
        <f>ROUND(I136*H136,2)</f>
        <v>0</v>
      </c>
      <c r="BL136" s="15" t="s">
        <v>120</v>
      </c>
      <c r="BM136" s="173" t="s">
        <v>163</v>
      </c>
    </row>
    <row r="137" s="2" customFormat="1" ht="37.8" customHeight="1">
      <c r="A137" s="34"/>
      <c r="B137" s="161"/>
      <c r="C137" s="162" t="s">
        <v>164</v>
      </c>
      <c r="D137" s="162" t="s">
        <v>115</v>
      </c>
      <c r="E137" s="163" t="s">
        <v>165</v>
      </c>
      <c r="F137" s="164" t="s">
        <v>166</v>
      </c>
      <c r="G137" s="165" t="s">
        <v>125</v>
      </c>
      <c r="H137" s="166">
        <v>16</v>
      </c>
      <c r="I137" s="167"/>
      <c r="J137" s="168">
        <f>ROUND(I137*H137,2)</f>
        <v>0</v>
      </c>
      <c r="K137" s="164" t="s">
        <v>119</v>
      </c>
      <c r="L137" s="35"/>
      <c r="M137" s="169" t="s">
        <v>1</v>
      </c>
      <c r="N137" s="170" t="s">
        <v>39</v>
      </c>
      <c r="O137" s="73"/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73" t="s">
        <v>120</v>
      </c>
      <c r="AT137" s="173" t="s">
        <v>115</v>
      </c>
      <c r="AU137" s="173" t="s">
        <v>81</v>
      </c>
      <c r="AY137" s="15" t="s">
        <v>112</v>
      </c>
      <c r="BE137" s="174">
        <f>IF(N137="základní",J137,0)</f>
        <v>0</v>
      </c>
      <c r="BF137" s="174">
        <f>IF(N137="snížená",J137,0)</f>
        <v>0</v>
      </c>
      <c r="BG137" s="174">
        <f>IF(N137="zákl. přenesená",J137,0)</f>
        <v>0</v>
      </c>
      <c r="BH137" s="174">
        <f>IF(N137="sníž. přenesená",J137,0)</f>
        <v>0</v>
      </c>
      <c r="BI137" s="174">
        <f>IF(N137="nulová",J137,0)</f>
        <v>0</v>
      </c>
      <c r="BJ137" s="15" t="s">
        <v>79</v>
      </c>
      <c r="BK137" s="174">
        <f>ROUND(I137*H137,2)</f>
        <v>0</v>
      </c>
      <c r="BL137" s="15" t="s">
        <v>120</v>
      </c>
      <c r="BM137" s="173" t="s">
        <v>167</v>
      </c>
    </row>
    <row r="138" s="2" customFormat="1" ht="24.15" customHeight="1">
      <c r="A138" s="34"/>
      <c r="B138" s="161"/>
      <c r="C138" s="162" t="s">
        <v>81</v>
      </c>
      <c r="D138" s="162" t="s">
        <v>115</v>
      </c>
      <c r="E138" s="163" t="s">
        <v>168</v>
      </c>
      <c r="F138" s="164" t="s">
        <v>169</v>
      </c>
      <c r="G138" s="165" t="s">
        <v>118</v>
      </c>
      <c r="H138" s="166">
        <v>16.5</v>
      </c>
      <c r="I138" s="167"/>
      <c r="J138" s="168">
        <f>ROUND(I138*H138,2)</f>
        <v>0</v>
      </c>
      <c r="K138" s="164" t="s">
        <v>119</v>
      </c>
      <c r="L138" s="35"/>
      <c r="M138" s="169" t="s">
        <v>1</v>
      </c>
      <c r="N138" s="170" t="s">
        <v>39</v>
      </c>
      <c r="O138" s="73"/>
      <c r="P138" s="171">
        <f>O138*H138</f>
        <v>0</v>
      </c>
      <c r="Q138" s="171">
        <v>0</v>
      </c>
      <c r="R138" s="171">
        <f>Q138*H138</f>
        <v>0</v>
      </c>
      <c r="S138" s="171">
        <v>2.5</v>
      </c>
      <c r="T138" s="172">
        <f>S138*H138</f>
        <v>41.25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73" t="s">
        <v>120</v>
      </c>
      <c r="AT138" s="173" t="s">
        <v>115</v>
      </c>
      <c r="AU138" s="173" t="s">
        <v>81</v>
      </c>
      <c r="AY138" s="15" t="s">
        <v>112</v>
      </c>
      <c r="BE138" s="174">
        <f>IF(N138="základní",J138,0)</f>
        <v>0</v>
      </c>
      <c r="BF138" s="174">
        <f>IF(N138="snížená",J138,0)</f>
        <v>0</v>
      </c>
      <c r="BG138" s="174">
        <f>IF(N138="zákl. přenesená",J138,0)</f>
        <v>0</v>
      </c>
      <c r="BH138" s="174">
        <f>IF(N138="sníž. přenesená",J138,0)</f>
        <v>0</v>
      </c>
      <c r="BI138" s="174">
        <f>IF(N138="nulová",J138,0)</f>
        <v>0</v>
      </c>
      <c r="BJ138" s="15" t="s">
        <v>79</v>
      </c>
      <c r="BK138" s="174">
        <f>ROUND(I138*H138,2)</f>
        <v>0</v>
      </c>
      <c r="BL138" s="15" t="s">
        <v>120</v>
      </c>
      <c r="BM138" s="173" t="s">
        <v>170</v>
      </c>
    </row>
    <row r="139" s="2" customFormat="1" ht="33" customHeight="1">
      <c r="A139" s="34"/>
      <c r="B139" s="161"/>
      <c r="C139" s="162" t="s">
        <v>171</v>
      </c>
      <c r="D139" s="162" t="s">
        <v>115</v>
      </c>
      <c r="E139" s="163" t="s">
        <v>172</v>
      </c>
      <c r="F139" s="164" t="s">
        <v>173</v>
      </c>
      <c r="G139" s="165" t="s">
        <v>118</v>
      </c>
      <c r="H139" s="166">
        <v>16.5</v>
      </c>
      <c r="I139" s="167"/>
      <c r="J139" s="168">
        <f>ROUND(I139*H139,2)</f>
        <v>0</v>
      </c>
      <c r="K139" s="164" t="s">
        <v>119</v>
      </c>
      <c r="L139" s="35"/>
      <c r="M139" s="169" t="s">
        <v>1</v>
      </c>
      <c r="N139" s="170" t="s">
        <v>39</v>
      </c>
      <c r="O139" s="73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73" t="s">
        <v>120</v>
      </c>
      <c r="AT139" s="173" t="s">
        <v>115</v>
      </c>
      <c r="AU139" s="173" t="s">
        <v>81</v>
      </c>
      <c r="AY139" s="15" t="s">
        <v>112</v>
      </c>
      <c r="BE139" s="174">
        <f>IF(N139="základní",J139,0)</f>
        <v>0</v>
      </c>
      <c r="BF139" s="174">
        <f>IF(N139="snížená",J139,0)</f>
        <v>0</v>
      </c>
      <c r="BG139" s="174">
        <f>IF(N139="zákl. přenesená",J139,0)</f>
        <v>0</v>
      </c>
      <c r="BH139" s="174">
        <f>IF(N139="sníž. přenesená",J139,0)</f>
        <v>0</v>
      </c>
      <c r="BI139" s="174">
        <f>IF(N139="nulová",J139,0)</f>
        <v>0</v>
      </c>
      <c r="BJ139" s="15" t="s">
        <v>79</v>
      </c>
      <c r="BK139" s="174">
        <f>ROUND(I139*H139,2)</f>
        <v>0</v>
      </c>
      <c r="BL139" s="15" t="s">
        <v>120</v>
      </c>
      <c r="BM139" s="173" t="s">
        <v>174</v>
      </c>
    </row>
    <row r="140" s="2" customFormat="1" ht="44.25" customHeight="1">
      <c r="A140" s="34"/>
      <c r="B140" s="161"/>
      <c r="C140" s="162" t="s">
        <v>175</v>
      </c>
      <c r="D140" s="162" t="s">
        <v>115</v>
      </c>
      <c r="E140" s="163" t="s">
        <v>176</v>
      </c>
      <c r="F140" s="164" t="s">
        <v>177</v>
      </c>
      <c r="G140" s="165" t="s">
        <v>178</v>
      </c>
      <c r="H140" s="166">
        <v>36</v>
      </c>
      <c r="I140" s="167"/>
      <c r="J140" s="168">
        <f>ROUND(I140*H140,2)</f>
        <v>0</v>
      </c>
      <c r="K140" s="164" t="s">
        <v>119</v>
      </c>
      <c r="L140" s="35"/>
      <c r="M140" s="169" t="s">
        <v>1</v>
      </c>
      <c r="N140" s="170" t="s">
        <v>39</v>
      </c>
      <c r="O140" s="73"/>
      <c r="P140" s="171">
        <f>O140*H140</f>
        <v>0</v>
      </c>
      <c r="Q140" s="171">
        <v>0.0031099999999999999</v>
      </c>
      <c r="R140" s="171">
        <f>Q140*H140</f>
        <v>0.11196</v>
      </c>
      <c r="S140" s="171">
        <v>0</v>
      </c>
      <c r="T140" s="17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3" t="s">
        <v>120</v>
      </c>
      <c r="AT140" s="173" t="s">
        <v>115</v>
      </c>
      <c r="AU140" s="173" t="s">
        <v>81</v>
      </c>
      <c r="AY140" s="15" t="s">
        <v>112</v>
      </c>
      <c r="BE140" s="174">
        <f>IF(N140="základní",J140,0)</f>
        <v>0</v>
      </c>
      <c r="BF140" s="174">
        <f>IF(N140="snížená",J140,0)</f>
        <v>0</v>
      </c>
      <c r="BG140" s="174">
        <f>IF(N140="zákl. přenesená",J140,0)</f>
        <v>0</v>
      </c>
      <c r="BH140" s="174">
        <f>IF(N140="sníž. přenesená",J140,0)</f>
        <v>0</v>
      </c>
      <c r="BI140" s="174">
        <f>IF(N140="nulová",J140,0)</f>
        <v>0</v>
      </c>
      <c r="BJ140" s="15" t="s">
        <v>79</v>
      </c>
      <c r="BK140" s="174">
        <f>ROUND(I140*H140,2)</f>
        <v>0</v>
      </c>
      <c r="BL140" s="15" t="s">
        <v>120</v>
      </c>
      <c r="BM140" s="173" t="s">
        <v>179</v>
      </c>
    </row>
    <row r="141" s="12" customFormat="1" ht="22.8" customHeight="1">
      <c r="A141" s="12"/>
      <c r="B141" s="148"/>
      <c r="C141" s="12"/>
      <c r="D141" s="149" t="s">
        <v>73</v>
      </c>
      <c r="E141" s="159" t="s">
        <v>180</v>
      </c>
      <c r="F141" s="159" t="s">
        <v>181</v>
      </c>
      <c r="G141" s="12"/>
      <c r="H141" s="12"/>
      <c r="I141" s="151"/>
      <c r="J141" s="160">
        <f>BK141</f>
        <v>0</v>
      </c>
      <c r="K141" s="12"/>
      <c r="L141" s="148"/>
      <c r="M141" s="153"/>
      <c r="N141" s="154"/>
      <c r="O141" s="154"/>
      <c r="P141" s="155">
        <f>P142</f>
        <v>0</v>
      </c>
      <c r="Q141" s="154"/>
      <c r="R141" s="155">
        <f>R142</f>
        <v>0</v>
      </c>
      <c r="S141" s="154"/>
      <c r="T141" s="156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49" t="s">
        <v>79</v>
      </c>
      <c r="AT141" s="157" t="s">
        <v>73</v>
      </c>
      <c r="AU141" s="157" t="s">
        <v>79</v>
      </c>
      <c r="AY141" s="149" t="s">
        <v>112</v>
      </c>
      <c r="BK141" s="158">
        <f>BK142</f>
        <v>0</v>
      </c>
    </row>
    <row r="142" s="2" customFormat="1" ht="21.75" customHeight="1">
      <c r="A142" s="34"/>
      <c r="B142" s="161"/>
      <c r="C142" s="175" t="s">
        <v>182</v>
      </c>
      <c r="D142" s="175" t="s">
        <v>145</v>
      </c>
      <c r="E142" s="176" t="s">
        <v>183</v>
      </c>
      <c r="F142" s="177" t="s">
        <v>184</v>
      </c>
      <c r="G142" s="178" t="s">
        <v>148</v>
      </c>
      <c r="H142" s="179">
        <v>46</v>
      </c>
      <c r="I142" s="180"/>
      <c r="J142" s="181">
        <f>ROUND(I142*H142,2)</f>
        <v>0</v>
      </c>
      <c r="K142" s="177" t="s">
        <v>1</v>
      </c>
      <c r="L142" s="182"/>
      <c r="M142" s="183" t="s">
        <v>1</v>
      </c>
      <c r="N142" s="184" t="s">
        <v>39</v>
      </c>
      <c r="O142" s="73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3" t="s">
        <v>149</v>
      </c>
      <c r="AT142" s="173" t="s">
        <v>145</v>
      </c>
      <c r="AU142" s="173" t="s">
        <v>81</v>
      </c>
      <c r="AY142" s="15" t="s">
        <v>112</v>
      </c>
      <c r="BE142" s="174">
        <f>IF(N142="základní",J142,0)</f>
        <v>0</v>
      </c>
      <c r="BF142" s="174">
        <f>IF(N142="snížená",J142,0)</f>
        <v>0</v>
      </c>
      <c r="BG142" s="174">
        <f>IF(N142="zákl. přenesená",J142,0)</f>
        <v>0</v>
      </c>
      <c r="BH142" s="174">
        <f>IF(N142="sníž. přenesená",J142,0)</f>
        <v>0</v>
      </c>
      <c r="BI142" s="174">
        <f>IF(N142="nulová",J142,0)</f>
        <v>0</v>
      </c>
      <c r="BJ142" s="15" t="s">
        <v>79</v>
      </c>
      <c r="BK142" s="174">
        <f>ROUND(I142*H142,2)</f>
        <v>0</v>
      </c>
      <c r="BL142" s="15" t="s">
        <v>120</v>
      </c>
      <c r="BM142" s="173" t="s">
        <v>185</v>
      </c>
    </row>
    <row r="143" s="12" customFormat="1" ht="22.8" customHeight="1">
      <c r="A143" s="12"/>
      <c r="B143" s="148"/>
      <c r="C143" s="12"/>
      <c r="D143" s="149" t="s">
        <v>73</v>
      </c>
      <c r="E143" s="159" t="s">
        <v>186</v>
      </c>
      <c r="F143" s="159" t="s">
        <v>187</v>
      </c>
      <c r="G143" s="12"/>
      <c r="H143" s="12"/>
      <c r="I143" s="151"/>
      <c r="J143" s="160">
        <f>BK143</f>
        <v>0</v>
      </c>
      <c r="K143" s="12"/>
      <c r="L143" s="148"/>
      <c r="M143" s="153"/>
      <c r="N143" s="154"/>
      <c r="O143" s="154"/>
      <c r="P143" s="155">
        <f>P144</f>
        <v>0</v>
      </c>
      <c r="Q143" s="154"/>
      <c r="R143" s="155">
        <f>R144</f>
        <v>0</v>
      </c>
      <c r="S143" s="154"/>
      <c r="T143" s="156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49" t="s">
        <v>79</v>
      </c>
      <c r="AT143" s="157" t="s">
        <v>73</v>
      </c>
      <c r="AU143" s="157" t="s">
        <v>79</v>
      </c>
      <c r="AY143" s="149" t="s">
        <v>112</v>
      </c>
      <c r="BK143" s="158">
        <f>BK144</f>
        <v>0</v>
      </c>
    </row>
    <row r="144" s="2" customFormat="1" ht="33" customHeight="1">
      <c r="A144" s="34"/>
      <c r="B144" s="161"/>
      <c r="C144" s="162" t="s">
        <v>151</v>
      </c>
      <c r="D144" s="162" t="s">
        <v>115</v>
      </c>
      <c r="E144" s="163" t="s">
        <v>188</v>
      </c>
      <c r="F144" s="164" t="s">
        <v>189</v>
      </c>
      <c r="G144" s="165" t="s">
        <v>148</v>
      </c>
      <c r="H144" s="166">
        <v>107</v>
      </c>
      <c r="I144" s="167"/>
      <c r="J144" s="168">
        <f>ROUND(I144*H144,2)</f>
        <v>0</v>
      </c>
      <c r="K144" s="164" t="s">
        <v>119</v>
      </c>
      <c r="L144" s="35"/>
      <c r="M144" s="169" t="s">
        <v>1</v>
      </c>
      <c r="N144" s="170" t="s">
        <v>39</v>
      </c>
      <c r="O144" s="73"/>
      <c r="P144" s="171">
        <f>O144*H144</f>
        <v>0</v>
      </c>
      <c r="Q144" s="171">
        <v>0</v>
      </c>
      <c r="R144" s="171">
        <f>Q144*H144</f>
        <v>0</v>
      </c>
      <c r="S144" s="171">
        <v>0</v>
      </c>
      <c r="T144" s="17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3" t="s">
        <v>120</v>
      </c>
      <c r="AT144" s="173" t="s">
        <v>115</v>
      </c>
      <c r="AU144" s="173" t="s">
        <v>81</v>
      </c>
      <c r="AY144" s="15" t="s">
        <v>112</v>
      </c>
      <c r="BE144" s="174">
        <f>IF(N144="základní",J144,0)</f>
        <v>0</v>
      </c>
      <c r="BF144" s="174">
        <f>IF(N144="snížená",J144,0)</f>
        <v>0</v>
      </c>
      <c r="BG144" s="174">
        <f>IF(N144="zákl. přenesená",J144,0)</f>
        <v>0</v>
      </c>
      <c r="BH144" s="174">
        <f>IF(N144="sníž. přenesená",J144,0)</f>
        <v>0</v>
      </c>
      <c r="BI144" s="174">
        <f>IF(N144="nulová",J144,0)</f>
        <v>0</v>
      </c>
      <c r="BJ144" s="15" t="s">
        <v>79</v>
      </c>
      <c r="BK144" s="174">
        <f>ROUND(I144*H144,2)</f>
        <v>0</v>
      </c>
      <c r="BL144" s="15" t="s">
        <v>120</v>
      </c>
      <c r="BM144" s="173" t="s">
        <v>190</v>
      </c>
    </row>
    <row r="145" s="12" customFormat="1" ht="25.92" customHeight="1">
      <c r="A145" s="12"/>
      <c r="B145" s="148"/>
      <c r="C145" s="12"/>
      <c r="D145" s="149" t="s">
        <v>73</v>
      </c>
      <c r="E145" s="150" t="s">
        <v>191</v>
      </c>
      <c r="F145" s="150" t="s">
        <v>192</v>
      </c>
      <c r="G145" s="12"/>
      <c r="H145" s="12"/>
      <c r="I145" s="151"/>
      <c r="J145" s="152">
        <f>BK145</f>
        <v>0</v>
      </c>
      <c r="K145" s="12"/>
      <c r="L145" s="148"/>
      <c r="M145" s="153"/>
      <c r="N145" s="154"/>
      <c r="O145" s="154"/>
      <c r="P145" s="155">
        <f>P146</f>
        <v>0</v>
      </c>
      <c r="Q145" s="154"/>
      <c r="R145" s="155">
        <f>R146</f>
        <v>0</v>
      </c>
      <c r="S145" s="154"/>
      <c r="T145" s="156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49" t="s">
        <v>144</v>
      </c>
      <c r="AT145" s="157" t="s">
        <v>73</v>
      </c>
      <c r="AU145" s="157" t="s">
        <v>74</v>
      </c>
      <c r="AY145" s="149" t="s">
        <v>112</v>
      </c>
      <c r="BK145" s="158">
        <f>BK146</f>
        <v>0</v>
      </c>
    </row>
    <row r="146" s="12" customFormat="1" ht="22.8" customHeight="1">
      <c r="A146" s="12"/>
      <c r="B146" s="148"/>
      <c r="C146" s="12"/>
      <c r="D146" s="149" t="s">
        <v>73</v>
      </c>
      <c r="E146" s="159" t="s">
        <v>193</v>
      </c>
      <c r="F146" s="159" t="s">
        <v>194</v>
      </c>
      <c r="G146" s="12"/>
      <c r="H146" s="12"/>
      <c r="I146" s="151"/>
      <c r="J146" s="160">
        <f>BK146</f>
        <v>0</v>
      </c>
      <c r="K146" s="12"/>
      <c r="L146" s="148"/>
      <c r="M146" s="153"/>
      <c r="N146" s="154"/>
      <c r="O146" s="154"/>
      <c r="P146" s="155">
        <f>SUM(P147:P150)</f>
        <v>0</v>
      </c>
      <c r="Q146" s="154"/>
      <c r="R146" s="155">
        <f>SUM(R147:R150)</f>
        <v>0</v>
      </c>
      <c r="S146" s="154"/>
      <c r="T146" s="156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49" t="s">
        <v>144</v>
      </c>
      <c r="AT146" s="157" t="s">
        <v>73</v>
      </c>
      <c r="AU146" s="157" t="s">
        <v>79</v>
      </c>
      <c r="AY146" s="149" t="s">
        <v>112</v>
      </c>
      <c r="BK146" s="158">
        <f>SUM(BK147:BK150)</f>
        <v>0</v>
      </c>
    </row>
    <row r="147" s="2" customFormat="1" ht="16.5" customHeight="1">
      <c r="A147" s="34"/>
      <c r="B147" s="161"/>
      <c r="C147" s="162" t="s">
        <v>195</v>
      </c>
      <c r="D147" s="162" t="s">
        <v>115</v>
      </c>
      <c r="E147" s="163" t="s">
        <v>196</v>
      </c>
      <c r="F147" s="164" t="s">
        <v>197</v>
      </c>
      <c r="G147" s="165" t="s">
        <v>198</v>
      </c>
      <c r="H147" s="166">
        <v>1</v>
      </c>
      <c r="I147" s="167"/>
      <c r="J147" s="168">
        <f>ROUND(I147*H147,2)</f>
        <v>0</v>
      </c>
      <c r="K147" s="164" t="s">
        <v>119</v>
      </c>
      <c r="L147" s="35"/>
      <c r="M147" s="169" t="s">
        <v>1</v>
      </c>
      <c r="N147" s="170" t="s">
        <v>39</v>
      </c>
      <c r="O147" s="73"/>
      <c r="P147" s="171">
        <f>O147*H147</f>
        <v>0</v>
      </c>
      <c r="Q147" s="171">
        <v>0</v>
      </c>
      <c r="R147" s="171">
        <f>Q147*H147</f>
        <v>0</v>
      </c>
      <c r="S147" s="171">
        <v>0</v>
      </c>
      <c r="T147" s="17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73" t="s">
        <v>199</v>
      </c>
      <c r="AT147" s="173" t="s">
        <v>115</v>
      </c>
      <c r="AU147" s="173" t="s">
        <v>81</v>
      </c>
      <c r="AY147" s="15" t="s">
        <v>112</v>
      </c>
      <c r="BE147" s="174">
        <f>IF(N147="základní",J147,0)</f>
        <v>0</v>
      </c>
      <c r="BF147" s="174">
        <f>IF(N147="snížená",J147,0)</f>
        <v>0</v>
      </c>
      <c r="BG147" s="174">
        <f>IF(N147="zákl. přenesená",J147,0)</f>
        <v>0</v>
      </c>
      <c r="BH147" s="174">
        <f>IF(N147="sníž. přenesená",J147,0)</f>
        <v>0</v>
      </c>
      <c r="BI147" s="174">
        <f>IF(N147="nulová",J147,0)</f>
        <v>0</v>
      </c>
      <c r="BJ147" s="15" t="s">
        <v>79</v>
      </c>
      <c r="BK147" s="174">
        <f>ROUND(I147*H147,2)</f>
        <v>0</v>
      </c>
      <c r="BL147" s="15" t="s">
        <v>199</v>
      </c>
      <c r="BM147" s="173" t="s">
        <v>200</v>
      </c>
    </row>
    <row r="148" s="2" customFormat="1" ht="16.5" customHeight="1">
      <c r="A148" s="34"/>
      <c r="B148" s="161"/>
      <c r="C148" s="162" t="s">
        <v>201</v>
      </c>
      <c r="D148" s="162" t="s">
        <v>115</v>
      </c>
      <c r="E148" s="163" t="s">
        <v>202</v>
      </c>
      <c r="F148" s="164" t="s">
        <v>203</v>
      </c>
      <c r="G148" s="165" t="s">
        <v>198</v>
      </c>
      <c r="H148" s="166">
        <v>1</v>
      </c>
      <c r="I148" s="167"/>
      <c r="J148" s="168">
        <f>ROUND(I148*H148,2)</f>
        <v>0</v>
      </c>
      <c r="K148" s="164" t="s">
        <v>204</v>
      </c>
      <c r="L148" s="35"/>
      <c r="M148" s="169" t="s">
        <v>1</v>
      </c>
      <c r="N148" s="170" t="s">
        <v>39</v>
      </c>
      <c r="O148" s="73"/>
      <c r="P148" s="171">
        <f>O148*H148</f>
        <v>0</v>
      </c>
      <c r="Q148" s="171">
        <v>0</v>
      </c>
      <c r="R148" s="171">
        <f>Q148*H148</f>
        <v>0</v>
      </c>
      <c r="S148" s="171">
        <v>0</v>
      </c>
      <c r="T148" s="17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73" t="s">
        <v>199</v>
      </c>
      <c r="AT148" s="173" t="s">
        <v>115</v>
      </c>
      <c r="AU148" s="173" t="s">
        <v>81</v>
      </c>
      <c r="AY148" s="15" t="s">
        <v>112</v>
      </c>
      <c r="BE148" s="174">
        <f>IF(N148="základní",J148,0)</f>
        <v>0</v>
      </c>
      <c r="BF148" s="174">
        <f>IF(N148="snížená",J148,0)</f>
        <v>0</v>
      </c>
      <c r="BG148" s="174">
        <f>IF(N148="zákl. přenesená",J148,0)</f>
        <v>0</v>
      </c>
      <c r="BH148" s="174">
        <f>IF(N148="sníž. přenesená",J148,0)</f>
        <v>0</v>
      </c>
      <c r="BI148" s="174">
        <f>IF(N148="nulová",J148,0)</f>
        <v>0</v>
      </c>
      <c r="BJ148" s="15" t="s">
        <v>79</v>
      </c>
      <c r="BK148" s="174">
        <f>ROUND(I148*H148,2)</f>
        <v>0</v>
      </c>
      <c r="BL148" s="15" t="s">
        <v>199</v>
      </c>
      <c r="BM148" s="173" t="s">
        <v>205</v>
      </c>
    </row>
    <row r="149" s="2" customFormat="1" ht="16.5" customHeight="1">
      <c r="A149" s="34"/>
      <c r="B149" s="161"/>
      <c r="C149" s="162" t="s">
        <v>206</v>
      </c>
      <c r="D149" s="162" t="s">
        <v>115</v>
      </c>
      <c r="E149" s="163" t="s">
        <v>207</v>
      </c>
      <c r="F149" s="164" t="s">
        <v>208</v>
      </c>
      <c r="G149" s="165" t="s">
        <v>198</v>
      </c>
      <c r="H149" s="166">
        <v>1</v>
      </c>
      <c r="I149" s="167"/>
      <c r="J149" s="168">
        <f>ROUND(I149*H149,2)</f>
        <v>0</v>
      </c>
      <c r="K149" s="164" t="s">
        <v>204</v>
      </c>
      <c r="L149" s="35"/>
      <c r="M149" s="169" t="s">
        <v>1</v>
      </c>
      <c r="N149" s="170" t="s">
        <v>39</v>
      </c>
      <c r="O149" s="73"/>
      <c r="P149" s="171">
        <f>O149*H149</f>
        <v>0</v>
      </c>
      <c r="Q149" s="171">
        <v>0</v>
      </c>
      <c r="R149" s="171">
        <f>Q149*H149</f>
        <v>0</v>
      </c>
      <c r="S149" s="171">
        <v>0</v>
      </c>
      <c r="T149" s="17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73" t="s">
        <v>199</v>
      </c>
      <c r="AT149" s="173" t="s">
        <v>115</v>
      </c>
      <c r="AU149" s="173" t="s">
        <v>81</v>
      </c>
      <c r="AY149" s="15" t="s">
        <v>112</v>
      </c>
      <c r="BE149" s="174">
        <f>IF(N149="základní",J149,0)</f>
        <v>0</v>
      </c>
      <c r="BF149" s="174">
        <f>IF(N149="snížená",J149,0)</f>
        <v>0</v>
      </c>
      <c r="BG149" s="174">
        <f>IF(N149="zákl. přenesená",J149,0)</f>
        <v>0</v>
      </c>
      <c r="BH149" s="174">
        <f>IF(N149="sníž. přenesená",J149,0)</f>
        <v>0</v>
      </c>
      <c r="BI149" s="174">
        <f>IF(N149="nulová",J149,0)</f>
        <v>0</v>
      </c>
      <c r="BJ149" s="15" t="s">
        <v>79</v>
      </c>
      <c r="BK149" s="174">
        <f>ROUND(I149*H149,2)</f>
        <v>0</v>
      </c>
      <c r="BL149" s="15" t="s">
        <v>199</v>
      </c>
      <c r="BM149" s="173" t="s">
        <v>209</v>
      </c>
    </row>
    <row r="150" s="2" customFormat="1" ht="16.5" customHeight="1">
      <c r="A150" s="34"/>
      <c r="B150" s="161"/>
      <c r="C150" s="175" t="s">
        <v>210</v>
      </c>
      <c r="D150" s="175" t="s">
        <v>145</v>
      </c>
      <c r="E150" s="176" t="s">
        <v>211</v>
      </c>
      <c r="F150" s="177" t="s">
        <v>212</v>
      </c>
      <c r="G150" s="178" t="s">
        <v>1</v>
      </c>
      <c r="H150" s="179">
        <v>1</v>
      </c>
      <c r="I150" s="180"/>
      <c r="J150" s="181">
        <f>ROUND(I150*H150,2)</f>
        <v>0</v>
      </c>
      <c r="K150" s="177" t="s">
        <v>1</v>
      </c>
      <c r="L150" s="182"/>
      <c r="M150" s="185" t="s">
        <v>1</v>
      </c>
      <c r="N150" s="186" t="s">
        <v>39</v>
      </c>
      <c r="O150" s="187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73" t="s">
        <v>149</v>
      </c>
      <c r="AT150" s="173" t="s">
        <v>145</v>
      </c>
      <c r="AU150" s="173" t="s">
        <v>81</v>
      </c>
      <c r="AY150" s="15" t="s">
        <v>112</v>
      </c>
      <c r="BE150" s="174">
        <f>IF(N150="základní",J150,0)</f>
        <v>0</v>
      </c>
      <c r="BF150" s="174">
        <f>IF(N150="snížená",J150,0)</f>
        <v>0</v>
      </c>
      <c r="BG150" s="174">
        <f>IF(N150="zákl. přenesená",J150,0)</f>
        <v>0</v>
      </c>
      <c r="BH150" s="174">
        <f>IF(N150="sníž. přenesená",J150,0)</f>
        <v>0</v>
      </c>
      <c r="BI150" s="174">
        <f>IF(N150="nulová",J150,0)</f>
        <v>0</v>
      </c>
      <c r="BJ150" s="15" t="s">
        <v>79</v>
      </c>
      <c r="BK150" s="174">
        <f>ROUND(I150*H150,2)</f>
        <v>0</v>
      </c>
      <c r="BL150" s="15" t="s">
        <v>120</v>
      </c>
      <c r="BM150" s="173" t="s">
        <v>213</v>
      </c>
    </row>
    <row r="151" s="2" customFormat="1" ht="6.96" customHeight="1">
      <c r="A151" s="34"/>
      <c r="B151" s="56"/>
      <c r="C151" s="57"/>
      <c r="D151" s="57"/>
      <c r="E151" s="57"/>
      <c r="F151" s="57"/>
      <c r="G151" s="57"/>
      <c r="H151" s="57"/>
      <c r="I151" s="57"/>
      <c r="J151" s="57"/>
      <c r="K151" s="57"/>
      <c r="L151" s="35"/>
      <c r="M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</sheetData>
  <autoFilter ref="C120:K150"/>
  <mergeCells count="6">
    <mergeCell ref="E7:H7"/>
    <mergeCell ref="E16:H16"/>
    <mergeCell ref="E25:H25"/>
    <mergeCell ref="E85:H85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Díl, Silnice LK a.s.</dc:creator>
  <cp:lastModifiedBy>Jan Díl, Silnice LK a.s.</cp:lastModifiedBy>
  <dcterms:created xsi:type="dcterms:W3CDTF">2023-08-24T11:16:38Z</dcterms:created>
  <dcterms:modified xsi:type="dcterms:W3CDTF">2023-08-24T11:16:41Z</dcterms:modified>
</cp:coreProperties>
</file>