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n.dil\Desktop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01023-2 - most ev č. 0102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'01023-2 - most ev č. 0102...'!$C$121:$K$162</definedName>
    <definedName name="_xlnm.Print_Area" localSheetId="1">'01023-2 - most ev č. 0102...'!$C$4:$J$76,'01023-2 - most ev č. 0102...'!$C$111:$K$162</definedName>
    <definedName name="_xlnm.Print_Titles" localSheetId="1">'01023-2 - most ev č. 0102...'!$121:$121</definedName>
  </definedNames>
  <calcPr/>
</workbook>
</file>

<file path=xl/calcChain.xml><?xml version="1.0" encoding="utf-8"?>
<calcChain xmlns="http://schemas.openxmlformats.org/spreadsheetml/2006/main">
  <c i="2" l="1" r="J134"/>
  <c r="J35"/>
  <c r="J34"/>
  <c i="1" r="AY95"/>
  <c i="2" r="J33"/>
  <c i="1" r="AX95"/>
  <c i="2"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T135"/>
  <c r="R136"/>
  <c r="R135"/>
  <c r="P136"/>
  <c r="P135"/>
  <c r="J99"/>
  <c r="BI133"/>
  <c r="BH133"/>
  <c r="BG133"/>
  <c r="BF133"/>
  <c r="T133"/>
  <c r="T132"/>
  <c r="R133"/>
  <c r="R132"/>
  <c r="P133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J119"/>
  <c r="F118"/>
  <c r="F116"/>
  <c r="E114"/>
  <c r="J90"/>
  <c r="F89"/>
  <c r="F87"/>
  <c r="E85"/>
  <c r="J19"/>
  <c r="E19"/>
  <c r="J89"/>
  <c r="J18"/>
  <c r="J16"/>
  <c r="E16"/>
  <c r="F90"/>
  <c r="J15"/>
  <c r="J10"/>
  <c r="J116"/>
  <c i="1" r="L90"/>
  <c r="AM90"/>
  <c r="AM89"/>
  <c r="L89"/>
  <c r="AM87"/>
  <c r="L87"/>
  <c r="L85"/>
  <c r="L84"/>
  <c i="2" r="J128"/>
  <c r="J141"/>
  <c r="BK150"/>
  <c r="J160"/>
  <c r="BK156"/>
  <c r="BK162"/>
  <c r="J149"/>
  <c r="BK125"/>
  <c r="BK140"/>
  <c r="BK157"/>
  <c r="BK153"/>
  <c r="J129"/>
  <c r="BK160"/>
  <c r="BK141"/>
  <c r="J157"/>
  <c r="J154"/>
  <c r="J161"/>
  <c r="J156"/>
  <c r="J152"/>
  <c r="BK149"/>
  <c r="BK151"/>
  <c r="BK126"/>
  <c r="J143"/>
  <c i="1" r="AS94"/>
  <c i="2" r="J136"/>
  <c r="J140"/>
  <c r="BK147"/>
  <c r="BK145"/>
  <c r="J126"/>
  <c r="J133"/>
  <c r="J147"/>
  <c r="J125"/>
  <c r="BK136"/>
  <c r="J150"/>
  <c r="BK128"/>
  <c r="J139"/>
  <c r="BK146"/>
  <c r="BK130"/>
  <c r="BK138"/>
  <c r="J144"/>
  <c r="BK152"/>
  <c r="BK129"/>
  <c r="BK144"/>
  <c r="J145"/>
  <c r="BK133"/>
  <c r="J131"/>
  <c r="BK142"/>
  <c r="BK154"/>
  <c r="J138"/>
  <c r="J151"/>
  <c r="J162"/>
  <c r="J130"/>
  <c r="BK139"/>
  <c r="J142"/>
  <c r="BK161"/>
  <c r="J148"/>
  <c r="BK143"/>
  <c r="J146"/>
  <c r="BK131"/>
  <c r="BK148"/>
  <c r="J153"/>
  <c l="1" r="BK127"/>
  <c r="J127"/>
  <c r="J97"/>
  <c r="R127"/>
  <c r="R137"/>
  <c r="R124"/>
  <c r="R123"/>
  <c r="R155"/>
  <c r="P124"/>
  <c r="P137"/>
  <c r="T155"/>
  <c r="BK159"/>
  <c r="J159"/>
  <c r="J104"/>
  <c r="T124"/>
  <c r="BK137"/>
  <c r="J137"/>
  <c r="J101"/>
  <c r="BK155"/>
  <c r="J155"/>
  <c r="J102"/>
  <c r="P159"/>
  <c r="P158"/>
  <c r="P127"/>
  <c r="P155"/>
  <c r="R159"/>
  <c r="R158"/>
  <c r="BK124"/>
  <c r="T127"/>
  <c r="T137"/>
  <c r="T159"/>
  <c r="T158"/>
  <c r="BK132"/>
  <c r="J132"/>
  <c r="J98"/>
  <c r="BK135"/>
  <c r="J135"/>
  <c r="J100"/>
  <c r="F119"/>
  <c r="BE128"/>
  <c r="BE131"/>
  <c r="BE138"/>
  <c r="BE142"/>
  <c r="J87"/>
  <c r="BE141"/>
  <c r="BE143"/>
  <c r="BE161"/>
  <c r="BE130"/>
  <c r="BE140"/>
  <c r="J118"/>
  <c r="BE129"/>
  <c r="BE133"/>
  <c r="BE136"/>
  <c r="BE139"/>
  <c r="BE126"/>
  <c r="BE145"/>
  <c r="BE152"/>
  <c r="BE156"/>
  <c r="BE125"/>
  <c r="BE147"/>
  <c r="BE150"/>
  <c r="BE146"/>
  <c r="BE151"/>
  <c r="BE154"/>
  <c r="BE160"/>
  <c r="BE144"/>
  <c r="BE148"/>
  <c r="BE149"/>
  <c r="BE153"/>
  <c r="BE157"/>
  <c r="BE162"/>
  <c r="F33"/>
  <c i="1" r="BB95"/>
  <c r="BB94"/>
  <c r="W31"/>
  <c i="2" r="F34"/>
  <c i="1" r="BC95"/>
  <c r="BC94"/>
  <c r="W32"/>
  <c i="2" r="F32"/>
  <c i="1" r="BA95"/>
  <c r="BA94"/>
  <c r="W30"/>
  <c i="2" r="J32"/>
  <c i="1" r="AW95"/>
  <c i="2" r="F35"/>
  <c i="1" r="BD95"/>
  <c r="BD94"/>
  <c r="W33"/>
  <c i="2" l="1" r="R122"/>
  <c r="BK123"/>
  <c r="J123"/>
  <c r="J95"/>
  <c r="T123"/>
  <c r="T122"/>
  <c r="P123"/>
  <c r="P122"/>
  <c i="1" r="AU95"/>
  <c i="2" r="J124"/>
  <c r="J96"/>
  <c r="BK158"/>
  <c r="J158"/>
  <c r="J103"/>
  <c i="1" r="AY94"/>
  <c i="2" r="J31"/>
  <c i="1" r="AV95"/>
  <c r="AT95"/>
  <c r="AU94"/>
  <c r="AW94"/>
  <c r="AK30"/>
  <c r="AX94"/>
  <c i="2" r="F31"/>
  <c i="1" r="AZ95"/>
  <c r="AZ94"/>
  <c r="AV94"/>
  <c r="AK29"/>
  <c i="2" l="1" r="BK122"/>
  <c r="J122"/>
  <c r="J94"/>
  <c i="1" r="AT94"/>
  <c r="W29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<sst xmlns="http://schemas.openxmlformats.org/spreadsheetml/2006/main">
  <si>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</si>
  <si>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</si>
  <si>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</si>
  <si>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</si>
  <si>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</si>
  <si>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{0137860f-e6b3-4267-8feb-5095769c8138}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</si>
  <si>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</si>
  <si>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</si>
  <si>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</si>
  <si>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</si>
  <si>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</si>
  <si>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</si>
  <si>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</si>
  <si>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</si>
  <si>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01023-2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</si>
  <si>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</si>
  <si>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</si>
  <si>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most ev č. 01023-2  Harachov</t>
  </si>
  <si>
    <t>KSO:</t>
  </si>
  <si>
    <t>CC-CZ:</t>
  </si>
  <si>
    <t>Místo:</t>
  </si>
  <si>
    <t>most ev.č. 01023-2 Harrachov</t>
  </si>
  <si>
    <t>Datum:</t>
  </si>
  <si>
    <t>25. 8. 2023</t>
  </si>
  <si>
    <t>Zadavatel:</t>
  </si>
  <si>
    <t>IČ:</t>
  </si>
  <si>
    <t>Silnice LK a.s.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</si>
  <si>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</si>
  <si>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</si>
  <si>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</si>
  <si>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</si>
  <si>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</si>
  <si>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</si>
  <si>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</si>
  <si>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 xml:space="preserve">Jan Díl , Silnice LK a.s.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</si>
  <si>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</si>
  <si>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</si>
  <si>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</si>
  <si>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</si>
  <si>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</si>
  <si>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</si>
  <si>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</si>
  <si>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</si>
  <si>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</si>
  <si>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</si>
  <si>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</si>
  <si>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</si>
  <si>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</si>
  <si>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</si>
  <si>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</si>
  <si>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</si>
  <si>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</si>
  <si>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</si>
  <si>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</si>
  <si>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</si>
  <si>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</si>
  <si>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</si>
  <si>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</si>
  <si>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</si>
  <si>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</si>
  <si>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</si>
  <si>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</si>
  <si>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</si>
  <si>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</si>
  <si>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</si>
  <si>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</si>
  <si>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</si>
  <si>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</si>
  <si>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</si>
  <si>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</si>
  <si>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</si>
  <si>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</si>
  <si>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</si>
  <si>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</si>
  <si>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</si>
  <si>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</si>
  <si>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</si>
  <si>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</si>
  <si>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</si>
  <si>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</si>
  <si>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</si>
  <si>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</si>
  <si>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</si>
  <si>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</si>
  <si>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</si>
  <si>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</si>
  <si>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</si>
  <si>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</si>
  <si>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</si>
  <si>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</si>
  <si>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</si>
  <si>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</si>
  <si>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</si>
  <si>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</si>
  <si>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</si>
  <si>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</si>
  <si>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</si>
  <si>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</si>
  <si>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</si>
  <si>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</si>
  <si>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</si>
  <si>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</si>
  <si>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</si>
  <si>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</si>
  <si>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</si>
  <si>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</si>
  <si>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</si>
  <si>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</si>
  <si>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</si>
  <si>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</si>
  <si>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</si>
  <si>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</si>
  <si>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</si>
  <si>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</si>
  <si>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</si>
  <si>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</si>
  <si>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</si>
  <si>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25</t>
  </si>
  <si>
    <t>M</t>
  </si>
  <si>
    <t>58932931</t>
  </si>
  <si>
    <t>beton C 25/30 X0 kamenivo frakce 0/8</t>
  </si>
  <si>
    <t>m3</t>
  </si>
  <si>
    <t>CS ÚRS 2023 01</t>
  </si>
  <si>
    <t>8</t>
  </si>
  <si>
    <t>4</t>
  </si>
  <si>
    <t>520369901</t>
  </si>
  <si>
    <t>33</t>
  </si>
  <si>
    <t>K</t>
  </si>
  <si>
    <t>172153101</t>
  </si>
  <si>
    <t>Zřízení těsnícího jádra nebo těsnící vrstvy zemních a kamenitých hrází přehradních a jiných vodních nádrží z horniny třídy těžitelnosti I a II, skupiny 1 až 4 se zhutněním do 100 % PS - koef. C vodorovné šířky vrstvy do 1 m (převedení vody ve vodoteči)</t>
  </si>
  <si>
    <t>CS ÚRS 2022 01</t>
  </si>
  <si>
    <t>151263384</t>
  </si>
  <si>
    <t>Zakládání</t>
  </si>
  <si>
    <t>273362021</t>
  </si>
  <si>
    <t>Výztuž základů desek ze svařovaných sítí z drátů typu KARI</t>
  </si>
  <si>
    <t>t</t>
  </si>
  <si>
    <t>952444907</t>
  </si>
  <si>
    <t>18</t>
  </si>
  <si>
    <t>274311128</t>
  </si>
  <si>
    <t>Základové konstrukce z betonu prostého pasy, prahy, věnce a ostruhy ve výkopu nebo na hlavách pilot C 30/37</t>
  </si>
  <si>
    <t>CS ÚRS 2023 02</t>
  </si>
  <si>
    <t>-467319334</t>
  </si>
  <si>
    <t>19</t>
  </si>
  <si>
    <t>274351122</t>
  </si>
  <si>
    <t>Bednění základů pasů rovné odstranění</t>
  </si>
  <si>
    <t>m2</t>
  </si>
  <si>
    <t>CS ÚRS 2021 02</t>
  </si>
  <si>
    <t>-1862452735</t>
  </si>
  <si>
    <t>20</t>
  </si>
  <si>
    <t>279351311</t>
  </si>
  <si>
    <t>Bednění základových zdí rovné jednostranné zřízení</t>
  </si>
  <si>
    <t>736829433</t>
  </si>
  <si>
    <t>Vodorovné konstrukce</t>
  </si>
  <si>
    <t>464511124</t>
  </si>
  <si>
    <t>Pohoz dna nebo svahů jakékoliv tloušťky z kamene záhozového z terénu, hmotnosti jednotlivých kamenů přes 500 kg</t>
  </si>
  <si>
    <t>-452642760</t>
  </si>
  <si>
    <t>5</t>
  </si>
  <si>
    <t>Komunikace pozemní</t>
  </si>
  <si>
    <t>6</t>
  </si>
  <si>
    <t>Úpravy povrchů, podlahy a osazování výplní</t>
  </si>
  <si>
    <t>26</t>
  </si>
  <si>
    <t>629992111</t>
  </si>
  <si>
    <t>Zatmelení styčných spar mezi mostními prefabrikáty a konstrukcemi trvale pružným polyuretanovým tmelem včetně vyčištění spar, provedení penetračního nátěru a vyplnění spar pěnou pro spáry šířky do 10 mm</t>
  </si>
  <si>
    <t>m</t>
  </si>
  <si>
    <t>795855063</t>
  </si>
  <si>
    <t>9</t>
  </si>
  <si>
    <t>Ostatní konstrukce a práce, bourání</t>
  </si>
  <si>
    <t>3</t>
  </si>
  <si>
    <t>1235R</t>
  </si>
  <si>
    <t>Montáž a demontáž lešení</t>
  </si>
  <si>
    <t>kus</t>
  </si>
  <si>
    <t>-286626875</t>
  </si>
  <si>
    <t>28</t>
  </si>
  <si>
    <t>936943131</t>
  </si>
  <si>
    <t>Montáž odvodnění mostu z potrubí nerezového bez spojek, profilu DN 150 potrubí</t>
  </si>
  <si>
    <t>-512863213</t>
  </si>
  <si>
    <t>29</t>
  </si>
  <si>
    <t>OSM.222030</t>
  </si>
  <si>
    <t>KGEM trouba DN160x4,0/3000 SN4 EN 13476-2</t>
  </si>
  <si>
    <t>-1751038824</t>
  </si>
  <si>
    <t>30</t>
  </si>
  <si>
    <t>936943923</t>
  </si>
  <si>
    <t>Montáž věšákového závěsu odvodnění mostu jednobodového do DN 150</t>
  </si>
  <si>
    <t>-842999951</t>
  </si>
  <si>
    <t>31</t>
  </si>
  <si>
    <t>42390545</t>
  </si>
  <si>
    <t>objímka ocelová dvojdílná DN 150</t>
  </si>
  <si>
    <t>-80580272</t>
  </si>
  <si>
    <t>22</t>
  </si>
  <si>
    <t>977131116</t>
  </si>
  <si>
    <t>Vrty příklepovými vrtáky do cihelného zdiva nebo prostého betonu průměru přes 16 do 20 mm</t>
  </si>
  <si>
    <t>1832595939</t>
  </si>
  <si>
    <t>985112112</t>
  </si>
  <si>
    <t>Odsekání degradovaného betonu stěn, tloušťky přes 10 do 30 mm</t>
  </si>
  <si>
    <t>-1482537645</t>
  </si>
  <si>
    <t>7</t>
  </si>
  <si>
    <t>985131311</t>
  </si>
  <si>
    <t>Očištění ploch stěn, rubu kleneb a podlah ruční dočištění ocelovými kartáči</t>
  </si>
  <si>
    <t>-409993745</t>
  </si>
  <si>
    <t>985142113</t>
  </si>
  <si>
    <t>Vysekání spojovací hmoty ze spár zdiva včetně vyčištění hloubky spáry do 40 mm délky spáry na 1 m2 upravované plochy přes 12 m</t>
  </si>
  <si>
    <t>-100130492</t>
  </si>
  <si>
    <t>27</t>
  </si>
  <si>
    <t>985221012</t>
  </si>
  <si>
    <t>Postupné rozebírání zdiva pro další použití kamenného, objemu přes 1 do 3 m3</t>
  </si>
  <si>
    <t>-321768001</t>
  </si>
  <si>
    <t>985221111</t>
  </si>
  <si>
    <t>Doplnění zdiva ručně do aktivované malty kamenem délky spáry na 1 m2 upravované plochy do 6 m</t>
  </si>
  <si>
    <t>-549286829</t>
  </si>
  <si>
    <t>10</t>
  </si>
  <si>
    <t>985231113</t>
  </si>
  <si>
    <t>Spárování zdiva hloubky do 40 mm aktivovanou maltou délky spáry na 1 m2 upravované plochy přes 12 m</t>
  </si>
  <si>
    <t>333104504</t>
  </si>
  <si>
    <t>11</t>
  </si>
  <si>
    <t>985311113</t>
  </si>
  <si>
    <t>Reprofilace betonu sanačními maltami na cementové bázi ručně stěn, tloušťky přes 20 do 30 mm</t>
  </si>
  <si>
    <t>-2118803988</t>
  </si>
  <si>
    <t>12</t>
  </si>
  <si>
    <t>985323211</t>
  </si>
  <si>
    <t>Spojovací můstek reprofilovaného betonu na epoxidové bázi, tloušťky 1 mm</t>
  </si>
  <si>
    <t>661709192</t>
  </si>
  <si>
    <t>13</t>
  </si>
  <si>
    <t>91123</t>
  </si>
  <si>
    <t>Doprava nad 3,5</t>
  </si>
  <si>
    <t>hod</t>
  </si>
  <si>
    <t>1114344184</t>
  </si>
  <si>
    <t>23</t>
  </si>
  <si>
    <t>R02</t>
  </si>
  <si>
    <t>Práce stabilního čerpadla na beton</t>
  </si>
  <si>
    <t>soubor</t>
  </si>
  <si>
    <t>-1471350969</t>
  </si>
  <si>
    <t>24</t>
  </si>
  <si>
    <t>13021054</t>
  </si>
  <si>
    <t>tyč ocelová ohýbaná kruhová žebírková jakost B500B (10 505) výztuž do betonu D 10-16mm</t>
  </si>
  <si>
    <t>498946853</t>
  </si>
  <si>
    <t>998</t>
  </si>
  <si>
    <t>Přesun hmot</t>
  </si>
  <si>
    <t>32</t>
  </si>
  <si>
    <t>998332011</t>
  </si>
  <si>
    <t xml:space="preserve">Přesun hmot pro úpravy vodních toků a kanály, hráze rybníků apod.  dopravní vzdálenost do 500 m</t>
  </si>
  <si>
    <t>-1396531133</t>
  </si>
  <si>
    <t>34</t>
  </si>
  <si>
    <t>R01.1</t>
  </si>
  <si>
    <t>Zhotovení plechové okapnice</t>
  </si>
  <si>
    <t>ks</t>
  </si>
  <si>
    <t>663455181</t>
  </si>
  <si>
    <t>VRN</t>
  </si>
  <si>
    <t>Vedlejší rozpočtové náklady</t>
  </si>
  <si>
    <t>VRN3</t>
  </si>
  <si>
    <t>Zařízení staveniště</t>
  </si>
  <si>
    <t>14</t>
  </si>
  <si>
    <t>20198</t>
  </si>
  <si>
    <t>Doprava a poplatek za uložení materiálu na skládku</t>
  </si>
  <si>
    <t>711396241</t>
  </si>
  <si>
    <t>034303000</t>
  </si>
  <si>
    <t>Dopravní značení na staveništi</t>
  </si>
  <si>
    <t>…</t>
  </si>
  <si>
    <t>1024</t>
  </si>
  <si>
    <t>1450326774</t>
  </si>
  <si>
    <t>16</t>
  </si>
  <si>
    <t>R01</t>
  </si>
  <si>
    <t>náklady na dopravu a režii</t>
  </si>
  <si>
    <t>1335713100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</si>
</sst>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30" fillId="2" borderId="19" xfId="0" applyFont="1" applyFill="1" applyBorder="1" applyAlignment="1" applyProtection="1">
      <alignment horizontal="left" vertical="center"/>
      <protection locked="0"/>
    </xf>
    <xf numFmtId="0" fontId="3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01023-2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 xml:space="preserve">most ev č. 01023-2  Harachov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most ev.č. 01023-2 Harrachov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25. 8. 2023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Silnice LK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 xml:space="preserve">Jan Díl , Silnice LK a.s.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16.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'01023-2 - most ev č. 0102...'!J28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'01023-2 - most ev č. 0102...'!P122</f>
        <v>0</v>
      </c>
      <c r="AV95" s="124">
        <f>'01023-2 - most ev č. 0102...'!J31</f>
        <v>0</v>
      </c>
      <c r="AW95" s="124">
        <f>'01023-2 - most ev č. 0102...'!J32</f>
        <v>0</v>
      </c>
      <c r="AX95" s="124">
        <f>'01023-2 - most ev č. 0102...'!J33</f>
        <v>0</v>
      </c>
      <c r="AY95" s="124">
        <f>'01023-2 - most ev č. 0102...'!J34</f>
        <v>0</v>
      </c>
      <c r="AZ95" s="124">
        <f>'01023-2 - most ev č. 0102...'!F31</f>
        <v>0</v>
      </c>
      <c r="BA95" s="124">
        <f>'01023-2 - most ev č. 0102...'!F32</f>
        <v>0</v>
      </c>
      <c r="BB95" s="124">
        <f>'01023-2 - most ev č. 0102...'!F33</f>
        <v>0</v>
      </c>
      <c r="BC95" s="124">
        <f>'01023-2 - most ev č. 0102...'!F34</f>
        <v>0</v>
      </c>
      <c r="BD95" s="126">
        <f>'01023-2 - most ev č. 0102...'!F35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FCnPJbQKzIYsAeYdhwMvwVXmYRiOd6RKvbDZDruPZVt3nWOP1e/aJqXFEQ1AEZ0XQL8nFQvbjLT6idRKFpCH8A==" hashValue="U9PVmb4FP98Bc0bhwZTHivCxwkLDxQlUUkv2kZAGLgCma2SXmQd57D1gSAE0+KVLAm7LpnC/Lr9ctNSutaxNj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023-2 - most ev č. 0102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25. 8. 2023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1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">
        <v>26</v>
      </c>
      <c r="F13" s="35"/>
      <c r="G13" s="35"/>
      <c r="H13" s="35"/>
      <c r="I13" s="132" t="s">
        <v>27</v>
      </c>
      <c r="J13" s="134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28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27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30</v>
      </c>
      <c r="E18" s="35"/>
      <c r="F18" s="35"/>
      <c r="G18" s="35"/>
      <c r="H18" s="35"/>
      <c r="I18" s="132" t="s">
        <v>25</v>
      </c>
      <c r="J18" s="134" t="str">
        <f>IF('Rekapitulace stavby'!AN16="","",'Rekapitulace stavby'!AN16)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stavby'!E17="","",'Rekapitulace stavby'!E17)</f>
        <v xml:space="preserve"> </v>
      </c>
      <c r="F19" s="35"/>
      <c r="G19" s="35"/>
      <c r="H19" s="35"/>
      <c r="I19" s="132" t="s">
        <v>27</v>
      </c>
      <c r="J19" s="134" t="str">
        <f>IF('Rekapitulace stavby'!AN17="","",'Rekapitulace stavby'!AN17)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33</v>
      </c>
      <c r="E21" s="35"/>
      <c r="F21" s="35"/>
      <c r="G21" s="35"/>
      <c r="H21" s="35"/>
      <c r="I21" s="132" t="s">
        <v>25</v>
      </c>
      <c r="J21" s="134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">
        <v>34</v>
      </c>
      <c r="F22" s="35"/>
      <c r="G22" s="35"/>
      <c r="H22" s="35"/>
      <c r="I22" s="132" t="s">
        <v>27</v>
      </c>
      <c r="J22" s="134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ROUND(J122,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ROUND((SUM(BE122:BE162)),  2)</f>
        <v>0</v>
      </c>
      <c r="G31" s="35"/>
      <c r="H31" s="35"/>
      <c r="I31" s="146">
        <v>0.20999999999999999</v>
      </c>
      <c r="J31" s="145">
        <f>ROUND(((SUM(BE122:BE162))*I31),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42</v>
      </c>
      <c r="F32" s="145">
        <f>ROUND((SUM(BF122:BF162)),  2)</f>
        <v>0</v>
      </c>
      <c r="G32" s="35"/>
      <c r="H32" s="35"/>
      <c r="I32" s="146">
        <v>0.14999999999999999</v>
      </c>
      <c r="J32" s="145">
        <f>ROUND(((SUM(BF122:BF162))*I32),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ROUND((SUM(BG122:BG162)),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ROUND((SUM(BH122:BH162)),  2)</f>
        <v>0</v>
      </c>
      <c r="G34" s="35"/>
      <c r="H34" s="35"/>
      <c r="I34" s="146">
        <v>0.14999999999999999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ROUND((SUM(BI122:BI162)),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3" t="str">
        <f>E7</f>
        <v xml:space="preserve">most ev č. 01023-2  Harachov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>most ev.č. 01023-2 Harrachov</v>
      </c>
      <c r="G87" s="37"/>
      <c r="H87" s="37"/>
      <c r="I87" s="29" t="s">
        <v>22</v>
      </c>
      <c r="J87" s="76" t="str">
        <f>IF(J10="","",J10)</f>
        <v>25. 8. 2023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>Silnice LK a.s.</v>
      </c>
      <c r="G89" s="37"/>
      <c r="H89" s="37"/>
      <c r="I89" s="29" t="s">
        <v>30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25.65" customHeight="1">
      <c r="A90" s="35"/>
      <c r="B90" s="36"/>
      <c r="C90" s="29" t="s">
        <v>28</v>
      </c>
      <c r="D90" s="37"/>
      <c r="E90" s="37"/>
      <c r="F90" s="24" t="str">
        <f>IF(E16="","",E16)</f>
        <v>Vyplň údaj</v>
      </c>
      <c r="G90" s="37"/>
      <c r="H90" s="37"/>
      <c r="I90" s="29" t="s">
        <v>33</v>
      </c>
      <c r="J90" s="33" t="str">
        <f>E22</f>
        <v xml:space="preserve">Jan Díl , Silnice LK a.s.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J122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hidden="1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J123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J124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J127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J132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J134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5"/>
      <c r="C100" s="176"/>
      <c r="D100" s="177" t="s">
        <v>95</v>
      </c>
      <c r="E100" s="178"/>
      <c r="F100" s="178"/>
      <c r="G100" s="178"/>
      <c r="H100" s="178"/>
      <c r="I100" s="178"/>
      <c r="J100" s="179">
        <f>J135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5"/>
      <c r="C101" s="176"/>
      <c r="D101" s="177" t="s">
        <v>96</v>
      </c>
      <c r="E101" s="178"/>
      <c r="F101" s="178"/>
      <c r="G101" s="178"/>
      <c r="H101" s="178"/>
      <c r="I101" s="178"/>
      <c r="J101" s="179">
        <f>J137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J155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69"/>
      <c r="C103" s="170"/>
      <c r="D103" s="171" t="s">
        <v>98</v>
      </c>
      <c r="E103" s="172"/>
      <c r="F103" s="172"/>
      <c r="G103" s="172"/>
      <c r="H103" s="172"/>
      <c r="I103" s="172"/>
      <c r="J103" s="173">
        <f>J158</f>
        <v>0</v>
      </c>
      <c r="K103" s="170"/>
      <c r="L103" s="17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75"/>
      <c r="C104" s="176"/>
      <c r="D104" s="177" t="s">
        <v>99</v>
      </c>
      <c r="E104" s="178"/>
      <c r="F104" s="178"/>
      <c r="G104" s="178"/>
      <c r="H104" s="178"/>
      <c r="I104" s="178"/>
      <c r="J104" s="179">
        <f>J159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100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E7</f>
        <v xml:space="preserve">most ev č. 01023-2  Harachov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F10</f>
        <v>most ev.č. 01023-2 Harrachov</v>
      </c>
      <c r="G116" s="37"/>
      <c r="H116" s="37"/>
      <c r="I116" s="29" t="s">
        <v>22</v>
      </c>
      <c r="J116" s="76" t="str">
        <f>IF(J10="","",J10)</f>
        <v>25. 8. 2023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E13</f>
        <v>Silnice LK a.s.</v>
      </c>
      <c r="G118" s="37"/>
      <c r="H118" s="37"/>
      <c r="I118" s="29" t="s">
        <v>30</v>
      </c>
      <c r="J118" s="33" t="str">
        <f>E19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5.65" customHeight="1">
      <c r="A119" s="35"/>
      <c r="B119" s="36"/>
      <c r="C119" s="29" t="s">
        <v>28</v>
      </c>
      <c r="D119" s="37"/>
      <c r="E119" s="37"/>
      <c r="F119" s="24" t="str">
        <f>IF(E16="","",E16)</f>
        <v>Vyplň údaj</v>
      </c>
      <c r="G119" s="37"/>
      <c r="H119" s="37"/>
      <c r="I119" s="29" t="s">
        <v>33</v>
      </c>
      <c r="J119" s="33" t="str">
        <f>E22</f>
        <v xml:space="preserve">Jan Díl , Silnice LK a.s.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1"/>
      <c r="B121" s="182"/>
      <c r="C121" s="183" t="s">
        <v>101</v>
      </c>
      <c r="D121" s="184" t="s">
        <v>61</v>
      </c>
      <c r="E121" s="184" t="s">
        <v>57</v>
      </c>
      <c r="F121" s="184" t="s">
        <v>58</v>
      </c>
      <c r="G121" s="184" t="s">
        <v>102</v>
      </c>
      <c r="H121" s="184" t="s">
        <v>103</v>
      </c>
      <c r="I121" s="184" t="s">
        <v>104</v>
      </c>
      <c r="J121" s="184" t="s">
        <v>87</v>
      </c>
      <c r="K121" s="185" t="s">
        <v>105</v>
      </c>
      <c r="L121" s="186"/>
      <c r="M121" s="97" t="s">
        <v>1</v>
      </c>
      <c r="N121" s="98" t="s">
        <v>40</v>
      </c>
      <c r="O121" s="98" t="s">
        <v>106</v>
      </c>
      <c r="P121" s="98" t="s">
        <v>107</v>
      </c>
      <c r="Q121" s="98" t="s">
        <v>108</v>
      </c>
      <c r="R121" s="98" t="s">
        <v>109</v>
      </c>
      <c r="S121" s="98" t="s">
        <v>110</v>
      </c>
      <c r="T121" s="99" t="s">
        <v>111</v>
      </c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="2" customFormat="1" ht="22.8" customHeight="1">
      <c r="A122" s="35"/>
      <c r="B122" s="36"/>
      <c r="C122" s="104" t="s">
        <v>112</v>
      </c>
      <c r="D122" s="37"/>
      <c r="E122" s="37"/>
      <c r="F122" s="37"/>
      <c r="G122" s="37"/>
      <c r="H122" s="37"/>
      <c r="I122" s="37"/>
      <c r="J122" s="187">
        <f>BK122</f>
        <v>0</v>
      </c>
      <c r="K122" s="37"/>
      <c r="L122" s="41"/>
      <c r="M122" s="100"/>
      <c r="N122" s="188"/>
      <c r="O122" s="101"/>
      <c r="P122" s="189">
        <f>P123+P158</f>
        <v>0</v>
      </c>
      <c r="Q122" s="101"/>
      <c r="R122" s="189">
        <f>R123+R158</f>
        <v>78.529538399999993</v>
      </c>
      <c r="S122" s="101"/>
      <c r="T122" s="190">
        <f>T123+T158</f>
        <v>12.146000000000001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89</v>
      </c>
      <c r="BK122" s="191">
        <f>BK123+BK158</f>
        <v>0</v>
      </c>
    </row>
    <row r="123" s="12" customFormat="1" ht="25.92" customHeight="1">
      <c r="A123" s="12"/>
      <c r="B123" s="192"/>
      <c r="C123" s="193"/>
      <c r="D123" s="194" t="s">
        <v>75</v>
      </c>
      <c r="E123" s="195" t="s">
        <v>113</v>
      </c>
      <c r="F123" s="195" t="s">
        <v>114</v>
      </c>
      <c r="G123" s="193"/>
      <c r="H123" s="193"/>
      <c r="I123" s="196"/>
      <c r="J123" s="197">
        <f>BK123</f>
        <v>0</v>
      </c>
      <c r="K123" s="193"/>
      <c r="L123" s="198"/>
      <c r="M123" s="199"/>
      <c r="N123" s="200"/>
      <c r="O123" s="200"/>
      <c r="P123" s="201">
        <f>P124+P127+P132+P134+P135+P137+P155</f>
        <v>0</v>
      </c>
      <c r="Q123" s="200"/>
      <c r="R123" s="201">
        <f>R124+R127+R132+R134+R135+R137+R155</f>
        <v>78.529538399999993</v>
      </c>
      <c r="S123" s="200"/>
      <c r="T123" s="202">
        <f>T124+T127+T132+T134+T135+T137+T155</f>
        <v>12.146000000000001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3" t="s">
        <v>81</v>
      </c>
      <c r="AT123" s="204" t="s">
        <v>75</v>
      </c>
      <c r="AU123" s="204" t="s">
        <v>76</v>
      </c>
      <c r="AY123" s="203" t="s">
        <v>115</v>
      </c>
      <c r="BK123" s="205">
        <f>BK124+BK127+BK132+BK134+BK135+BK137+BK155</f>
        <v>0</v>
      </c>
    </row>
    <row r="124" s="12" customFormat="1" ht="22.8" customHeight="1">
      <c r="A124" s="12"/>
      <c r="B124" s="192"/>
      <c r="C124" s="193"/>
      <c r="D124" s="194" t="s">
        <v>75</v>
      </c>
      <c r="E124" s="206" t="s">
        <v>81</v>
      </c>
      <c r="F124" s="206" t="s">
        <v>116</v>
      </c>
      <c r="G124" s="193"/>
      <c r="H124" s="193"/>
      <c r="I124" s="196"/>
      <c r="J124" s="207">
        <f>BK124</f>
        <v>0</v>
      </c>
      <c r="K124" s="193"/>
      <c r="L124" s="198"/>
      <c r="M124" s="199"/>
      <c r="N124" s="200"/>
      <c r="O124" s="200"/>
      <c r="P124" s="201">
        <f>SUM(P125:P126)</f>
        <v>0</v>
      </c>
      <c r="Q124" s="200"/>
      <c r="R124" s="201">
        <f>SUM(R125:R126)</f>
        <v>3.6434999999999995</v>
      </c>
      <c r="S124" s="200"/>
      <c r="T124" s="202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3" t="s">
        <v>81</v>
      </c>
      <c r="AT124" s="204" t="s">
        <v>75</v>
      </c>
      <c r="AU124" s="204" t="s">
        <v>81</v>
      </c>
      <c r="AY124" s="203" t="s">
        <v>115</v>
      </c>
      <c r="BK124" s="205">
        <f>SUM(BK125:BK126)</f>
        <v>0</v>
      </c>
    </row>
    <row r="125" s="2" customFormat="1" ht="16.5" customHeight="1">
      <c r="A125" s="35"/>
      <c r="B125" s="36"/>
      <c r="C125" s="208" t="s">
        <v>117</v>
      </c>
      <c r="D125" s="208" t="s">
        <v>118</v>
      </c>
      <c r="E125" s="209" t="s">
        <v>119</v>
      </c>
      <c r="F125" s="210" t="s">
        <v>120</v>
      </c>
      <c r="G125" s="211" t="s">
        <v>121</v>
      </c>
      <c r="H125" s="212">
        <v>1.5</v>
      </c>
      <c r="I125" s="213"/>
      <c r="J125" s="214">
        <f>ROUND(I125*H125,2)</f>
        <v>0</v>
      </c>
      <c r="K125" s="210" t="s">
        <v>122</v>
      </c>
      <c r="L125" s="215"/>
      <c r="M125" s="216" t="s">
        <v>1</v>
      </c>
      <c r="N125" s="217" t="s">
        <v>41</v>
      </c>
      <c r="O125" s="88"/>
      <c r="P125" s="218">
        <f>O125*H125</f>
        <v>0</v>
      </c>
      <c r="Q125" s="218">
        <v>2.4289999999999998</v>
      </c>
      <c r="R125" s="218">
        <f>Q125*H125</f>
        <v>3.6434999999999995</v>
      </c>
      <c r="S125" s="218">
        <v>0</v>
      </c>
      <c r="T125" s="21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0" t="s">
        <v>123</v>
      </c>
      <c r="AT125" s="220" t="s">
        <v>118</v>
      </c>
      <c r="AU125" s="220" t="s">
        <v>83</v>
      </c>
      <c r="AY125" s="14" t="s">
        <v>115</v>
      </c>
      <c r="BE125" s="221">
        <f>IF(N125="základní",J125,0)</f>
        <v>0</v>
      </c>
      <c r="BF125" s="221">
        <f>IF(N125="snížená",J125,0)</f>
        <v>0</v>
      </c>
      <c r="BG125" s="221">
        <f>IF(N125="zákl. přenesená",J125,0)</f>
        <v>0</v>
      </c>
      <c r="BH125" s="221">
        <f>IF(N125="sníž. přenesená",J125,0)</f>
        <v>0</v>
      </c>
      <c r="BI125" s="221">
        <f>IF(N125="nulová",J125,0)</f>
        <v>0</v>
      </c>
      <c r="BJ125" s="14" t="s">
        <v>81</v>
      </c>
      <c r="BK125" s="221">
        <f>ROUND(I125*H125,2)</f>
        <v>0</v>
      </c>
      <c r="BL125" s="14" t="s">
        <v>124</v>
      </c>
      <c r="BM125" s="220" t="s">
        <v>125</v>
      </c>
    </row>
    <row r="126" s="2" customFormat="1" ht="66.75" customHeight="1">
      <c r="A126" s="35"/>
      <c r="B126" s="36"/>
      <c r="C126" s="222" t="s">
        <v>126</v>
      </c>
      <c r="D126" s="222" t="s">
        <v>127</v>
      </c>
      <c r="E126" s="223" t="s">
        <v>128</v>
      </c>
      <c r="F126" s="224" t="s">
        <v>129</v>
      </c>
      <c r="G126" s="225" t="s">
        <v>121</v>
      </c>
      <c r="H126" s="226">
        <v>15</v>
      </c>
      <c r="I126" s="227"/>
      <c r="J126" s="228">
        <f>ROUND(I126*H126,2)</f>
        <v>0</v>
      </c>
      <c r="K126" s="224" t="s">
        <v>130</v>
      </c>
      <c r="L126" s="41"/>
      <c r="M126" s="229" t="s">
        <v>1</v>
      </c>
      <c r="N126" s="230" t="s">
        <v>41</v>
      </c>
      <c r="O126" s="88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0" t="s">
        <v>124</v>
      </c>
      <c r="AT126" s="220" t="s">
        <v>127</v>
      </c>
      <c r="AU126" s="220" t="s">
        <v>83</v>
      </c>
      <c r="AY126" s="14" t="s">
        <v>115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14" t="s">
        <v>81</v>
      </c>
      <c r="BK126" s="221">
        <f>ROUND(I126*H126,2)</f>
        <v>0</v>
      </c>
      <c r="BL126" s="14" t="s">
        <v>124</v>
      </c>
      <c r="BM126" s="220" t="s">
        <v>131</v>
      </c>
    </row>
    <row r="127" s="12" customFormat="1" ht="22.8" customHeight="1">
      <c r="A127" s="12"/>
      <c r="B127" s="192"/>
      <c r="C127" s="193"/>
      <c r="D127" s="194" t="s">
        <v>75</v>
      </c>
      <c r="E127" s="206" t="s">
        <v>83</v>
      </c>
      <c r="F127" s="206" t="s">
        <v>132</v>
      </c>
      <c r="G127" s="193"/>
      <c r="H127" s="193"/>
      <c r="I127" s="196"/>
      <c r="J127" s="207">
        <f>BK127</f>
        <v>0</v>
      </c>
      <c r="K127" s="193"/>
      <c r="L127" s="198"/>
      <c r="M127" s="199"/>
      <c r="N127" s="200"/>
      <c r="O127" s="200"/>
      <c r="P127" s="201">
        <f>SUM(P128:P131)</f>
        <v>0</v>
      </c>
      <c r="Q127" s="200"/>
      <c r="R127" s="201">
        <f>SUM(R128:R131)</f>
        <v>0.22441239999999998</v>
      </c>
      <c r="S127" s="200"/>
      <c r="T127" s="202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3" t="s">
        <v>81</v>
      </c>
      <c r="AT127" s="204" t="s">
        <v>75</v>
      </c>
      <c r="AU127" s="204" t="s">
        <v>81</v>
      </c>
      <c r="AY127" s="203" t="s">
        <v>115</v>
      </c>
      <c r="BK127" s="205">
        <f>SUM(BK128:BK131)</f>
        <v>0</v>
      </c>
    </row>
    <row r="128" s="2" customFormat="1" ht="24.15" customHeight="1">
      <c r="A128" s="35"/>
      <c r="B128" s="36"/>
      <c r="C128" s="222" t="s">
        <v>7</v>
      </c>
      <c r="D128" s="222" t="s">
        <v>127</v>
      </c>
      <c r="E128" s="223" t="s">
        <v>133</v>
      </c>
      <c r="F128" s="224" t="s">
        <v>134</v>
      </c>
      <c r="G128" s="225" t="s">
        <v>135</v>
      </c>
      <c r="H128" s="226">
        <v>0.12</v>
      </c>
      <c r="I128" s="227"/>
      <c r="J128" s="228">
        <f>ROUND(I128*H128,2)</f>
        <v>0</v>
      </c>
      <c r="K128" s="224" t="s">
        <v>130</v>
      </c>
      <c r="L128" s="41"/>
      <c r="M128" s="229" t="s">
        <v>1</v>
      </c>
      <c r="N128" s="230" t="s">
        <v>41</v>
      </c>
      <c r="O128" s="88"/>
      <c r="P128" s="218">
        <f>O128*H128</f>
        <v>0</v>
      </c>
      <c r="Q128" s="218">
        <v>1.06277</v>
      </c>
      <c r="R128" s="218">
        <f>Q128*H128</f>
        <v>0.12753239999999999</v>
      </c>
      <c r="S128" s="218">
        <v>0</v>
      </c>
      <c r="T128" s="21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0" t="s">
        <v>124</v>
      </c>
      <c r="AT128" s="220" t="s">
        <v>127</v>
      </c>
      <c r="AU128" s="220" t="s">
        <v>83</v>
      </c>
      <c r="AY128" s="14" t="s">
        <v>115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14" t="s">
        <v>81</v>
      </c>
      <c r="BK128" s="221">
        <f>ROUND(I128*H128,2)</f>
        <v>0</v>
      </c>
      <c r="BL128" s="14" t="s">
        <v>124</v>
      </c>
      <c r="BM128" s="220" t="s">
        <v>136</v>
      </c>
    </row>
    <row r="129" s="2" customFormat="1" ht="37.8" customHeight="1">
      <c r="A129" s="35"/>
      <c r="B129" s="36"/>
      <c r="C129" s="222" t="s">
        <v>137</v>
      </c>
      <c r="D129" s="222" t="s">
        <v>127</v>
      </c>
      <c r="E129" s="223" t="s">
        <v>138</v>
      </c>
      <c r="F129" s="224" t="s">
        <v>139</v>
      </c>
      <c r="G129" s="225" t="s">
        <v>121</v>
      </c>
      <c r="H129" s="226">
        <v>11</v>
      </c>
      <c r="I129" s="227"/>
      <c r="J129" s="228">
        <f>ROUND(I129*H129,2)</f>
        <v>0</v>
      </c>
      <c r="K129" s="224" t="s">
        <v>140</v>
      </c>
      <c r="L129" s="41"/>
      <c r="M129" s="229" t="s">
        <v>1</v>
      </c>
      <c r="N129" s="230" t="s">
        <v>41</v>
      </c>
      <c r="O129" s="88"/>
      <c r="P129" s="218">
        <f>O129*H129</f>
        <v>0</v>
      </c>
      <c r="Q129" s="218">
        <v>0</v>
      </c>
      <c r="R129" s="218">
        <f>Q129*H129</f>
        <v>0</v>
      </c>
      <c r="S129" s="218">
        <v>0</v>
      </c>
      <c r="T129" s="21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0" t="s">
        <v>124</v>
      </c>
      <c r="AT129" s="220" t="s">
        <v>127</v>
      </c>
      <c r="AU129" s="220" t="s">
        <v>83</v>
      </c>
      <c r="AY129" s="14" t="s">
        <v>115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14" t="s">
        <v>81</v>
      </c>
      <c r="BK129" s="221">
        <f>ROUND(I129*H129,2)</f>
        <v>0</v>
      </c>
      <c r="BL129" s="14" t="s">
        <v>124</v>
      </c>
      <c r="BM129" s="220" t="s">
        <v>141</v>
      </c>
    </row>
    <row r="130" s="2" customFormat="1" ht="16.5" customHeight="1">
      <c r="A130" s="35"/>
      <c r="B130" s="36"/>
      <c r="C130" s="222" t="s">
        <v>142</v>
      </c>
      <c r="D130" s="222" t="s">
        <v>127</v>
      </c>
      <c r="E130" s="223" t="s">
        <v>143</v>
      </c>
      <c r="F130" s="224" t="s">
        <v>144</v>
      </c>
      <c r="G130" s="225" t="s">
        <v>145</v>
      </c>
      <c r="H130" s="226">
        <v>28</v>
      </c>
      <c r="I130" s="227"/>
      <c r="J130" s="228">
        <f>ROUND(I130*H130,2)</f>
        <v>0</v>
      </c>
      <c r="K130" s="224" t="s">
        <v>146</v>
      </c>
      <c r="L130" s="41"/>
      <c r="M130" s="229" t="s">
        <v>1</v>
      </c>
      <c r="N130" s="230" t="s">
        <v>41</v>
      </c>
      <c r="O130" s="88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0" t="s">
        <v>124</v>
      </c>
      <c r="AT130" s="220" t="s">
        <v>127</v>
      </c>
      <c r="AU130" s="220" t="s">
        <v>83</v>
      </c>
      <c r="AY130" s="14" t="s">
        <v>115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4" t="s">
        <v>81</v>
      </c>
      <c r="BK130" s="221">
        <f>ROUND(I130*H130,2)</f>
        <v>0</v>
      </c>
      <c r="BL130" s="14" t="s">
        <v>124</v>
      </c>
      <c r="BM130" s="220" t="s">
        <v>147</v>
      </c>
    </row>
    <row r="131" s="2" customFormat="1" ht="21.75" customHeight="1">
      <c r="A131" s="35"/>
      <c r="B131" s="36"/>
      <c r="C131" s="222" t="s">
        <v>148</v>
      </c>
      <c r="D131" s="222" t="s">
        <v>127</v>
      </c>
      <c r="E131" s="223" t="s">
        <v>149</v>
      </c>
      <c r="F131" s="224" t="s">
        <v>150</v>
      </c>
      <c r="G131" s="225" t="s">
        <v>145</v>
      </c>
      <c r="H131" s="226">
        <v>28</v>
      </c>
      <c r="I131" s="227"/>
      <c r="J131" s="228">
        <f>ROUND(I131*H131,2)</f>
        <v>0</v>
      </c>
      <c r="K131" s="224" t="s">
        <v>130</v>
      </c>
      <c r="L131" s="41"/>
      <c r="M131" s="229" t="s">
        <v>1</v>
      </c>
      <c r="N131" s="230" t="s">
        <v>41</v>
      </c>
      <c r="O131" s="88"/>
      <c r="P131" s="218">
        <f>O131*H131</f>
        <v>0</v>
      </c>
      <c r="Q131" s="218">
        <v>0.00346</v>
      </c>
      <c r="R131" s="218">
        <f>Q131*H131</f>
        <v>0.096879999999999994</v>
      </c>
      <c r="S131" s="218">
        <v>0</v>
      </c>
      <c r="T131" s="21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0" t="s">
        <v>124</v>
      </c>
      <c r="AT131" s="220" t="s">
        <v>127</v>
      </c>
      <c r="AU131" s="220" t="s">
        <v>83</v>
      </c>
      <c r="AY131" s="14" t="s">
        <v>115</v>
      </c>
      <c r="BE131" s="221">
        <f>IF(N131="základní",J131,0)</f>
        <v>0</v>
      </c>
      <c r="BF131" s="221">
        <f>IF(N131="snížená",J131,0)</f>
        <v>0</v>
      </c>
      <c r="BG131" s="221">
        <f>IF(N131="zákl. přenesená",J131,0)</f>
        <v>0</v>
      </c>
      <c r="BH131" s="221">
        <f>IF(N131="sníž. přenesená",J131,0)</f>
        <v>0</v>
      </c>
      <c r="BI131" s="221">
        <f>IF(N131="nulová",J131,0)</f>
        <v>0</v>
      </c>
      <c r="BJ131" s="14" t="s">
        <v>81</v>
      </c>
      <c r="BK131" s="221">
        <f>ROUND(I131*H131,2)</f>
        <v>0</v>
      </c>
      <c r="BL131" s="14" t="s">
        <v>124</v>
      </c>
      <c r="BM131" s="220" t="s">
        <v>151</v>
      </c>
    </row>
    <row r="132" s="12" customFormat="1" ht="22.8" customHeight="1">
      <c r="A132" s="12"/>
      <c r="B132" s="192"/>
      <c r="C132" s="193"/>
      <c r="D132" s="194" t="s">
        <v>75</v>
      </c>
      <c r="E132" s="206" t="s">
        <v>124</v>
      </c>
      <c r="F132" s="206" t="s">
        <v>152</v>
      </c>
      <c r="G132" s="193"/>
      <c r="H132" s="193"/>
      <c r="I132" s="196"/>
      <c r="J132" s="207">
        <f>BK132</f>
        <v>0</v>
      </c>
      <c r="K132" s="193"/>
      <c r="L132" s="198"/>
      <c r="M132" s="199"/>
      <c r="N132" s="200"/>
      <c r="O132" s="200"/>
      <c r="P132" s="201">
        <f>P133</f>
        <v>0</v>
      </c>
      <c r="Q132" s="200"/>
      <c r="R132" s="201">
        <f>R133</f>
        <v>71.820000000000007</v>
      </c>
      <c r="S132" s="200"/>
      <c r="T132" s="202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3" t="s">
        <v>81</v>
      </c>
      <c r="AT132" s="204" t="s">
        <v>75</v>
      </c>
      <c r="AU132" s="204" t="s">
        <v>81</v>
      </c>
      <c r="AY132" s="203" t="s">
        <v>115</v>
      </c>
      <c r="BK132" s="205">
        <f>BK133</f>
        <v>0</v>
      </c>
    </row>
    <row r="133" s="2" customFormat="1" ht="37.8" customHeight="1">
      <c r="A133" s="35"/>
      <c r="B133" s="36"/>
      <c r="C133" s="222" t="s">
        <v>81</v>
      </c>
      <c r="D133" s="222" t="s">
        <v>127</v>
      </c>
      <c r="E133" s="223" t="s">
        <v>153</v>
      </c>
      <c r="F133" s="224" t="s">
        <v>154</v>
      </c>
      <c r="G133" s="225" t="s">
        <v>121</v>
      </c>
      <c r="H133" s="226">
        <v>35</v>
      </c>
      <c r="I133" s="227"/>
      <c r="J133" s="228">
        <f>ROUND(I133*H133,2)</f>
        <v>0</v>
      </c>
      <c r="K133" s="224" t="s">
        <v>140</v>
      </c>
      <c r="L133" s="41"/>
      <c r="M133" s="229" t="s">
        <v>1</v>
      </c>
      <c r="N133" s="230" t="s">
        <v>41</v>
      </c>
      <c r="O133" s="88"/>
      <c r="P133" s="218">
        <f>O133*H133</f>
        <v>0</v>
      </c>
      <c r="Q133" s="218">
        <v>2.052</v>
      </c>
      <c r="R133" s="218">
        <f>Q133*H133</f>
        <v>71.820000000000007</v>
      </c>
      <c r="S133" s="218">
        <v>0</v>
      </c>
      <c r="T133" s="21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0" t="s">
        <v>124</v>
      </c>
      <c r="AT133" s="220" t="s">
        <v>127</v>
      </c>
      <c r="AU133" s="220" t="s">
        <v>83</v>
      </c>
      <c r="AY133" s="14" t="s">
        <v>115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14" t="s">
        <v>81</v>
      </c>
      <c r="BK133" s="221">
        <f>ROUND(I133*H133,2)</f>
        <v>0</v>
      </c>
      <c r="BL133" s="14" t="s">
        <v>124</v>
      </c>
      <c r="BM133" s="220" t="s">
        <v>155</v>
      </c>
    </row>
    <row r="134" s="12" customFormat="1" ht="22.8" customHeight="1">
      <c r="A134" s="12"/>
      <c r="B134" s="192"/>
      <c r="C134" s="193"/>
      <c r="D134" s="194" t="s">
        <v>75</v>
      </c>
      <c r="E134" s="206" t="s">
        <v>156</v>
      </c>
      <c r="F134" s="206" t="s">
        <v>157</v>
      </c>
      <c r="G134" s="193"/>
      <c r="H134" s="193"/>
      <c r="I134" s="196"/>
      <c r="J134" s="207">
        <f>BK134</f>
        <v>0</v>
      </c>
      <c r="K134" s="193"/>
      <c r="L134" s="198"/>
      <c r="M134" s="199"/>
      <c r="N134" s="200"/>
      <c r="O134" s="200"/>
      <c r="P134" s="201">
        <v>0</v>
      </c>
      <c r="Q134" s="200"/>
      <c r="R134" s="201">
        <v>0</v>
      </c>
      <c r="S134" s="200"/>
      <c r="T134" s="202"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3" t="s">
        <v>81</v>
      </c>
      <c r="AT134" s="204" t="s">
        <v>75</v>
      </c>
      <c r="AU134" s="204" t="s">
        <v>81</v>
      </c>
      <c r="AY134" s="203" t="s">
        <v>115</v>
      </c>
      <c r="BK134" s="205">
        <v>0</v>
      </c>
    </row>
    <row r="135" s="12" customFormat="1" ht="22.8" customHeight="1">
      <c r="A135" s="12"/>
      <c r="B135" s="192"/>
      <c r="C135" s="193"/>
      <c r="D135" s="194" t="s">
        <v>75</v>
      </c>
      <c r="E135" s="206" t="s">
        <v>158</v>
      </c>
      <c r="F135" s="206" t="s">
        <v>159</v>
      </c>
      <c r="G135" s="193"/>
      <c r="H135" s="193"/>
      <c r="I135" s="196"/>
      <c r="J135" s="207">
        <f>BK135</f>
        <v>0</v>
      </c>
      <c r="K135" s="193"/>
      <c r="L135" s="198"/>
      <c r="M135" s="199"/>
      <c r="N135" s="200"/>
      <c r="O135" s="200"/>
      <c r="P135" s="201">
        <f>P136</f>
        <v>0</v>
      </c>
      <c r="Q135" s="200"/>
      <c r="R135" s="201">
        <f>R136</f>
        <v>0.00084000000000000003</v>
      </c>
      <c r="S135" s="200"/>
      <c r="T135" s="202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3" t="s">
        <v>81</v>
      </c>
      <c r="AT135" s="204" t="s">
        <v>75</v>
      </c>
      <c r="AU135" s="204" t="s">
        <v>81</v>
      </c>
      <c r="AY135" s="203" t="s">
        <v>115</v>
      </c>
      <c r="BK135" s="205">
        <f>BK136</f>
        <v>0</v>
      </c>
    </row>
    <row r="136" s="2" customFormat="1" ht="55.5" customHeight="1">
      <c r="A136" s="35"/>
      <c r="B136" s="36"/>
      <c r="C136" s="222" t="s">
        <v>160</v>
      </c>
      <c r="D136" s="222" t="s">
        <v>127</v>
      </c>
      <c r="E136" s="223" t="s">
        <v>161</v>
      </c>
      <c r="F136" s="224" t="s">
        <v>162</v>
      </c>
      <c r="G136" s="225" t="s">
        <v>163</v>
      </c>
      <c r="H136" s="226">
        <v>4</v>
      </c>
      <c r="I136" s="227"/>
      <c r="J136" s="228">
        <f>ROUND(I136*H136,2)</f>
        <v>0</v>
      </c>
      <c r="K136" s="224" t="s">
        <v>122</v>
      </c>
      <c r="L136" s="41"/>
      <c r="M136" s="229" t="s">
        <v>1</v>
      </c>
      <c r="N136" s="230" t="s">
        <v>41</v>
      </c>
      <c r="O136" s="88"/>
      <c r="P136" s="218">
        <f>O136*H136</f>
        <v>0</v>
      </c>
      <c r="Q136" s="218">
        <v>0.00021000000000000001</v>
      </c>
      <c r="R136" s="218">
        <f>Q136*H136</f>
        <v>0.00084000000000000003</v>
      </c>
      <c r="S136" s="218">
        <v>0</v>
      </c>
      <c r="T136" s="21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0" t="s">
        <v>124</v>
      </c>
      <c r="AT136" s="220" t="s">
        <v>127</v>
      </c>
      <c r="AU136" s="220" t="s">
        <v>83</v>
      </c>
      <c r="AY136" s="14" t="s">
        <v>115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14" t="s">
        <v>81</v>
      </c>
      <c r="BK136" s="221">
        <f>ROUND(I136*H136,2)</f>
        <v>0</v>
      </c>
      <c r="BL136" s="14" t="s">
        <v>124</v>
      </c>
      <c r="BM136" s="220" t="s">
        <v>164</v>
      </c>
    </row>
    <row r="137" s="12" customFormat="1" ht="22.8" customHeight="1">
      <c r="A137" s="12"/>
      <c r="B137" s="192"/>
      <c r="C137" s="193"/>
      <c r="D137" s="194" t="s">
        <v>75</v>
      </c>
      <c r="E137" s="206" t="s">
        <v>165</v>
      </c>
      <c r="F137" s="206" t="s">
        <v>166</v>
      </c>
      <c r="G137" s="193"/>
      <c r="H137" s="193"/>
      <c r="I137" s="196"/>
      <c r="J137" s="207">
        <f>BK137</f>
        <v>0</v>
      </c>
      <c r="K137" s="193"/>
      <c r="L137" s="198"/>
      <c r="M137" s="199"/>
      <c r="N137" s="200"/>
      <c r="O137" s="200"/>
      <c r="P137" s="201">
        <f>SUM(P138:P154)</f>
        <v>0</v>
      </c>
      <c r="Q137" s="200"/>
      <c r="R137" s="201">
        <f>SUM(R138:R154)</f>
        <v>2.8407859999999996</v>
      </c>
      <c r="S137" s="200"/>
      <c r="T137" s="202">
        <f>SUM(T138:T154)</f>
        <v>12.146000000000001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3" t="s">
        <v>81</v>
      </c>
      <c r="AT137" s="204" t="s">
        <v>75</v>
      </c>
      <c r="AU137" s="204" t="s">
        <v>81</v>
      </c>
      <c r="AY137" s="203" t="s">
        <v>115</v>
      </c>
      <c r="BK137" s="205">
        <f>SUM(BK138:BK154)</f>
        <v>0</v>
      </c>
    </row>
    <row r="138" s="2" customFormat="1" ht="16.5" customHeight="1">
      <c r="A138" s="35"/>
      <c r="B138" s="36"/>
      <c r="C138" s="208" t="s">
        <v>167</v>
      </c>
      <c r="D138" s="208" t="s">
        <v>118</v>
      </c>
      <c r="E138" s="209" t="s">
        <v>168</v>
      </c>
      <c r="F138" s="210" t="s">
        <v>169</v>
      </c>
      <c r="G138" s="211" t="s">
        <v>170</v>
      </c>
      <c r="H138" s="212">
        <v>1</v>
      </c>
      <c r="I138" s="213"/>
      <c r="J138" s="214">
        <f>ROUND(I138*H138,2)</f>
        <v>0</v>
      </c>
      <c r="K138" s="210" t="s">
        <v>1</v>
      </c>
      <c r="L138" s="215"/>
      <c r="M138" s="216" t="s">
        <v>1</v>
      </c>
      <c r="N138" s="217" t="s">
        <v>41</v>
      </c>
      <c r="O138" s="88"/>
      <c r="P138" s="218">
        <f>O138*H138</f>
        <v>0</v>
      </c>
      <c r="Q138" s="218">
        <v>0</v>
      </c>
      <c r="R138" s="218">
        <f>Q138*H138</f>
        <v>0</v>
      </c>
      <c r="S138" s="218">
        <v>0</v>
      </c>
      <c r="T138" s="21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0" t="s">
        <v>123</v>
      </c>
      <c r="AT138" s="220" t="s">
        <v>118</v>
      </c>
      <c r="AU138" s="220" t="s">
        <v>83</v>
      </c>
      <c r="AY138" s="14" t="s">
        <v>115</v>
      </c>
      <c r="BE138" s="221">
        <f>IF(N138="základní",J138,0)</f>
        <v>0</v>
      </c>
      <c r="BF138" s="221">
        <f>IF(N138="snížená",J138,0)</f>
        <v>0</v>
      </c>
      <c r="BG138" s="221">
        <f>IF(N138="zákl. přenesená",J138,0)</f>
        <v>0</v>
      </c>
      <c r="BH138" s="221">
        <f>IF(N138="sníž. přenesená",J138,0)</f>
        <v>0</v>
      </c>
      <c r="BI138" s="221">
        <f>IF(N138="nulová",J138,0)</f>
        <v>0</v>
      </c>
      <c r="BJ138" s="14" t="s">
        <v>81</v>
      </c>
      <c r="BK138" s="221">
        <f>ROUND(I138*H138,2)</f>
        <v>0</v>
      </c>
      <c r="BL138" s="14" t="s">
        <v>124</v>
      </c>
      <c r="BM138" s="220" t="s">
        <v>171</v>
      </c>
    </row>
    <row r="139" s="2" customFormat="1" ht="24.15" customHeight="1">
      <c r="A139" s="35"/>
      <c r="B139" s="36"/>
      <c r="C139" s="222" t="s">
        <v>172</v>
      </c>
      <c r="D139" s="222" t="s">
        <v>127</v>
      </c>
      <c r="E139" s="223" t="s">
        <v>173</v>
      </c>
      <c r="F139" s="224" t="s">
        <v>174</v>
      </c>
      <c r="G139" s="225" t="s">
        <v>163</v>
      </c>
      <c r="H139" s="226">
        <v>15</v>
      </c>
      <c r="I139" s="227"/>
      <c r="J139" s="228">
        <f>ROUND(I139*H139,2)</f>
        <v>0</v>
      </c>
      <c r="K139" s="224" t="s">
        <v>140</v>
      </c>
      <c r="L139" s="41"/>
      <c r="M139" s="229" t="s">
        <v>1</v>
      </c>
      <c r="N139" s="230" t="s">
        <v>41</v>
      </c>
      <c r="O139" s="88"/>
      <c r="P139" s="218">
        <f>O139*H139</f>
        <v>0</v>
      </c>
      <c r="Q139" s="218">
        <v>0</v>
      </c>
      <c r="R139" s="218">
        <f>Q139*H139</f>
        <v>0</v>
      </c>
      <c r="S139" s="218">
        <v>0</v>
      </c>
      <c r="T139" s="21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0" t="s">
        <v>124</v>
      </c>
      <c r="AT139" s="220" t="s">
        <v>127</v>
      </c>
      <c r="AU139" s="220" t="s">
        <v>83</v>
      </c>
      <c r="AY139" s="14" t="s">
        <v>115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14" t="s">
        <v>81</v>
      </c>
      <c r="BK139" s="221">
        <f>ROUND(I139*H139,2)</f>
        <v>0</v>
      </c>
      <c r="BL139" s="14" t="s">
        <v>124</v>
      </c>
      <c r="BM139" s="220" t="s">
        <v>175</v>
      </c>
    </row>
    <row r="140" s="2" customFormat="1" ht="16.5" customHeight="1">
      <c r="A140" s="35"/>
      <c r="B140" s="36"/>
      <c r="C140" s="208" t="s">
        <v>176</v>
      </c>
      <c r="D140" s="208" t="s">
        <v>118</v>
      </c>
      <c r="E140" s="209" t="s">
        <v>177</v>
      </c>
      <c r="F140" s="210" t="s">
        <v>178</v>
      </c>
      <c r="G140" s="211" t="s">
        <v>170</v>
      </c>
      <c r="H140" s="212">
        <v>5</v>
      </c>
      <c r="I140" s="213"/>
      <c r="J140" s="214">
        <f>ROUND(I140*H140,2)</f>
        <v>0</v>
      </c>
      <c r="K140" s="210" t="s">
        <v>1</v>
      </c>
      <c r="L140" s="215"/>
      <c r="M140" s="216" t="s">
        <v>1</v>
      </c>
      <c r="N140" s="217" t="s">
        <v>41</v>
      </c>
      <c r="O140" s="88"/>
      <c r="P140" s="218">
        <f>O140*H140</f>
        <v>0</v>
      </c>
      <c r="Q140" s="218">
        <v>0.0083199999999999993</v>
      </c>
      <c r="R140" s="218">
        <f>Q140*H140</f>
        <v>0.041599999999999998</v>
      </c>
      <c r="S140" s="218">
        <v>0</v>
      </c>
      <c r="T140" s="21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0" t="s">
        <v>123</v>
      </c>
      <c r="AT140" s="220" t="s">
        <v>118</v>
      </c>
      <c r="AU140" s="220" t="s">
        <v>83</v>
      </c>
      <c r="AY140" s="14" t="s">
        <v>115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4" t="s">
        <v>81</v>
      </c>
      <c r="BK140" s="221">
        <f>ROUND(I140*H140,2)</f>
        <v>0</v>
      </c>
      <c r="BL140" s="14" t="s">
        <v>124</v>
      </c>
      <c r="BM140" s="220" t="s">
        <v>179</v>
      </c>
    </row>
    <row r="141" s="2" customFormat="1" ht="24.15" customHeight="1">
      <c r="A141" s="35"/>
      <c r="B141" s="36"/>
      <c r="C141" s="222" t="s">
        <v>180</v>
      </c>
      <c r="D141" s="222" t="s">
        <v>127</v>
      </c>
      <c r="E141" s="223" t="s">
        <v>181</v>
      </c>
      <c r="F141" s="224" t="s">
        <v>182</v>
      </c>
      <c r="G141" s="225" t="s">
        <v>170</v>
      </c>
      <c r="H141" s="226">
        <v>8</v>
      </c>
      <c r="I141" s="227"/>
      <c r="J141" s="228">
        <f>ROUND(I141*H141,2)</f>
        <v>0</v>
      </c>
      <c r="K141" s="224" t="s">
        <v>140</v>
      </c>
      <c r="L141" s="41"/>
      <c r="M141" s="229" t="s">
        <v>1</v>
      </c>
      <c r="N141" s="230" t="s">
        <v>41</v>
      </c>
      <c r="O141" s="88"/>
      <c r="P141" s="218">
        <f>O141*H141</f>
        <v>0</v>
      </c>
      <c r="Q141" s="218">
        <v>0</v>
      </c>
      <c r="R141" s="218">
        <f>Q141*H141</f>
        <v>0</v>
      </c>
      <c r="S141" s="218">
        <v>0</v>
      </c>
      <c r="T141" s="21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0" t="s">
        <v>124</v>
      </c>
      <c r="AT141" s="220" t="s">
        <v>127</v>
      </c>
      <c r="AU141" s="220" t="s">
        <v>83</v>
      </c>
      <c r="AY141" s="14" t="s">
        <v>115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14" t="s">
        <v>81</v>
      </c>
      <c r="BK141" s="221">
        <f>ROUND(I141*H141,2)</f>
        <v>0</v>
      </c>
      <c r="BL141" s="14" t="s">
        <v>124</v>
      </c>
      <c r="BM141" s="220" t="s">
        <v>183</v>
      </c>
    </row>
    <row r="142" s="2" customFormat="1" ht="16.5" customHeight="1">
      <c r="A142" s="35"/>
      <c r="B142" s="36"/>
      <c r="C142" s="208" t="s">
        <v>184</v>
      </c>
      <c r="D142" s="208" t="s">
        <v>118</v>
      </c>
      <c r="E142" s="209" t="s">
        <v>185</v>
      </c>
      <c r="F142" s="210" t="s">
        <v>186</v>
      </c>
      <c r="G142" s="211" t="s">
        <v>170</v>
      </c>
      <c r="H142" s="212">
        <v>8</v>
      </c>
      <c r="I142" s="213"/>
      <c r="J142" s="214">
        <f>ROUND(I142*H142,2)</f>
        <v>0</v>
      </c>
      <c r="K142" s="210" t="s">
        <v>140</v>
      </c>
      <c r="L142" s="215"/>
      <c r="M142" s="216" t="s">
        <v>1</v>
      </c>
      <c r="N142" s="217" t="s">
        <v>41</v>
      </c>
      <c r="O142" s="88"/>
      <c r="P142" s="218">
        <f>O142*H142</f>
        <v>0</v>
      </c>
      <c r="Q142" s="218">
        <v>0.0020999999999999999</v>
      </c>
      <c r="R142" s="218">
        <f>Q142*H142</f>
        <v>0.016799999999999999</v>
      </c>
      <c r="S142" s="218">
        <v>0</v>
      </c>
      <c r="T142" s="21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0" t="s">
        <v>123</v>
      </c>
      <c r="AT142" s="220" t="s">
        <v>118</v>
      </c>
      <c r="AU142" s="220" t="s">
        <v>83</v>
      </c>
      <c r="AY142" s="14" t="s">
        <v>115</v>
      </c>
      <c r="BE142" s="221">
        <f>IF(N142="základní",J142,0)</f>
        <v>0</v>
      </c>
      <c r="BF142" s="221">
        <f>IF(N142="snížená",J142,0)</f>
        <v>0</v>
      </c>
      <c r="BG142" s="221">
        <f>IF(N142="zákl. přenesená",J142,0)</f>
        <v>0</v>
      </c>
      <c r="BH142" s="221">
        <f>IF(N142="sníž. přenesená",J142,0)</f>
        <v>0</v>
      </c>
      <c r="BI142" s="221">
        <f>IF(N142="nulová",J142,0)</f>
        <v>0</v>
      </c>
      <c r="BJ142" s="14" t="s">
        <v>81</v>
      </c>
      <c r="BK142" s="221">
        <f>ROUND(I142*H142,2)</f>
        <v>0</v>
      </c>
      <c r="BL142" s="14" t="s">
        <v>124</v>
      </c>
      <c r="BM142" s="220" t="s">
        <v>187</v>
      </c>
    </row>
    <row r="143" s="2" customFormat="1" ht="24.15" customHeight="1">
      <c r="A143" s="35"/>
      <c r="B143" s="36"/>
      <c r="C143" s="222" t="s">
        <v>188</v>
      </c>
      <c r="D143" s="222" t="s">
        <v>127</v>
      </c>
      <c r="E143" s="223" t="s">
        <v>189</v>
      </c>
      <c r="F143" s="224" t="s">
        <v>190</v>
      </c>
      <c r="G143" s="225" t="s">
        <v>163</v>
      </c>
      <c r="H143" s="226">
        <v>20</v>
      </c>
      <c r="I143" s="227"/>
      <c r="J143" s="228">
        <f>ROUND(I143*H143,2)</f>
        <v>0</v>
      </c>
      <c r="K143" s="224" t="s">
        <v>146</v>
      </c>
      <c r="L143" s="41"/>
      <c r="M143" s="229" t="s">
        <v>1</v>
      </c>
      <c r="N143" s="230" t="s">
        <v>41</v>
      </c>
      <c r="O143" s="88"/>
      <c r="P143" s="218">
        <f>O143*H143</f>
        <v>0</v>
      </c>
      <c r="Q143" s="218">
        <v>4.0000000000000003E-05</v>
      </c>
      <c r="R143" s="218">
        <f>Q143*H143</f>
        <v>0.00080000000000000004</v>
      </c>
      <c r="S143" s="218">
        <v>0.001</v>
      </c>
      <c r="T143" s="219">
        <f>S143*H143</f>
        <v>0.02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0" t="s">
        <v>124</v>
      </c>
      <c r="AT143" s="220" t="s">
        <v>127</v>
      </c>
      <c r="AU143" s="220" t="s">
        <v>83</v>
      </c>
      <c r="AY143" s="14" t="s">
        <v>115</v>
      </c>
      <c r="BE143" s="221">
        <f>IF(N143="základní",J143,0)</f>
        <v>0</v>
      </c>
      <c r="BF143" s="221">
        <f>IF(N143="snížená",J143,0)</f>
        <v>0</v>
      </c>
      <c r="BG143" s="221">
        <f>IF(N143="zákl. přenesená",J143,0)</f>
        <v>0</v>
      </c>
      <c r="BH143" s="221">
        <f>IF(N143="sníž. přenesená",J143,0)</f>
        <v>0</v>
      </c>
      <c r="BI143" s="221">
        <f>IF(N143="nulová",J143,0)</f>
        <v>0</v>
      </c>
      <c r="BJ143" s="14" t="s">
        <v>81</v>
      </c>
      <c r="BK143" s="221">
        <f>ROUND(I143*H143,2)</f>
        <v>0</v>
      </c>
      <c r="BL143" s="14" t="s">
        <v>124</v>
      </c>
      <c r="BM143" s="220" t="s">
        <v>191</v>
      </c>
    </row>
    <row r="144" s="2" customFormat="1" ht="24.15" customHeight="1">
      <c r="A144" s="35"/>
      <c r="B144" s="36"/>
      <c r="C144" s="222" t="s">
        <v>156</v>
      </c>
      <c r="D144" s="222" t="s">
        <v>127</v>
      </c>
      <c r="E144" s="223" t="s">
        <v>192</v>
      </c>
      <c r="F144" s="224" t="s">
        <v>193</v>
      </c>
      <c r="G144" s="225" t="s">
        <v>145</v>
      </c>
      <c r="H144" s="226">
        <v>11</v>
      </c>
      <c r="I144" s="227"/>
      <c r="J144" s="228">
        <f>ROUND(I144*H144,2)</f>
        <v>0</v>
      </c>
      <c r="K144" s="224" t="s">
        <v>140</v>
      </c>
      <c r="L144" s="41"/>
      <c r="M144" s="229" t="s">
        <v>1</v>
      </c>
      <c r="N144" s="230" t="s">
        <v>41</v>
      </c>
      <c r="O144" s="88"/>
      <c r="P144" s="218">
        <f>O144*H144</f>
        <v>0</v>
      </c>
      <c r="Q144" s="218">
        <v>0</v>
      </c>
      <c r="R144" s="218">
        <f>Q144*H144</f>
        <v>0</v>
      </c>
      <c r="S144" s="218">
        <v>0.066000000000000003</v>
      </c>
      <c r="T144" s="219">
        <f>S144*H144</f>
        <v>0.72599999999999998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0" t="s">
        <v>124</v>
      </c>
      <c r="AT144" s="220" t="s">
        <v>127</v>
      </c>
      <c r="AU144" s="220" t="s">
        <v>83</v>
      </c>
      <c r="AY144" s="14" t="s">
        <v>115</v>
      </c>
      <c r="BE144" s="221">
        <f>IF(N144="základní",J144,0)</f>
        <v>0</v>
      </c>
      <c r="BF144" s="221">
        <f>IF(N144="snížená",J144,0)</f>
        <v>0</v>
      </c>
      <c r="BG144" s="221">
        <f>IF(N144="zákl. přenesená",J144,0)</f>
        <v>0</v>
      </c>
      <c r="BH144" s="221">
        <f>IF(N144="sníž. přenesená",J144,0)</f>
        <v>0</v>
      </c>
      <c r="BI144" s="221">
        <f>IF(N144="nulová",J144,0)</f>
        <v>0</v>
      </c>
      <c r="BJ144" s="14" t="s">
        <v>81</v>
      </c>
      <c r="BK144" s="221">
        <f>ROUND(I144*H144,2)</f>
        <v>0</v>
      </c>
      <c r="BL144" s="14" t="s">
        <v>124</v>
      </c>
      <c r="BM144" s="220" t="s">
        <v>194</v>
      </c>
    </row>
    <row r="145" s="2" customFormat="1" ht="24.15" customHeight="1">
      <c r="A145" s="35"/>
      <c r="B145" s="36"/>
      <c r="C145" s="222" t="s">
        <v>195</v>
      </c>
      <c r="D145" s="222" t="s">
        <v>127</v>
      </c>
      <c r="E145" s="223" t="s">
        <v>196</v>
      </c>
      <c r="F145" s="224" t="s">
        <v>197</v>
      </c>
      <c r="G145" s="225" t="s">
        <v>145</v>
      </c>
      <c r="H145" s="226">
        <v>32</v>
      </c>
      <c r="I145" s="227"/>
      <c r="J145" s="228">
        <f>ROUND(I145*H145,2)</f>
        <v>0</v>
      </c>
      <c r="K145" s="224" t="s">
        <v>130</v>
      </c>
      <c r="L145" s="41"/>
      <c r="M145" s="229" t="s">
        <v>1</v>
      </c>
      <c r="N145" s="230" t="s">
        <v>41</v>
      </c>
      <c r="O145" s="88"/>
      <c r="P145" s="218">
        <f>O145*H145</f>
        <v>0</v>
      </c>
      <c r="Q145" s="218">
        <v>0</v>
      </c>
      <c r="R145" s="218">
        <f>Q145*H145</f>
        <v>0</v>
      </c>
      <c r="S145" s="218">
        <v>0</v>
      </c>
      <c r="T145" s="21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0" t="s">
        <v>124</v>
      </c>
      <c r="AT145" s="220" t="s">
        <v>127</v>
      </c>
      <c r="AU145" s="220" t="s">
        <v>83</v>
      </c>
      <c r="AY145" s="14" t="s">
        <v>115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14" t="s">
        <v>81</v>
      </c>
      <c r="BK145" s="221">
        <f>ROUND(I145*H145,2)</f>
        <v>0</v>
      </c>
      <c r="BL145" s="14" t="s">
        <v>124</v>
      </c>
      <c r="BM145" s="220" t="s">
        <v>198</v>
      </c>
    </row>
    <row r="146" s="2" customFormat="1" ht="37.8" customHeight="1">
      <c r="A146" s="35"/>
      <c r="B146" s="36"/>
      <c r="C146" s="222" t="s">
        <v>123</v>
      </c>
      <c r="D146" s="222" t="s">
        <v>127</v>
      </c>
      <c r="E146" s="223" t="s">
        <v>199</v>
      </c>
      <c r="F146" s="224" t="s">
        <v>200</v>
      </c>
      <c r="G146" s="225" t="s">
        <v>145</v>
      </c>
      <c r="H146" s="226">
        <v>4</v>
      </c>
      <c r="I146" s="227"/>
      <c r="J146" s="228">
        <f>ROUND(I146*H146,2)</f>
        <v>0</v>
      </c>
      <c r="K146" s="224" t="s">
        <v>130</v>
      </c>
      <c r="L146" s="41"/>
      <c r="M146" s="229" t="s">
        <v>1</v>
      </c>
      <c r="N146" s="230" t="s">
        <v>41</v>
      </c>
      <c r="O146" s="88"/>
      <c r="P146" s="218">
        <f>O146*H146</f>
        <v>0</v>
      </c>
      <c r="Q146" s="218">
        <v>0</v>
      </c>
      <c r="R146" s="218">
        <f>Q146*H146</f>
        <v>0</v>
      </c>
      <c r="S146" s="218">
        <v>0.037499999999999999</v>
      </c>
      <c r="T146" s="219">
        <f>S146*H146</f>
        <v>0.14999999999999999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0" t="s">
        <v>124</v>
      </c>
      <c r="AT146" s="220" t="s">
        <v>127</v>
      </c>
      <c r="AU146" s="220" t="s">
        <v>83</v>
      </c>
      <c r="AY146" s="14" t="s">
        <v>115</v>
      </c>
      <c r="BE146" s="221">
        <f>IF(N146="základní",J146,0)</f>
        <v>0</v>
      </c>
      <c r="BF146" s="221">
        <f>IF(N146="snížená",J146,0)</f>
        <v>0</v>
      </c>
      <c r="BG146" s="221">
        <f>IF(N146="zákl. přenesená",J146,0)</f>
        <v>0</v>
      </c>
      <c r="BH146" s="221">
        <f>IF(N146="sníž. přenesená",J146,0)</f>
        <v>0</v>
      </c>
      <c r="BI146" s="221">
        <f>IF(N146="nulová",J146,0)</f>
        <v>0</v>
      </c>
      <c r="BJ146" s="14" t="s">
        <v>81</v>
      </c>
      <c r="BK146" s="221">
        <f>ROUND(I146*H146,2)</f>
        <v>0</v>
      </c>
      <c r="BL146" s="14" t="s">
        <v>124</v>
      </c>
      <c r="BM146" s="220" t="s">
        <v>201</v>
      </c>
    </row>
    <row r="147" s="2" customFormat="1" ht="24.15" customHeight="1">
      <c r="A147" s="35"/>
      <c r="B147" s="36"/>
      <c r="C147" s="222" t="s">
        <v>202</v>
      </c>
      <c r="D147" s="222" t="s">
        <v>127</v>
      </c>
      <c r="E147" s="223" t="s">
        <v>203</v>
      </c>
      <c r="F147" s="224" t="s">
        <v>204</v>
      </c>
      <c r="G147" s="225" t="s">
        <v>121</v>
      </c>
      <c r="H147" s="226">
        <v>4.5</v>
      </c>
      <c r="I147" s="227"/>
      <c r="J147" s="228">
        <f>ROUND(I147*H147,2)</f>
        <v>0</v>
      </c>
      <c r="K147" s="224" t="s">
        <v>122</v>
      </c>
      <c r="L147" s="41"/>
      <c r="M147" s="229" t="s">
        <v>1</v>
      </c>
      <c r="N147" s="230" t="s">
        <v>41</v>
      </c>
      <c r="O147" s="88"/>
      <c r="P147" s="218">
        <f>O147*H147</f>
        <v>0</v>
      </c>
      <c r="Q147" s="218">
        <v>0</v>
      </c>
      <c r="R147" s="218">
        <f>Q147*H147</f>
        <v>0</v>
      </c>
      <c r="S147" s="218">
        <v>2.5</v>
      </c>
      <c r="T147" s="219">
        <f>S147*H147</f>
        <v>11.25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0" t="s">
        <v>124</v>
      </c>
      <c r="AT147" s="220" t="s">
        <v>127</v>
      </c>
      <c r="AU147" s="220" t="s">
        <v>83</v>
      </c>
      <c r="AY147" s="14" t="s">
        <v>115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14" t="s">
        <v>81</v>
      </c>
      <c r="BK147" s="221">
        <f>ROUND(I147*H147,2)</f>
        <v>0</v>
      </c>
      <c r="BL147" s="14" t="s">
        <v>124</v>
      </c>
      <c r="BM147" s="220" t="s">
        <v>205</v>
      </c>
    </row>
    <row r="148" s="2" customFormat="1" ht="33" customHeight="1">
      <c r="A148" s="35"/>
      <c r="B148" s="36"/>
      <c r="C148" s="222" t="s">
        <v>165</v>
      </c>
      <c r="D148" s="222" t="s">
        <v>127</v>
      </c>
      <c r="E148" s="223" t="s">
        <v>206</v>
      </c>
      <c r="F148" s="224" t="s">
        <v>207</v>
      </c>
      <c r="G148" s="225" t="s">
        <v>121</v>
      </c>
      <c r="H148" s="226">
        <v>2.2000000000000002</v>
      </c>
      <c r="I148" s="227"/>
      <c r="J148" s="228">
        <f>ROUND(I148*H148,2)</f>
        <v>0</v>
      </c>
      <c r="K148" s="224" t="s">
        <v>130</v>
      </c>
      <c r="L148" s="41"/>
      <c r="M148" s="229" t="s">
        <v>1</v>
      </c>
      <c r="N148" s="230" t="s">
        <v>41</v>
      </c>
      <c r="O148" s="88"/>
      <c r="P148" s="218">
        <f>O148*H148</f>
        <v>0</v>
      </c>
      <c r="Q148" s="218">
        <v>0.48818</v>
      </c>
      <c r="R148" s="218">
        <f>Q148*H148</f>
        <v>1.0739960000000002</v>
      </c>
      <c r="S148" s="218">
        <v>0</v>
      </c>
      <c r="T148" s="21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0" t="s">
        <v>124</v>
      </c>
      <c r="AT148" s="220" t="s">
        <v>127</v>
      </c>
      <c r="AU148" s="220" t="s">
        <v>83</v>
      </c>
      <c r="AY148" s="14" t="s">
        <v>115</v>
      </c>
      <c r="BE148" s="221">
        <f>IF(N148="základní",J148,0)</f>
        <v>0</v>
      </c>
      <c r="BF148" s="221">
        <f>IF(N148="snížená",J148,0)</f>
        <v>0</v>
      </c>
      <c r="BG148" s="221">
        <f>IF(N148="zákl. přenesená",J148,0)</f>
        <v>0</v>
      </c>
      <c r="BH148" s="221">
        <f>IF(N148="sníž. přenesená",J148,0)</f>
        <v>0</v>
      </c>
      <c r="BI148" s="221">
        <f>IF(N148="nulová",J148,0)</f>
        <v>0</v>
      </c>
      <c r="BJ148" s="14" t="s">
        <v>81</v>
      </c>
      <c r="BK148" s="221">
        <f>ROUND(I148*H148,2)</f>
        <v>0</v>
      </c>
      <c r="BL148" s="14" t="s">
        <v>124</v>
      </c>
      <c r="BM148" s="220" t="s">
        <v>208</v>
      </c>
    </row>
    <row r="149" s="2" customFormat="1" ht="33" customHeight="1">
      <c r="A149" s="35"/>
      <c r="B149" s="36"/>
      <c r="C149" s="222" t="s">
        <v>209</v>
      </c>
      <c r="D149" s="222" t="s">
        <v>127</v>
      </c>
      <c r="E149" s="223" t="s">
        <v>210</v>
      </c>
      <c r="F149" s="224" t="s">
        <v>211</v>
      </c>
      <c r="G149" s="225" t="s">
        <v>145</v>
      </c>
      <c r="H149" s="226">
        <v>6</v>
      </c>
      <c r="I149" s="227"/>
      <c r="J149" s="228">
        <f>ROUND(I149*H149,2)</f>
        <v>0</v>
      </c>
      <c r="K149" s="224" t="s">
        <v>130</v>
      </c>
      <c r="L149" s="41"/>
      <c r="M149" s="229" t="s">
        <v>1</v>
      </c>
      <c r="N149" s="230" t="s">
        <v>41</v>
      </c>
      <c r="O149" s="88"/>
      <c r="P149" s="218">
        <f>O149*H149</f>
        <v>0</v>
      </c>
      <c r="Q149" s="218">
        <v>0.037199999999999997</v>
      </c>
      <c r="R149" s="218">
        <f>Q149*H149</f>
        <v>0.22319999999999998</v>
      </c>
      <c r="S149" s="218">
        <v>0</v>
      </c>
      <c r="T149" s="21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0" t="s">
        <v>124</v>
      </c>
      <c r="AT149" s="220" t="s">
        <v>127</v>
      </c>
      <c r="AU149" s="220" t="s">
        <v>83</v>
      </c>
      <c r="AY149" s="14" t="s">
        <v>115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14" t="s">
        <v>81</v>
      </c>
      <c r="BK149" s="221">
        <f>ROUND(I149*H149,2)</f>
        <v>0</v>
      </c>
      <c r="BL149" s="14" t="s">
        <v>124</v>
      </c>
      <c r="BM149" s="220" t="s">
        <v>212</v>
      </c>
    </row>
    <row r="150" s="2" customFormat="1" ht="33" customHeight="1">
      <c r="A150" s="35"/>
      <c r="B150" s="36"/>
      <c r="C150" s="222" t="s">
        <v>213</v>
      </c>
      <c r="D150" s="222" t="s">
        <v>127</v>
      </c>
      <c r="E150" s="223" t="s">
        <v>214</v>
      </c>
      <c r="F150" s="224" t="s">
        <v>215</v>
      </c>
      <c r="G150" s="225" t="s">
        <v>145</v>
      </c>
      <c r="H150" s="226">
        <v>23</v>
      </c>
      <c r="I150" s="227"/>
      <c r="J150" s="228">
        <f>ROUND(I150*H150,2)</f>
        <v>0</v>
      </c>
      <c r="K150" s="224" t="s">
        <v>140</v>
      </c>
      <c r="L150" s="41"/>
      <c r="M150" s="229" t="s">
        <v>1</v>
      </c>
      <c r="N150" s="230" t="s">
        <v>41</v>
      </c>
      <c r="O150" s="88"/>
      <c r="P150" s="218">
        <f>O150*H150</f>
        <v>0</v>
      </c>
      <c r="Q150" s="218">
        <v>0.060429999999999998</v>
      </c>
      <c r="R150" s="218">
        <f>Q150*H150</f>
        <v>1.3898899999999999</v>
      </c>
      <c r="S150" s="218">
        <v>0</v>
      </c>
      <c r="T150" s="21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0" t="s">
        <v>124</v>
      </c>
      <c r="AT150" s="220" t="s">
        <v>127</v>
      </c>
      <c r="AU150" s="220" t="s">
        <v>83</v>
      </c>
      <c r="AY150" s="14" t="s">
        <v>115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14" t="s">
        <v>81</v>
      </c>
      <c r="BK150" s="221">
        <f>ROUND(I150*H150,2)</f>
        <v>0</v>
      </c>
      <c r="BL150" s="14" t="s">
        <v>124</v>
      </c>
      <c r="BM150" s="220" t="s">
        <v>216</v>
      </c>
    </row>
    <row r="151" s="2" customFormat="1" ht="24.15" customHeight="1">
      <c r="A151" s="35"/>
      <c r="B151" s="36"/>
      <c r="C151" s="222" t="s">
        <v>217</v>
      </c>
      <c r="D151" s="222" t="s">
        <v>127</v>
      </c>
      <c r="E151" s="223" t="s">
        <v>218</v>
      </c>
      <c r="F151" s="224" t="s">
        <v>219</v>
      </c>
      <c r="G151" s="225" t="s">
        <v>145</v>
      </c>
      <c r="H151" s="226">
        <v>23</v>
      </c>
      <c r="I151" s="227"/>
      <c r="J151" s="228">
        <f>ROUND(I151*H151,2)</f>
        <v>0</v>
      </c>
      <c r="K151" s="224" t="s">
        <v>130</v>
      </c>
      <c r="L151" s="41"/>
      <c r="M151" s="229" t="s">
        <v>1</v>
      </c>
      <c r="N151" s="230" t="s">
        <v>41</v>
      </c>
      <c r="O151" s="88"/>
      <c r="P151" s="218">
        <f>O151*H151</f>
        <v>0</v>
      </c>
      <c r="Q151" s="218">
        <v>0.0015</v>
      </c>
      <c r="R151" s="218">
        <f>Q151*H151</f>
        <v>0.034500000000000003</v>
      </c>
      <c r="S151" s="218">
        <v>0</v>
      </c>
      <c r="T151" s="21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0" t="s">
        <v>124</v>
      </c>
      <c r="AT151" s="220" t="s">
        <v>127</v>
      </c>
      <c r="AU151" s="220" t="s">
        <v>83</v>
      </c>
      <c r="AY151" s="14" t="s">
        <v>115</v>
      </c>
      <c r="BE151" s="221">
        <f>IF(N151="základní",J151,0)</f>
        <v>0</v>
      </c>
      <c r="BF151" s="221">
        <f>IF(N151="snížená",J151,0)</f>
        <v>0</v>
      </c>
      <c r="BG151" s="221">
        <f>IF(N151="zákl. přenesená",J151,0)</f>
        <v>0</v>
      </c>
      <c r="BH151" s="221">
        <f>IF(N151="sníž. přenesená",J151,0)</f>
        <v>0</v>
      </c>
      <c r="BI151" s="221">
        <f>IF(N151="nulová",J151,0)</f>
        <v>0</v>
      </c>
      <c r="BJ151" s="14" t="s">
        <v>81</v>
      </c>
      <c r="BK151" s="221">
        <f>ROUND(I151*H151,2)</f>
        <v>0</v>
      </c>
      <c r="BL151" s="14" t="s">
        <v>124</v>
      </c>
      <c r="BM151" s="220" t="s">
        <v>220</v>
      </c>
    </row>
    <row r="152" s="2" customFormat="1" ht="16.5" customHeight="1">
      <c r="A152" s="35"/>
      <c r="B152" s="36"/>
      <c r="C152" s="208" t="s">
        <v>221</v>
      </c>
      <c r="D152" s="208" t="s">
        <v>118</v>
      </c>
      <c r="E152" s="209" t="s">
        <v>222</v>
      </c>
      <c r="F152" s="210" t="s">
        <v>223</v>
      </c>
      <c r="G152" s="211" t="s">
        <v>224</v>
      </c>
      <c r="H152" s="212">
        <v>7</v>
      </c>
      <c r="I152" s="213"/>
      <c r="J152" s="214">
        <f>ROUND(I152*H152,2)</f>
        <v>0</v>
      </c>
      <c r="K152" s="210" t="s">
        <v>1</v>
      </c>
      <c r="L152" s="215"/>
      <c r="M152" s="216" t="s">
        <v>1</v>
      </c>
      <c r="N152" s="217" t="s">
        <v>41</v>
      </c>
      <c r="O152" s="88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0" t="s">
        <v>123</v>
      </c>
      <c r="AT152" s="220" t="s">
        <v>118</v>
      </c>
      <c r="AU152" s="220" t="s">
        <v>83</v>
      </c>
      <c r="AY152" s="14" t="s">
        <v>115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14" t="s">
        <v>81</v>
      </c>
      <c r="BK152" s="221">
        <f>ROUND(I152*H152,2)</f>
        <v>0</v>
      </c>
      <c r="BL152" s="14" t="s">
        <v>124</v>
      </c>
      <c r="BM152" s="220" t="s">
        <v>225</v>
      </c>
    </row>
    <row r="153" s="2" customFormat="1" ht="16.5" customHeight="1">
      <c r="A153" s="35"/>
      <c r="B153" s="36"/>
      <c r="C153" s="222" t="s">
        <v>226</v>
      </c>
      <c r="D153" s="222" t="s">
        <v>127</v>
      </c>
      <c r="E153" s="223" t="s">
        <v>227</v>
      </c>
      <c r="F153" s="224" t="s">
        <v>228</v>
      </c>
      <c r="G153" s="225" t="s">
        <v>229</v>
      </c>
      <c r="H153" s="226">
        <v>2</v>
      </c>
      <c r="I153" s="227"/>
      <c r="J153" s="228">
        <f>ROUND(I153*H153,2)</f>
        <v>0</v>
      </c>
      <c r="K153" s="224" t="s">
        <v>1</v>
      </c>
      <c r="L153" s="41"/>
      <c r="M153" s="229" t="s">
        <v>1</v>
      </c>
      <c r="N153" s="230" t="s">
        <v>41</v>
      </c>
      <c r="O153" s="88"/>
      <c r="P153" s="218">
        <f>O153*H153</f>
        <v>0</v>
      </c>
      <c r="Q153" s="218">
        <v>0</v>
      </c>
      <c r="R153" s="218">
        <f>Q153*H153</f>
        <v>0</v>
      </c>
      <c r="S153" s="218">
        <v>0</v>
      </c>
      <c r="T153" s="21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0" t="s">
        <v>124</v>
      </c>
      <c r="AT153" s="220" t="s">
        <v>127</v>
      </c>
      <c r="AU153" s="220" t="s">
        <v>83</v>
      </c>
      <c r="AY153" s="14" t="s">
        <v>115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14" t="s">
        <v>81</v>
      </c>
      <c r="BK153" s="221">
        <f>ROUND(I153*H153,2)</f>
        <v>0</v>
      </c>
      <c r="BL153" s="14" t="s">
        <v>124</v>
      </c>
      <c r="BM153" s="220" t="s">
        <v>230</v>
      </c>
    </row>
    <row r="154" s="2" customFormat="1" ht="24.15" customHeight="1">
      <c r="A154" s="35"/>
      <c r="B154" s="36"/>
      <c r="C154" s="208" t="s">
        <v>231</v>
      </c>
      <c r="D154" s="208" t="s">
        <v>118</v>
      </c>
      <c r="E154" s="209" t="s">
        <v>232</v>
      </c>
      <c r="F154" s="210" t="s">
        <v>233</v>
      </c>
      <c r="G154" s="211" t="s">
        <v>135</v>
      </c>
      <c r="H154" s="212">
        <v>0.059999999999999998</v>
      </c>
      <c r="I154" s="213"/>
      <c r="J154" s="214">
        <f>ROUND(I154*H154,2)</f>
        <v>0</v>
      </c>
      <c r="K154" s="210" t="s">
        <v>146</v>
      </c>
      <c r="L154" s="215"/>
      <c r="M154" s="216" t="s">
        <v>1</v>
      </c>
      <c r="N154" s="217" t="s">
        <v>41</v>
      </c>
      <c r="O154" s="88"/>
      <c r="P154" s="218">
        <f>O154*H154</f>
        <v>0</v>
      </c>
      <c r="Q154" s="218">
        <v>1</v>
      </c>
      <c r="R154" s="218">
        <f>Q154*H154</f>
        <v>0.059999999999999998</v>
      </c>
      <c r="S154" s="218">
        <v>0</v>
      </c>
      <c r="T154" s="21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0" t="s">
        <v>123</v>
      </c>
      <c r="AT154" s="220" t="s">
        <v>118</v>
      </c>
      <c r="AU154" s="220" t="s">
        <v>83</v>
      </c>
      <c r="AY154" s="14" t="s">
        <v>115</v>
      </c>
      <c r="BE154" s="221">
        <f>IF(N154="základní",J154,0)</f>
        <v>0</v>
      </c>
      <c r="BF154" s="221">
        <f>IF(N154="snížená",J154,0)</f>
        <v>0</v>
      </c>
      <c r="BG154" s="221">
        <f>IF(N154="zákl. přenesená",J154,0)</f>
        <v>0</v>
      </c>
      <c r="BH154" s="221">
        <f>IF(N154="sníž. přenesená",J154,0)</f>
        <v>0</v>
      </c>
      <c r="BI154" s="221">
        <f>IF(N154="nulová",J154,0)</f>
        <v>0</v>
      </c>
      <c r="BJ154" s="14" t="s">
        <v>81</v>
      </c>
      <c r="BK154" s="221">
        <f>ROUND(I154*H154,2)</f>
        <v>0</v>
      </c>
      <c r="BL154" s="14" t="s">
        <v>124</v>
      </c>
      <c r="BM154" s="220" t="s">
        <v>234</v>
      </c>
    </row>
    <row r="155" s="12" customFormat="1" ht="22.8" customHeight="1">
      <c r="A155" s="12"/>
      <c r="B155" s="192"/>
      <c r="C155" s="193"/>
      <c r="D155" s="194" t="s">
        <v>75</v>
      </c>
      <c r="E155" s="206" t="s">
        <v>235</v>
      </c>
      <c r="F155" s="206" t="s">
        <v>236</v>
      </c>
      <c r="G155" s="193"/>
      <c r="H155" s="193"/>
      <c r="I155" s="196"/>
      <c r="J155" s="207">
        <f>BK155</f>
        <v>0</v>
      </c>
      <c r="K155" s="193"/>
      <c r="L155" s="198"/>
      <c r="M155" s="199"/>
      <c r="N155" s="200"/>
      <c r="O155" s="200"/>
      <c r="P155" s="201">
        <f>SUM(P156:P157)</f>
        <v>0</v>
      </c>
      <c r="Q155" s="200"/>
      <c r="R155" s="201">
        <f>SUM(R156:R157)</f>
        <v>0</v>
      </c>
      <c r="S155" s="200"/>
      <c r="T155" s="202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3" t="s">
        <v>81</v>
      </c>
      <c r="AT155" s="204" t="s">
        <v>75</v>
      </c>
      <c r="AU155" s="204" t="s">
        <v>81</v>
      </c>
      <c r="AY155" s="203" t="s">
        <v>115</v>
      </c>
      <c r="BK155" s="205">
        <f>SUM(BK156:BK157)</f>
        <v>0</v>
      </c>
    </row>
    <row r="156" s="2" customFormat="1" ht="33" customHeight="1">
      <c r="A156" s="35"/>
      <c r="B156" s="36"/>
      <c r="C156" s="222" t="s">
        <v>237</v>
      </c>
      <c r="D156" s="222" t="s">
        <v>127</v>
      </c>
      <c r="E156" s="223" t="s">
        <v>238</v>
      </c>
      <c r="F156" s="224" t="s">
        <v>239</v>
      </c>
      <c r="G156" s="225" t="s">
        <v>135</v>
      </c>
      <c r="H156" s="226">
        <v>38</v>
      </c>
      <c r="I156" s="227"/>
      <c r="J156" s="228">
        <f>ROUND(I156*H156,2)</f>
        <v>0</v>
      </c>
      <c r="K156" s="224" t="s">
        <v>146</v>
      </c>
      <c r="L156" s="41"/>
      <c r="M156" s="229" t="s">
        <v>1</v>
      </c>
      <c r="N156" s="230" t="s">
        <v>41</v>
      </c>
      <c r="O156" s="88"/>
      <c r="P156" s="218">
        <f>O156*H156</f>
        <v>0</v>
      </c>
      <c r="Q156" s="218">
        <v>0</v>
      </c>
      <c r="R156" s="218">
        <f>Q156*H156</f>
        <v>0</v>
      </c>
      <c r="S156" s="218">
        <v>0</v>
      </c>
      <c r="T156" s="21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0" t="s">
        <v>124</v>
      </c>
      <c r="AT156" s="220" t="s">
        <v>127</v>
      </c>
      <c r="AU156" s="220" t="s">
        <v>83</v>
      </c>
      <c r="AY156" s="14" t="s">
        <v>115</v>
      </c>
      <c r="BE156" s="221">
        <f>IF(N156="základní",J156,0)</f>
        <v>0</v>
      </c>
      <c r="BF156" s="221">
        <f>IF(N156="snížená",J156,0)</f>
        <v>0</v>
      </c>
      <c r="BG156" s="221">
        <f>IF(N156="zákl. přenesená",J156,0)</f>
        <v>0</v>
      </c>
      <c r="BH156" s="221">
        <f>IF(N156="sníž. přenesená",J156,0)</f>
        <v>0</v>
      </c>
      <c r="BI156" s="221">
        <f>IF(N156="nulová",J156,0)</f>
        <v>0</v>
      </c>
      <c r="BJ156" s="14" t="s">
        <v>81</v>
      </c>
      <c r="BK156" s="221">
        <f>ROUND(I156*H156,2)</f>
        <v>0</v>
      </c>
      <c r="BL156" s="14" t="s">
        <v>124</v>
      </c>
      <c r="BM156" s="220" t="s">
        <v>240</v>
      </c>
    </row>
    <row r="157" s="2" customFormat="1" ht="16.5" customHeight="1">
      <c r="A157" s="35"/>
      <c r="B157" s="36"/>
      <c r="C157" s="208" t="s">
        <v>241</v>
      </c>
      <c r="D157" s="208" t="s">
        <v>118</v>
      </c>
      <c r="E157" s="209" t="s">
        <v>242</v>
      </c>
      <c r="F157" s="210" t="s">
        <v>243</v>
      </c>
      <c r="G157" s="211" t="s">
        <v>244</v>
      </c>
      <c r="H157" s="212">
        <v>1</v>
      </c>
      <c r="I157" s="213"/>
      <c r="J157" s="214">
        <f>ROUND(I157*H157,2)</f>
        <v>0</v>
      </c>
      <c r="K157" s="210" t="s">
        <v>1</v>
      </c>
      <c r="L157" s="215"/>
      <c r="M157" s="216" t="s">
        <v>1</v>
      </c>
      <c r="N157" s="217" t="s">
        <v>41</v>
      </c>
      <c r="O157" s="88"/>
      <c r="P157" s="218">
        <f>O157*H157</f>
        <v>0</v>
      </c>
      <c r="Q157" s="218">
        <v>0</v>
      </c>
      <c r="R157" s="218">
        <f>Q157*H157</f>
        <v>0</v>
      </c>
      <c r="S157" s="218">
        <v>0</v>
      </c>
      <c r="T157" s="21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0" t="s">
        <v>123</v>
      </c>
      <c r="AT157" s="220" t="s">
        <v>118</v>
      </c>
      <c r="AU157" s="220" t="s">
        <v>83</v>
      </c>
      <c r="AY157" s="14" t="s">
        <v>115</v>
      </c>
      <c r="BE157" s="221">
        <f>IF(N157="základní",J157,0)</f>
        <v>0</v>
      </c>
      <c r="BF157" s="221">
        <f>IF(N157="snížená",J157,0)</f>
        <v>0</v>
      </c>
      <c r="BG157" s="221">
        <f>IF(N157="zákl. přenesená",J157,0)</f>
        <v>0</v>
      </c>
      <c r="BH157" s="221">
        <f>IF(N157="sníž. přenesená",J157,0)</f>
        <v>0</v>
      </c>
      <c r="BI157" s="221">
        <f>IF(N157="nulová",J157,0)</f>
        <v>0</v>
      </c>
      <c r="BJ157" s="14" t="s">
        <v>81</v>
      </c>
      <c r="BK157" s="221">
        <f>ROUND(I157*H157,2)</f>
        <v>0</v>
      </c>
      <c r="BL157" s="14" t="s">
        <v>124</v>
      </c>
      <c r="BM157" s="220" t="s">
        <v>245</v>
      </c>
    </row>
    <row r="158" s="12" customFormat="1" ht="25.92" customHeight="1">
      <c r="A158" s="12"/>
      <c r="B158" s="192"/>
      <c r="C158" s="193"/>
      <c r="D158" s="194" t="s">
        <v>75</v>
      </c>
      <c r="E158" s="195" t="s">
        <v>246</v>
      </c>
      <c r="F158" s="195" t="s">
        <v>247</v>
      </c>
      <c r="G158" s="193"/>
      <c r="H158" s="193"/>
      <c r="I158" s="196"/>
      <c r="J158" s="197">
        <f>BK158</f>
        <v>0</v>
      </c>
      <c r="K158" s="193"/>
      <c r="L158" s="198"/>
      <c r="M158" s="199"/>
      <c r="N158" s="200"/>
      <c r="O158" s="200"/>
      <c r="P158" s="201">
        <f>P159</f>
        <v>0</v>
      </c>
      <c r="Q158" s="200"/>
      <c r="R158" s="201">
        <f>R159</f>
        <v>0</v>
      </c>
      <c r="S158" s="200"/>
      <c r="T158" s="202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3" t="s">
        <v>156</v>
      </c>
      <c r="AT158" s="204" t="s">
        <v>75</v>
      </c>
      <c r="AU158" s="204" t="s">
        <v>76</v>
      </c>
      <c r="AY158" s="203" t="s">
        <v>115</v>
      </c>
      <c r="BK158" s="205">
        <f>BK159</f>
        <v>0</v>
      </c>
    </row>
    <row r="159" s="12" customFormat="1" ht="22.8" customHeight="1">
      <c r="A159" s="12"/>
      <c r="B159" s="192"/>
      <c r="C159" s="193"/>
      <c r="D159" s="194" t="s">
        <v>75</v>
      </c>
      <c r="E159" s="206" t="s">
        <v>248</v>
      </c>
      <c r="F159" s="206" t="s">
        <v>249</v>
      </c>
      <c r="G159" s="193"/>
      <c r="H159" s="193"/>
      <c r="I159" s="196"/>
      <c r="J159" s="207">
        <f>BK159</f>
        <v>0</v>
      </c>
      <c r="K159" s="193"/>
      <c r="L159" s="198"/>
      <c r="M159" s="199"/>
      <c r="N159" s="200"/>
      <c r="O159" s="200"/>
      <c r="P159" s="201">
        <f>SUM(P160:P162)</f>
        <v>0</v>
      </c>
      <c r="Q159" s="200"/>
      <c r="R159" s="201">
        <f>SUM(R160:R162)</f>
        <v>0</v>
      </c>
      <c r="S159" s="200"/>
      <c r="T159" s="202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3" t="s">
        <v>156</v>
      </c>
      <c r="AT159" s="204" t="s">
        <v>75</v>
      </c>
      <c r="AU159" s="204" t="s">
        <v>81</v>
      </c>
      <c r="AY159" s="203" t="s">
        <v>115</v>
      </c>
      <c r="BK159" s="205">
        <f>SUM(BK160:BK162)</f>
        <v>0</v>
      </c>
    </row>
    <row r="160" s="2" customFormat="1" ht="21.75" customHeight="1">
      <c r="A160" s="35"/>
      <c r="B160" s="36"/>
      <c r="C160" s="208" t="s">
        <v>250</v>
      </c>
      <c r="D160" s="208" t="s">
        <v>118</v>
      </c>
      <c r="E160" s="209" t="s">
        <v>251</v>
      </c>
      <c r="F160" s="210" t="s">
        <v>252</v>
      </c>
      <c r="G160" s="211" t="s">
        <v>135</v>
      </c>
      <c r="H160" s="212">
        <v>3.5</v>
      </c>
      <c r="I160" s="213"/>
      <c r="J160" s="214">
        <f>ROUND(I160*H160,2)</f>
        <v>0</v>
      </c>
      <c r="K160" s="210" t="s">
        <v>1</v>
      </c>
      <c r="L160" s="215"/>
      <c r="M160" s="216" t="s">
        <v>1</v>
      </c>
      <c r="N160" s="217" t="s">
        <v>41</v>
      </c>
      <c r="O160" s="88"/>
      <c r="P160" s="218">
        <f>O160*H160</f>
        <v>0</v>
      </c>
      <c r="Q160" s="218">
        <v>0</v>
      </c>
      <c r="R160" s="218">
        <f>Q160*H160</f>
        <v>0</v>
      </c>
      <c r="S160" s="218">
        <v>0</v>
      </c>
      <c r="T160" s="21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0" t="s">
        <v>123</v>
      </c>
      <c r="AT160" s="220" t="s">
        <v>118</v>
      </c>
      <c r="AU160" s="220" t="s">
        <v>83</v>
      </c>
      <c r="AY160" s="14" t="s">
        <v>115</v>
      </c>
      <c r="BE160" s="221">
        <f>IF(N160="základní",J160,0)</f>
        <v>0</v>
      </c>
      <c r="BF160" s="221">
        <f>IF(N160="snížená",J160,0)</f>
        <v>0</v>
      </c>
      <c r="BG160" s="221">
        <f>IF(N160="zákl. přenesená",J160,0)</f>
        <v>0</v>
      </c>
      <c r="BH160" s="221">
        <f>IF(N160="sníž. přenesená",J160,0)</f>
        <v>0</v>
      </c>
      <c r="BI160" s="221">
        <f>IF(N160="nulová",J160,0)</f>
        <v>0</v>
      </c>
      <c r="BJ160" s="14" t="s">
        <v>81</v>
      </c>
      <c r="BK160" s="221">
        <f>ROUND(I160*H160,2)</f>
        <v>0</v>
      </c>
      <c r="BL160" s="14" t="s">
        <v>124</v>
      </c>
      <c r="BM160" s="220" t="s">
        <v>253</v>
      </c>
    </row>
    <row r="161" s="2" customFormat="1" ht="16.5" customHeight="1">
      <c r="A161" s="35"/>
      <c r="B161" s="36"/>
      <c r="C161" s="222" t="s">
        <v>8</v>
      </c>
      <c r="D161" s="222" t="s">
        <v>127</v>
      </c>
      <c r="E161" s="223" t="s">
        <v>254</v>
      </c>
      <c r="F161" s="224" t="s">
        <v>255</v>
      </c>
      <c r="G161" s="225" t="s">
        <v>256</v>
      </c>
      <c r="H161" s="226">
        <v>1</v>
      </c>
      <c r="I161" s="227"/>
      <c r="J161" s="228">
        <f>ROUND(I161*H161,2)</f>
        <v>0</v>
      </c>
      <c r="K161" s="224" t="s">
        <v>130</v>
      </c>
      <c r="L161" s="41"/>
      <c r="M161" s="229" t="s">
        <v>1</v>
      </c>
      <c r="N161" s="230" t="s">
        <v>41</v>
      </c>
      <c r="O161" s="88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0" t="s">
        <v>257</v>
      </c>
      <c r="AT161" s="220" t="s">
        <v>127</v>
      </c>
      <c r="AU161" s="220" t="s">
        <v>83</v>
      </c>
      <c r="AY161" s="14" t="s">
        <v>115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14" t="s">
        <v>81</v>
      </c>
      <c r="BK161" s="221">
        <f>ROUND(I161*H161,2)</f>
        <v>0</v>
      </c>
      <c r="BL161" s="14" t="s">
        <v>257</v>
      </c>
      <c r="BM161" s="220" t="s">
        <v>258</v>
      </c>
    </row>
    <row r="162" s="2" customFormat="1" ht="16.5" customHeight="1">
      <c r="A162" s="35"/>
      <c r="B162" s="36"/>
      <c r="C162" s="208" t="s">
        <v>259</v>
      </c>
      <c r="D162" s="208" t="s">
        <v>118</v>
      </c>
      <c r="E162" s="209" t="s">
        <v>260</v>
      </c>
      <c r="F162" s="210" t="s">
        <v>261</v>
      </c>
      <c r="G162" s="211" t="s">
        <v>1</v>
      </c>
      <c r="H162" s="212">
        <v>1</v>
      </c>
      <c r="I162" s="213"/>
      <c r="J162" s="214">
        <f>ROUND(I162*H162,2)</f>
        <v>0</v>
      </c>
      <c r="K162" s="210" t="s">
        <v>1</v>
      </c>
      <c r="L162" s="215"/>
      <c r="M162" s="231" t="s">
        <v>1</v>
      </c>
      <c r="N162" s="232" t="s">
        <v>41</v>
      </c>
      <c r="O162" s="233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0" t="s">
        <v>123</v>
      </c>
      <c r="AT162" s="220" t="s">
        <v>118</v>
      </c>
      <c r="AU162" s="220" t="s">
        <v>83</v>
      </c>
      <c r="AY162" s="14" t="s">
        <v>115</v>
      </c>
      <c r="BE162" s="221">
        <f>IF(N162="základní",J162,0)</f>
        <v>0</v>
      </c>
      <c r="BF162" s="221">
        <f>IF(N162="snížená",J162,0)</f>
        <v>0</v>
      </c>
      <c r="BG162" s="221">
        <f>IF(N162="zákl. přenesená",J162,0)</f>
        <v>0</v>
      </c>
      <c r="BH162" s="221">
        <f>IF(N162="sníž. přenesená",J162,0)</f>
        <v>0</v>
      </c>
      <c r="BI162" s="221">
        <f>IF(N162="nulová",J162,0)</f>
        <v>0</v>
      </c>
      <c r="BJ162" s="14" t="s">
        <v>81</v>
      </c>
      <c r="BK162" s="221">
        <f>ROUND(I162*H162,2)</f>
        <v>0</v>
      </c>
      <c r="BL162" s="14" t="s">
        <v>124</v>
      </c>
      <c r="BM162" s="220" t="s">
        <v>262</v>
      </c>
    </row>
    <row r="163" s="2" customFormat="1" ht="6.96" customHeight="1">
      <c r="A163" s="35"/>
      <c r="B163" s="63"/>
      <c r="C163" s="64"/>
      <c r="D163" s="64"/>
      <c r="E163" s="64"/>
      <c r="F163" s="64"/>
      <c r="G163" s="64"/>
      <c r="H163" s="64"/>
      <c r="I163" s="64"/>
      <c r="J163" s="64"/>
      <c r="K163" s="64"/>
      <c r="L163" s="41"/>
      <c r="M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</row>
  </sheetData>
  <sheetProtection sheet="1" autoFilter="0" formatColumns="0" formatRows="0" objects="1" scenarios="1" spinCount="100000" saltValue="eN5Q0VqU/up0VkWxLxHdDy31vg0kp6CL9w3UCQbivec+0zp3hlP8Tgahadm17bmRvVuhEdo7ZKzqA/l/TDVUWA==" hashValue="lZGncGM7ZTKEZ90dk71wGkV5p6zZqr4Av//2eWSWG5K4SI8EdO1FI3/GHejxPZDMlIJ8/DJTf5Xp1aSchmJgxw==" algorithmName="SHA-512" password="CC35"/>
  <autoFilter ref="C121:K162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Díl, Silnice LK a.s.</dc:creator>
  <cp:lastModifiedBy>Jan Díl, Silnice LK a.s.</cp:lastModifiedBy>
  <dcterms:created xsi:type="dcterms:W3CDTF">2023-08-28T07:59:44Z</dcterms:created>
  <dcterms:modified xsi:type="dcterms:W3CDTF">2023-08-28T07:59:46Z</dcterms:modified>
</cp:coreProperties>
</file>