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/>
  <mc:AlternateContent xmlns:mc="http://schemas.openxmlformats.org/markup-compatibility/2006">
    <mc:Choice Requires="x15">
      <x15ac:absPath xmlns:x15ac="http://schemas.microsoft.com/office/spreadsheetml/2010/11/ac" url="Z:\Projekty\PRV_4.2_výzva_51_PRV_2021\ZMP2\VO\CD - 2023_09_29-uprava\E - Výkaz výmer\Dielčie výkazy\ELI\"/>
    </mc:Choice>
  </mc:AlternateContent>
  <xr:revisionPtr revIDLastSave="0" documentId="13_ncr:1_{3E95D99C-5156-45A4-ABB4-74E39B03E781}" xr6:coauthVersionLast="47" xr6:coauthVersionMax="47" xr10:uidLastSave="{00000000-0000-0000-0000-000000000000}"/>
  <bookViews>
    <workbookView xWindow="-110" yWindow="-110" windowWidth="38620" windowHeight="21220" activeTab="3" xr2:uid="{00000000-000D-0000-FFFF-FFFF00000000}"/>
  </bookViews>
  <sheets>
    <sheet name="Rekapitulácia stavby" sheetId="1" r:id="rId1"/>
    <sheet name="SO01 - Elektroinštalácia" sheetId="2" r:id="rId2"/>
    <sheet name="SO06 - Preložka verejného..." sheetId="3" r:id="rId3"/>
    <sheet name="SO07 - Areálové NN rozvody" sheetId="4" r:id="rId4"/>
  </sheets>
  <definedNames>
    <definedName name="_xlnm._FilterDatabase" localSheetId="1" hidden="1">'SO01 - Elektroinštalácia'!$C$122:$K$384</definedName>
    <definedName name="_xlnm._FilterDatabase" localSheetId="2" hidden="1">'SO06 - Preložka verejného...'!$C$119:$K$166</definedName>
    <definedName name="_xlnm._FilterDatabase" localSheetId="3" hidden="1">'SO07 - Areálové NN rozvody'!$C$121:$K$174</definedName>
    <definedName name="_xlnm.Print_Titles" localSheetId="0">'Rekapitulácia stavby'!$92:$92</definedName>
    <definedName name="_xlnm.Print_Titles" localSheetId="1">'SO01 - Elektroinštalácia'!$122:$122</definedName>
    <definedName name="_xlnm.Print_Titles" localSheetId="2">'SO06 - Preložka verejného...'!$119:$119</definedName>
    <definedName name="_xlnm.Print_Titles" localSheetId="3">'SO07 - Areálové NN rozvody'!$121:$121</definedName>
    <definedName name="_xlnm.Print_Area" localSheetId="0">'Rekapitulácia stavby'!$D$4:$AO$76,'Rekapitulácia stavby'!$C$82:$AQ$98</definedName>
    <definedName name="_xlnm.Print_Area" localSheetId="1">'SO01 - Elektroinštalácia'!$C$4:$J$76,'SO01 - Elektroinštalácia'!$C$82:$J$104,'SO01 - Elektroinštalácia'!$C$110:$J$384</definedName>
    <definedName name="_xlnm.Print_Area" localSheetId="2">'SO06 - Preložka verejného...'!$C$4:$J$76,'SO06 - Preložka verejného...'!$C$82:$J$101,'SO06 - Preložka verejného...'!$C$107:$J$166</definedName>
    <definedName name="_xlnm.Print_Area" localSheetId="3">'SO07 - Areálové NN rozvody'!$C$4:$J$76,'SO07 - Areálové NN rozvody'!$C$82:$J$103,'SO07 - Areálové NN rozvody'!$C$109:$J$174</definedName>
  </definedNames>
  <calcPr calcId="181029"/>
</workbook>
</file>

<file path=xl/calcChain.xml><?xml version="1.0" encoding="utf-8"?>
<calcChain xmlns="http://schemas.openxmlformats.org/spreadsheetml/2006/main">
  <c r="J37" i="4" l="1"/>
  <c r="J36" i="4"/>
  <c r="AY97" i="1" s="1"/>
  <c r="J35" i="4"/>
  <c r="AX97" i="1"/>
  <c r="BI174" i="4"/>
  <c r="BH174" i="4"/>
  <c r="BG174" i="4"/>
  <c r="BE174" i="4"/>
  <c r="T174" i="4"/>
  <c r="R174" i="4"/>
  <c r="P174" i="4"/>
  <c r="BI173" i="4"/>
  <c r="BH173" i="4"/>
  <c r="BG173" i="4"/>
  <c r="BE173" i="4"/>
  <c r="T173" i="4"/>
  <c r="R173" i="4"/>
  <c r="P173" i="4"/>
  <c r="BI172" i="4"/>
  <c r="BH172" i="4"/>
  <c r="BG172" i="4"/>
  <c r="BE172" i="4"/>
  <c r="T172" i="4"/>
  <c r="R172" i="4"/>
  <c r="P172" i="4"/>
  <c r="BI171" i="4"/>
  <c r="BH171" i="4"/>
  <c r="BG171" i="4"/>
  <c r="BE171" i="4"/>
  <c r="T171" i="4"/>
  <c r="R171" i="4"/>
  <c r="P171" i="4"/>
  <c r="BI170" i="4"/>
  <c r="BH170" i="4"/>
  <c r="BG170" i="4"/>
  <c r="BE170" i="4"/>
  <c r="T170" i="4"/>
  <c r="R170" i="4"/>
  <c r="P170" i="4"/>
  <c r="BI169" i="4"/>
  <c r="BH169" i="4"/>
  <c r="BG169" i="4"/>
  <c r="BE169" i="4"/>
  <c r="T169" i="4"/>
  <c r="R169" i="4"/>
  <c r="P169" i="4"/>
  <c r="BI168" i="4"/>
  <c r="BH168" i="4"/>
  <c r="BG168" i="4"/>
  <c r="BE168" i="4"/>
  <c r="T168" i="4"/>
  <c r="R168" i="4"/>
  <c r="P168" i="4"/>
  <c r="BI167" i="4"/>
  <c r="BH167" i="4"/>
  <c r="BG167" i="4"/>
  <c r="BE167" i="4"/>
  <c r="T167" i="4"/>
  <c r="R167" i="4"/>
  <c r="P167" i="4"/>
  <c r="BI166" i="4"/>
  <c r="BH166" i="4"/>
  <c r="BG166" i="4"/>
  <c r="BE166" i="4"/>
  <c r="T166" i="4"/>
  <c r="R166" i="4"/>
  <c r="P166" i="4"/>
  <c r="BI165" i="4"/>
  <c r="BH165" i="4"/>
  <c r="BG165" i="4"/>
  <c r="BE165" i="4"/>
  <c r="T165" i="4"/>
  <c r="R165" i="4"/>
  <c r="P165" i="4"/>
  <c r="BI164" i="4"/>
  <c r="BH164" i="4"/>
  <c r="BG164" i="4"/>
  <c r="BE164" i="4"/>
  <c r="T164" i="4"/>
  <c r="R164" i="4"/>
  <c r="P164" i="4"/>
  <c r="BI163" i="4"/>
  <c r="BH163" i="4"/>
  <c r="BG163" i="4"/>
  <c r="BE163" i="4"/>
  <c r="T163" i="4"/>
  <c r="R163" i="4"/>
  <c r="P163" i="4"/>
  <c r="BI162" i="4"/>
  <c r="BH162" i="4"/>
  <c r="BG162" i="4"/>
  <c r="BE162" i="4"/>
  <c r="T162" i="4"/>
  <c r="R162" i="4"/>
  <c r="P162" i="4"/>
  <c r="BI161" i="4"/>
  <c r="BH161" i="4"/>
  <c r="BG161" i="4"/>
  <c r="BE161" i="4"/>
  <c r="T161" i="4"/>
  <c r="R161" i="4"/>
  <c r="P161" i="4"/>
  <c r="BI160" i="4"/>
  <c r="BH160" i="4"/>
  <c r="BG160" i="4"/>
  <c r="BE160" i="4"/>
  <c r="T160" i="4"/>
  <c r="R160" i="4"/>
  <c r="P160" i="4"/>
  <c r="BI159" i="4"/>
  <c r="BH159" i="4"/>
  <c r="BG159" i="4"/>
  <c r="BE159" i="4"/>
  <c r="T159" i="4"/>
  <c r="R159" i="4"/>
  <c r="P159" i="4"/>
  <c r="BI158" i="4"/>
  <c r="BH158" i="4"/>
  <c r="BG158" i="4"/>
  <c r="BE158" i="4"/>
  <c r="T158" i="4"/>
  <c r="R158" i="4"/>
  <c r="P158" i="4"/>
  <c r="BI157" i="4"/>
  <c r="BH157" i="4"/>
  <c r="BG157" i="4"/>
  <c r="BE157" i="4"/>
  <c r="T157" i="4"/>
  <c r="R157" i="4"/>
  <c r="P157" i="4"/>
  <c r="BI156" i="4"/>
  <c r="BH156" i="4"/>
  <c r="BG156" i="4"/>
  <c r="BE156" i="4"/>
  <c r="T156" i="4"/>
  <c r="R156" i="4"/>
  <c r="P156" i="4"/>
  <c r="BI154" i="4"/>
  <c r="BH154" i="4"/>
  <c r="BG154" i="4"/>
  <c r="BE154" i="4"/>
  <c r="T154" i="4"/>
  <c r="R154" i="4"/>
  <c r="P154" i="4"/>
  <c r="BI153" i="4"/>
  <c r="BH153" i="4"/>
  <c r="BG153" i="4"/>
  <c r="BE153" i="4"/>
  <c r="T153" i="4"/>
  <c r="R153" i="4"/>
  <c r="P153" i="4"/>
  <c r="BI152" i="4"/>
  <c r="BH152" i="4"/>
  <c r="BG152" i="4"/>
  <c r="BE152" i="4"/>
  <c r="T152" i="4"/>
  <c r="R152" i="4"/>
  <c r="P152" i="4"/>
  <c r="BI151" i="4"/>
  <c r="BH151" i="4"/>
  <c r="BG151" i="4"/>
  <c r="BE151" i="4"/>
  <c r="T151" i="4"/>
  <c r="R151" i="4"/>
  <c r="P151" i="4"/>
  <c r="BI150" i="4"/>
  <c r="BH150" i="4"/>
  <c r="BG150" i="4"/>
  <c r="BE150" i="4"/>
  <c r="T150" i="4"/>
  <c r="R150" i="4"/>
  <c r="P150" i="4"/>
  <c r="BI149" i="4"/>
  <c r="BH149" i="4"/>
  <c r="BG149" i="4"/>
  <c r="BE149" i="4"/>
  <c r="T149" i="4"/>
  <c r="R149" i="4"/>
  <c r="P149" i="4"/>
  <c r="BI148" i="4"/>
  <c r="BH148" i="4"/>
  <c r="BG148" i="4"/>
  <c r="BE148" i="4"/>
  <c r="T148" i="4"/>
  <c r="R148" i="4"/>
  <c r="P148" i="4"/>
  <c r="BI147" i="4"/>
  <c r="BH147" i="4"/>
  <c r="BG147" i="4"/>
  <c r="BE147" i="4"/>
  <c r="T147" i="4"/>
  <c r="R147" i="4"/>
  <c r="P147" i="4"/>
  <c r="BI146" i="4"/>
  <c r="BH146" i="4"/>
  <c r="BG146" i="4"/>
  <c r="BE146" i="4"/>
  <c r="T146" i="4"/>
  <c r="R146" i="4"/>
  <c r="P146" i="4"/>
  <c r="BI145" i="4"/>
  <c r="BH145" i="4"/>
  <c r="BG145" i="4"/>
  <c r="BE145" i="4"/>
  <c r="T145" i="4"/>
  <c r="R145" i="4"/>
  <c r="P145" i="4"/>
  <c r="BI144" i="4"/>
  <c r="BH144" i="4"/>
  <c r="BG144" i="4"/>
  <c r="BE144" i="4"/>
  <c r="T144" i="4"/>
  <c r="R144" i="4"/>
  <c r="P144" i="4"/>
  <c r="BI143" i="4"/>
  <c r="BH143" i="4"/>
  <c r="BG143" i="4"/>
  <c r="BE143" i="4"/>
  <c r="T143" i="4"/>
  <c r="R143" i="4"/>
  <c r="P143" i="4"/>
  <c r="BI142" i="4"/>
  <c r="BH142" i="4"/>
  <c r="BG142" i="4"/>
  <c r="BE142" i="4"/>
  <c r="T142" i="4"/>
  <c r="R142" i="4"/>
  <c r="P142" i="4"/>
  <c r="BI141" i="4"/>
  <c r="BH141" i="4"/>
  <c r="BG141" i="4"/>
  <c r="BE141" i="4"/>
  <c r="T141" i="4"/>
  <c r="R141" i="4"/>
  <c r="P141" i="4"/>
  <c r="BI139" i="4"/>
  <c r="BH139" i="4"/>
  <c r="BG139" i="4"/>
  <c r="BE139" i="4"/>
  <c r="T139" i="4"/>
  <c r="R139" i="4"/>
  <c r="P139" i="4"/>
  <c r="BI138" i="4"/>
  <c r="BH138" i="4"/>
  <c r="BG138" i="4"/>
  <c r="BE138" i="4"/>
  <c r="T138" i="4"/>
  <c r="R138" i="4"/>
  <c r="P138" i="4"/>
  <c r="BI137" i="4"/>
  <c r="BH137" i="4"/>
  <c r="BG137" i="4"/>
  <c r="BE137" i="4"/>
  <c r="T137" i="4"/>
  <c r="R137" i="4"/>
  <c r="P137" i="4"/>
  <c r="BI135" i="4"/>
  <c r="BH135" i="4"/>
  <c r="BG135" i="4"/>
  <c r="BE135" i="4"/>
  <c r="T135" i="4"/>
  <c r="R135" i="4"/>
  <c r="P135" i="4"/>
  <c r="BI134" i="4"/>
  <c r="BH134" i="4"/>
  <c r="BG134" i="4"/>
  <c r="BE134" i="4"/>
  <c r="T134" i="4"/>
  <c r="R134" i="4"/>
  <c r="P134" i="4"/>
  <c r="BI132" i="4"/>
  <c r="BH132" i="4"/>
  <c r="BG132" i="4"/>
  <c r="BE132" i="4"/>
  <c r="T132" i="4"/>
  <c r="R132" i="4"/>
  <c r="P132" i="4"/>
  <c r="BI131" i="4"/>
  <c r="BH131" i="4"/>
  <c r="BG131" i="4"/>
  <c r="BE131" i="4"/>
  <c r="T131" i="4"/>
  <c r="R131" i="4"/>
  <c r="P131" i="4"/>
  <c r="BI130" i="4"/>
  <c r="BH130" i="4"/>
  <c r="BG130" i="4"/>
  <c r="BE130" i="4"/>
  <c r="T130" i="4"/>
  <c r="R130" i="4"/>
  <c r="P130" i="4"/>
  <c r="BI129" i="4"/>
  <c r="BH129" i="4"/>
  <c r="BG129" i="4"/>
  <c r="BE129" i="4"/>
  <c r="T129" i="4"/>
  <c r="R129" i="4"/>
  <c r="P129" i="4"/>
  <c r="BI128" i="4"/>
  <c r="BH128" i="4"/>
  <c r="BG128" i="4"/>
  <c r="BE128" i="4"/>
  <c r="T128" i="4"/>
  <c r="R128" i="4"/>
  <c r="P128" i="4"/>
  <c r="BI127" i="4"/>
  <c r="BH127" i="4"/>
  <c r="BG127" i="4"/>
  <c r="BE127" i="4"/>
  <c r="T127" i="4"/>
  <c r="R127" i="4"/>
  <c r="P127" i="4"/>
  <c r="BI126" i="4"/>
  <c r="BH126" i="4"/>
  <c r="BG126" i="4"/>
  <c r="BE126" i="4"/>
  <c r="T126" i="4"/>
  <c r="R126" i="4"/>
  <c r="P126" i="4"/>
  <c r="BI125" i="4"/>
  <c r="BH125" i="4"/>
  <c r="BG125" i="4"/>
  <c r="BE125" i="4"/>
  <c r="T125" i="4"/>
  <c r="R125" i="4"/>
  <c r="P125" i="4"/>
  <c r="F116" i="4"/>
  <c r="E114" i="4"/>
  <c r="F89" i="4"/>
  <c r="E87" i="4"/>
  <c r="J24" i="4"/>
  <c r="E24" i="4"/>
  <c r="J119" i="4" s="1"/>
  <c r="J23" i="4"/>
  <c r="J21" i="4"/>
  <c r="E21" i="4"/>
  <c r="J91" i="4" s="1"/>
  <c r="J20" i="4"/>
  <c r="J18" i="4"/>
  <c r="E18" i="4"/>
  <c r="F92" i="4" s="1"/>
  <c r="J17" i="4"/>
  <c r="J15" i="4"/>
  <c r="E15" i="4"/>
  <c r="F91" i="4" s="1"/>
  <c r="J14" i="4"/>
  <c r="J12" i="4"/>
  <c r="J116" i="4"/>
  <c r="E7" i="4"/>
  <c r="E85" i="4"/>
  <c r="J37" i="3"/>
  <c r="J36" i="3"/>
  <c r="AY96" i="1" s="1"/>
  <c r="J35" i="3"/>
  <c r="AX96" i="1" s="1"/>
  <c r="BI166" i="3"/>
  <c r="BH166" i="3"/>
  <c r="BG166" i="3"/>
  <c r="BE166" i="3"/>
  <c r="T166" i="3"/>
  <c r="R166" i="3"/>
  <c r="P166" i="3"/>
  <c r="BI165" i="3"/>
  <c r="BH165" i="3"/>
  <c r="BG165" i="3"/>
  <c r="BE165" i="3"/>
  <c r="T165" i="3"/>
  <c r="R165" i="3"/>
  <c r="P165" i="3"/>
  <c r="BI164" i="3"/>
  <c r="BH164" i="3"/>
  <c r="BG164" i="3"/>
  <c r="BE164" i="3"/>
  <c r="T164" i="3"/>
  <c r="R164" i="3"/>
  <c r="P164" i="3"/>
  <c r="BI163" i="3"/>
  <c r="BH163" i="3"/>
  <c r="BG163" i="3"/>
  <c r="BE163" i="3"/>
  <c r="T163" i="3"/>
  <c r="R163" i="3"/>
  <c r="P163" i="3"/>
  <c r="BI162" i="3"/>
  <c r="BH162" i="3"/>
  <c r="BG162" i="3"/>
  <c r="BE162" i="3"/>
  <c r="T162" i="3"/>
  <c r="R162" i="3"/>
  <c r="P162" i="3"/>
  <c r="BI161" i="3"/>
  <c r="BH161" i="3"/>
  <c r="BG161" i="3"/>
  <c r="BE161" i="3"/>
  <c r="T161" i="3"/>
  <c r="R161" i="3"/>
  <c r="P161" i="3"/>
  <c r="BI160" i="3"/>
  <c r="BH160" i="3"/>
  <c r="BG160" i="3"/>
  <c r="BE160" i="3"/>
  <c r="T160" i="3"/>
  <c r="R160" i="3"/>
  <c r="P160" i="3"/>
  <c r="BI159" i="3"/>
  <c r="BH159" i="3"/>
  <c r="BG159" i="3"/>
  <c r="BE159" i="3"/>
  <c r="T159" i="3"/>
  <c r="R159" i="3"/>
  <c r="P159" i="3"/>
  <c r="BI158" i="3"/>
  <c r="BH158" i="3"/>
  <c r="BG158" i="3"/>
  <c r="BE158" i="3"/>
  <c r="T158" i="3"/>
  <c r="R158" i="3"/>
  <c r="P158" i="3"/>
  <c r="BI157" i="3"/>
  <c r="BH157" i="3"/>
  <c r="BG157" i="3"/>
  <c r="BE157" i="3"/>
  <c r="T157" i="3"/>
  <c r="R157" i="3"/>
  <c r="P157" i="3"/>
  <c r="BI156" i="3"/>
  <c r="BH156" i="3"/>
  <c r="BG156" i="3"/>
  <c r="BE156" i="3"/>
  <c r="T156" i="3"/>
  <c r="R156" i="3"/>
  <c r="P156" i="3"/>
  <c r="BI154" i="3"/>
  <c r="BH154" i="3"/>
  <c r="BG154" i="3"/>
  <c r="BE154" i="3"/>
  <c r="T154" i="3"/>
  <c r="R154" i="3"/>
  <c r="P154" i="3"/>
  <c r="BI153" i="3"/>
  <c r="BH153" i="3"/>
  <c r="BG153" i="3"/>
  <c r="BE153" i="3"/>
  <c r="T153" i="3"/>
  <c r="R153" i="3"/>
  <c r="P153" i="3"/>
  <c r="BI152" i="3"/>
  <c r="BH152" i="3"/>
  <c r="BG152" i="3"/>
  <c r="BE152" i="3"/>
  <c r="T152" i="3"/>
  <c r="R152" i="3"/>
  <c r="P152" i="3"/>
  <c r="BI151" i="3"/>
  <c r="BH151" i="3"/>
  <c r="BG151" i="3"/>
  <c r="BE151" i="3"/>
  <c r="T151" i="3"/>
  <c r="R151" i="3"/>
  <c r="P151" i="3"/>
  <c r="BI150" i="3"/>
  <c r="BH150" i="3"/>
  <c r="BG150" i="3"/>
  <c r="BE150" i="3"/>
  <c r="T150" i="3"/>
  <c r="R150" i="3"/>
  <c r="P150" i="3"/>
  <c r="BI149" i="3"/>
  <c r="BH149" i="3"/>
  <c r="BG149" i="3"/>
  <c r="BE149" i="3"/>
  <c r="T149" i="3"/>
  <c r="R149" i="3"/>
  <c r="P149" i="3"/>
  <c r="BI148" i="3"/>
  <c r="BH148" i="3"/>
  <c r="BG148" i="3"/>
  <c r="BE148" i="3"/>
  <c r="T148" i="3"/>
  <c r="R148" i="3"/>
  <c r="P148" i="3"/>
  <c r="BI147" i="3"/>
  <c r="BH147" i="3"/>
  <c r="BG147" i="3"/>
  <c r="BE147" i="3"/>
  <c r="T147" i="3"/>
  <c r="R147" i="3"/>
  <c r="P147" i="3"/>
  <c r="BI146" i="3"/>
  <c r="BH146" i="3"/>
  <c r="BG146" i="3"/>
  <c r="BE146" i="3"/>
  <c r="T146" i="3"/>
  <c r="R146" i="3"/>
  <c r="P146" i="3"/>
  <c r="BI145" i="3"/>
  <c r="BH145" i="3"/>
  <c r="BG145" i="3"/>
  <c r="BE145" i="3"/>
  <c r="T145" i="3"/>
  <c r="R145" i="3"/>
  <c r="P145" i="3"/>
  <c r="BI144" i="3"/>
  <c r="BH144" i="3"/>
  <c r="BG144" i="3"/>
  <c r="BE144" i="3"/>
  <c r="T144" i="3"/>
  <c r="R144" i="3"/>
  <c r="P144" i="3"/>
  <c r="BI143" i="3"/>
  <c r="BH143" i="3"/>
  <c r="BG143" i="3"/>
  <c r="BE143" i="3"/>
  <c r="T143" i="3"/>
  <c r="R143" i="3"/>
  <c r="P143" i="3"/>
  <c r="BI142" i="3"/>
  <c r="BH142" i="3"/>
  <c r="BG142" i="3"/>
  <c r="BE142" i="3"/>
  <c r="T142" i="3"/>
  <c r="R142" i="3"/>
  <c r="P142" i="3"/>
  <c r="BI141" i="3"/>
  <c r="BH141" i="3"/>
  <c r="BG141" i="3"/>
  <c r="BE141" i="3"/>
  <c r="T141" i="3"/>
  <c r="R141" i="3"/>
  <c r="P141" i="3"/>
  <c r="BI140" i="3"/>
  <c r="BH140" i="3"/>
  <c r="BG140" i="3"/>
  <c r="BE140" i="3"/>
  <c r="T140" i="3"/>
  <c r="R140" i="3"/>
  <c r="P140" i="3"/>
  <c r="BI139" i="3"/>
  <c r="BH139" i="3"/>
  <c r="BG139" i="3"/>
  <c r="BE139" i="3"/>
  <c r="T139" i="3"/>
  <c r="R139" i="3"/>
  <c r="P139" i="3"/>
  <c r="BI138" i="3"/>
  <c r="BH138" i="3"/>
  <c r="BG138" i="3"/>
  <c r="BE138" i="3"/>
  <c r="T138" i="3"/>
  <c r="R138" i="3"/>
  <c r="P138" i="3"/>
  <c r="BI137" i="3"/>
  <c r="BH137" i="3"/>
  <c r="BG137" i="3"/>
  <c r="BE137" i="3"/>
  <c r="T137" i="3"/>
  <c r="R137" i="3"/>
  <c r="P137" i="3"/>
  <c r="BI136" i="3"/>
  <c r="BH136" i="3"/>
  <c r="BG136" i="3"/>
  <c r="BE136" i="3"/>
  <c r="T136" i="3"/>
  <c r="R136" i="3"/>
  <c r="P136" i="3"/>
  <c r="BI135" i="3"/>
  <c r="BH135" i="3"/>
  <c r="BG135" i="3"/>
  <c r="BE135" i="3"/>
  <c r="T135" i="3"/>
  <c r="R135" i="3"/>
  <c r="P135" i="3"/>
  <c r="BI134" i="3"/>
  <c r="BH134" i="3"/>
  <c r="BG134" i="3"/>
  <c r="BE134" i="3"/>
  <c r="T134" i="3"/>
  <c r="R134" i="3"/>
  <c r="P134" i="3"/>
  <c r="BI132" i="3"/>
  <c r="BH132" i="3"/>
  <c r="BG132" i="3"/>
  <c r="BE132" i="3"/>
  <c r="T132" i="3"/>
  <c r="R132" i="3"/>
  <c r="P132" i="3"/>
  <c r="BI131" i="3"/>
  <c r="BH131" i="3"/>
  <c r="BG131" i="3"/>
  <c r="BE131" i="3"/>
  <c r="T131" i="3"/>
  <c r="R131" i="3"/>
  <c r="P131" i="3"/>
  <c r="BI130" i="3"/>
  <c r="BH130" i="3"/>
  <c r="BG130" i="3"/>
  <c r="BE130" i="3"/>
  <c r="T130" i="3"/>
  <c r="R130" i="3"/>
  <c r="P130" i="3"/>
  <c r="BI129" i="3"/>
  <c r="BH129" i="3"/>
  <c r="BG129" i="3"/>
  <c r="BE129" i="3"/>
  <c r="T129" i="3"/>
  <c r="R129" i="3"/>
  <c r="P129" i="3"/>
  <c r="BI128" i="3"/>
  <c r="BH128" i="3"/>
  <c r="BG128" i="3"/>
  <c r="BE128" i="3"/>
  <c r="T128" i="3"/>
  <c r="R128" i="3"/>
  <c r="P128" i="3"/>
  <c r="BI127" i="3"/>
  <c r="BH127" i="3"/>
  <c r="BG127" i="3"/>
  <c r="BE127" i="3"/>
  <c r="T127" i="3"/>
  <c r="R127" i="3"/>
  <c r="P127" i="3"/>
  <c r="BI126" i="3"/>
  <c r="BH126" i="3"/>
  <c r="BG126" i="3"/>
  <c r="BE126" i="3"/>
  <c r="T126" i="3"/>
  <c r="R126" i="3"/>
  <c r="P126" i="3"/>
  <c r="BI125" i="3"/>
  <c r="BH125" i="3"/>
  <c r="BG125" i="3"/>
  <c r="BE125" i="3"/>
  <c r="T125" i="3"/>
  <c r="R125" i="3"/>
  <c r="P125" i="3"/>
  <c r="BI124" i="3"/>
  <c r="BH124" i="3"/>
  <c r="BG124" i="3"/>
  <c r="BE124" i="3"/>
  <c r="T124" i="3"/>
  <c r="R124" i="3"/>
  <c r="P124" i="3"/>
  <c r="BI123" i="3"/>
  <c r="BH123" i="3"/>
  <c r="BG123" i="3"/>
  <c r="BE123" i="3"/>
  <c r="T123" i="3"/>
  <c r="R123" i="3"/>
  <c r="P123" i="3"/>
  <c r="F114" i="3"/>
  <c r="E112" i="3"/>
  <c r="F89" i="3"/>
  <c r="E87" i="3"/>
  <c r="J24" i="3"/>
  <c r="E24" i="3"/>
  <c r="J117" i="3"/>
  <c r="J23" i="3"/>
  <c r="J21" i="3"/>
  <c r="E21" i="3"/>
  <c r="J91" i="3"/>
  <c r="J20" i="3"/>
  <c r="J18" i="3"/>
  <c r="E18" i="3"/>
  <c r="F117" i="3"/>
  <c r="J17" i="3"/>
  <c r="J15" i="3"/>
  <c r="E15" i="3"/>
  <c r="F116" i="3"/>
  <c r="J14" i="3"/>
  <c r="J12" i="3"/>
  <c r="J89" i="3" s="1"/>
  <c r="E7" i="3"/>
  <c r="E110" i="3" s="1"/>
  <c r="J37" i="2"/>
  <c r="J36" i="2"/>
  <c r="AY95" i="1"/>
  <c r="J35" i="2"/>
  <c r="AX95" i="1"/>
  <c r="BI384" i="2"/>
  <c r="BH384" i="2"/>
  <c r="BG384" i="2"/>
  <c r="BE384" i="2"/>
  <c r="T384" i="2"/>
  <c r="R384" i="2"/>
  <c r="P384" i="2"/>
  <c r="BI383" i="2"/>
  <c r="BH383" i="2"/>
  <c r="BG383" i="2"/>
  <c r="BE383" i="2"/>
  <c r="T383" i="2"/>
  <c r="R383" i="2"/>
  <c r="P383" i="2"/>
  <c r="BI382" i="2"/>
  <c r="BH382" i="2"/>
  <c r="BG382" i="2"/>
  <c r="BE382" i="2"/>
  <c r="T382" i="2"/>
  <c r="R382" i="2"/>
  <c r="P382" i="2"/>
  <c r="BI381" i="2"/>
  <c r="BH381" i="2"/>
  <c r="BG381" i="2"/>
  <c r="BE381" i="2"/>
  <c r="T381" i="2"/>
  <c r="R381" i="2"/>
  <c r="P381" i="2"/>
  <c r="BI380" i="2"/>
  <c r="BH380" i="2"/>
  <c r="BG380" i="2"/>
  <c r="BE380" i="2"/>
  <c r="T380" i="2"/>
  <c r="R380" i="2"/>
  <c r="P380" i="2"/>
  <c r="BI379" i="2"/>
  <c r="BH379" i="2"/>
  <c r="BG379" i="2"/>
  <c r="BE379" i="2"/>
  <c r="T379" i="2"/>
  <c r="R379" i="2"/>
  <c r="P379" i="2"/>
  <c r="BI378" i="2"/>
  <c r="BH378" i="2"/>
  <c r="BG378" i="2"/>
  <c r="BE378" i="2"/>
  <c r="T378" i="2"/>
  <c r="R378" i="2"/>
  <c r="P378" i="2"/>
  <c r="BI377" i="2"/>
  <c r="BH377" i="2"/>
  <c r="BG377" i="2"/>
  <c r="BE377" i="2"/>
  <c r="T377" i="2"/>
  <c r="R377" i="2"/>
  <c r="P377" i="2"/>
  <c r="BI376" i="2"/>
  <c r="BH376" i="2"/>
  <c r="BG376" i="2"/>
  <c r="BE376" i="2"/>
  <c r="T376" i="2"/>
  <c r="R376" i="2"/>
  <c r="P376" i="2"/>
  <c r="BI375" i="2"/>
  <c r="BH375" i="2"/>
  <c r="BG375" i="2"/>
  <c r="BE375" i="2"/>
  <c r="T375" i="2"/>
  <c r="R375" i="2"/>
  <c r="P375" i="2"/>
  <c r="BI374" i="2"/>
  <c r="BH374" i="2"/>
  <c r="BG374" i="2"/>
  <c r="BE374" i="2"/>
  <c r="T374" i="2"/>
  <c r="R374" i="2"/>
  <c r="P374" i="2"/>
  <c r="BI373" i="2"/>
  <c r="BH373" i="2"/>
  <c r="BG373" i="2"/>
  <c r="BE373" i="2"/>
  <c r="T373" i="2"/>
  <c r="R373" i="2"/>
  <c r="P373" i="2"/>
  <c r="BI372" i="2"/>
  <c r="BH372" i="2"/>
  <c r="BG372" i="2"/>
  <c r="BE372" i="2"/>
  <c r="T372" i="2"/>
  <c r="R372" i="2"/>
  <c r="P372" i="2"/>
  <c r="BI371" i="2"/>
  <c r="BH371" i="2"/>
  <c r="BG371" i="2"/>
  <c r="BE371" i="2"/>
  <c r="T371" i="2"/>
  <c r="R371" i="2"/>
  <c r="P371" i="2"/>
  <c r="BI370" i="2"/>
  <c r="BH370" i="2"/>
  <c r="BG370" i="2"/>
  <c r="BE370" i="2"/>
  <c r="T370" i="2"/>
  <c r="R370" i="2"/>
  <c r="P370" i="2"/>
  <c r="BI369" i="2"/>
  <c r="BH369" i="2"/>
  <c r="BG369" i="2"/>
  <c r="BE369" i="2"/>
  <c r="T369" i="2"/>
  <c r="R369" i="2"/>
  <c r="P369" i="2"/>
  <c r="BI368" i="2"/>
  <c r="BH368" i="2"/>
  <c r="BG368" i="2"/>
  <c r="BE368" i="2"/>
  <c r="T368" i="2"/>
  <c r="R368" i="2"/>
  <c r="P368" i="2"/>
  <c r="BI367" i="2"/>
  <c r="BH367" i="2"/>
  <c r="BG367" i="2"/>
  <c r="BE367" i="2"/>
  <c r="T367" i="2"/>
  <c r="R367" i="2"/>
  <c r="P367" i="2"/>
  <c r="BI366" i="2"/>
  <c r="BH366" i="2"/>
  <c r="BG366" i="2"/>
  <c r="BE366" i="2"/>
  <c r="T366" i="2"/>
  <c r="R366" i="2"/>
  <c r="P366" i="2"/>
  <c r="BI365" i="2"/>
  <c r="BH365" i="2"/>
  <c r="BG365" i="2"/>
  <c r="BE365" i="2"/>
  <c r="T365" i="2"/>
  <c r="R365" i="2"/>
  <c r="P365" i="2"/>
  <c r="BI363" i="2"/>
  <c r="BH363" i="2"/>
  <c r="BG363" i="2"/>
  <c r="BE363" i="2"/>
  <c r="T363" i="2"/>
  <c r="R363" i="2"/>
  <c r="P363" i="2"/>
  <c r="BI362" i="2"/>
  <c r="BH362" i="2"/>
  <c r="BG362" i="2"/>
  <c r="BE362" i="2"/>
  <c r="T362" i="2"/>
  <c r="R362" i="2"/>
  <c r="P362" i="2"/>
  <c r="BI361" i="2"/>
  <c r="BH361" i="2"/>
  <c r="BG361" i="2"/>
  <c r="BE361" i="2"/>
  <c r="T361" i="2"/>
  <c r="R361" i="2"/>
  <c r="P361" i="2"/>
  <c r="BI360" i="2"/>
  <c r="BH360" i="2"/>
  <c r="BG360" i="2"/>
  <c r="BE360" i="2"/>
  <c r="T360" i="2"/>
  <c r="R360" i="2"/>
  <c r="P360" i="2"/>
  <c r="BI359" i="2"/>
  <c r="BH359" i="2"/>
  <c r="BG359" i="2"/>
  <c r="BE359" i="2"/>
  <c r="T359" i="2"/>
  <c r="R359" i="2"/>
  <c r="P359" i="2"/>
  <c r="BI358" i="2"/>
  <c r="BH358" i="2"/>
  <c r="BG358" i="2"/>
  <c r="BE358" i="2"/>
  <c r="T358" i="2"/>
  <c r="R358" i="2"/>
  <c r="P358" i="2"/>
  <c r="BI357" i="2"/>
  <c r="BH357" i="2"/>
  <c r="BG357" i="2"/>
  <c r="BE357" i="2"/>
  <c r="T357" i="2"/>
  <c r="R357" i="2"/>
  <c r="P357" i="2"/>
  <c r="BI356" i="2"/>
  <c r="BH356" i="2"/>
  <c r="BG356" i="2"/>
  <c r="BE356" i="2"/>
  <c r="T356" i="2"/>
  <c r="R356" i="2"/>
  <c r="P356" i="2"/>
  <c r="BI355" i="2"/>
  <c r="BH355" i="2"/>
  <c r="BG355" i="2"/>
  <c r="BE355" i="2"/>
  <c r="T355" i="2"/>
  <c r="R355" i="2"/>
  <c r="P355" i="2"/>
  <c r="BI354" i="2"/>
  <c r="BH354" i="2"/>
  <c r="BG354" i="2"/>
  <c r="BE354" i="2"/>
  <c r="T354" i="2"/>
  <c r="R354" i="2"/>
  <c r="P354" i="2"/>
  <c r="BI353" i="2"/>
  <c r="BH353" i="2"/>
  <c r="BG353" i="2"/>
  <c r="BE353" i="2"/>
  <c r="T353" i="2"/>
  <c r="R353" i="2"/>
  <c r="P353" i="2"/>
  <c r="BI352" i="2"/>
  <c r="BH352" i="2"/>
  <c r="BG352" i="2"/>
  <c r="BE352" i="2"/>
  <c r="T352" i="2"/>
  <c r="R352" i="2"/>
  <c r="P352" i="2"/>
  <c r="BI351" i="2"/>
  <c r="BH351" i="2"/>
  <c r="BG351" i="2"/>
  <c r="BE351" i="2"/>
  <c r="T351" i="2"/>
  <c r="R351" i="2"/>
  <c r="P351" i="2"/>
  <c r="BI350" i="2"/>
  <c r="BH350" i="2"/>
  <c r="BG350" i="2"/>
  <c r="BE350" i="2"/>
  <c r="T350" i="2"/>
  <c r="R350" i="2"/>
  <c r="P350" i="2"/>
  <c r="BI348" i="2"/>
  <c r="BH348" i="2"/>
  <c r="BG348" i="2"/>
  <c r="BE348" i="2"/>
  <c r="T348" i="2"/>
  <c r="R348" i="2"/>
  <c r="P348" i="2"/>
  <c r="BI347" i="2"/>
  <c r="BH347" i="2"/>
  <c r="BG347" i="2"/>
  <c r="BE347" i="2"/>
  <c r="T347" i="2"/>
  <c r="R347" i="2"/>
  <c r="P347" i="2"/>
  <c r="BI346" i="2"/>
  <c r="BH346" i="2"/>
  <c r="BG346" i="2"/>
  <c r="BE346" i="2"/>
  <c r="T346" i="2"/>
  <c r="R346" i="2"/>
  <c r="P346" i="2"/>
  <c r="BI345" i="2"/>
  <c r="BH345" i="2"/>
  <c r="BG345" i="2"/>
  <c r="BE345" i="2"/>
  <c r="T345" i="2"/>
  <c r="R345" i="2"/>
  <c r="P345" i="2"/>
  <c r="BI344" i="2"/>
  <c r="BH344" i="2"/>
  <c r="BG344" i="2"/>
  <c r="BE344" i="2"/>
  <c r="T344" i="2"/>
  <c r="R344" i="2"/>
  <c r="P344" i="2"/>
  <c r="BI343" i="2"/>
  <c r="BH343" i="2"/>
  <c r="BG343" i="2"/>
  <c r="BE343" i="2"/>
  <c r="T343" i="2"/>
  <c r="R343" i="2"/>
  <c r="P343" i="2"/>
  <c r="BI342" i="2"/>
  <c r="BH342" i="2"/>
  <c r="BG342" i="2"/>
  <c r="BE342" i="2"/>
  <c r="T342" i="2"/>
  <c r="R342" i="2"/>
  <c r="P342" i="2"/>
  <c r="BI341" i="2"/>
  <c r="BH341" i="2"/>
  <c r="BG341" i="2"/>
  <c r="BE341" i="2"/>
  <c r="T341" i="2"/>
  <c r="R341" i="2"/>
  <c r="P341" i="2"/>
  <c r="BI340" i="2"/>
  <c r="BH340" i="2"/>
  <c r="BG340" i="2"/>
  <c r="BE340" i="2"/>
  <c r="T340" i="2"/>
  <c r="R340" i="2"/>
  <c r="P340" i="2"/>
  <c r="BI338" i="2"/>
  <c r="BH338" i="2"/>
  <c r="BG338" i="2"/>
  <c r="BE338" i="2"/>
  <c r="T338" i="2"/>
  <c r="R338" i="2"/>
  <c r="P338" i="2"/>
  <c r="BI337" i="2"/>
  <c r="BH337" i="2"/>
  <c r="BG337" i="2"/>
  <c r="BE337" i="2"/>
  <c r="T337" i="2"/>
  <c r="R337" i="2"/>
  <c r="P337" i="2"/>
  <c r="BI336" i="2"/>
  <c r="BH336" i="2"/>
  <c r="BG336" i="2"/>
  <c r="BE336" i="2"/>
  <c r="T336" i="2"/>
  <c r="R336" i="2"/>
  <c r="P336" i="2"/>
  <c r="BI335" i="2"/>
  <c r="BH335" i="2"/>
  <c r="BG335" i="2"/>
  <c r="BE335" i="2"/>
  <c r="T335" i="2"/>
  <c r="R335" i="2"/>
  <c r="P335" i="2"/>
  <c r="BI334" i="2"/>
  <c r="BH334" i="2"/>
  <c r="BG334" i="2"/>
  <c r="BE334" i="2"/>
  <c r="T334" i="2"/>
  <c r="R334" i="2"/>
  <c r="P334" i="2"/>
  <c r="BI333" i="2"/>
  <c r="BH333" i="2"/>
  <c r="BG333" i="2"/>
  <c r="BE333" i="2"/>
  <c r="T333" i="2"/>
  <c r="R333" i="2"/>
  <c r="P333" i="2"/>
  <c r="BI332" i="2"/>
  <c r="BH332" i="2"/>
  <c r="BG332" i="2"/>
  <c r="BE332" i="2"/>
  <c r="T332" i="2"/>
  <c r="R332" i="2"/>
  <c r="P332" i="2"/>
  <c r="BI331" i="2"/>
  <c r="BH331" i="2"/>
  <c r="BG331" i="2"/>
  <c r="BE331" i="2"/>
  <c r="T331" i="2"/>
  <c r="R331" i="2"/>
  <c r="P331" i="2"/>
  <c r="BI330" i="2"/>
  <c r="BH330" i="2"/>
  <c r="BG330" i="2"/>
  <c r="BE330" i="2"/>
  <c r="T330" i="2"/>
  <c r="R330" i="2"/>
  <c r="P330" i="2"/>
  <c r="BI329" i="2"/>
  <c r="BH329" i="2"/>
  <c r="BG329" i="2"/>
  <c r="BE329" i="2"/>
  <c r="T329" i="2"/>
  <c r="R329" i="2"/>
  <c r="P329" i="2"/>
  <c r="BI328" i="2"/>
  <c r="BH328" i="2"/>
  <c r="BG328" i="2"/>
  <c r="BE328" i="2"/>
  <c r="T328" i="2"/>
  <c r="R328" i="2"/>
  <c r="P328" i="2"/>
  <c r="BI327" i="2"/>
  <c r="BH327" i="2"/>
  <c r="BG327" i="2"/>
  <c r="BE327" i="2"/>
  <c r="T327" i="2"/>
  <c r="R327" i="2"/>
  <c r="P327" i="2"/>
  <c r="BI326" i="2"/>
  <c r="BH326" i="2"/>
  <c r="BG326" i="2"/>
  <c r="BE326" i="2"/>
  <c r="T326" i="2"/>
  <c r="R326" i="2"/>
  <c r="P326" i="2"/>
  <c r="BI325" i="2"/>
  <c r="BH325" i="2"/>
  <c r="BG325" i="2"/>
  <c r="BE325" i="2"/>
  <c r="T325" i="2"/>
  <c r="R325" i="2"/>
  <c r="P325" i="2"/>
  <c r="BI324" i="2"/>
  <c r="BH324" i="2"/>
  <c r="BG324" i="2"/>
  <c r="BE324" i="2"/>
  <c r="T324" i="2"/>
  <c r="R324" i="2"/>
  <c r="P324" i="2"/>
  <c r="BI323" i="2"/>
  <c r="BH323" i="2"/>
  <c r="BG323" i="2"/>
  <c r="BE323" i="2"/>
  <c r="T323" i="2"/>
  <c r="R323" i="2"/>
  <c r="P323" i="2"/>
  <c r="BI322" i="2"/>
  <c r="BH322" i="2"/>
  <c r="BG322" i="2"/>
  <c r="BE322" i="2"/>
  <c r="T322" i="2"/>
  <c r="R322" i="2"/>
  <c r="P322" i="2"/>
  <c r="BI321" i="2"/>
  <c r="BH321" i="2"/>
  <c r="BG321" i="2"/>
  <c r="BE321" i="2"/>
  <c r="T321" i="2"/>
  <c r="R321" i="2"/>
  <c r="P321" i="2"/>
  <c r="BI320" i="2"/>
  <c r="BH320" i="2"/>
  <c r="BG320" i="2"/>
  <c r="BE320" i="2"/>
  <c r="T320" i="2"/>
  <c r="R320" i="2"/>
  <c r="P320" i="2"/>
  <c r="BI319" i="2"/>
  <c r="BH319" i="2"/>
  <c r="BG319" i="2"/>
  <c r="BE319" i="2"/>
  <c r="T319" i="2"/>
  <c r="R319" i="2"/>
  <c r="P319" i="2"/>
  <c r="BI318" i="2"/>
  <c r="BH318" i="2"/>
  <c r="BG318" i="2"/>
  <c r="BE318" i="2"/>
  <c r="T318" i="2"/>
  <c r="R318" i="2"/>
  <c r="P318" i="2"/>
  <c r="BI317" i="2"/>
  <c r="BH317" i="2"/>
  <c r="BG317" i="2"/>
  <c r="BE317" i="2"/>
  <c r="T317" i="2"/>
  <c r="R317" i="2"/>
  <c r="P317" i="2"/>
  <c r="BI316" i="2"/>
  <c r="BH316" i="2"/>
  <c r="BG316" i="2"/>
  <c r="BE316" i="2"/>
  <c r="T316" i="2"/>
  <c r="R316" i="2"/>
  <c r="P316" i="2"/>
  <c r="BI315" i="2"/>
  <c r="BH315" i="2"/>
  <c r="BG315" i="2"/>
  <c r="BE315" i="2"/>
  <c r="T315" i="2"/>
  <c r="R315" i="2"/>
  <c r="P315" i="2"/>
  <c r="BI314" i="2"/>
  <c r="BH314" i="2"/>
  <c r="BG314" i="2"/>
  <c r="BE314" i="2"/>
  <c r="T314" i="2"/>
  <c r="R314" i="2"/>
  <c r="P314" i="2"/>
  <c r="BI313" i="2"/>
  <c r="BH313" i="2"/>
  <c r="BG313" i="2"/>
  <c r="BE313" i="2"/>
  <c r="T313" i="2"/>
  <c r="R313" i="2"/>
  <c r="P313" i="2"/>
  <c r="BI312" i="2"/>
  <c r="BH312" i="2"/>
  <c r="BG312" i="2"/>
  <c r="BE312" i="2"/>
  <c r="T312" i="2"/>
  <c r="R312" i="2"/>
  <c r="P312" i="2"/>
  <c r="BI311" i="2"/>
  <c r="BH311" i="2"/>
  <c r="BG311" i="2"/>
  <c r="BE311" i="2"/>
  <c r="T311" i="2"/>
  <c r="R311" i="2"/>
  <c r="P311" i="2"/>
  <c r="BI310" i="2"/>
  <c r="BH310" i="2"/>
  <c r="BG310" i="2"/>
  <c r="BE310" i="2"/>
  <c r="T310" i="2"/>
  <c r="R310" i="2"/>
  <c r="P310" i="2"/>
  <c r="BI309" i="2"/>
  <c r="BH309" i="2"/>
  <c r="BG309" i="2"/>
  <c r="BE309" i="2"/>
  <c r="T309" i="2"/>
  <c r="R309" i="2"/>
  <c r="P309" i="2"/>
  <c r="BI308" i="2"/>
  <c r="BH308" i="2"/>
  <c r="BG308" i="2"/>
  <c r="BE308" i="2"/>
  <c r="T308" i="2"/>
  <c r="R308" i="2"/>
  <c r="P308" i="2"/>
  <c r="BI307" i="2"/>
  <c r="BH307" i="2"/>
  <c r="BG307" i="2"/>
  <c r="BE307" i="2"/>
  <c r="T307" i="2"/>
  <c r="R307" i="2"/>
  <c r="P307" i="2"/>
  <c r="BI306" i="2"/>
  <c r="BH306" i="2"/>
  <c r="BG306" i="2"/>
  <c r="BE306" i="2"/>
  <c r="T306" i="2"/>
  <c r="R306" i="2"/>
  <c r="P306" i="2"/>
  <c r="BI305" i="2"/>
  <c r="BH305" i="2"/>
  <c r="BG305" i="2"/>
  <c r="BE305" i="2"/>
  <c r="T305" i="2"/>
  <c r="R305" i="2"/>
  <c r="P305" i="2"/>
  <c r="BI304" i="2"/>
  <c r="BH304" i="2"/>
  <c r="BG304" i="2"/>
  <c r="BE304" i="2"/>
  <c r="T304" i="2"/>
  <c r="R304" i="2"/>
  <c r="P304" i="2"/>
  <c r="BI303" i="2"/>
  <c r="BH303" i="2"/>
  <c r="BG303" i="2"/>
  <c r="BE303" i="2"/>
  <c r="T303" i="2"/>
  <c r="R303" i="2"/>
  <c r="P303" i="2"/>
  <c r="BI302" i="2"/>
  <c r="BH302" i="2"/>
  <c r="BG302" i="2"/>
  <c r="BE302" i="2"/>
  <c r="T302" i="2"/>
  <c r="R302" i="2"/>
  <c r="P302" i="2"/>
  <c r="BI301" i="2"/>
  <c r="BH301" i="2"/>
  <c r="BG301" i="2"/>
  <c r="BE301" i="2"/>
  <c r="T301" i="2"/>
  <c r="R301" i="2"/>
  <c r="P301" i="2"/>
  <c r="BI300" i="2"/>
  <c r="BH300" i="2"/>
  <c r="BG300" i="2"/>
  <c r="BE300" i="2"/>
  <c r="T300" i="2"/>
  <c r="R300" i="2"/>
  <c r="P300" i="2"/>
  <c r="BI299" i="2"/>
  <c r="BH299" i="2"/>
  <c r="BG299" i="2"/>
  <c r="BE299" i="2"/>
  <c r="T299" i="2"/>
  <c r="R299" i="2"/>
  <c r="P299" i="2"/>
  <c r="BI298" i="2"/>
  <c r="BH298" i="2"/>
  <c r="BG298" i="2"/>
  <c r="BE298" i="2"/>
  <c r="T298" i="2"/>
  <c r="R298" i="2"/>
  <c r="P298" i="2"/>
  <c r="BI297" i="2"/>
  <c r="BH297" i="2"/>
  <c r="BG297" i="2"/>
  <c r="BE297" i="2"/>
  <c r="T297" i="2"/>
  <c r="R297" i="2"/>
  <c r="P297" i="2"/>
  <c r="BI296" i="2"/>
  <c r="BH296" i="2"/>
  <c r="BG296" i="2"/>
  <c r="BE296" i="2"/>
  <c r="T296" i="2"/>
  <c r="R296" i="2"/>
  <c r="P296" i="2"/>
  <c r="BI295" i="2"/>
  <c r="BH295" i="2"/>
  <c r="BG295" i="2"/>
  <c r="BE295" i="2"/>
  <c r="T295" i="2"/>
  <c r="R295" i="2"/>
  <c r="P295" i="2"/>
  <c r="BI294" i="2"/>
  <c r="BH294" i="2"/>
  <c r="BG294" i="2"/>
  <c r="BE294" i="2"/>
  <c r="T294" i="2"/>
  <c r="R294" i="2"/>
  <c r="P294" i="2"/>
  <c r="BI293" i="2"/>
  <c r="BH293" i="2"/>
  <c r="BG293" i="2"/>
  <c r="BE293" i="2"/>
  <c r="T293" i="2"/>
  <c r="R293" i="2"/>
  <c r="P293" i="2"/>
  <c r="BI292" i="2"/>
  <c r="BH292" i="2"/>
  <c r="BG292" i="2"/>
  <c r="BE292" i="2"/>
  <c r="T292" i="2"/>
  <c r="R292" i="2"/>
  <c r="P292" i="2"/>
  <c r="BI291" i="2"/>
  <c r="BH291" i="2"/>
  <c r="BG291" i="2"/>
  <c r="BE291" i="2"/>
  <c r="T291" i="2"/>
  <c r="R291" i="2"/>
  <c r="P291" i="2"/>
  <c r="BI290" i="2"/>
  <c r="BH290" i="2"/>
  <c r="BG290" i="2"/>
  <c r="BE290" i="2"/>
  <c r="T290" i="2"/>
  <c r="R290" i="2"/>
  <c r="P290" i="2"/>
  <c r="BI289" i="2"/>
  <c r="BH289" i="2"/>
  <c r="BG289" i="2"/>
  <c r="BE289" i="2"/>
  <c r="T289" i="2"/>
  <c r="R289" i="2"/>
  <c r="P289" i="2"/>
  <c r="BI288" i="2"/>
  <c r="BH288" i="2"/>
  <c r="BG288" i="2"/>
  <c r="BE288" i="2"/>
  <c r="T288" i="2"/>
  <c r="R288" i="2"/>
  <c r="P288" i="2"/>
  <c r="BI287" i="2"/>
  <c r="BH287" i="2"/>
  <c r="BG287" i="2"/>
  <c r="BE287" i="2"/>
  <c r="T287" i="2"/>
  <c r="R287" i="2"/>
  <c r="P287" i="2"/>
  <c r="BI286" i="2"/>
  <c r="BH286" i="2"/>
  <c r="BG286" i="2"/>
  <c r="BE286" i="2"/>
  <c r="T286" i="2"/>
  <c r="R286" i="2"/>
  <c r="P286" i="2"/>
  <c r="BI285" i="2"/>
  <c r="BH285" i="2"/>
  <c r="BG285" i="2"/>
  <c r="BE285" i="2"/>
  <c r="T285" i="2"/>
  <c r="R285" i="2"/>
  <c r="P285" i="2"/>
  <c r="BI284" i="2"/>
  <c r="BH284" i="2"/>
  <c r="BG284" i="2"/>
  <c r="BE284" i="2"/>
  <c r="T284" i="2"/>
  <c r="R284" i="2"/>
  <c r="P284" i="2"/>
  <c r="BI283" i="2"/>
  <c r="BH283" i="2"/>
  <c r="BG283" i="2"/>
  <c r="BE283" i="2"/>
  <c r="T283" i="2"/>
  <c r="R283" i="2"/>
  <c r="P283" i="2"/>
  <c r="BI281" i="2"/>
  <c r="BH281" i="2"/>
  <c r="BG281" i="2"/>
  <c r="BE281" i="2"/>
  <c r="T281" i="2"/>
  <c r="R281" i="2"/>
  <c r="P281" i="2"/>
  <c r="BI280" i="2"/>
  <c r="BH280" i="2"/>
  <c r="BG280" i="2"/>
  <c r="BE280" i="2"/>
  <c r="T280" i="2"/>
  <c r="R280" i="2"/>
  <c r="P280" i="2"/>
  <c r="BI279" i="2"/>
  <c r="BH279" i="2"/>
  <c r="BG279" i="2"/>
  <c r="BE279" i="2"/>
  <c r="T279" i="2"/>
  <c r="R279" i="2"/>
  <c r="P279" i="2"/>
  <c r="BI278" i="2"/>
  <c r="BH278" i="2"/>
  <c r="BG278" i="2"/>
  <c r="BE278" i="2"/>
  <c r="T278" i="2"/>
  <c r="R278" i="2"/>
  <c r="P278" i="2"/>
  <c r="BI277" i="2"/>
  <c r="BH277" i="2"/>
  <c r="BG277" i="2"/>
  <c r="BE277" i="2"/>
  <c r="T277" i="2"/>
  <c r="R277" i="2"/>
  <c r="P277" i="2"/>
  <c r="BI276" i="2"/>
  <c r="BH276" i="2"/>
  <c r="BG276" i="2"/>
  <c r="BE276" i="2"/>
  <c r="T276" i="2"/>
  <c r="R276" i="2"/>
  <c r="P276" i="2"/>
  <c r="BI275" i="2"/>
  <c r="BH275" i="2"/>
  <c r="BG275" i="2"/>
  <c r="BE275" i="2"/>
  <c r="T275" i="2"/>
  <c r="R275" i="2"/>
  <c r="P275" i="2"/>
  <c r="BI274" i="2"/>
  <c r="BH274" i="2"/>
  <c r="BG274" i="2"/>
  <c r="BE274" i="2"/>
  <c r="T274" i="2"/>
  <c r="R274" i="2"/>
  <c r="P274" i="2"/>
  <c r="BI273" i="2"/>
  <c r="BH273" i="2"/>
  <c r="BG273" i="2"/>
  <c r="BE273" i="2"/>
  <c r="T273" i="2"/>
  <c r="R273" i="2"/>
  <c r="P273" i="2"/>
  <c r="BI272" i="2"/>
  <c r="BH272" i="2"/>
  <c r="BG272" i="2"/>
  <c r="BE272" i="2"/>
  <c r="T272" i="2"/>
  <c r="R272" i="2"/>
  <c r="P272" i="2"/>
  <c r="BI271" i="2"/>
  <c r="BH271" i="2"/>
  <c r="BG271" i="2"/>
  <c r="BE271" i="2"/>
  <c r="T271" i="2"/>
  <c r="R271" i="2"/>
  <c r="P271" i="2"/>
  <c r="BI270" i="2"/>
  <c r="BH270" i="2"/>
  <c r="BG270" i="2"/>
  <c r="BE270" i="2"/>
  <c r="T270" i="2"/>
  <c r="R270" i="2"/>
  <c r="P270" i="2"/>
  <c r="BI269" i="2"/>
  <c r="BH269" i="2"/>
  <c r="BG269" i="2"/>
  <c r="BE269" i="2"/>
  <c r="T269" i="2"/>
  <c r="R269" i="2"/>
  <c r="P269" i="2"/>
  <c r="BI268" i="2"/>
  <c r="BH268" i="2"/>
  <c r="BG268" i="2"/>
  <c r="BE268" i="2"/>
  <c r="T268" i="2"/>
  <c r="R268" i="2"/>
  <c r="P268" i="2"/>
  <c r="BI267" i="2"/>
  <c r="BH267" i="2"/>
  <c r="BG267" i="2"/>
  <c r="BE267" i="2"/>
  <c r="T267" i="2"/>
  <c r="R267" i="2"/>
  <c r="P267" i="2"/>
  <c r="BI266" i="2"/>
  <c r="BH266" i="2"/>
  <c r="BG266" i="2"/>
  <c r="BE266" i="2"/>
  <c r="T266" i="2"/>
  <c r="R266" i="2"/>
  <c r="P266" i="2"/>
  <c r="BI265" i="2"/>
  <c r="BH265" i="2"/>
  <c r="BG265" i="2"/>
  <c r="BE265" i="2"/>
  <c r="T265" i="2"/>
  <c r="R265" i="2"/>
  <c r="P265" i="2"/>
  <c r="BI264" i="2"/>
  <c r="BH264" i="2"/>
  <c r="BG264" i="2"/>
  <c r="BE264" i="2"/>
  <c r="T264" i="2"/>
  <c r="R264" i="2"/>
  <c r="P264" i="2"/>
  <c r="BI263" i="2"/>
  <c r="BH263" i="2"/>
  <c r="BG263" i="2"/>
  <c r="BE263" i="2"/>
  <c r="T263" i="2"/>
  <c r="R263" i="2"/>
  <c r="P263" i="2"/>
  <c r="BI262" i="2"/>
  <c r="BH262" i="2"/>
  <c r="BG262" i="2"/>
  <c r="BE262" i="2"/>
  <c r="T262" i="2"/>
  <c r="R262" i="2"/>
  <c r="P262" i="2"/>
  <c r="BI261" i="2"/>
  <c r="BH261" i="2"/>
  <c r="BG261" i="2"/>
  <c r="BE261" i="2"/>
  <c r="T261" i="2"/>
  <c r="R261" i="2"/>
  <c r="P261" i="2"/>
  <c r="BI260" i="2"/>
  <c r="BH260" i="2"/>
  <c r="BG260" i="2"/>
  <c r="BE260" i="2"/>
  <c r="T260" i="2"/>
  <c r="R260" i="2"/>
  <c r="P260" i="2"/>
  <c r="BI258" i="2"/>
  <c r="BH258" i="2"/>
  <c r="BG258" i="2"/>
  <c r="BE258" i="2"/>
  <c r="T258" i="2"/>
  <c r="R258" i="2"/>
  <c r="P258" i="2"/>
  <c r="BI257" i="2"/>
  <c r="BH257" i="2"/>
  <c r="BG257" i="2"/>
  <c r="BE257" i="2"/>
  <c r="T257" i="2"/>
  <c r="R257" i="2"/>
  <c r="P257" i="2"/>
  <c r="BI256" i="2"/>
  <c r="BH256" i="2"/>
  <c r="BG256" i="2"/>
  <c r="BE256" i="2"/>
  <c r="T256" i="2"/>
  <c r="R256" i="2"/>
  <c r="P256" i="2"/>
  <c r="BI255" i="2"/>
  <c r="BH255" i="2"/>
  <c r="BG255" i="2"/>
  <c r="BE255" i="2"/>
  <c r="T255" i="2"/>
  <c r="R255" i="2"/>
  <c r="P255" i="2"/>
  <c r="BI254" i="2"/>
  <c r="BH254" i="2"/>
  <c r="BG254" i="2"/>
  <c r="BE254" i="2"/>
  <c r="T254" i="2"/>
  <c r="R254" i="2"/>
  <c r="P254" i="2"/>
  <c r="BI253" i="2"/>
  <c r="BH253" i="2"/>
  <c r="BG253" i="2"/>
  <c r="BE253" i="2"/>
  <c r="T253" i="2"/>
  <c r="R253" i="2"/>
  <c r="P253" i="2"/>
  <c r="BI252" i="2"/>
  <c r="BH252" i="2"/>
  <c r="BG252" i="2"/>
  <c r="BE252" i="2"/>
  <c r="T252" i="2"/>
  <c r="R252" i="2"/>
  <c r="P252" i="2"/>
  <c r="BI251" i="2"/>
  <c r="BH251" i="2"/>
  <c r="BG251" i="2"/>
  <c r="BE251" i="2"/>
  <c r="T251" i="2"/>
  <c r="R251" i="2"/>
  <c r="P251" i="2"/>
  <c r="BI250" i="2"/>
  <c r="BH250" i="2"/>
  <c r="BG250" i="2"/>
  <c r="BE250" i="2"/>
  <c r="T250" i="2"/>
  <c r="R250" i="2"/>
  <c r="P250" i="2"/>
  <c r="BI249" i="2"/>
  <c r="BH249" i="2"/>
  <c r="BG249" i="2"/>
  <c r="BE249" i="2"/>
  <c r="T249" i="2"/>
  <c r="R249" i="2"/>
  <c r="P249" i="2"/>
  <c r="BI248" i="2"/>
  <c r="BH248" i="2"/>
  <c r="BG248" i="2"/>
  <c r="BE248" i="2"/>
  <c r="T248" i="2"/>
  <c r="R248" i="2"/>
  <c r="P248" i="2"/>
  <c r="BI247" i="2"/>
  <c r="BH247" i="2"/>
  <c r="BG247" i="2"/>
  <c r="BE247" i="2"/>
  <c r="T247" i="2"/>
  <c r="R247" i="2"/>
  <c r="P247" i="2"/>
  <c r="BI246" i="2"/>
  <c r="BH246" i="2"/>
  <c r="BG246" i="2"/>
  <c r="BE246" i="2"/>
  <c r="T246" i="2"/>
  <c r="R246" i="2"/>
  <c r="P246" i="2"/>
  <c r="BI245" i="2"/>
  <c r="BH245" i="2"/>
  <c r="BG245" i="2"/>
  <c r="BE245" i="2"/>
  <c r="T245" i="2"/>
  <c r="R245" i="2"/>
  <c r="P245" i="2"/>
  <c r="BI244" i="2"/>
  <c r="BH244" i="2"/>
  <c r="BG244" i="2"/>
  <c r="BE244" i="2"/>
  <c r="T244" i="2"/>
  <c r="R244" i="2"/>
  <c r="P244" i="2"/>
  <c r="BI243" i="2"/>
  <c r="BH243" i="2"/>
  <c r="BG243" i="2"/>
  <c r="BE243" i="2"/>
  <c r="T243" i="2"/>
  <c r="R243" i="2"/>
  <c r="P243" i="2"/>
  <c r="BI242" i="2"/>
  <c r="BH242" i="2"/>
  <c r="BG242" i="2"/>
  <c r="BE242" i="2"/>
  <c r="T242" i="2"/>
  <c r="R242" i="2"/>
  <c r="P242" i="2"/>
  <c r="BI241" i="2"/>
  <c r="BH241" i="2"/>
  <c r="BG241" i="2"/>
  <c r="BE241" i="2"/>
  <c r="T241" i="2"/>
  <c r="R241" i="2"/>
  <c r="P241" i="2"/>
  <c r="BI240" i="2"/>
  <c r="BH240" i="2"/>
  <c r="BG240" i="2"/>
  <c r="BE240" i="2"/>
  <c r="T240" i="2"/>
  <c r="R240" i="2"/>
  <c r="P240" i="2"/>
  <c r="BI239" i="2"/>
  <c r="BH239" i="2"/>
  <c r="BG239" i="2"/>
  <c r="BE239" i="2"/>
  <c r="T239" i="2"/>
  <c r="R239" i="2"/>
  <c r="P239" i="2"/>
  <c r="BI238" i="2"/>
  <c r="BH238" i="2"/>
  <c r="BG238" i="2"/>
  <c r="BE238" i="2"/>
  <c r="T238" i="2"/>
  <c r="R238" i="2"/>
  <c r="P238" i="2"/>
  <c r="BI237" i="2"/>
  <c r="BH237" i="2"/>
  <c r="BG237" i="2"/>
  <c r="BE237" i="2"/>
  <c r="T237" i="2"/>
  <c r="R237" i="2"/>
  <c r="P237" i="2"/>
  <c r="BI236" i="2"/>
  <c r="BH236" i="2"/>
  <c r="BG236" i="2"/>
  <c r="BE236" i="2"/>
  <c r="T236" i="2"/>
  <c r="R236" i="2"/>
  <c r="P236" i="2"/>
  <c r="BI235" i="2"/>
  <c r="BH235" i="2"/>
  <c r="BG235" i="2"/>
  <c r="BE235" i="2"/>
  <c r="T235" i="2"/>
  <c r="R235" i="2"/>
  <c r="P235" i="2"/>
  <c r="BI234" i="2"/>
  <c r="BH234" i="2"/>
  <c r="BG234" i="2"/>
  <c r="BE234" i="2"/>
  <c r="T234" i="2"/>
  <c r="R234" i="2"/>
  <c r="P234" i="2"/>
  <c r="BI233" i="2"/>
  <c r="BH233" i="2"/>
  <c r="BG233" i="2"/>
  <c r="BE233" i="2"/>
  <c r="T233" i="2"/>
  <c r="R233" i="2"/>
  <c r="P233" i="2"/>
  <c r="BI232" i="2"/>
  <c r="BH232" i="2"/>
  <c r="BG232" i="2"/>
  <c r="BE232" i="2"/>
  <c r="T232" i="2"/>
  <c r="R232" i="2"/>
  <c r="P232" i="2"/>
  <c r="BI231" i="2"/>
  <c r="BH231" i="2"/>
  <c r="BG231" i="2"/>
  <c r="BE231" i="2"/>
  <c r="T231" i="2"/>
  <c r="R231" i="2"/>
  <c r="P231" i="2"/>
  <c r="BI230" i="2"/>
  <c r="BH230" i="2"/>
  <c r="BG230" i="2"/>
  <c r="BE230" i="2"/>
  <c r="T230" i="2"/>
  <c r="R230" i="2"/>
  <c r="P230" i="2"/>
  <c r="BI229" i="2"/>
  <c r="BH229" i="2"/>
  <c r="BG229" i="2"/>
  <c r="BE229" i="2"/>
  <c r="T229" i="2"/>
  <c r="R229" i="2"/>
  <c r="P229" i="2"/>
  <c r="BI228" i="2"/>
  <c r="BH228" i="2"/>
  <c r="BG228" i="2"/>
  <c r="BE228" i="2"/>
  <c r="T228" i="2"/>
  <c r="R228" i="2"/>
  <c r="P228" i="2"/>
  <c r="BI227" i="2"/>
  <c r="BH227" i="2"/>
  <c r="BG227" i="2"/>
  <c r="BE227" i="2"/>
  <c r="T227" i="2"/>
  <c r="R227" i="2"/>
  <c r="P227" i="2"/>
  <c r="BI226" i="2"/>
  <c r="BH226" i="2"/>
  <c r="BG226" i="2"/>
  <c r="BE226" i="2"/>
  <c r="T226" i="2"/>
  <c r="R226" i="2"/>
  <c r="P226" i="2"/>
  <c r="BI225" i="2"/>
  <c r="BH225" i="2"/>
  <c r="BG225" i="2"/>
  <c r="BE225" i="2"/>
  <c r="T225" i="2"/>
  <c r="R225" i="2"/>
  <c r="P225" i="2"/>
  <c r="BI224" i="2"/>
  <c r="BH224" i="2"/>
  <c r="BG224" i="2"/>
  <c r="BE224" i="2"/>
  <c r="T224" i="2"/>
  <c r="R224" i="2"/>
  <c r="P224" i="2"/>
  <c r="BI223" i="2"/>
  <c r="BH223" i="2"/>
  <c r="BG223" i="2"/>
  <c r="BE223" i="2"/>
  <c r="T223" i="2"/>
  <c r="R223" i="2"/>
  <c r="P223" i="2"/>
  <c r="BI222" i="2"/>
  <c r="BH222" i="2"/>
  <c r="BG222" i="2"/>
  <c r="BE222" i="2"/>
  <c r="T222" i="2"/>
  <c r="R222" i="2"/>
  <c r="P222" i="2"/>
  <c r="BI221" i="2"/>
  <c r="BH221" i="2"/>
  <c r="BG221" i="2"/>
  <c r="BE221" i="2"/>
  <c r="T221" i="2"/>
  <c r="R221" i="2"/>
  <c r="P221" i="2"/>
  <c r="BI220" i="2"/>
  <c r="BH220" i="2"/>
  <c r="BG220" i="2"/>
  <c r="BE220" i="2"/>
  <c r="T220" i="2"/>
  <c r="R220" i="2"/>
  <c r="P220" i="2"/>
  <c r="BI219" i="2"/>
  <c r="BH219" i="2"/>
  <c r="BG219" i="2"/>
  <c r="BE219" i="2"/>
  <c r="T219" i="2"/>
  <c r="R219" i="2"/>
  <c r="P219" i="2"/>
  <c r="BI218" i="2"/>
  <c r="BH218" i="2"/>
  <c r="BG218" i="2"/>
  <c r="BE218" i="2"/>
  <c r="T218" i="2"/>
  <c r="R218" i="2"/>
  <c r="P218" i="2"/>
  <c r="BI217" i="2"/>
  <c r="BH217" i="2"/>
  <c r="BG217" i="2"/>
  <c r="BE217" i="2"/>
  <c r="T217" i="2"/>
  <c r="R217" i="2"/>
  <c r="P217" i="2"/>
  <c r="BI216" i="2"/>
  <c r="BH216" i="2"/>
  <c r="BG216" i="2"/>
  <c r="BE216" i="2"/>
  <c r="T216" i="2"/>
  <c r="R216" i="2"/>
  <c r="P216" i="2"/>
  <c r="BI215" i="2"/>
  <c r="BH215" i="2"/>
  <c r="BG215" i="2"/>
  <c r="BE215" i="2"/>
  <c r="T215" i="2"/>
  <c r="R215" i="2"/>
  <c r="P215" i="2"/>
  <c r="BI214" i="2"/>
  <c r="BH214" i="2"/>
  <c r="BG214" i="2"/>
  <c r="BE214" i="2"/>
  <c r="T214" i="2"/>
  <c r="R214" i="2"/>
  <c r="P214" i="2"/>
  <c r="BI213" i="2"/>
  <c r="BH213" i="2"/>
  <c r="BG213" i="2"/>
  <c r="BE213" i="2"/>
  <c r="T213" i="2"/>
  <c r="R213" i="2"/>
  <c r="P213" i="2"/>
  <c r="BI212" i="2"/>
  <c r="BH212" i="2"/>
  <c r="BG212" i="2"/>
  <c r="BE212" i="2"/>
  <c r="T212" i="2"/>
  <c r="R212" i="2"/>
  <c r="P212" i="2"/>
  <c r="BI211" i="2"/>
  <c r="BH211" i="2"/>
  <c r="BG211" i="2"/>
  <c r="BE211" i="2"/>
  <c r="T211" i="2"/>
  <c r="R211" i="2"/>
  <c r="P211" i="2"/>
  <c r="BI210" i="2"/>
  <c r="BH210" i="2"/>
  <c r="BG210" i="2"/>
  <c r="BE210" i="2"/>
  <c r="T210" i="2"/>
  <c r="R210" i="2"/>
  <c r="P210" i="2"/>
  <c r="BI209" i="2"/>
  <c r="BH209" i="2"/>
  <c r="BG209" i="2"/>
  <c r="BE209" i="2"/>
  <c r="T209" i="2"/>
  <c r="R209" i="2"/>
  <c r="P209" i="2"/>
  <c r="BI208" i="2"/>
  <c r="BH208" i="2"/>
  <c r="BG208" i="2"/>
  <c r="BE208" i="2"/>
  <c r="T208" i="2"/>
  <c r="R208" i="2"/>
  <c r="P208" i="2"/>
  <c r="BI207" i="2"/>
  <c r="BH207" i="2"/>
  <c r="BG207" i="2"/>
  <c r="BE207" i="2"/>
  <c r="T207" i="2"/>
  <c r="R207" i="2"/>
  <c r="P207" i="2"/>
  <c r="BI206" i="2"/>
  <c r="BH206" i="2"/>
  <c r="BG206" i="2"/>
  <c r="BE206" i="2"/>
  <c r="T206" i="2"/>
  <c r="R206" i="2"/>
  <c r="P206" i="2"/>
  <c r="BI205" i="2"/>
  <c r="BH205" i="2"/>
  <c r="BG205" i="2"/>
  <c r="BE205" i="2"/>
  <c r="T205" i="2"/>
  <c r="R205" i="2"/>
  <c r="P205" i="2"/>
  <c r="BI204" i="2"/>
  <c r="BH204" i="2"/>
  <c r="BG204" i="2"/>
  <c r="BE204" i="2"/>
  <c r="T204" i="2"/>
  <c r="R204" i="2"/>
  <c r="P204" i="2"/>
  <c r="BI203" i="2"/>
  <c r="BH203" i="2"/>
  <c r="BG203" i="2"/>
  <c r="BE203" i="2"/>
  <c r="T203" i="2"/>
  <c r="R203" i="2"/>
  <c r="P203" i="2"/>
  <c r="BI202" i="2"/>
  <c r="BH202" i="2"/>
  <c r="BG202" i="2"/>
  <c r="BE202" i="2"/>
  <c r="T202" i="2"/>
  <c r="R202" i="2"/>
  <c r="P202" i="2"/>
  <c r="BI201" i="2"/>
  <c r="BH201" i="2"/>
  <c r="BG201" i="2"/>
  <c r="BE201" i="2"/>
  <c r="T201" i="2"/>
  <c r="R201" i="2"/>
  <c r="P201" i="2"/>
  <c r="BI200" i="2"/>
  <c r="BH200" i="2"/>
  <c r="BG200" i="2"/>
  <c r="BE200" i="2"/>
  <c r="T200" i="2"/>
  <c r="R200" i="2"/>
  <c r="P200" i="2"/>
  <c r="BI199" i="2"/>
  <c r="BH199" i="2"/>
  <c r="BG199" i="2"/>
  <c r="BE199" i="2"/>
  <c r="T199" i="2"/>
  <c r="R199" i="2"/>
  <c r="P199" i="2"/>
  <c r="BI198" i="2"/>
  <c r="BH198" i="2"/>
  <c r="BG198" i="2"/>
  <c r="BE198" i="2"/>
  <c r="T198" i="2"/>
  <c r="R198" i="2"/>
  <c r="P198" i="2"/>
  <c r="BI197" i="2"/>
  <c r="BH197" i="2"/>
  <c r="BG197" i="2"/>
  <c r="BE197" i="2"/>
  <c r="T197" i="2"/>
  <c r="R197" i="2"/>
  <c r="P197" i="2"/>
  <c r="BI196" i="2"/>
  <c r="BH196" i="2"/>
  <c r="BG196" i="2"/>
  <c r="BE196" i="2"/>
  <c r="T196" i="2"/>
  <c r="R196" i="2"/>
  <c r="P196" i="2"/>
  <c r="BI195" i="2"/>
  <c r="BH195" i="2"/>
  <c r="BG195" i="2"/>
  <c r="BE195" i="2"/>
  <c r="T195" i="2"/>
  <c r="R195" i="2"/>
  <c r="P195" i="2"/>
  <c r="BI194" i="2"/>
  <c r="BH194" i="2"/>
  <c r="BG194" i="2"/>
  <c r="BE194" i="2"/>
  <c r="T194" i="2"/>
  <c r="R194" i="2"/>
  <c r="P194" i="2"/>
  <c r="BI193" i="2"/>
  <c r="BH193" i="2"/>
  <c r="BG193" i="2"/>
  <c r="BE193" i="2"/>
  <c r="T193" i="2"/>
  <c r="R193" i="2"/>
  <c r="P193" i="2"/>
  <c r="BI192" i="2"/>
  <c r="BH192" i="2"/>
  <c r="BG192" i="2"/>
  <c r="BE192" i="2"/>
  <c r="T192" i="2"/>
  <c r="R192" i="2"/>
  <c r="P192" i="2"/>
  <c r="BI191" i="2"/>
  <c r="BH191" i="2"/>
  <c r="BG191" i="2"/>
  <c r="BE191" i="2"/>
  <c r="T191" i="2"/>
  <c r="R191" i="2"/>
  <c r="P191" i="2"/>
  <c r="BI190" i="2"/>
  <c r="BH190" i="2"/>
  <c r="BG190" i="2"/>
  <c r="BE190" i="2"/>
  <c r="T190" i="2"/>
  <c r="R190" i="2"/>
  <c r="P190" i="2"/>
  <c r="BI189" i="2"/>
  <c r="BH189" i="2"/>
  <c r="BG189" i="2"/>
  <c r="BE189" i="2"/>
  <c r="T189" i="2"/>
  <c r="R189" i="2"/>
  <c r="P189" i="2"/>
  <c r="BI188" i="2"/>
  <c r="BH188" i="2"/>
  <c r="BG188" i="2"/>
  <c r="BE188" i="2"/>
  <c r="T188" i="2"/>
  <c r="R188" i="2"/>
  <c r="P188" i="2"/>
  <c r="BI187" i="2"/>
  <c r="BH187" i="2"/>
  <c r="BG187" i="2"/>
  <c r="BE187" i="2"/>
  <c r="T187" i="2"/>
  <c r="R187" i="2"/>
  <c r="P187" i="2"/>
  <c r="BI186" i="2"/>
  <c r="BH186" i="2"/>
  <c r="BG186" i="2"/>
  <c r="BE186" i="2"/>
  <c r="T186" i="2"/>
  <c r="R186" i="2"/>
  <c r="P186" i="2"/>
  <c r="BI185" i="2"/>
  <c r="BH185" i="2"/>
  <c r="BG185" i="2"/>
  <c r="BE185" i="2"/>
  <c r="T185" i="2"/>
  <c r="R185" i="2"/>
  <c r="P185" i="2"/>
  <c r="BI184" i="2"/>
  <c r="BH184" i="2"/>
  <c r="BG184" i="2"/>
  <c r="BE184" i="2"/>
  <c r="T184" i="2"/>
  <c r="R184" i="2"/>
  <c r="P184" i="2"/>
  <c r="BI183" i="2"/>
  <c r="BH183" i="2"/>
  <c r="BG183" i="2"/>
  <c r="BE183" i="2"/>
  <c r="T183" i="2"/>
  <c r="R183" i="2"/>
  <c r="P183" i="2"/>
  <c r="BI182" i="2"/>
  <c r="BH182" i="2"/>
  <c r="BG182" i="2"/>
  <c r="BE182" i="2"/>
  <c r="T182" i="2"/>
  <c r="R182" i="2"/>
  <c r="P182" i="2"/>
  <c r="BI181" i="2"/>
  <c r="BH181" i="2"/>
  <c r="BG181" i="2"/>
  <c r="BE181" i="2"/>
  <c r="T181" i="2"/>
  <c r="R181" i="2"/>
  <c r="P181" i="2"/>
  <c r="BI180" i="2"/>
  <c r="BH180" i="2"/>
  <c r="BG180" i="2"/>
  <c r="BE180" i="2"/>
  <c r="T180" i="2"/>
  <c r="R180" i="2"/>
  <c r="P180" i="2"/>
  <c r="BI179" i="2"/>
  <c r="BH179" i="2"/>
  <c r="BG179" i="2"/>
  <c r="BE179" i="2"/>
  <c r="T179" i="2"/>
  <c r="R179" i="2"/>
  <c r="P179" i="2"/>
  <c r="BI178" i="2"/>
  <c r="BH178" i="2"/>
  <c r="BG178" i="2"/>
  <c r="BE178" i="2"/>
  <c r="T178" i="2"/>
  <c r="R178" i="2"/>
  <c r="P178" i="2"/>
  <c r="BI177" i="2"/>
  <c r="BH177" i="2"/>
  <c r="BG177" i="2"/>
  <c r="BE177" i="2"/>
  <c r="T177" i="2"/>
  <c r="R177" i="2"/>
  <c r="P177" i="2"/>
  <c r="BI176" i="2"/>
  <c r="BH176" i="2"/>
  <c r="BG176" i="2"/>
  <c r="BE176" i="2"/>
  <c r="T176" i="2"/>
  <c r="R176" i="2"/>
  <c r="P176" i="2"/>
  <c r="BI175" i="2"/>
  <c r="BH175" i="2"/>
  <c r="BG175" i="2"/>
  <c r="BE175" i="2"/>
  <c r="T175" i="2"/>
  <c r="R175" i="2"/>
  <c r="P175" i="2"/>
  <c r="BI174" i="2"/>
  <c r="BH174" i="2"/>
  <c r="BG174" i="2"/>
  <c r="BE174" i="2"/>
  <c r="T174" i="2"/>
  <c r="R174" i="2"/>
  <c r="P174" i="2"/>
  <c r="BI173" i="2"/>
  <c r="BH173" i="2"/>
  <c r="BG173" i="2"/>
  <c r="BE173" i="2"/>
  <c r="T173" i="2"/>
  <c r="R173" i="2"/>
  <c r="P173" i="2"/>
  <c r="BI172" i="2"/>
  <c r="BH172" i="2"/>
  <c r="BG172" i="2"/>
  <c r="BE172" i="2"/>
  <c r="T172" i="2"/>
  <c r="R172" i="2"/>
  <c r="P172" i="2"/>
  <c r="BI171" i="2"/>
  <c r="BH171" i="2"/>
  <c r="BG171" i="2"/>
  <c r="BE171" i="2"/>
  <c r="T171" i="2"/>
  <c r="R171" i="2"/>
  <c r="P171" i="2"/>
  <c r="BI170" i="2"/>
  <c r="BH170" i="2"/>
  <c r="BG170" i="2"/>
  <c r="BE170" i="2"/>
  <c r="T170" i="2"/>
  <c r="R170" i="2"/>
  <c r="P170" i="2"/>
  <c r="BI169" i="2"/>
  <c r="BH169" i="2"/>
  <c r="BG169" i="2"/>
  <c r="BE169" i="2"/>
  <c r="T169" i="2"/>
  <c r="R169" i="2"/>
  <c r="P169" i="2"/>
  <c r="BI168" i="2"/>
  <c r="BH168" i="2"/>
  <c r="BG168" i="2"/>
  <c r="BE168" i="2"/>
  <c r="T168" i="2"/>
  <c r="R168" i="2"/>
  <c r="P168" i="2"/>
  <c r="BI167" i="2"/>
  <c r="BH167" i="2"/>
  <c r="BG167" i="2"/>
  <c r="BE167" i="2"/>
  <c r="T167" i="2"/>
  <c r="R167" i="2"/>
  <c r="P167" i="2"/>
  <c r="BI166" i="2"/>
  <c r="BH166" i="2"/>
  <c r="BG166" i="2"/>
  <c r="BE166" i="2"/>
  <c r="T166" i="2"/>
  <c r="R166" i="2"/>
  <c r="P166" i="2"/>
  <c r="BI165" i="2"/>
  <c r="BH165" i="2"/>
  <c r="BG165" i="2"/>
  <c r="BE165" i="2"/>
  <c r="T165" i="2"/>
  <c r="R165" i="2"/>
  <c r="P165" i="2"/>
  <c r="BI164" i="2"/>
  <c r="BH164" i="2"/>
  <c r="BG164" i="2"/>
  <c r="BE164" i="2"/>
  <c r="T164" i="2"/>
  <c r="R164" i="2"/>
  <c r="P164" i="2"/>
  <c r="BI163" i="2"/>
  <c r="BH163" i="2"/>
  <c r="BG163" i="2"/>
  <c r="BE163" i="2"/>
  <c r="T163" i="2"/>
  <c r="R163" i="2"/>
  <c r="P163" i="2"/>
  <c r="BI162" i="2"/>
  <c r="BH162" i="2"/>
  <c r="BG162" i="2"/>
  <c r="BE162" i="2"/>
  <c r="T162" i="2"/>
  <c r="R162" i="2"/>
  <c r="P162" i="2"/>
  <c r="BI161" i="2"/>
  <c r="BH161" i="2"/>
  <c r="BG161" i="2"/>
  <c r="BE161" i="2"/>
  <c r="T161" i="2"/>
  <c r="R161" i="2"/>
  <c r="P161" i="2"/>
  <c r="BI160" i="2"/>
  <c r="BH160" i="2"/>
  <c r="BG160" i="2"/>
  <c r="BE160" i="2"/>
  <c r="T160" i="2"/>
  <c r="R160" i="2"/>
  <c r="P160" i="2"/>
  <c r="BI159" i="2"/>
  <c r="BH159" i="2"/>
  <c r="BG159" i="2"/>
  <c r="BE159" i="2"/>
  <c r="T159" i="2"/>
  <c r="R159" i="2"/>
  <c r="P159" i="2"/>
  <c r="BI158" i="2"/>
  <c r="BH158" i="2"/>
  <c r="BG158" i="2"/>
  <c r="BE158" i="2"/>
  <c r="T158" i="2"/>
  <c r="R158" i="2"/>
  <c r="P158" i="2"/>
  <c r="BI157" i="2"/>
  <c r="BH157" i="2"/>
  <c r="BG157" i="2"/>
  <c r="BE157" i="2"/>
  <c r="T157" i="2"/>
  <c r="R157" i="2"/>
  <c r="P157" i="2"/>
  <c r="BI156" i="2"/>
  <c r="BH156" i="2"/>
  <c r="BG156" i="2"/>
  <c r="BE156" i="2"/>
  <c r="T156" i="2"/>
  <c r="R156" i="2"/>
  <c r="P156" i="2"/>
  <c r="BI155" i="2"/>
  <c r="BH155" i="2"/>
  <c r="BG155" i="2"/>
  <c r="BE155" i="2"/>
  <c r="T155" i="2"/>
  <c r="R155" i="2"/>
  <c r="P155" i="2"/>
  <c r="BI154" i="2"/>
  <c r="BH154" i="2"/>
  <c r="BG154" i="2"/>
  <c r="BE154" i="2"/>
  <c r="T154" i="2"/>
  <c r="R154" i="2"/>
  <c r="P154" i="2"/>
  <c r="BI153" i="2"/>
  <c r="BH153" i="2"/>
  <c r="BG153" i="2"/>
  <c r="BE153" i="2"/>
  <c r="T153" i="2"/>
  <c r="R153" i="2"/>
  <c r="P153" i="2"/>
  <c r="BI152" i="2"/>
  <c r="BH152" i="2"/>
  <c r="BG152" i="2"/>
  <c r="BE152" i="2"/>
  <c r="T152" i="2"/>
  <c r="R152" i="2"/>
  <c r="P152" i="2"/>
  <c r="BI151" i="2"/>
  <c r="BH151" i="2"/>
  <c r="BG151" i="2"/>
  <c r="BE151" i="2"/>
  <c r="T151" i="2"/>
  <c r="R151" i="2"/>
  <c r="P151" i="2"/>
  <c r="BI150" i="2"/>
  <c r="BH150" i="2"/>
  <c r="BG150" i="2"/>
  <c r="BE150" i="2"/>
  <c r="T150" i="2"/>
  <c r="R150" i="2"/>
  <c r="P150" i="2"/>
  <c r="BI149" i="2"/>
  <c r="BH149" i="2"/>
  <c r="BG149" i="2"/>
  <c r="BE149" i="2"/>
  <c r="T149" i="2"/>
  <c r="R149" i="2"/>
  <c r="P149" i="2"/>
  <c r="BI148" i="2"/>
  <c r="BH148" i="2"/>
  <c r="BG148" i="2"/>
  <c r="BE148" i="2"/>
  <c r="T148" i="2"/>
  <c r="R148" i="2"/>
  <c r="P148" i="2"/>
  <c r="BI147" i="2"/>
  <c r="BH147" i="2"/>
  <c r="BG147" i="2"/>
  <c r="BE147" i="2"/>
  <c r="T147" i="2"/>
  <c r="R147" i="2"/>
  <c r="P147" i="2"/>
  <c r="BI146" i="2"/>
  <c r="BH146" i="2"/>
  <c r="BG146" i="2"/>
  <c r="BE146" i="2"/>
  <c r="T146" i="2"/>
  <c r="R146" i="2"/>
  <c r="P146" i="2"/>
  <c r="BI145" i="2"/>
  <c r="BH145" i="2"/>
  <c r="BG145" i="2"/>
  <c r="BE145" i="2"/>
  <c r="T145" i="2"/>
  <c r="R145" i="2"/>
  <c r="P145" i="2"/>
  <c r="BI144" i="2"/>
  <c r="BH144" i="2"/>
  <c r="BG144" i="2"/>
  <c r="BE144" i="2"/>
  <c r="T144" i="2"/>
  <c r="R144" i="2"/>
  <c r="P144" i="2"/>
  <c r="BI143" i="2"/>
  <c r="BH143" i="2"/>
  <c r="BG143" i="2"/>
  <c r="BE143" i="2"/>
  <c r="T143" i="2"/>
  <c r="R143" i="2"/>
  <c r="P143" i="2"/>
  <c r="BI142" i="2"/>
  <c r="BH142" i="2"/>
  <c r="BG142" i="2"/>
  <c r="BE142" i="2"/>
  <c r="T142" i="2"/>
  <c r="R142" i="2"/>
  <c r="P142" i="2"/>
  <c r="BI141" i="2"/>
  <c r="BH141" i="2"/>
  <c r="BG141" i="2"/>
  <c r="BE141" i="2"/>
  <c r="T141" i="2"/>
  <c r="R141" i="2"/>
  <c r="P141" i="2"/>
  <c r="BI140" i="2"/>
  <c r="BH140" i="2"/>
  <c r="BG140" i="2"/>
  <c r="BE140" i="2"/>
  <c r="T140" i="2"/>
  <c r="R140" i="2"/>
  <c r="P140" i="2"/>
  <c r="BI139" i="2"/>
  <c r="BH139" i="2"/>
  <c r="BG139" i="2"/>
  <c r="BE139" i="2"/>
  <c r="T139" i="2"/>
  <c r="R139" i="2"/>
  <c r="P139" i="2"/>
  <c r="BI138" i="2"/>
  <c r="BH138" i="2"/>
  <c r="BG138" i="2"/>
  <c r="BE138" i="2"/>
  <c r="T138" i="2"/>
  <c r="R138" i="2"/>
  <c r="P138" i="2"/>
  <c r="BI137" i="2"/>
  <c r="BH137" i="2"/>
  <c r="BG137" i="2"/>
  <c r="BE137" i="2"/>
  <c r="T137" i="2"/>
  <c r="R137" i="2"/>
  <c r="P137" i="2"/>
  <c r="BI136" i="2"/>
  <c r="BH136" i="2"/>
  <c r="BG136" i="2"/>
  <c r="BE136" i="2"/>
  <c r="T136" i="2"/>
  <c r="R136" i="2"/>
  <c r="P136" i="2"/>
  <c r="BI135" i="2"/>
  <c r="BH135" i="2"/>
  <c r="BG135" i="2"/>
  <c r="BE135" i="2"/>
  <c r="T135" i="2"/>
  <c r="R135" i="2"/>
  <c r="P135" i="2"/>
  <c r="BI134" i="2"/>
  <c r="BH134" i="2"/>
  <c r="BG134" i="2"/>
  <c r="BE134" i="2"/>
  <c r="T134" i="2"/>
  <c r="R134" i="2"/>
  <c r="P134" i="2"/>
  <c r="BI133" i="2"/>
  <c r="BH133" i="2"/>
  <c r="BG133" i="2"/>
  <c r="BE133" i="2"/>
  <c r="T133" i="2"/>
  <c r="R133" i="2"/>
  <c r="P133" i="2"/>
  <c r="BI132" i="2"/>
  <c r="BH132" i="2"/>
  <c r="BG132" i="2"/>
  <c r="BE132" i="2"/>
  <c r="T132" i="2"/>
  <c r="R132" i="2"/>
  <c r="P132" i="2"/>
  <c r="BI131" i="2"/>
  <c r="BH131" i="2"/>
  <c r="BG131" i="2"/>
  <c r="BE131" i="2"/>
  <c r="T131" i="2"/>
  <c r="R131" i="2"/>
  <c r="P131" i="2"/>
  <c r="BI130" i="2"/>
  <c r="BH130" i="2"/>
  <c r="BG130" i="2"/>
  <c r="BE130" i="2"/>
  <c r="T130" i="2"/>
  <c r="R130" i="2"/>
  <c r="P130" i="2"/>
  <c r="BI129" i="2"/>
  <c r="BH129" i="2"/>
  <c r="BG129" i="2"/>
  <c r="BE129" i="2"/>
  <c r="T129" i="2"/>
  <c r="R129" i="2"/>
  <c r="P129" i="2"/>
  <c r="BI128" i="2"/>
  <c r="BH128" i="2"/>
  <c r="BG128" i="2"/>
  <c r="BE128" i="2"/>
  <c r="T128" i="2"/>
  <c r="R128" i="2"/>
  <c r="P128" i="2"/>
  <c r="BI127" i="2"/>
  <c r="BH127" i="2"/>
  <c r="BG127" i="2"/>
  <c r="BE127" i="2"/>
  <c r="T127" i="2"/>
  <c r="R127" i="2"/>
  <c r="P127" i="2"/>
  <c r="BI126" i="2"/>
  <c r="BH126" i="2"/>
  <c r="BG126" i="2"/>
  <c r="BE126" i="2"/>
  <c r="T126" i="2"/>
  <c r="R126" i="2"/>
  <c r="P126" i="2"/>
  <c r="F117" i="2"/>
  <c r="E115" i="2"/>
  <c r="F89" i="2"/>
  <c r="E87" i="2"/>
  <c r="J24" i="2"/>
  <c r="E24" i="2"/>
  <c r="J92" i="2" s="1"/>
  <c r="J23" i="2"/>
  <c r="J21" i="2"/>
  <c r="E21" i="2"/>
  <c r="J119" i="2" s="1"/>
  <c r="J20" i="2"/>
  <c r="J18" i="2"/>
  <c r="E18" i="2"/>
  <c r="F120" i="2" s="1"/>
  <c r="J17" i="2"/>
  <c r="J15" i="2"/>
  <c r="E15" i="2"/>
  <c r="F91" i="2" s="1"/>
  <c r="J14" i="2"/>
  <c r="J12" i="2"/>
  <c r="J117" i="2" s="1"/>
  <c r="E7" i="2"/>
  <c r="E113" i="2"/>
  <c r="L90" i="1"/>
  <c r="AM90" i="1"/>
  <c r="AM89" i="1"/>
  <c r="L89" i="1"/>
  <c r="AM87" i="1"/>
  <c r="L87" i="1"/>
  <c r="L85" i="1"/>
  <c r="L84" i="1"/>
  <c r="J369" i="2"/>
  <c r="BK362" i="2"/>
  <c r="J354" i="2"/>
  <c r="J343" i="2"/>
  <c r="BK325" i="2"/>
  <c r="J318" i="2"/>
  <c r="J286" i="2"/>
  <c r="J278" i="2"/>
  <c r="J269" i="2"/>
  <c r="J255" i="2"/>
  <c r="J244" i="2"/>
  <c r="BK228" i="2"/>
  <c r="J206" i="2"/>
  <c r="J187" i="2"/>
  <c r="J178" i="2"/>
  <c r="J165" i="2"/>
  <c r="BK149" i="2"/>
  <c r="J138" i="2"/>
  <c r="J366" i="2"/>
  <c r="J360" i="2"/>
  <c r="J353" i="2"/>
  <c r="J337" i="2"/>
  <c r="BK326" i="2"/>
  <c r="BK305" i="2"/>
  <c r="J290" i="2"/>
  <c r="BK278" i="2"/>
  <c r="J274" i="2"/>
  <c r="BK262" i="2"/>
  <c r="BK242" i="2"/>
  <c r="J227" i="2"/>
  <c r="BK219" i="2"/>
  <c r="BK204" i="2"/>
  <c r="J188" i="2"/>
  <c r="BK175" i="2"/>
  <c r="J131" i="2"/>
  <c r="J382" i="2"/>
  <c r="J376" i="2"/>
  <c r="J372" i="2"/>
  <c r="BK369" i="2"/>
  <c r="J350" i="2"/>
  <c r="J342" i="2"/>
  <c r="BK334" i="2"/>
  <c r="BK320" i="2"/>
  <c r="BK314" i="2"/>
  <c r="BK308" i="2"/>
  <c r="J300" i="2"/>
  <c r="J294" i="2"/>
  <c r="BK285" i="2"/>
  <c r="J271" i="2"/>
  <c r="J249" i="2"/>
  <c r="J224" i="2"/>
  <c r="J211" i="2"/>
  <c r="BK197" i="2"/>
  <c r="J191" i="2"/>
  <c r="J168" i="2"/>
  <c r="BK152" i="2"/>
  <c r="J141" i="2"/>
  <c r="AS94" i="1"/>
  <c r="J208" i="2"/>
  <c r="BK180" i="2"/>
  <c r="BK162" i="2"/>
  <c r="J154" i="2"/>
  <c r="J126" i="2"/>
  <c r="J240" i="2"/>
  <c r="J209" i="2"/>
  <c r="BK150" i="2"/>
  <c r="J345" i="2"/>
  <c r="BK331" i="2"/>
  <c r="J316" i="2"/>
  <c r="J308" i="2"/>
  <c r="BK298" i="2"/>
  <c r="BK289" i="2"/>
  <c r="BK271" i="2"/>
  <c r="BK258" i="2"/>
  <c r="J251" i="2"/>
  <c r="J236" i="2"/>
  <c r="J205" i="2"/>
  <c r="J194" i="2"/>
  <c r="J180" i="2"/>
  <c r="J145" i="2"/>
  <c r="BK147" i="3"/>
  <c r="BK165" i="3"/>
  <c r="BK154" i="3"/>
  <c r="BK124" i="3"/>
  <c r="J167" i="4"/>
  <c r="BK152" i="4"/>
  <c r="J138" i="4"/>
  <c r="J160" i="4"/>
  <c r="BK147" i="4"/>
  <c r="J131" i="4"/>
  <c r="BK169" i="4"/>
  <c r="J149" i="4"/>
  <c r="BK165" i="4"/>
  <c r="BK144" i="4"/>
  <c r="J172" i="4"/>
  <c r="BK153" i="4"/>
  <c r="J145" i="4"/>
  <c r="J125" i="4"/>
  <c r="J162" i="4"/>
  <c r="BK143" i="4"/>
  <c r="J384" i="2"/>
  <c r="BK366" i="2"/>
  <c r="BK360" i="2"/>
  <c r="J347" i="2"/>
  <c r="BK340" i="2"/>
  <c r="J321" i="2"/>
  <c r="BK301" i="2"/>
  <c r="BK293" i="2"/>
  <c r="J279" i="2"/>
  <c r="J272" i="2"/>
  <c r="J266" i="2"/>
  <c r="BK238" i="2"/>
  <c r="J218" i="2"/>
  <c r="BK208" i="2"/>
  <c r="J197" i="2"/>
  <c r="J184" i="2"/>
  <c r="J170" i="2"/>
  <c r="J151" i="2"/>
  <c r="BK146" i="2"/>
  <c r="J383" i="2"/>
  <c r="J363" i="2"/>
  <c r="BK359" i="2"/>
  <c r="BK348" i="2"/>
  <c r="BK333" i="2"/>
  <c r="BK324" i="2"/>
  <c r="BK300" i="2"/>
  <c r="J287" i="2"/>
  <c r="J277" i="2"/>
  <c r="J264" i="2"/>
  <c r="BK256" i="2"/>
  <c r="J232" i="2"/>
  <c r="BK217" i="2"/>
  <c r="J196" i="2"/>
  <c r="BK177" i="2"/>
  <c r="J159" i="2"/>
  <c r="J150" i="2"/>
  <c r="J127" i="2"/>
  <c r="BK376" i="2"/>
  <c r="BK371" i="2"/>
  <c r="BK358" i="2"/>
  <c r="J344" i="2"/>
  <c r="BK341" i="2"/>
  <c r="J324" i="2"/>
  <c r="BK304" i="2"/>
  <c r="J289" i="2"/>
  <c r="BK274" i="2"/>
  <c r="BK263" i="2"/>
  <c r="BK239" i="2"/>
  <c r="BK227" i="2"/>
  <c r="BK216" i="2"/>
  <c r="J200" i="2"/>
  <c r="BK187" i="2"/>
  <c r="BK164" i="2"/>
  <c r="J148" i="2"/>
  <c r="J136" i="2"/>
  <c r="J128" i="2"/>
  <c r="BK379" i="2"/>
  <c r="BK235" i="2"/>
  <c r="J221" i="2"/>
  <c r="BK215" i="2"/>
  <c r="BK198" i="2"/>
  <c r="J172" i="2"/>
  <c r="BK160" i="2"/>
  <c r="BK141" i="2"/>
  <c r="BK133" i="2"/>
  <c r="BK251" i="2"/>
  <c r="J238" i="2"/>
  <c r="J212" i="2"/>
  <c r="J179" i="2"/>
  <c r="BK138" i="2"/>
  <c r="J336" i="2"/>
  <c r="J326" i="2"/>
  <c r="J312" i="2"/>
  <c r="J305" i="2"/>
  <c r="J293" i="2"/>
  <c r="BK270" i="2"/>
  <c r="J263" i="2"/>
  <c r="J257" i="2"/>
  <c r="J250" i="2"/>
  <c r="J226" i="2"/>
  <c r="BK195" i="2"/>
  <c r="J174" i="2"/>
  <c r="BK153" i="2"/>
  <c r="J142" i="2"/>
  <c r="BK131" i="2"/>
  <c r="BK158" i="3"/>
  <c r="BK128" i="3"/>
  <c r="BK150" i="3"/>
  <c r="BK134" i="3"/>
  <c r="BK161" i="3"/>
  <c r="BK143" i="3"/>
  <c r="BK132" i="3"/>
  <c r="J168" i="4"/>
  <c r="J158" i="4"/>
  <c r="BK141" i="4"/>
  <c r="J171" i="4"/>
  <c r="J153" i="4"/>
  <c r="BK138" i="4"/>
  <c r="BK171" i="4"/>
  <c r="BK154" i="4"/>
  <c r="J126" i="4"/>
  <c r="J154" i="4"/>
  <c r="BK134" i="4"/>
  <c r="BK168" i="4"/>
  <c r="J152" i="4"/>
  <c r="BK131" i="4"/>
  <c r="J163" i="4"/>
  <c r="J139" i="4"/>
  <c r="J377" i="2"/>
  <c r="BK363" i="2"/>
  <c r="J356" i="2"/>
  <c r="BK344" i="2"/>
  <c r="J327" i="2"/>
  <c r="J317" i="2"/>
  <c r="BK290" i="2"/>
  <c r="BK275" i="2"/>
  <c r="J267" i="2"/>
  <c r="J246" i="2"/>
  <c r="J235" i="2"/>
  <c r="J225" i="2"/>
  <c r="BK211" i="2"/>
  <c r="J192" i="2"/>
  <c r="J183" i="2"/>
  <c r="BK171" i="2"/>
  <c r="J162" i="2"/>
  <c r="J147" i="2"/>
  <c r="BK377" i="2"/>
  <c r="J358" i="2"/>
  <c r="BK352" i="2"/>
  <c r="BK336" i="2"/>
  <c r="BK329" i="2"/>
  <c r="J325" i="2"/>
  <c r="BK302" i="2"/>
  <c r="BK284" i="2"/>
  <c r="BK268" i="2"/>
  <c r="BK257" i="2"/>
  <c r="BK245" i="2"/>
  <c r="BK237" i="2"/>
  <c r="J216" i="2"/>
  <c r="J190" i="2"/>
  <c r="BK172" i="2"/>
  <c r="BK157" i="2"/>
  <c r="BK142" i="2"/>
  <c r="BK382" i="2"/>
  <c r="BK375" i="2"/>
  <c r="J373" i="2"/>
  <c r="BK355" i="2"/>
  <c r="J348" i="2"/>
  <c r="BK337" i="2"/>
  <c r="BK322" i="2"/>
  <c r="BK315" i="2"/>
  <c r="J310" i="2"/>
  <c r="J298" i="2"/>
  <c r="J288" i="2"/>
  <c r="J270" i="2"/>
  <c r="J254" i="2"/>
  <c r="BK231" i="2"/>
  <c r="BK212" i="2"/>
  <c r="J204" i="2"/>
  <c r="J173" i="2"/>
  <c r="BK156" i="2"/>
  <c r="BK144" i="2"/>
  <c r="J133" i="2"/>
  <c r="J378" i="2"/>
  <c r="J233" i="2"/>
  <c r="J219" i="2"/>
  <c r="BK210" i="2"/>
  <c r="BK193" i="2"/>
  <c r="BK176" i="2"/>
  <c r="J157" i="2"/>
  <c r="J146" i="2"/>
  <c r="BK136" i="2"/>
  <c r="J242" i="2"/>
  <c r="BK222" i="2"/>
  <c r="J198" i="2"/>
  <c r="BK178" i="2"/>
  <c r="J130" i="2"/>
  <c r="BK338" i="2"/>
  <c r="J330" i="2"/>
  <c r="J314" i="2"/>
  <c r="BK310" i="2"/>
  <c r="BK303" i="2"/>
  <c r="BK294" i="2"/>
  <c r="BK272" i="2"/>
  <c r="BK264" i="2"/>
  <c r="J256" i="2"/>
  <c r="BK243" i="2"/>
  <c r="BK207" i="2"/>
  <c r="J193" i="2"/>
  <c r="J181" i="2"/>
  <c r="BK161" i="2"/>
  <c r="J137" i="2"/>
  <c r="BK145" i="3"/>
  <c r="BK135" i="3"/>
  <c r="BK130" i="3"/>
  <c r="BK148" i="3"/>
  <c r="BK172" i="4"/>
  <c r="BK160" i="4"/>
  <c r="BK149" i="4"/>
  <c r="J132" i="4"/>
  <c r="BK159" i="4"/>
  <c r="J144" i="4"/>
  <c r="BK129" i="4"/>
  <c r="J147" i="4"/>
  <c r="BK125" i="4"/>
  <c r="J148" i="4"/>
  <c r="BK137" i="4"/>
  <c r="J169" i="4"/>
  <c r="J151" i="4"/>
  <c r="J127" i="4"/>
  <c r="J156" i="4"/>
  <c r="J128" i="4"/>
  <c r="BK368" i="2"/>
  <c r="J361" i="2"/>
  <c r="BK351" i="2"/>
  <c r="BK328" i="2"/>
  <c r="J307" i="2"/>
  <c r="BK295" i="2"/>
  <c r="BK281" i="2"/>
  <c r="BK277" i="2"/>
  <c r="BK260" i="2"/>
  <c r="J237" i="2"/>
  <c r="J215" i="2"/>
  <c r="BK199" i="2"/>
  <c r="BK188" i="2"/>
  <c r="BK174" i="2"/>
  <c r="J167" i="2"/>
  <c r="BK148" i="2"/>
  <c r="BK134" i="2"/>
  <c r="J368" i="2"/>
  <c r="BK361" i="2"/>
  <c r="J355" i="2"/>
  <c r="BK350" i="2"/>
  <c r="BK330" i="2"/>
  <c r="BK306" i="2"/>
  <c r="J291" i="2"/>
  <c r="BK279" i="2"/>
  <c r="BK267" i="2"/>
  <c r="J248" i="2"/>
  <c r="BK241" i="2"/>
  <c r="BK225" i="2"/>
  <c r="J214" i="2"/>
  <c r="J202" i="2"/>
  <c r="J186" i="2"/>
  <c r="J169" i="2"/>
  <c r="BK147" i="2"/>
  <c r="BK383" i="2"/>
  <c r="J375" i="2"/>
  <c r="BK373" i="2"/>
  <c r="BK370" i="2"/>
  <c r="BK353" i="2"/>
  <c r="J346" i="2"/>
  <c r="BK335" i="2"/>
  <c r="BK323" i="2"/>
  <c r="BK318" i="2"/>
  <c r="J311" i="2"/>
  <c r="J297" i="2"/>
  <c r="BK291" i="2"/>
  <c r="J280" i="2"/>
  <c r="J258" i="2"/>
  <c r="BK244" i="2"/>
  <c r="BK214" i="2"/>
  <c r="BK205" i="2"/>
  <c r="BK192" i="2"/>
  <c r="J166" i="2"/>
  <c r="BK154" i="2"/>
  <c r="BK143" i="2"/>
  <c r="BK129" i="2"/>
  <c r="J381" i="2"/>
  <c r="BK378" i="2"/>
  <c r="J229" i="2"/>
  <c r="J217" i="2"/>
  <c r="BK200" i="2"/>
  <c r="J177" i="2"/>
  <c r="J155" i="2"/>
  <c r="BK137" i="2"/>
  <c r="J253" i="2"/>
  <c r="J241" i="2"/>
  <c r="BK226" i="2"/>
  <c r="J195" i="2"/>
  <c r="J175" i="2"/>
  <c r="BK126" i="2"/>
  <c r="J332" i="2"/>
  <c r="J319" i="2"/>
  <c r="J309" i="2"/>
  <c r="J296" i="2"/>
  <c r="BK288" i="2"/>
  <c r="BK269" i="2"/>
  <c r="BK261" i="2"/>
  <c r="J252" i="2"/>
  <c r="BK234" i="2"/>
  <c r="J213" i="2"/>
  <c r="J199" i="2"/>
  <c r="BK185" i="2"/>
  <c r="BK166" i="2"/>
  <c r="J152" i="2"/>
  <c r="J135" i="2"/>
  <c r="BK141" i="3"/>
  <c r="BK125" i="3"/>
  <c r="BK142" i="3"/>
  <c r="BK126" i="3"/>
  <c r="BK159" i="3"/>
  <c r="BK162" i="3"/>
  <c r="BK131" i="3"/>
  <c r="BK161" i="4"/>
  <c r="J143" i="4"/>
  <c r="BK150" i="4"/>
  <c r="BK130" i="4"/>
  <c r="J164" i="4"/>
  <c r="J129" i="4"/>
  <c r="J170" i="4"/>
  <c r="BK146" i="4"/>
  <c r="BK126" i="4"/>
  <c r="BK164" i="4"/>
  <c r="J150" i="4"/>
  <c r="J130" i="4"/>
  <c r="J159" i="4"/>
  <c r="J137" i="4"/>
  <c r="BK384" i="2"/>
  <c r="J365" i="2"/>
  <c r="BK357" i="2"/>
  <c r="J341" i="2"/>
  <c r="BK319" i="2"/>
  <c r="BK299" i="2"/>
  <c r="J283" i="2"/>
  <c r="J273" i="2"/>
  <c r="BK247" i="2"/>
  <c r="J231" i="2"/>
  <c r="J207" i="2"/>
  <c r="BK191" i="2"/>
  <c r="BK179" i="2"/>
  <c r="BK158" i="2"/>
  <c r="BK128" i="2"/>
  <c r="BK365" i="2"/>
  <c r="BK354" i="2"/>
  <c r="BK342" i="2"/>
  <c r="BK327" i="2"/>
  <c r="BK313" i="2"/>
  <c r="J301" i="2"/>
  <c r="BK283" i="2"/>
  <c r="J275" i="2"/>
  <c r="J261" i="2"/>
  <c r="BK250" i="2"/>
  <c r="J243" i="2"/>
  <c r="J222" i="2"/>
  <c r="J203" i="2"/>
  <c r="BK181" i="2"/>
  <c r="BK168" i="2"/>
  <c r="BK155" i="2"/>
  <c r="J140" i="2"/>
  <c r="BK381" i="2"/>
  <c r="BK374" i="2"/>
  <c r="BK372" i="2"/>
  <c r="J370" i="2"/>
  <c r="J352" i="2"/>
  <c r="BK345" i="2"/>
  <c r="J338" i="2"/>
  <c r="J331" i="2"/>
  <c r="BK321" i="2"/>
  <c r="J315" i="2"/>
  <c r="BK309" i="2"/>
  <c r="J302" i="2"/>
  <c r="J292" i="2"/>
  <c r="J284" i="2"/>
  <c r="J265" i="2"/>
  <c r="BK252" i="2"/>
  <c r="J228" i="2"/>
  <c r="BK221" i="2"/>
  <c r="BK206" i="2"/>
  <c r="BK170" i="2"/>
  <c r="J158" i="2"/>
  <c r="J153" i="2"/>
  <c r="J143" i="2"/>
  <c r="J132" i="2"/>
  <c r="J379" i="2"/>
  <c r="BK240" i="2"/>
  <c r="J230" i="2"/>
  <c r="BK218" i="2"/>
  <c r="BK203" i="2"/>
  <c r="BK183" i="2"/>
  <c r="BK165" i="2"/>
  <c r="J156" i="2"/>
  <c r="BK139" i="2"/>
  <c r="BK130" i="2"/>
  <c r="J245" i="2"/>
  <c r="BK233" i="2"/>
  <c r="J185" i="2"/>
  <c r="BK167" i="2"/>
  <c r="BK347" i="2"/>
  <c r="J333" i="2"/>
  <c r="J322" i="2"/>
  <c r="J313" i="2"/>
  <c r="J306" i="2"/>
  <c r="J299" i="2"/>
  <c r="BK292" i="2"/>
  <c r="J276" i="2"/>
  <c r="BK265" i="2"/>
  <c r="BK254" i="2"/>
  <c r="BK246" i="2"/>
  <c r="BK223" i="2"/>
  <c r="BK202" i="2"/>
  <c r="BK190" i="2"/>
  <c r="BK173" i="2"/>
  <c r="J144" i="2"/>
  <c r="BK164" i="3"/>
  <c r="BK123" i="3"/>
  <c r="BK153" i="3"/>
  <c r="BK144" i="3"/>
  <c r="BK129" i="3"/>
  <c r="BK163" i="3"/>
  <c r="BK152" i="3"/>
  <c r="BK127" i="3"/>
  <c r="BK160" i="3"/>
  <c r="BK146" i="3"/>
  <c r="BK151" i="4"/>
  <c r="BK162" i="4"/>
  <c r="BK156" i="4"/>
  <c r="J134" i="4"/>
  <c r="BK167" i="4"/>
  <c r="J141" i="4"/>
  <c r="J174" i="4"/>
  <c r="BK142" i="4"/>
  <c r="BK174" i="4"/>
  <c r="J166" i="4"/>
  <c r="J142" i="4"/>
  <c r="J165" i="4"/>
  <c r="BK145" i="4"/>
  <c r="J367" i="2"/>
  <c r="J359" i="2"/>
  <c r="BK346" i="2"/>
  <c r="BK332" i="2"/>
  <c r="J323" i="2"/>
  <c r="BK316" i="2"/>
  <c r="J285" i="2"/>
  <c r="BK280" i="2"/>
  <c r="J268" i="2"/>
  <c r="BK249" i="2"/>
  <c r="J239" i="2"/>
  <c r="BK230" i="2"/>
  <c r="BK201" i="2"/>
  <c r="BK189" i="2"/>
  <c r="BK182" i="2"/>
  <c r="BK169" i="2"/>
  <c r="J160" i="2"/>
  <c r="J139" i="2"/>
  <c r="BK367" i="2"/>
  <c r="J362" i="2"/>
  <c r="J357" i="2"/>
  <c r="J351" i="2"/>
  <c r="J335" i="2"/>
  <c r="J328" i="2"/>
  <c r="BK307" i="2"/>
  <c r="J295" i="2"/>
  <c r="BK286" i="2"/>
  <c r="BK276" i="2"/>
  <c r="J260" i="2"/>
  <c r="BK224" i="2"/>
  <c r="BK213" i="2"/>
  <c r="J189" i="2"/>
  <c r="BK163" i="2"/>
  <c r="BK151" i="2"/>
  <c r="J129" i="2"/>
  <c r="BK380" i="2"/>
  <c r="J374" i="2"/>
  <c r="J371" i="2"/>
  <c r="BK356" i="2"/>
  <c r="BK343" i="2"/>
  <c r="J340" i="2"/>
  <c r="J329" i="2"/>
  <c r="BK317" i="2"/>
  <c r="BK312" i="2"/>
  <c r="J303" i="2"/>
  <c r="BK296" i="2"/>
  <c r="BK287" i="2"/>
  <c r="BK273" i="2"/>
  <c r="BK255" i="2"/>
  <c r="BK229" i="2"/>
  <c r="J223" i="2"/>
  <c r="BK209" i="2"/>
  <c r="BK194" i="2"/>
  <c r="J176" i="2"/>
  <c r="BK159" i="2"/>
  <c r="BK145" i="2"/>
  <c r="BK135" i="2"/>
  <c r="BK127" i="2"/>
  <c r="J380" i="2"/>
  <c r="BK236" i="2"/>
  <c r="J220" i="2"/>
  <c r="J201" i="2"/>
  <c r="BK186" i="2"/>
  <c r="J171" i="2"/>
  <c r="J161" i="2"/>
  <c r="BK140" i="2"/>
  <c r="BK132" i="2"/>
  <c r="J247" i="2"/>
  <c r="J234" i="2"/>
  <c r="J210" i="2"/>
  <c r="BK184" i="2"/>
  <c r="J164" i="2"/>
  <c r="J334" i="2"/>
  <c r="J320" i="2"/>
  <c r="BK311" i="2"/>
  <c r="J304" i="2"/>
  <c r="BK297" i="2"/>
  <c r="J281" i="2"/>
  <c r="BK266" i="2"/>
  <c r="J262" i="2"/>
  <c r="BK253" i="2"/>
  <c r="BK248" i="2"/>
  <c r="BK232" i="2"/>
  <c r="BK220" i="2"/>
  <c r="BK196" i="2"/>
  <c r="J182" i="2"/>
  <c r="J163" i="2"/>
  <c r="J149" i="2"/>
  <c r="J134" i="2"/>
  <c r="BK157" i="3"/>
  <c r="BK136" i="3"/>
  <c r="BK166" i="3"/>
  <c r="BK149" i="3"/>
  <c r="BK137" i="3"/>
  <c r="BK156" i="3"/>
  <c r="BK139" i="3"/>
  <c r="BK140" i="3"/>
  <c r="BK151" i="3"/>
  <c r="BK138" i="3"/>
  <c r="J173" i="4"/>
  <c r="BK163" i="4"/>
  <c r="BK157" i="4"/>
  <c r="J135" i="4"/>
  <c r="BK170" i="4"/>
  <c r="BK148" i="4"/>
  <c r="BK135" i="4"/>
  <c r="BK128" i="4"/>
  <c r="J161" i="4"/>
  <c r="BK127" i="4"/>
  <c r="BK158" i="4"/>
  <c r="BK139" i="4"/>
  <c r="BK173" i="4"/>
  <c r="J157" i="4"/>
  <c r="J146" i="4"/>
  <c r="BK166" i="4"/>
  <c r="BK132" i="4"/>
  <c r="R125" i="2" l="1"/>
  <c r="T282" i="2"/>
  <c r="R349" i="2"/>
  <c r="T349" i="2"/>
  <c r="T133" i="3"/>
  <c r="T140" i="4"/>
  <c r="P259" i="2"/>
  <c r="P282" i="2"/>
  <c r="R339" i="2"/>
  <c r="BK364" i="2"/>
  <c r="J364" i="2" s="1"/>
  <c r="R122" i="3"/>
  <c r="T122" i="3"/>
  <c r="BK155" i="3"/>
  <c r="T155" i="3"/>
  <c r="BK124" i="4"/>
  <c r="BK133" i="4"/>
  <c r="J133" i="4" s="1"/>
  <c r="J99" i="4" s="1"/>
  <c r="BK136" i="4"/>
  <c r="J136" i="4" s="1"/>
  <c r="J100" i="4" s="1"/>
  <c r="T136" i="4"/>
  <c r="BK155" i="4"/>
  <c r="J155" i="4" s="1"/>
  <c r="J102" i="4" s="1"/>
  <c r="P125" i="2"/>
  <c r="P124" i="2" s="1"/>
  <c r="P123" i="2" s="1"/>
  <c r="AU95" i="1" s="1"/>
  <c r="BK282" i="2"/>
  <c r="J282" i="2" s="1"/>
  <c r="BK339" i="2"/>
  <c r="J339" i="2" s="1"/>
  <c r="T339" i="2"/>
  <c r="T124" i="2" s="1"/>
  <c r="T123" i="2" s="1"/>
  <c r="P364" i="2"/>
  <c r="BK122" i="3"/>
  <c r="BK133" i="3"/>
  <c r="P155" i="3"/>
  <c r="P121" i="3" s="1"/>
  <c r="P120" i="3" s="1"/>
  <c r="AU96" i="1" s="1"/>
  <c r="R155" i="3"/>
  <c r="R124" i="4"/>
  <c r="R133" i="4"/>
  <c r="BK140" i="4"/>
  <c r="J140" i="4" s="1"/>
  <c r="J101" i="4" s="1"/>
  <c r="P155" i="4"/>
  <c r="BK125" i="2"/>
  <c r="J125" i="2" s="1"/>
  <c r="BK259" i="2"/>
  <c r="J259" i="2" s="1"/>
  <c r="R259" i="2"/>
  <c r="T259" i="2"/>
  <c r="P339" i="2"/>
  <c r="P349" i="2"/>
  <c r="R364" i="2"/>
  <c r="P133" i="3"/>
  <c r="P124" i="4"/>
  <c r="T133" i="4"/>
  <c r="R136" i="4"/>
  <c r="R140" i="4"/>
  <c r="R155" i="4"/>
  <c r="T125" i="2"/>
  <c r="R282" i="2"/>
  <c r="BK349" i="2"/>
  <c r="J349" i="2" s="1"/>
  <c r="T364" i="2"/>
  <c r="P122" i="3"/>
  <c r="R133" i="3"/>
  <c r="T124" i="4"/>
  <c r="P133" i="4"/>
  <c r="P136" i="4"/>
  <c r="P140" i="4"/>
  <c r="T155" i="4"/>
  <c r="J89" i="4"/>
  <c r="E112" i="4"/>
  <c r="F119" i="4"/>
  <c r="BF130" i="4"/>
  <c r="BF146" i="4"/>
  <c r="BF147" i="4"/>
  <c r="BF164" i="4"/>
  <c r="BF170" i="4"/>
  <c r="J92" i="4"/>
  <c r="BF127" i="4"/>
  <c r="BF129" i="4"/>
  <c r="BF132" i="4"/>
  <c r="BF137" i="4"/>
  <c r="BF163" i="4"/>
  <c r="BF167" i="4"/>
  <c r="BF172" i="4"/>
  <c r="F118" i="4"/>
  <c r="BF128" i="4"/>
  <c r="BF134" i="4"/>
  <c r="BF135" i="4"/>
  <c r="BF138" i="4"/>
  <c r="BF141" i="4"/>
  <c r="BF145" i="4"/>
  <c r="BF159" i="4"/>
  <c r="BF162" i="4"/>
  <c r="BF168" i="4"/>
  <c r="BF173" i="4"/>
  <c r="BF139" i="4"/>
  <c r="BF142" i="4"/>
  <c r="BF152" i="4"/>
  <c r="BF153" i="4"/>
  <c r="BF156" i="4"/>
  <c r="BF174" i="4"/>
  <c r="J118" i="4"/>
  <c r="BF126" i="4"/>
  <c r="BF131" i="4"/>
  <c r="BF144" i="4"/>
  <c r="BF148" i="4"/>
  <c r="BF150" i="4"/>
  <c r="BF151" i="4"/>
  <c r="BF157" i="4"/>
  <c r="BF158" i="4"/>
  <c r="BF160" i="4"/>
  <c r="BF169" i="4"/>
  <c r="BF171" i="4"/>
  <c r="BF125" i="4"/>
  <c r="BF143" i="4"/>
  <c r="BF149" i="4"/>
  <c r="BF154" i="4"/>
  <c r="BF161" i="4"/>
  <c r="BF165" i="4"/>
  <c r="BF166" i="4"/>
  <c r="E85" i="3"/>
  <c r="BF123" i="3"/>
  <c r="BF137" i="3"/>
  <c r="BF145" i="3"/>
  <c r="BF150" i="3"/>
  <c r="BF159" i="3"/>
  <c r="BF163" i="3"/>
  <c r="F91" i="3"/>
  <c r="J92" i="3"/>
  <c r="BF125" i="3"/>
  <c r="BF129" i="3"/>
  <c r="BF132" i="3"/>
  <c r="BF139" i="3"/>
  <c r="BF144" i="3"/>
  <c r="BF146" i="3"/>
  <c r="BF157" i="3"/>
  <c r="BF158" i="3"/>
  <c r="J116" i="3"/>
  <c r="BF127" i="3"/>
  <c r="BF134" i="3"/>
  <c r="BF143" i="3"/>
  <c r="BF151" i="3"/>
  <c r="BF153" i="3"/>
  <c r="BF166" i="3"/>
  <c r="BF124" i="3"/>
  <c r="BF128" i="3"/>
  <c r="BF130" i="3"/>
  <c r="BF136" i="3"/>
  <c r="BF141" i="3"/>
  <c r="BF148" i="3"/>
  <c r="BF160" i="3"/>
  <c r="BF162" i="3"/>
  <c r="F92" i="3"/>
  <c r="J114" i="3"/>
  <c r="BF138" i="3"/>
  <c r="BF140" i="3"/>
  <c r="BF126" i="3"/>
  <c r="BF131" i="3"/>
  <c r="BF135" i="3"/>
  <c r="BF142" i="3"/>
  <c r="BF147" i="3"/>
  <c r="BF149" i="3"/>
  <c r="BF152" i="3"/>
  <c r="BF154" i="3"/>
  <c r="BF156" i="3"/>
  <c r="BF161" i="3"/>
  <c r="BF164" i="3"/>
  <c r="BF165" i="3"/>
  <c r="F92" i="2"/>
  <c r="J120" i="2"/>
  <c r="BF130" i="2"/>
  <c r="BF138" i="2"/>
  <c r="BF146" i="2"/>
  <c r="BF149" i="2"/>
  <c r="BF150" i="2"/>
  <c r="BF151" i="2"/>
  <c r="BF157" i="2"/>
  <c r="BF170" i="2"/>
  <c r="BF171" i="2"/>
  <c r="BF198" i="2"/>
  <c r="BF206" i="2"/>
  <c r="BF215" i="2"/>
  <c r="BF218" i="2"/>
  <c r="BF222" i="2"/>
  <c r="BF237" i="2"/>
  <c r="BF241" i="2"/>
  <c r="BF242" i="2"/>
  <c r="BF244" i="2"/>
  <c r="BF252" i="2"/>
  <c r="BF256" i="2"/>
  <c r="BF285" i="2"/>
  <c r="BF295" i="2"/>
  <c r="BF299" i="2"/>
  <c r="BF301" i="2"/>
  <c r="BF305" i="2"/>
  <c r="BF307" i="2"/>
  <c r="BF308" i="2"/>
  <c r="BF310" i="2"/>
  <c r="BF316" i="2"/>
  <c r="BF317" i="2"/>
  <c r="BF321" i="2"/>
  <c r="BF325" i="2"/>
  <c r="BF332" i="2"/>
  <c r="BF335" i="2"/>
  <c r="BF337" i="2"/>
  <c r="BF342" i="2"/>
  <c r="J91" i="2"/>
  <c r="BF132" i="2"/>
  <c r="BF135" i="2"/>
  <c r="BF136" i="2"/>
  <c r="BF137" i="2"/>
  <c r="BF139" i="2"/>
  <c r="BF140" i="2"/>
  <c r="BF144" i="2"/>
  <c r="BF145" i="2"/>
  <c r="BF152" i="2"/>
  <c r="BF153" i="2"/>
  <c r="BF158" i="2"/>
  <c r="BF160" i="2"/>
  <c r="BF161" i="2"/>
  <c r="BF162" i="2"/>
  <c r="BF169" i="2"/>
  <c r="BF174" i="2"/>
  <c r="BF177" i="2"/>
  <c r="BF180" i="2"/>
  <c r="BF188" i="2"/>
  <c r="BF193" i="2"/>
  <c r="BF196" i="2"/>
  <c r="BF197" i="2"/>
  <c r="BF201" i="2"/>
  <c r="BF202" i="2"/>
  <c r="BF211" i="2"/>
  <c r="BF213" i="2"/>
  <c r="BF214" i="2"/>
  <c r="BF219" i="2"/>
  <c r="BF221" i="2"/>
  <c r="BF223" i="2"/>
  <c r="BF227" i="2"/>
  <c r="BF229" i="2"/>
  <c r="BF231" i="2"/>
  <c r="BF246" i="2"/>
  <c r="BF250" i="2"/>
  <c r="BF379" i="2"/>
  <c r="BF384" i="2"/>
  <c r="F119" i="2"/>
  <c r="BF142" i="2"/>
  <c r="BF147" i="2"/>
  <c r="BF163" i="2"/>
  <c r="BF164" i="2"/>
  <c r="BF178" i="2"/>
  <c r="BF179" i="2"/>
  <c r="BF181" i="2"/>
  <c r="BF182" i="2"/>
  <c r="BF184" i="2"/>
  <c r="BF189" i="2"/>
  <c r="BF190" i="2"/>
  <c r="BF191" i="2"/>
  <c r="BF192" i="2"/>
  <c r="BF195" i="2"/>
  <c r="BF199" i="2"/>
  <c r="BF204" i="2"/>
  <c r="BF205" i="2"/>
  <c r="BF209" i="2"/>
  <c r="BF216" i="2"/>
  <c r="BF228" i="2"/>
  <c r="BF378" i="2"/>
  <c r="E85" i="2"/>
  <c r="BF131" i="2"/>
  <c r="BF134" i="2"/>
  <c r="BF155" i="2"/>
  <c r="BF172" i="2"/>
  <c r="BF208" i="2"/>
  <c r="BF217" i="2"/>
  <c r="BF220" i="2"/>
  <c r="BF225" i="2"/>
  <c r="BF230" i="2"/>
  <c r="BF238" i="2"/>
  <c r="BF243" i="2"/>
  <c r="BF254" i="2"/>
  <c r="BF258" i="2"/>
  <c r="BF264" i="2"/>
  <c r="BF267" i="2"/>
  <c r="BF268" i="2"/>
  <c r="BF269" i="2"/>
  <c r="BF270" i="2"/>
  <c r="BF275" i="2"/>
  <c r="BF278" i="2"/>
  <c r="BF279" i="2"/>
  <c r="BF280" i="2"/>
  <c r="BF287" i="2"/>
  <c r="BF292" i="2"/>
  <c r="BF293" i="2"/>
  <c r="BF294" i="2"/>
  <c r="BF297" i="2"/>
  <c r="BF298" i="2"/>
  <c r="BF300" i="2"/>
  <c r="BF303" i="2"/>
  <c r="BF306" i="2"/>
  <c r="BF311" i="2"/>
  <c r="BF312" i="2"/>
  <c r="BF313" i="2"/>
  <c r="BF314" i="2"/>
  <c r="BF315" i="2"/>
  <c r="BF318" i="2"/>
  <c r="BF323" i="2"/>
  <c r="BF324" i="2"/>
  <c r="BF328" i="2"/>
  <c r="BF330" i="2"/>
  <c r="BF338" i="2"/>
  <c r="BF341" i="2"/>
  <c r="BF346" i="2"/>
  <c r="BF350" i="2"/>
  <c r="BF353" i="2"/>
  <c r="BF355" i="2"/>
  <c r="BF356" i="2"/>
  <c r="BF360" i="2"/>
  <c r="BF361" i="2"/>
  <c r="BF362" i="2"/>
  <c r="BF365" i="2"/>
  <c r="BF366" i="2"/>
  <c r="BF369" i="2"/>
  <c r="BF370" i="2"/>
  <c r="BF371" i="2"/>
  <c r="BF372" i="2"/>
  <c r="BF373" i="2"/>
  <c r="BF374" i="2"/>
  <c r="BF375" i="2"/>
  <c r="BF380" i="2"/>
  <c r="BF381" i="2"/>
  <c r="BF382" i="2"/>
  <c r="BF127" i="2"/>
  <c r="BF128" i="2"/>
  <c r="BF129" i="2"/>
  <c r="BF143" i="2"/>
  <c r="BF148" i="2"/>
  <c r="BF154" i="2"/>
  <c r="BF156" i="2"/>
  <c r="BF159" i="2"/>
  <c r="BF165" i="2"/>
  <c r="BF166" i="2"/>
  <c r="BF167" i="2"/>
  <c r="BF176" i="2"/>
  <c r="BF183" i="2"/>
  <c r="BF185" i="2"/>
  <c r="BF187" i="2"/>
  <c r="BF200" i="2"/>
  <c r="BF207" i="2"/>
  <c r="BF212" i="2"/>
  <c r="BF224" i="2"/>
  <c r="BF233" i="2"/>
  <c r="BF234" i="2"/>
  <c r="BF235" i="2"/>
  <c r="BF239" i="2"/>
  <c r="BF240" i="2"/>
  <c r="BF247" i="2"/>
  <c r="BF249" i="2"/>
  <c r="BF253" i="2"/>
  <c r="BF260" i="2"/>
  <c r="BF263" i="2"/>
  <c r="BF273" i="2"/>
  <c r="BF274" i="2"/>
  <c r="BF281" i="2"/>
  <c r="BF289" i="2"/>
  <c r="BF291" i="2"/>
  <c r="BF309" i="2"/>
  <c r="BF322" i="2"/>
  <c r="BF326" i="2"/>
  <c r="BF327" i="2"/>
  <c r="BF329" i="2"/>
  <c r="BF331" i="2"/>
  <c r="BF333" i="2"/>
  <c r="BF336" i="2"/>
  <c r="BF340" i="2"/>
  <c r="BF343" i="2"/>
  <c r="BF344" i="2"/>
  <c r="BF345" i="2"/>
  <c r="BF347" i="2"/>
  <c r="BF358" i="2"/>
  <c r="BF359" i="2"/>
  <c r="BF363" i="2"/>
  <c r="BF376" i="2"/>
  <c r="BF377" i="2"/>
  <c r="BF383" i="2"/>
  <c r="J89" i="2"/>
  <c r="BF126" i="2"/>
  <c r="BF133" i="2"/>
  <c r="BF141" i="2"/>
  <c r="BF168" i="2"/>
  <c r="BF173" i="2"/>
  <c r="BF175" i="2"/>
  <c r="BF186" i="2"/>
  <c r="BF194" i="2"/>
  <c r="BF203" i="2"/>
  <c r="BF210" i="2"/>
  <c r="BF226" i="2"/>
  <c r="BF232" i="2"/>
  <c r="BF236" i="2"/>
  <c r="BF245" i="2"/>
  <c r="BF248" i="2"/>
  <c r="BF251" i="2"/>
  <c r="BF255" i="2"/>
  <c r="BF257" i="2"/>
  <c r="BF261" i="2"/>
  <c r="BF262" i="2"/>
  <c r="BF265" i="2"/>
  <c r="BF266" i="2"/>
  <c r="BF271" i="2"/>
  <c r="BF272" i="2"/>
  <c r="BF276" i="2"/>
  <c r="BF277" i="2"/>
  <c r="BF283" i="2"/>
  <c r="BF284" i="2"/>
  <c r="BF286" i="2"/>
  <c r="BF288" i="2"/>
  <c r="BF290" i="2"/>
  <c r="BF296" i="2"/>
  <c r="BF302" i="2"/>
  <c r="BF304" i="2"/>
  <c r="BF319" i="2"/>
  <c r="BF320" i="2"/>
  <c r="BF334" i="2"/>
  <c r="BF348" i="2"/>
  <c r="BF351" i="2"/>
  <c r="BF352" i="2"/>
  <c r="BF354" i="2"/>
  <c r="BF357" i="2"/>
  <c r="BF367" i="2"/>
  <c r="BF368" i="2"/>
  <c r="J33" i="2"/>
  <c r="AV95" i="1" s="1"/>
  <c r="F33" i="4"/>
  <c r="AZ97" i="1" s="1"/>
  <c r="F36" i="2"/>
  <c r="BC95" i="1" s="1"/>
  <c r="F33" i="2"/>
  <c r="AZ95" i="1" s="1"/>
  <c r="F36" i="4"/>
  <c r="BC97" i="1" s="1"/>
  <c r="F35" i="2"/>
  <c r="BB95" i="1" s="1"/>
  <c r="F37" i="2"/>
  <c r="BD95" i="1" s="1"/>
  <c r="F33" i="3"/>
  <c r="AZ96" i="1" s="1"/>
  <c r="J33" i="3"/>
  <c r="AV96" i="1" s="1"/>
  <c r="F37" i="3"/>
  <c r="BD96" i="1" s="1"/>
  <c r="F36" i="3"/>
  <c r="BC96" i="1" s="1"/>
  <c r="F35" i="3"/>
  <c r="BB96" i="1" s="1"/>
  <c r="J33" i="4"/>
  <c r="AV97" i="1" s="1"/>
  <c r="F37" i="4"/>
  <c r="BD97" i="1" s="1"/>
  <c r="F35" i="4"/>
  <c r="BB97" i="1" s="1"/>
  <c r="BK124" i="2" l="1"/>
  <c r="BK123" i="2" s="1"/>
  <c r="J123" i="2" s="1"/>
  <c r="T123" i="4"/>
  <c r="T122" i="4"/>
  <c r="BK123" i="4"/>
  <c r="J123" i="4" s="1"/>
  <c r="J97" i="4" s="1"/>
  <c r="R121" i="3"/>
  <c r="R120" i="3"/>
  <c r="R123" i="4"/>
  <c r="R122" i="4"/>
  <c r="T121" i="3"/>
  <c r="T120" i="3"/>
  <c r="P123" i="4"/>
  <c r="P122" i="4" s="1"/>
  <c r="AU97" i="1" s="1"/>
  <c r="AU94" i="1" s="1"/>
  <c r="R124" i="2"/>
  <c r="R123" i="2" s="1"/>
  <c r="BK121" i="3"/>
  <c r="J124" i="4"/>
  <c r="J98" i="4" s="1"/>
  <c r="BD94" i="1"/>
  <c r="W33" i="1" s="1"/>
  <c r="BB94" i="1"/>
  <c r="W31" i="1" s="1"/>
  <c r="BA95" i="1"/>
  <c r="BA96" i="1"/>
  <c r="J34" i="4"/>
  <c r="AW97" i="1" s="1"/>
  <c r="AT97" i="1" s="1"/>
  <c r="BC94" i="1"/>
  <c r="W32" i="1" s="1"/>
  <c r="AW95" i="1"/>
  <c r="AT95" i="1" s="1"/>
  <c r="AW96" i="1"/>
  <c r="AT96" i="1" s="1"/>
  <c r="AZ94" i="1"/>
  <c r="AV94" i="1" s="1"/>
  <c r="AK29" i="1" s="1"/>
  <c r="F34" i="4"/>
  <c r="BA97" i="1" s="1"/>
  <c r="J124" i="2" l="1"/>
  <c r="BK120" i="3"/>
  <c r="BK122" i="4"/>
  <c r="J122" i="4" s="1"/>
  <c r="J96" i="4" s="1"/>
  <c r="J39" i="2"/>
  <c r="W29" i="1"/>
  <c r="AY94" i="1"/>
  <c r="AX94" i="1"/>
  <c r="BA94" i="1"/>
  <c r="J39" i="3" l="1"/>
  <c r="J30" i="4"/>
  <c r="AW94" i="1"/>
  <c r="AK35" i="1" l="1"/>
  <c r="J39" i="4"/>
  <c r="AT94" i="1"/>
</calcChain>
</file>

<file path=xl/sharedStrings.xml><?xml version="1.0" encoding="utf-8"?>
<sst xmlns="http://schemas.openxmlformats.org/spreadsheetml/2006/main" count="5374" uniqueCount="1275">
  <si>
    <t>Export Komplet</t>
  </si>
  <si>
    <t/>
  </si>
  <si>
    <t>2.0</t>
  </si>
  <si>
    <t>False</t>
  </si>
  <si>
    <t>{b2f97d74-aeab-4b28-8c95-b46dccdba911}</t>
  </si>
  <si>
    <t>&gt;&gt;  skryté stĺpce  &lt;&lt;</t>
  </si>
  <si>
    <t>0,01</t>
  </si>
  <si>
    <t>20</t>
  </si>
  <si>
    <t>REKAPITULÁCIA STAVBY</t>
  </si>
  <si>
    <t>v ---  nižšie sa nachádzajú doplnkové a pomocné údaje k zostavám  --- v</t>
  </si>
  <si>
    <t>0,001</t>
  </si>
  <si>
    <t>Kód:</t>
  </si>
  <si>
    <t>1026</t>
  </si>
  <si>
    <t>Stavba:</t>
  </si>
  <si>
    <t>Prístavba chladiarne a mraziarne</t>
  </si>
  <si>
    <t>JKSO:</t>
  </si>
  <si>
    <t>KS:</t>
  </si>
  <si>
    <t>Miesto:</t>
  </si>
  <si>
    <t xml:space="preserve"> </t>
  </si>
  <si>
    <t>Dátum:</t>
  </si>
  <si>
    <t>Objednávateľ:</t>
  </si>
  <si>
    <t>IČO:</t>
  </si>
  <si>
    <t>IČ DPH:</t>
  </si>
  <si>
    <t>Zhotoviteľ:</t>
  </si>
  <si>
    <t>Projektant:</t>
  </si>
  <si>
    <t>True</t>
  </si>
  <si>
    <t>Spracovateľ: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</si>
  <si>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</si>
  <si>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</si>
  <si>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</si>
  <si>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</si>
  <si>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</si>
  <si>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</si>
  <si>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</si>
  <si>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</si>
  <si>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</si>
  <si>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</si>
  <si>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</si>
  <si>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</si>
  <si>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</si>
  <si>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</si>
  <si>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</si>
  <si>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</si>
  <si>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</si>
  <si>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</si>
  <si>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</si>
  <si>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</si>
  <si>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</si>
  <si>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</si>
  <si>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</si>
  <si>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</si>
  <si>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</si>
  <si>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</si>
  <si>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</si>
  <si>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</si>
  <si>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</si>
  <si>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</si>
  <si>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</si>
  <si>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</si>
  <si>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</si>
  <si>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</si>
  <si>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</si>
  <si>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</si>
  <si>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</si>
  <si>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</si>
  <si>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</si>
  <si>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D</t>
  </si>
  <si>
    <t>0</t>
  </si>
  <si>
    <t>###NOIMPORT###</t>
  </si>
  <si>
    <t>IMPORT</t>
  </si>
  <si>
    <t>{00000000-0000-0000-0000-000000000000}</t>
  </si>
  <si>
    <t>/</t>
  </si>
  <si>
    <t>SO01</t>
  </si>
  <si>
    <t>Elektroinštalácia</t>
  </si>
  <si>
    <t>STA</t>
  </si>
  <si>
    <t>1</t>
  </si>
  <si>
    <t>{571ece48-11c5-4a2c-8f30-bef71bf4e709}</t>
  </si>
  <si>
    <t>SO06</t>
  </si>
  <si>
    <t>Preložka verejného osvetlenia</t>
  </si>
  <si>
    <t>{9b7009a6-8a59-4ce4-ac15-be0dd6216919}</t>
  </si>
  <si>
    <t>SO07</t>
  </si>
  <si>
    <t>Areálové NN rozvody</t>
  </si>
  <si>
    <t>{9c6c5085-6912-4388-af56-719c17583673}</t>
  </si>
  <si>
    <t>Objekt:</t>
  </si>
  <si>
    <t>SO01 - Elektroinštalácia</t>
  </si>
  <si>
    <t>Kód dielu - Popis</t>
  </si>
  <si>
    <t>Cena celkom [EUR]</t>
  </si>
  <si>
    <t>-1</t>
  </si>
  <si>
    <t>M - Práce a dodávky M</t>
  </si>
  <si>
    <t xml:space="preserve">    21-M - Elektroinštalácia</t>
  </si>
  <si>
    <t xml:space="preserve">    21-R - Rozvádzače </t>
  </si>
  <si>
    <t xml:space="preserve">    21-B - Bleskozvod a uzemnenie</t>
  </si>
  <si>
    <t xml:space="preserve">    21-S - Svietidlá</t>
  </si>
  <si>
    <t xml:space="preserve">    22-M - Montáže oznamovacích a zabezpečovacích zariadení</t>
  </si>
  <si>
    <t xml:space="preserve">    OST - Ostatné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</si>
  <si>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</si>
  <si>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</si>
  <si>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</si>
  <si>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</si>
  <si>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</si>
  <si>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</si>
  <si>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</si>
  <si>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</si>
  <si>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</si>
  <si>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</si>
  <si>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</si>
  <si>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M</t>
  </si>
  <si>
    <t>Práce a dodávky M</t>
  </si>
  <si>
    <t>ROZPOCET</t>
  </si>
  <si>
    <t>21-M</t>
  </si>
  <si>
    <t>3</t>
  </si>
  <si>
    <t>K</t>
  </si>
  <si>
    <t>210110001.S</t>
  </si>
  <si>
    <t>Jednopólový spínač - radenie 1, nástenný IP 44, vrátane zapojenia</t>
  </si>
  <si>
    <t>ks</t>
  </si>
  <si>
    <t>64</t>
  </si>
  <si>
    <t>2</t>
  </si>
  <si>
    <t>-836052787</t>
  </si>
  <si>
    <t>345340007995</t>
  </si>
  <si>
    <t>Tlačidlo Plexo, radenie č 1, IP55, sivý</t>
  </si>
  <si>
    <t>128</t>
  </si>
  <si>
    <t>491930524</t>
  </si>
  <si>
    <t>210111031.S</t>
  </si>
  <si>
    <t>Zásuvka na povrchovú montáž IP 44, 250V / 16A, vrátane zapojenia 2P + PE</t>
  </si>
  <si>
    <t>156248095</t>
  </si>
  <si>
    <t>4</t>
  </si>
  <si>
    <t>345510001210.S</t>
  </si>
  <si>
    <t>Zásuvka jednonásobná na povrch, radenie 2P+PE, IP55 PLEXO</t>
  </si>
  <si>
    <t>-1332387990</t>
  </si>
  <si>
    <t>5</t>
  </si>
  <si>
    <t>210110095</t>
  </si>
  <si>
    <t>Spínače snímač pohybu do stropu</t>
  </si>
  <si>
    <t>1194763685</t>
  </si>
  <si>
    <t>6</t>
  </si>
  <si>
    <t>4046100028021</t>
  </si>
  <si>
    <t>Pohybový snímač - 180</t>
  </si>
  <si>
    <t>256</t>
  </si>
  <si>
    <t>1201313692</t>
  </si>
  <si>
    <t>7</t>
  </si>
  <si>
    <t>21019005111</t>
  </si>
  <si>
    <t>Montáž rozvádzača - zásuvková skriňa na povrch</t>
  </si>
  <si>
    <t>1467102159</t>
  </si>
  <si>
    <t>8</t>
  </si>
  <si>
    <t>357150000100.11</t>
  </si>
  <si>
    <t>Zásuvková skriňa na povrch (1x16A/400V, 1x32A/400V, 2x16A/230V), IP44, vrátane prúdového chrániča (SCAME)</t>
  </si>
  <si>
    <t>93850323</t>
  </si>
  <si>
    <t>9</t>
  </si>
  <si>
    <t>210010453</t>
  </si>
  <si>
    <t>Krabica pancier. z PH pre rúrky z PH typ 8111 - vrátane svorky a zapoj. vodičov</t>
  </si>
  <si>
    <t>1070273831</t>
  </si>
  <si>
    <t>10</t>
  </si>
  <si>
    <t>345410012300</t>
  </si>
  <si>
    <t>Krabica odbočná - typ  T 100 ED 10-6 F, PS90 bezhalogénová</t>
  </si>
  <si>
    <t>-693913598</t>
  </si>
  <si>
    <t>11</t>
  </si>
  <si>
    <t>210020309</t>
  </si>
  <si>
    <t>Káblový žľab Mars, pozink. vrátane príslušenstva, 300/60 mm vrátane veka a podpery</t>
  </si>
  <si>
    <t>m</t>
  </si>
  <si>
    <t>1255089154</t>
  </si>
  <si>
    <t>12</t>
  </si>
  <si>
    <t>3456047611</t>
  </si>
  <si>
    <t>Káblový žľab SKSM 630 FT</t>
  </si>
  <si>
    <t>-6074986</t>
  </si>
  <si>
    <t>13</t>
  </si>
  <si>
    <t>3456424716</t>
  </si>
  <si>
    <t>Nástenný a závesný výložník AW 15 31 FT</t>
  </si>
  <si>
    <t>645031082</t>
  </si>
  <si>
    <t>14</t>
  </si>
  <si>
    <t>3456406122</t>
  </si>
  <si>
    <t>Skrutka s plochou guľ. hlavou FRSB 6x12 F</t>
  </si>
  <si>
    <t>-111621614</t>
  </si>
  <si>
    <t>15</t>
  </si>
  <si>
    <t>3453498320</t>
  </si>
  <si>
    <t>Svorníková kotva BZ-U 8-10-21/75</t>
  </si>
  <si>
    <t>-1170955229</t>
  </si>
  <si>
    <t>16</t>
  </si>
  <si>
    <t>3456041130</t>
  </si>
  <si>
    <t>Odbočný dielec RAAM 630 FT</t>
  </si>
  <si>
    <t>72789238</t>
  </si>
  <si>
    <t>17</t>
  </si>
  <si>
    <t>3456041131</t>
  </si>
  <si>
    <t>Priehradka TSG 60 DD</t>
  </si>
  <si>
    <t>2082050074</t>
  </si>
  <si>
    <t>18</t>
  </si>
  <si>
    <t>3456041132</t>
  </si>
  <si>
    <t>Spojka prepážky žľabu TSGV A2</t>
  </si>
  <si>
    <t>61250212</t>
  </si>
  <si>
    <t>19</t>
  </si>
  <si>
    <t>990441798</t>
  </si>
  <si>
    <t>210020313.S</t>
  </si>
  <si>
    <t>Káblový žľab - káblový nosný systém, pozink., vrátane príslušenstva, 400/60 mm vrátane veka a podpery</t>
  </si>
  <si>
    <t>1784601731</t>
  </si>
  <si>
    <t>21</t>
  </si>
  <si>
    <t>3456208633</t>
  </si>
  <si>
    <t>Káblový rebrík LG 640 VS 3 FT</t>
  </si>
  <si>
    <t>2044657356</t>
  </si>
  <si>
    <t>22</t>
  </si>
  <si>
    <t>3456041133</t>
  </si>
  <si>
    <t>Pozdĺžna spojka LVG 60 FT</t>
  </si>
  <si>
    <t>-508149422</t>
  </si>
  <si>
    <t>23</t>
  </si>
  <si>
    <t>-1643998853</t>
  </si>
  <si>
    <t>24</t>
  </si>
  <si>
    <t>2052811578</t>
  </si>
  <si>
    <t>25</t>
  </si>
  <si>
    <t>-1300343368</t>
  </si>
  <si>
    <t>26</t>
  </si>
  <si>
    <t>619579065</t>
  </si>
  <si>
    <t>27</t>
  </si>
  <si>
    <t>-875491657</t>
  </si>
  <si>
    <t>28</t>
  </si>
  <si>
    <t>220261143.S</t>
  </si>
  <si>
    <t>Príchytka káblová kovová pre pripevnenie káblovej príchytky na konštrukciu 14 - 28</t>
  </si>
  <si>
    <t>492573588</t>
  </si>
  <si>
    <t>29</t>
  </si>
  <si>
    <t>3456041134</t>
  </si>
  <si>
    <t>Strmeňová príchytka 2056 22 FT</t>
  </si>
  <si>
    <t>1671661517</t>
  </si>
  <si>
    <t>30</t>
  </si>
  <si>
    <t>25676207</t>
  </si>
  <si>
    <t>31</t>
  </si>
  <si>
    <t>3456041135</t>
  </si>
  <si>
    <t>Strmeňová príchytka 2056 28 FT</t>
  </si>
  <si>
    <t>-168424090</t>
  </si>
  <si>
    <t>32</t>
  </si>
  <si>
    <t>220261145.S</t>
  </si>
  <si>
    <t>Príchytka káblová kovová pre pripevnenie káblovej príchytky na konštrukciu 41 - 54</t>
  </si>
  <si>
    <t>1321023029</t>
  </si>
  <si>
    <t>33</t>
  </si>
  <si>
    <t>3456041136</t>
  </si>
  <si>
    <t>Strmeňová príchytka 2056 46 FT</t>
  </si>
  <si>
    <t>527999685</t>
  </si>
  <si>
    <t>34</t>
  </si>
  <si>
    <t>210020309.1</t>
  </si>
  <si>
    <t>Káblový žľab Mars, pozink. vrátane príslušenstva, 200/60 mm vrátane veka a podpery</t>
  </si>
  <si>
    <t>-1505868307</t>
  </si>
  <si>
    <t>35</t>
  </si>
  <si>
    <t>3456041137</t>
  </si>
  <si>
    <t>Káblový žľab SKSM SKSM 620 A2</t>
  </si>
  <si>
    <t>1361790926</t>
  </si>
  <si>
    <t>36</t>
  </si>
  <si>
    <t>3456041138</t>
  </si>
  <si>
    <t>Záves US 3 K 50 A2</t>
  </si>
  <si>
    <t>816697423</t>
  </si>
  <si>
    <t>37</t>
  </si>
  <si>
    <t>3456041139</t>
  </si>
  <si>
    <t>Ochranný kryt US 3 KS OR</t>
  </si>
  <si>
    <t>1460101589</t>
  </si>
  <si>
    <t>38</t>
  </si>
  <si>
    <t>3456041140</t>
  </si>
  <si>
    <t>Dištančný dielec DSK 25 A2</t>
  </si>
  <si>
    <t>567851932</t>
  </si>
  <si>
    <t>39</t>
  </si>
  <si>
    <t>3456041141</t>
  </si>
  <si>
    <t>Skrutka so šesťhrannou hlavou SKS 10x90 A2</t>
  </si>
  <si>
    <t>239688113</t>
  </si>
  <si>
    <t>40</t>
  </si>
  <si>
    <t>3456041142</t>
  </si>
  <si>
    <t>Nástenný a závesný výložník AW 15 21 A2</t>
  </si>
  <si>
    <t>1993909094</t>
  </si>
  <si>
    <t>41</t>
  </si>
  <si>
    <t>3456041143</t>
  </si>
  <si>
    <t xml:space="preserve">Skrutka s plochou guľ. hlavou FRSB 6x12 A2 </t>
  </si>
  <si>
    <t>-1473055130</t>
  </si>
  <si>
    <t>42</t>
  </si>
  <si>
    <t>3456041144</t>
  </si>
  <si>
    <t>Skrutka so šesťhrannou hlavou SKS 10x30 A4</t>
  </si>
  <si>
    <t>997665015</t>
  </si>
  <si>
    <t>43</t>
  </si>
  <si>
    <t>3456041145</t>
  </si>
  <si>
    <t>Oblúk 90° RBM 90 620 A2</t>
  </si>
  <si>
    <t>175573653</t>
  </si>
  <si>
    <t>44</t>
  </si>
  <si>
    <t>3456041146</t>
  </si>
  <si>
    <t>Odbočný dielec RAAM 620 A2</t>
  </si>
  <si>
    <t>-1622215464</t>
  </si>
  <si>
    <t>45</t>
  </si>
  <si>
    <t>3456041147</t>
  </si>
  <si>
    <t>Kríženie RKM 620 A2</t>
  </si>
  <si>
    <t>1904631261</t>
  </si>
  <si>
    <t>46</t>
  </si>
  <si>
    <t>3456041148</t>
  </si>
  <si>
    <t>Priehradka TSG 60 A2</t>
  </si>
  <si>
    <t>-1668857302</t>
  </si>
  <si>
    <t>47</t>
  </si>
  <si>
    <t>3456041149</t>
  </si>
  <si>
    <t xml:space="preserve">Spojka prepážky žľabu TSGV A2 </t>
  </si>
  <si>
    <t>-1747410772</t>
  </si>
  <si>
    <t>48</t>
  </si>
  <si>
    <t>-1793213817</t>
  </si>
  <si>
    <t>49</t>
  </si>
  <si>
    <t>210020305.S</t>
  </si>
  <si>
    <t>Káblový žľab - káblový nosný systém, pozink., vrátane príslušenstva, 100/60 mm vrátane veka a podpery</t>
  </si>
  <si>
    <t>-420848472</t>
  </si>
  <si>
    <t>50</t>
  </si>
  <si>
    <t>3456041150</t>
  </si>
  <si>
    <t>Káblový žľab  SKSM 610 A2</t>
  </si>
  <si>
    <t>-1555027472</t>
  </si>
  <si>
    <t>51</t>
  </si>
  <si>
    <t>1989446623</t>
  </si>
  <si>
    <t>52</t>
  </si>
  <si>
    <t>-464346541</t>
  </si>
  <si>
    <t>53</t>
  </si>
  <si>
    <t>-755809155</t>
  </si>
  <si>
    <t>54</t>
  </si>
  <si>
    <t>969345350</t>
  </si>
  <si>
    <t>55</t>
  </si>
  <si>
    <t>3456041151</t>
  </si>
  <si>
    <t>Nástenný a závesný výložník AW 15 11 A2</t>
  </si>
  <si>
    <t>1065701533</t>
  </si>
  <si>
    <t>56</t>
  </si>
  <si>
    <t>160976324</t>
  </si>
  <si>
    <t>57</t>
  </si>
  <si>
    <t>1849152917</t>
  </si>
  <si>
    <t>58</t>
  </si>
  <si>
    <t>3456041152</t>
  </si>
  <si>
    <t xml:space="preserve">Odbočný dielec RAAM 610 A2 </t>
  </si>
  <si>
    <t>-1506569053</t>
  </si>
  <si>
    <t>59</t>
  </si>
  <si>
    <t>958245685</t>
  </si>
  <si>
    <t>60</t>
  </si>
  <si>
    <t>1491350863</t>
  </si>
  <si>
    <t>61</t>
  </si>
  <si>
    <t>-1363198662</t>
  </si>
  <si>
    <t>62</t>
  </si>
  <si>
    <t>-1571574347</t>
  </si>
  <si>
    <t>63</t>
  </si>
  <si>
    <t>2039995276</t>
  </si>
  <si>
    <t>-644051814</t>
  </si>
  <si>
    <t>65</t>
  </si>
  <si>
    <t>-1891044287</t>
  </si>
  <si>
    <t>66</t>
  </si>
  <si>
    <t>867115612</t>
  </si>
  <si>
    <t>67</t>
  </si>
  <si>
    <t>-1873597524</t>
  </si>
  <si>
    <t>68</t>
  </si>
  <si>
    <t>802499766</t>
  </si>
  <si>
    <t>69</t>
  </si>
  <si>
    <t>-1379450386</t>
  </si>
  <si>
    <t>70</t>
  </si>
  <si>
    <t>1855958528</t>
  </si>
  <si>
    <t>71</t>
  </si>
  <si>
    <t>1917763993</t>
  </si>
  <si>
    <t>72</t>
  </si>
  <si>
    <t>210110021.1</t>
  </si>
  <si>
    <t>Spínač nástenný pre prostredie vonkajšie a mokré, včítane zapojenia</t>
  </si>
  <si>
    <t>1643844405</t>
  </si>
  <si>
    <t>73</t>
  </si>
  <si>
    <t>3450201331</t>
  </si>
  <si>
    <t>Tlačidlo 6A/230V, na povrch, havarijne, s ochranným sklom, 1x NC + 1x NO, IP 55, CENTRAL STOP</t>
  </si>
  <si>
    <t>256963483</t>
  </si>
  <si>
    <t>74</t>
  </si>
  <si>
    <t>210010351</t>
  </si>
  <si>
    <t>Krabicová rozvodka z lisovaného izolantu vrátane ukončenia káblov a zapojenia vodičov typ 6455-11 do 4 m</t>
  </si>
  <si>
    <t>-1161381125</t>
  </si>
  <si>
    <t>75</t>
  </si>
  <si>
    <t>345410013000</t>
  </si>
  <si>
    <t>Krabica rozvodná PVC na stenu 6455-11 šxvxh 124x112x50 mm</t>
  </si>
  <si>
    <t>1200593668</t>
  </si>
  <si>
    <t>76</t>
  </si>
  <si>
    <t>210800146</t>
  </si>
  <si>
    <t>Kábel medený uložený pevne CYKY 450/750 V 3x1,5</t>
  </si>
  <si>
    <t>1356257374</t>
  </si>
  <si>
    <t>77</t>
  </si>
  <si>
    <t>341110000700</t>
  </si>
  <si>
    <t>Kábel medený CYKY 3x1,5 mm2</t>
  </si>
  <si>
    <t>-751524567</t>
  </si>
  <si>
    <t>78</t>
  </si>
  <si>
    <t>210800147</t>
  </si>
  <si>
    <t>Kábel medený uložený pevne CYKY 450/750 V 3x2,5</t>
  </si>
  <si>
    <t>1853992157</t>
  </si>
  <si>
    <t>79</t>
  </si>
  <si>
    <t>341110000800</t>
  </si>
  <si>
    <t>Kábel medený CYKY 3x2,5 mm2</t>
  </si>
  <si>
    <t>-1595236256</t>
  </si>
  <si>
    <t>80</t>
  </si>
  <si>
    <t>210800158.S</t>
  </si>
  <si>
    <t>Kábel medený uložený pevne CYKY 450/750 V 5x1,5</t>
  </si>
  <si>
    <t>222312994</t>
  </si>
  <si>
    <t>81</t>
  </si>
  <si>
    <t>341110001900.S</t>
  </si>
  <si>
    <t>Kábel medený CYKY 5x1,5 mm2</t>
  </si>
  <si>
    <t>-444419776</t>
  </si>
  <si>
    <t>82</t>
  </si>
  <si>
    <t>341110001900.S1</t>
  </si>
  <si>
    <t>Kábel medený CYKY-O 5x1,5 mm2</t>
  </si>
  <si>
    <t>-1751811359</t>
  </si>
  <si>
    <t>83</t>
  </si>
  <si>
    <t>210812161.S</t>
  </si>
  <si>
    <t>Kábel medený silový uložený pevne NYY 0,6/1 kV 5x6</t>
  </si>
  <si>
    <t>-1680843261</t>
  </si>
  <si>
    <t>84</t>
  </si>
  <si>
    <t>341110002200.S</t>
  </si>
  <si>
    <t>Kábel medený CYKY 5x6 mm2</t>
  </si>
  <si>
    <t>619858853</t>
  </si>
  <si>
    <t>85</t>
  </si>
  <si>
    <t>210812163.S</t>
  </si>
  <si>
    <t>Kábel medený silový uložený pevne NYY 0,6/1 kV 5x16</t>
  </si>
  <si>
    <t>-133983184</t>
  </si>
  <si>
    <t>86</t>
  </si>
  <si>
    <t>341110002400.S</t>
  </si>
  <si>
    <t>Kábel medený CYKY 5x16 mm2</t>
  </si>
  <si>
    <t>-1384657569</t>
  </si>
  <si>
    <t>87</t>
  </si>
  <si>
    <t>210812154.S</t>
  </si>
  <si>
    <t>Kábel medený silový uložený pevne NYY 0,6/1 kV 4x120</t>
  </si>
  <si>
    <t>1292053291</t>
  </si>
  <si>
    <t>88</t>
  </si>
  <si>
    <t>341110017900.S</t>
  </si>
  <si>
    <t>Kábel medený NYY 4x120 mm2</t>
  </si>
  <si>
    <t>-1084615395</t>
  </si>
  <si>
    <t>89</t>
  </si>
  <si>
    <t>210812156.S</t>
  </si>
  <si>
    <t>Kábel medený silový uložený pevne NYY 0,6/1 kV 4x185</t>
  </si>
  <si>
    <t>1841069808</t>
  </si>
  <si>
    <t>90</t>
  </si>
  <si>
    <t>341110018100.S</t>
  </si>
  <si>
    <t>Kábel medený NYY 4x185 mm2</t>
  </si>
  <si>
    <t>-788580697</t>
  </si>
  <si>
    <t>91</t>
  </si>
  <si>
    <t>210881325.S</t>
  </si>
  <si>
    <t>Kábel bezhalogénový, medený uložený pevne NHXH-FE 180/E30 0,6/1,0 kV  2x1,5</t>
  </si>
  <si>
    <t>367283989</t>
  </si>
  <si>
    <t>92</t>
  </si>
  <si>
    <t>341610025000.S</t>
  </si>
  <si>
    <t>Kábel medený bezhalogenový NHXH FE180/E90 2x1,5 mm2</t>
  </si>
  <si>
    <t>246395715</t>
  </si>
  <si>
    <t>93</t>
  </si>
  <si>
    <t>2108813322</t>
  </si>
  <si>
    <t>Kábel bezhalogénový, medený uložený pevne NHXH-FE 180/E90 0,6/1,0 kV  3x1,5</t>
  </si>
  <si>
    <t>531862717</t>
  </si>
  <si>
    <t>94</t>
  </si>
  <si>
    <t>3416100257000</t>
  </si>
  <si>
    <t xml:space="preserve">Kábel NHXH-J FE180/E90 3x1,5  - B2ca -s1,d1,a1 </t>
  </si>
  <si>
    <t>-730884361</t>
  </si>
  <si>
    <t>95</t>
  </si>
  <si>
    <t>210800631.S</t>
  </si>
  <si>
    <t>Vodič medený uložený pevne H07V-K (CYA)  450/750 V 25</t>
  </si>
  <si>
    <t>-629248530</t>
  </si>
  <si>
    <t>96</t>
  </si>
  <si>
    <t>341310009400.S</t>
  </si>
  <si>
    <t>Vodič medený flexibilný H07V-K 25 mm2</t>
  </si>
  <si>
    <t>-605206979</t>
  </si>
  <si>
    <t>97</t>
  </si>
  <si>
    <t>210010024</t>
  </si>
  <si>
    <t>Rúrka ohybná elektroinštalačná z PVC typ FXP 16, uložená pevne</t>
  </si>
  <si>
    <t>-1890108145</t>
  </si>
  <si>
    <t>98</t>
  </si>
  <si>
    <t>345710009000</t>
  </si>
  <si>
    <t>Rúrka ohybná vlnitá pancierová PVC-U, FXP DN 16</t>
  </si>
  <si>
    <t>-623968265</t>
  </si>
  <si>
    <t>99</t>
  </si>
  <si>
    <t>2100100271</t>
  </si>
  <si>
    <t>Rúrka ohybná elektroinštalačná z PVC typ FXP 25, uložená pevne</t>
  </si>
  <si>
    <t>-499442341</t>
  </si>
  <si>
    <t>100</t>
  </si>
  <si>
    <t>345710009200</t>
  </si>
  <si>
    <t>Rúrka ohybná vlnitá pancierová PVC-U, FXP D 25</t>
  </si>
  <si>
    <t>156343173</t>
  </si>
  <si>
    <t>101</t>
  </si>
  <si>
    <t>210010027</t>
  </si>
  <si>
    <t>Rúrka ohybná elektroinštalačná z PVC typ FXP 32, uložená pevne</t>
  </si>
  <si>
    <t>-426291749</t>
  </si>
  <si>
    <t>102</t>
  </si>
  <si>
    <t>345710009300</t>
  </si>
  <si>
    <t>Rúrka ohybná vlnitá pancierová PVC-U, FXP D 32</t>
  </si>
  <si>
    <t>1113663638</t>
  </si>
  <si>
    <t>103</t>
  </si>
  <si>
    <t>210010028.S</t>
  </si>
  <si>
    <t>Rúrka ohybná elektroinštalačná z PVC typ FXP 40, uložená pevne</t>
  </si>
  <si>
    <t>-1295105666</t>
  </si>
  <si>
    <t>104</t>
  </si>
  <si>
    <t>345710009400</t>
  </si>
  <si>
    <t>Rúrka ohybná vlnitá pancierová PVC-U, FXP D 40</t>
  </si>
  <si>
    <t>-1474798279</t>
  </si>
  <si>
    <t>105</t>
  </si>
  <si>
    <t>210010029.S</t>
  </si>
  <si>
    <t>Rúrka ohybná elektroinštalačná z PVC typ FXP 50, uložená pevne</t>
  </si>
  <si>
    <t>699255891</t>
  </si>
  <si>
    <t>106</t>
  </si>
  <si>
    <t>345710009500</t>
  </si>
  <si>
    <t>Rúrka ohybná vlnitá pancierová PVC-U, FXP D 50</t>
  </si>
  <si>
    <t>-1682275955</t>
  </si>
  <si>
    <t>107</t>
  </si>
  <si>
    <t>210010582.S</t>
  </si>
  <si>
    <t>Rúrka tuhá elektroinštalačná z PVC, D 20 uložená pevne</t>
  </si>
  <si>
    <t>-1133944487</t>
  </si>
  <si>
    <t>108</t>
  </si>
  <si>
    <t>345710000200</t>
  </si>
  <si>
    <t>Rúrka tuhá hrdlová PVC 1520 KA, D 20, KOPOS</t>
  </si>
  <si>
    <t>1700691253</t>
  </si>
  <si>
    <t>109</t>
  </si>
  <si>
    <t>345710038512.S</t>
  </si>
  <si>
    <t>Príchytka 5320 z PVC pre tuhé elektroinštal. rúrky D 20 mm, samozhášavé</t>
  </si>
  <si>
    <t>-2076154978</t>
  </si>
  <si>
    <t>110</t>
  </si>
  <si>
    <t>210010583.S</t>
  </si>
  <si>
    <t>Rúrka tuhá elektroinštalačná z PVC, D 25 uložená pevne</t>
  </si>
  <si>
    <t>-1399425104</t>
  </si>
  <si>
    <t>111</t>
  </si>
  <si>
    <t>345710000300</t>
  </si>
  <si>
    <t>Rúrka tuhá hrdlová PVC 1525 KA, D 25</t>
  </si>
  <si>
    <t>929342390</t>
  </si>
  <si>
    <t>112</t>
  </si>
  <si>
    <t>345710038521.S</t>
  </si>
  <si>
    <t>Príchytka 5325 z PVC pre tuhé elektroinštal. rúrky D 25 mm, samozhášavé</t>
  </si>
  <si>
    <t>339249568</t>
  </si>
  <si>
    <t>113</t>
  </si>
  <si>
    <t>210010584.S</t>
  </si>
  <si>
    <t>Rúrka tuhá elektroinštalačná z PVC, D 32 uložená pevne</t>
  </si>
  <si>
    <t>909820748</t>
  </si>
  <si>
    <t>114</t>
  </si>
  <si>
    <t>345710000400</t>
  </si>
  <si>
    <t>Rúrka tuhá hrdlová PVC 1532 KA, D 32</t>
  </si>
  <si>
    <t>-994850618</t>
  </si>
  <si>
    <t>115</t>
  </si>
  <si>
    <t>345710038530.S</t>
  </si>
  <si>
    <t>Príchytka 5332 z PVC pre tuhé elektroinštal. rúrky D 32 mm, samozhášavé</t>
  </si>
  <si>
    <t>-119294731</t>
  </si>
  <si>
    <t>116</t>
  </si>
  <si>
    <t>1384296502</t>
  </si>
  <si>
    <t>117</t>
  </si>
  <si>
    <t>345710000300.1</t>
  </si>
  <si>
    <t>Rúrka  V2A S25W A2</t>
  </si>
  <si>
    <t>1802628162</t>
  </si>
  <si>
    <t>118</t>
  </si>
  <si>
    <t>345710000300.2</t>
  </si>
  <si>
    <t>Spojka rúrky V4A SV25W A4</t>
  </si>
  <si>
    <t>-2110623134</t>
  </si>
  <si>
    <t>119</t>
  </si>
  <si>
    <t>345710000300.3</t>
  </si>
  <si>
    <t>Dištančná príchytka ASL 733 25 A2</t>
  </si>
  <si>
    <t>-541222853</t>
  </si>
  <si>
    <t>120</t>
  </si>
  <si>
    <t>210220040</t>
  </si>
  <si>
    <t>Svorka na potrubie "BERNARD" vrátane pásika Cu</t>
  </si>
  <si>
    <t>-160916565</t>
  </si>
  <si>
    <t>121</t>
  </si>
  <si>
    <t>354410006200</t>
  </si>
  <si>
    <t>Svorka uzemňovacia Bernard ZSA 16</t>
  </si>
  <si>
    <t>414688462</t>
  </si>
  <si>
    <t>122</t>
  </si>
  <si>
    <t>354410066900</t>
  </si>
  <si>
    <t>Páska CU, bleskozvodný a uzemňovací materiál, dĺžka 0,5 m</t>
  </si>
  <si>
    <t>-1884845876</t>
  </si>
  <si>
    <t>123</t>
  </si>
  <si>
    <t>210452003.S</t>
  </si>
  <si>
    <t>Montáž elektrického vykurovacieho samoregulačného kábla do polkruhového, alebo hranatého žľabu</t>
  </si>
  <si>
    <t>-720383505</t>
  </si>
  <si>
    <t>124</t>
  </si>
  <si>
    <t>341710028000.S</t>
  </si>
  <si>
    <t xml:space="preserve">Vyhrievací kábel 23MADPSV 5W/m - 120m s príslušenstvom </t>
  </si>
  <si>
    <t>788444660</t>
  </si>
  <si>
    <t>125</t>
  </si>
  <si>
    <t>341710028000.S1</t>
  </si>
  <si>
    <t>Samoregulačný vykurovací kábel 15 W/m, EKSE015</t>
  </si>
  <si>
    <t>-672030090</t>
  </si>
  <si>
    <t>126</t>
  </si>
  <si>
    <t>341730007200.S</t>
  </si>
  <si>
    <t>Sada pre zakončenie samoregulačných káblov</t>
  </si>
  <si>
    <t>-1866637608</t>
  </si>
  <si>
    <t>127</t>
  </si>
  <si>
    <t>341730007200.S1</t>
  </si>
  <si>
    <t>Výstražný štítok "POZOR ELEKTROOHREV"</t>
  </si>
  <si>
    <t>619796916</t>
  </si>
  <si>
    <t>210452211.S</t>
  </si>
  <si>
    <t>Montáž a zapojenie termostatu - programovacej jednotky na DIN lištu</t>
  </si>
  <si>
    <t>1119276365</t>
  </si>
  <si>
    <t>129</t>
  </si>
  <si>
    <t>341730002500</t>
  </si>
  <si>
    <t>Termostat EBERLE ITR-3 (s čidlom teploty)</t>
  </si>
  <si>
    <t>1535061927</t>
  </si>
  <si>
    <t>130</t>
  </si>
  <si>
    <t>341730002500.1</t>
  </si>
  <si>
    <t>Termostat EBERLE EM254 89 (s čidlom sneh - ľad)</t>
  </si>
  <si>
    <t>2120919881</t>
  </si>
  <si>
    <t>131</t>
  </si>
  <si>
    <t>345750008700.4</t>
  </si>
  <si>
    <t xml:space="preserve">Spojovací materiál </t>
  </si>
  <si>
    <t>1857499892</t>
  </si>
  <si>
    <t>132</t>
  </si>
  <si>
    <t>210222031.S</t>
  </si>
  <si>
    <t>Ekvipotenciálna svorkovnica EPS 2 v krabici KO 125 E, pre vonkajšie práce</t>
  </si>
  <si>
    <t>-1488461856</t>
  </si>
  <si>
    <t>133</t>
  </si>
  <si>
    <t>3571300093000</t>
  </si>
  <si>
    <t>Svorkovnica vyrovnania potenciálu -   v2a</t>
  </si>
  <si>
    <t>-989461463</t>
  </si>
  <si>
    <t>21-R</t>
  </si>
  <si>
    <t xml:space="preserve">Rozvádzače </t>
  </si>
  <si>
    <t>134</t>
  </si>
  <si>
    <t>210190006.S</t>
  </si>
  <si>
    <t>Montáž oceľoplechovej rozvodnice do váhy 300 kg</t>
  </si>
  <si>
    <t>521825238</t>
  </si>
  <si>
    <t>135</t>
  </si>
  <si>
    <t>5720231150</t>
  </si>
  <si>
    <t>Rozvádzač RMS2</t>
  </si>
  <si>
    <t>870613379</t>
  </si>
  <si>
    <t>136</t>
  </si>
  <si>
    <t>210100012.S</t>
  </si>
  <si>
    <t>Ukončenie vodičov v rozvádzač. vrátane zapojenia a vodičovej koncovky do 240 mm2</t>
  </si>
  <si>
    <t>213362394</t>
  </si>
  <si>
    <t>137</t>
  </si>
  <si>
    <t>354310029000.S</t>
  </si>
  <si>
    <t>Káblové oko medené lisovacie CU 240x12 KU-L</t>
  </si>
  <si>
    <t>1223267200</t>
  </si>
  <si>
    <t>138</t>
  </si>
  <si>
    <t>210101585.S</t>
  </si>
  <si>
    <t>NN koncovky pre 3 a 4-žilové káble s plastovou a papierovou izoláciou do 1kV (150-400 mm2)</t>
  </si>
  <si>
    <t>1181763131</t>
  </si>
  <si>
    <t>139</t>
  </si>
  <si>
    <t>345810005600.S</t>
  </si>
  <si>
    <t>Koncovka NN s polymérovou izoláciou EPKT 0063 150-400</t>
  </si>
  <si>
    <t>1615133524</t>
  </si>
  <si>
    <t>140</t>
  </si>
  <si>
    <t>210270801</t>
  </si>
  <si>
    <t>Označovací káblový štítok z PVC rozmer 4x8cm(15-22 znak.)</t>
  </si>
  <si>
    <t>253931009</t>
  </si>
  <si>
    <t>154</t>
  </si>
  <si>
    <t>283810000400</t>
  </si>
  <si>
    <t>Štítok na označenie káblového vývodu</t>
  </si>
  <si>
    <t>-358909405</t>
  </si>
  <si>
    <t>155</t>
  </si>
  <si>
    <t>360190082.S</t>
  </si>
  <si>
    <t>Uloženie dielektrického koberca</t>
  </si>
  <si>
    <t>m2</t>
  </si>
  <si>
    <t>-1684727685</t>
  </si>
  <si>
    <t>141</t>
  </si>
  <si>
    <t>283810000400.1</t>
  </si>
  <si>
    <t>Dielektrický koberec, hrúbka 0,5cm, šírka 1,3m</t>
  </si>
  <si>
    <t>423701384</t>
  </si>
  <si>
    <t>142</t>
  </si>
  <si>
    <t>210100001</t>
  </si>
  <si>
    <t>Ukončenie vodičov v rozvádzač. vrátane zapojenia a vodičovej koncovky do 2.5 mm2</t>
  </si>
  <si>
    <t>-63950670</t>
  </si>
  <si>
    <t>143</t>
  </si>
  <si>
    <t>210100002</t>
  </si>
  <si>
    <t>Ukončenie vodičov v rozvádzač. vrátane zapojenia a vodičovej koncovky do 6 mm2</t>
  </si>
  <si>
    <t>-1189519659</t>
  </si>
  <si>
    <t>144</t>
  </si>
  <si>
    <t>210100003.S</t>
  </si>
  <si>
    <t>Ukončenie vodičov v rozvádzač. vrátane zapojenia a vodičovej koncovky do 16 mm2</t>
  </si>
  <si>
    <t>-1635101986</t>
  </si>
  <si>
    <t>145</t>
  </si>
  <si>
    <t>210100004</t>
  </si>
  <si>
    <t>Ukončenie vodičov v rozvádzač. vrátane zapojenia a vodičovej koncovky do 25 mm2</t>
  </si>
  <si>
    <t>1316391248</t>
  </si>
  <si>
    <t>146</t>
  </si>
  <si>
    <t>210100009.S</t>
  </si>
  <si>
    <t>Ukončenie vodičov v rozvádzač. vrátane zapojenia a vodičovej koncovky do 120 mm2</t>
  </si>
  <si>
    <t>2082668697</t>
  </si>
  <si>
    <t>147</t>
  </si>
  <si>
    <t>354310026300.S</t>
  </si>
  <si>
    <t>Káblové oko medené lisovacie CU 120x12 KU-L</t>
  </si>
  <si>
    <t>-1706695764</t>
  </si>
  <si>
    <t>148</t>
  </si>
  <si>
    <t>210100255.S</t>
  </si>
  <si>
    <t>Ukončenie celoplastových káblov zmrašť. záklopkou alebo páskou do 4 x 150 mm2</t>
  </si>
  <si>
    <t>1773520490</t>
  </si>
  <si>
    <t>149</t>
  </si>
  <si>
    <t>345810007700.S</t>
  </si>
  <si>
    <t>Zmršťovacia káblová koncovka VE5527 4x70 - 4x120 mm2</t>
  </si>
  <si>
    <t>520162585</t>
  </si>
  <si>
    <t>150</t>
  </si>
  <si>
    <t>210100011.S</t>
  </si>
  <si>
    <t>Ukončenie vodičov v rozvádzač. vrátane zapojenia a vodičovej koncovky do 185 mm2</t>
  </si>
  <si>
    <t>784859565</t>
  </si>
  <si>
    <t>151</t>
  </si>
  <si>
    <t>354310028400.S</t>
  </si>
  <si>
    <t>Káblové oko medené lisovacie CU 185x12 KU-L</t>
  </si>
  <si>
    <t>749817204</t>
  </si>
  <si>
    <t>152</t>
  </si>
  <si>
    <t>210100256.S</t>
  </si>
  <si>
    <t>Ukončenie celoplastových káblov zmrašť. záklopkou alebo páskou do 4 x 185 mm2</t>
  </si>
  <si>
    <t>-1999750090</t>
  </si>
  <si>
    <t>153</t>
  </si>
  <si>
    <t>345810007800.S</t>
  </si>
  <si>
    <t>Zmršťovacia káblová koncovka VE8035 4x150 - 4x240 mm2</t>
  </si>
  <si>
    <t>-191678518</t>
  </si>
  <si>
    <t>21-B</t>
  </si>
  <si>
    <t>Bleskozvod a uzemnenie</t>
  </si>
  <si>
    <t>156</t>
  </si>
  <si>
    <t>210220020</t>
  </si>
  <si>
    <t>Uzemňovacie vedenie v zemi FeZn vrátane izolácie spojov</t>
  </si>
  <si>
    <t>-324667402</t>
  </si>
  <si>
    <t>157</t>
  </si>
  <si>
    <t>354410058800.1</t>
  </si>
  <si>
    <t>Pásovina uzemňovacia 5052 V4A 30X3.5</t>
  </si>
  <si>
    <t>-1431205420</t>
  </si>
  <si>
    <t>158</t>
  </si>
  <si>
    <t>210222241.S</t>
  </si>
  <si>
    <t>Svorka FeZn krížová SK a diagonálna krížová DKS, pre vonkajšie práce</t>
  </si>
  <si>
    <t>452483724</t>
  </si>
  <si>
    <t>159</t>
  </si>
  <si>
    <t>354410002500.S1</t>
  </si>
  <si>
    <t>Krížová spojka 256 A-DIN 30 V4A</t>
  </si>
  <si>
    <t>439561705</t>
  </si>
  <si>
    <t>160</t>
  </si>
  <si>
    <t>210220256.S2</t>
  </si>
  <si>
    <t>Tesniaca manžeta na prestup uzemnenia</t>
  </si>
  <si>
    <t>-1097088867</t>
  </si>
  <si>
    <t>161</t>
  </si>
  <si>
    <t>354410058800.5</t>
  </si>
  <si>
    <t>Tesniaca manžeta DW FL 30x3,5</t>
  </si>
  <si>
    <t>-549054058</t>
  </si>
  <si>
    <t>162</t>
  </si>
  <si>
    <t>-209425600</t>
  </si>
  <si>
    <t>163</t>
  </si>
  <si>
    <t>354410002500.S2</t>
  </si>
  <si>
    <t>Priečna svorka 250 A-VA</t>
  </si>
  <si>
    <t>-1262914765</t>
  </si>
  <si>
    <t>164</t>
  </si>
  <si>
    <t>1817569912</t>
  </si>
  <si>
    <t>165</t>
  </si>
  <si>
    <t>354410058800.12</t>
  </si>
  <si>
    <t>Pásovina- FT,  balenie 30 m, 5052 DIN 30X3.5</t>
  </si>
  <si>
    <t>-1403735343</t>
  </si>
  <si>
    <t>166</t>
  </si>
  <si>
    <t>210220851</t>
  </si>
  <si>
    <t>Svorka zliatina AlMgSi krížová SK a diagonálna krížová DKS</t>
  </si>
  <si>
    <t>-1181291353</t>
  </si>
  <si>
    <t>167</t>
  </si>
  <si>
    <t>354410012200.1</t>
  </si>
  <si>
    <t>Svorka krížová 256 S6 FT</t>
  </si>
  <si>
    <t>-2045279114</t>
  </si>
  <si>
    <t>168</t>
  </si>
  <si>
    <t>210220253</t>
  </si>
  <si>
    <t>Svorka FeZn uzemňovacia SR03</t>
  </si>
  <si>
    <t>1608485640</t>
  </si>
  <si>
    <t>169</t>
  </si>
  <si>
    <t>354410000900</t>
  </si>
  <si>
    <t>Svorka spájacia 233 8, pásik-kruhový vodič, kruhový vodič-kruhový vodič</t>
  </si>
  <si>
    <t>431562704</t>
  </si>
  <si>
    <t>170</t>
  </si>
  <si>
    <t>1605625204</t>
  </si>
  <si>
    <t>171</t>
  </si>
  <si>
    <t>3571300093000.1</t>
  </si>
  <si>
    <t>Lišta potenciálov. vyrovnania 1801 VDE</t>
  </si>
  <si>
    <t>1341458449</t>
  </si>
  <si>
    <t>172</t>
  </si>
  <si>
    <t>210220800</t>
  </si>
  <si>
    <t>Uzemňovacie vedenie na povrchu  AlMgSi  drôt zvodový O 8-10</t>
  </si>
  <si>
    <t>216868299</t>
  </si>
  <si>
    <t>173</t>
  </si>
  <si>
    <t>354410064200.11</t>
  </si>
  <si>
    <t>Kruhový vodič RD10 PVC</t>
  </si>
  <si>
    <t>-2036592125</t>
  </si>
  <si>
    <t>174</t>
  </si>
  <si>
    <t>210220001</t>
  </si>
  <si>
    <t>Uzemňovacie vedenie na povrchu FeZn drôt zvodový O 8-10</t>
  </si>
  <si>
    <t>-98592992</t>
  </si>
  <si>
    <t>175</t>
  </si>
  <si>
    <t>354410054800.2</t>
  </si>
  <si>
    <t>Kruhový vodič RD 8 ALU</t>
  </si>
  <si>
    <t>-683507061</t>
  </si>
  <si>
    <t>176</t>
  </si>
  <si>
    <t>3545016160</t>
  </si>
  <si>
    <t>Dilatačný diel 172 AR</t>
  </si>
  <si>
    <t>-191473676</t>
  </si>
  <si>
    <t>177</t>
  </si>
  <si>
    <t>210222101.S</t>
  </si>
  <si>
    <t>Podpery vedenia FeZn na plochú strechu PV21, pre vonkajšie práce</t>
  </si>
  <si>
    <t>1201182781</t>
  </si>
  <si>
    <t>178</t>
  </si>
  <si>
    <t>354410058800.9</t>
  </si>
  <si>
    <t>Strešné držiaky vedenia 165 MBG-8-10</t>
  </si>
  <si>
    <t>-26352304</t>
  </si>
  <si>
    <t>179</t>
  </si>
  <si>
    <t>354410058800.10</t>
  </si>
  <si>
    <t>Adaptér na strešný držiak 165-MBG UH</t>
  </si>
  <si>
    <t>1389078515</t>
  </si>
  <si>
    <t>180</t>
  </si>
  <si>
    <t>354410058800.13</t>
  </si>
  <si>
    <t>Držiak vedenia 177 30 M8</t>
  </si>
  <si>
    <t>-82182328</t>
  </si>
  <si>
    <t>181</t>
  </si>
  <si>
    <t>210220853</t>
  </si>
  <si>
    <t>Svorka zliatina AlMgSi spojovacia SS</t>
  </si>
  <si>
    <t>-748334346</t>
  </si>
  <si>
    <t>182</t>
  </si>
  <si>
    <t>354410013200</t>
  </si>
  <si>
    <t>Rýchlospojka 249 B ST BP Vario</t>
  </si>
  <si>
    <t>-1414102492</t>
  </si>
  <si>
    <t>183</t>
  </si>
  <si>
    <t>210220245.S</t>
  </si>
  <si>
    <t>Svorka FeZn pripojovacia SP</t>
  </si>
  <si>
    <t>1023560822</t>
  </si>
  <si>
    <t>184</t>
  </si>
  <si>
    <t>354410004000.S</t>
  </si>
  <si>
    <t xml:space="preserve">Svorka pripojovacia 280 8-10, FT </t>
  </si>
  <si>
    <t>-1745732658</t>
  </si>
  <si>
    <t>185</t>
  </si>
  <si>
    <t>220180018.S</t>
  </si>
  <si>
    <t>Prestup, osadenie prechodky</t>
  </si>
  <si>
    <t>-819204847</t>
  </si>
  <si>
    <t>186</t>
  </si>
  <si>
    <t>354410054800.5</t>
  </si>
  <si>
    <t>Strešná prechodka pre bleskozvodné vedenie 330 K nalepovacia</t>
  </si>
  <si>
    <t>1102350922</t>
  </si>
  <si>
    <t>187</t>
  </si>
  <si>
    <t>210220204.S</t>
  </si>
  <si>
    <t>Zachytávacia tyč FeZn bez osadenia JP 10, JP 15, JP 20</t>
  </si>
  <si>
    <t>1545305415</t>
  </si>
  <si>
    <t>188</t>
  </si>
  <si>
    <t>354410023200.S1</t>
  </si>
  <si>
    <t>Zachytávacia tyč 101 VL2000</t>
  </si>
  <si>
    <t>-235533249</t>
  </si>
  <si>
    <t>189</t>
  </si>
  <si>
    <t>210220306.S</t>
  </si>
  <si>
    <t>Podstavec betónový k zachytávacej tyči a oddialenému bleskozvodu</t>
  </si>
  <si>
    <t>827600549</t>
  </si>
  <si>
    <t>190</t>
  </si>
  <si>
    <t>354410024800.S</t>
  </si>
  <si>
    <t>Systém FangFix F-FIX-16</t>
  </si>
  <si>
    <t>1099560531</t>
  </si>
  <si>
    <t>191</t>
  </si>
  <si>
    <t>210220206.S</t>
  </si>
  <si>
    <t>Zachytávacia tyč FeZn s osadením JP 40</t>
  </si>
  <si>
    <t>-870722928</t>
  </si>
  <si>
    <t>192</t>
  </si>
  <si>
    <t>354410023200.S2</t>
  </si>
  <si>
    <t>Izolovaná zachytávacia tyč isFang IN 4000</t>
  </si>
  <si>
    <t>-459159419</t>
  </si>
  <si>
    <t>193</t>
  </si>
  <si>
    <t>354410023200.S3</t>
  </si>
  <si>
    <t>Nosič isFang pre montáž na rúrku isFang TR100</t>
  </si>
  <si>
    <t>779729741</t>
  </si>
  <si>
    <t>194</t>
  </si>
  <si>
    <t>210220003.S</t>
  </si>
  <si>
    <t>Skrytý zvod pri zatepľovacom systéme isCon</t>
  </si>
  <si>
    <t>-510243264</t>
  </si>
  <si>
    <t>195</t>
  </si>
  <si>
    <t>354410054800.3</t>
  </si>
  <si>
    <t xml:space="preserve">Vysokonapäťový vodič isCon Basic 45 SW </t>
  </si>
  <si>
    <t>-1364288039</t>
  </si>
  <si>
    <t>196</t>
  </si>
  <si>
    <t>354410054800.4</t>
  </si>
  <si>
    <t>Dištančná príchytka ASL 733 20 A2</t>
  </si>
  <si>
    <t>-168627936</t>
  </si>
  <si>
    <t>197</t>
  </si>
  <si>
    <t>210222245.S</t>
  </si>
  <si>
    <t>Svorka FeZn pripojovacia SP, pre vonkajšie práce</t>
  </si>
  <si>
    <t>-19738132</t>
  </si>
  <si>
    <t>198</t>
  </si>
  <si>
    <t>354410054800.10</t>
  </si>
  <si>
    <t>Spojovací prvok isCon con 2</t>
  </si>
  <si>
    <t>797636608</t>
  </si>
  <si>
    <t>199</t>
  </si>
  <si>
    <t>354410054800.11</t>
  </si>
  <si>
    <t>Spojovací prvok isCon IN con 2</t>
  </si>
  <si>
    <t>354492743</t>
  </si>
  <si>
    <t>200</t>
  </si>
  <si>
    <t>354410054800.12</t>
  </si>
  <si>
    <t>Prípojka potenciálu isCon IN PAE 2</t>
  </si>
  <si>
    <t>1097645007</t>
  </si>
  <si>
    <t>201</t>
  </si>
  <si>
    <t>210220247.S</t>
  </si>
  <si>
    <t>Svorka FeZn skúšobná SZ</t>
  </si>
  <si>
    <t>1482862393</t>
  </si>
  <si>
    <t>202</t>
  </si>
  <si>
    <t>354410004500.S</t>
  </si>
  <si>
    <t>Prepojovacia svorka 5002 N-VA</t>
  </si>
  <si>
    <t>-847290829</t>
  </si>
  <si>
    <t>203</t>
  </si>
  <si>
    <t>210220050</t>
  </si>
  <si>
    <t>Označenie zvodov číselnými štítkami</t>
  </si>
  <si>
    <t>-285717465</t>
  </si>
  <si>
    <t>204</t>
  </si>
  <si>
    <t>354410064600</t>
  </si>
  <si>
    <t>Štítok orientačný zemniaci 311 N-ALU 8-10</t>
  </si>
  <si>
    <t>1015442603</t>
  </si>
  <si>
    <t>205</t>
  </si>
  <si>
    <t>210222205.S</t>
  </si>
  <si>
    <t>Zachytávacia tyč FeZn na oceľové konštrukcie JK05, pre vonkajšie práce</t>
  </si>
  <si>
    <t>-9464649</t>
  </si>
  <si>
    <t>206</t>
  </si>
  <si>
    <t>354410023500.S1</t>
  </si>
  <si>
    <t>Zachytávacia tyč 101 3B-6000</t>
  </si>
  <si>
    <t>-190445491</t>
  </si>
  <si>
    <t>207</t>
  </si>
  <si>
    <t>354410023500.S2</t>
  </si>
  <si>
    <t>Trojnožka na zvodovú tyč isFang 3B-150 AL</t>
  </si>
  <si>
    <t>1131968306</t>
  </si>
  <si>
    <t>208</t>
  </si>
  <si>
    <t>354410023500.S3</t>
  </si>
  <si>
    <t>Závitová tyč isFang 3B-G2</t>
  </si>
  <si>
    <t>-757114550</t>
  </si>
  <si>
    <t>209</t>
  </si>
  <si>
    <t>1397931578</t>
  </si>
  <si>
    <t>210</t>
  </si>
  <si>
    <t>354410024800.S1</t>
  </si>
  <si>
    <t>Systém FangFix F-FIX-16 S</t>
  </si>
  <si>
    <t>2111443406</t>
  </si>
  <si>
    <t>211</t>
  </si>
  <si>
    <t>354410024800.S2</t>
  </si>
  <si>
    <t>Základný systém F-FIX-B16 3B</t>
  </si>
  <si>
    <t>272031907</t>
  </si>
  <si>
    <t>21-S</t>
  </si>
  <si>
    <t>Svietidlá</t>
  </si>
  <si>
    <t>212</t>
  </si>
  <si>
    <t>210201082</t>
  </si>
  <si>
    <t>Zapojenie svietidlá IP54, stropného - nástenného LED</t>
  </si>
  <si>
    <t>-1147425706</t>
  </si>
  <si>
    <t>213</t>
  </si>
  <si>
    <t>348120008830.1</t>
  </si>
  <si>
    <t xml:space="preserve">LED SVIETIDLO - LUXIONA Troll ATENA LINE NEW LED 18000 SH MEDIUM E IP65 </t>
  </si>
  <si>
    <t>1393179815</t>
  </si>
  <si>
    <t>214</t>
  </si>
  <si>
    <t>348120008810</t>
  </si>
  <si>
    <t>Svietidlo prisadené (technické priestory) - LUXIONA TROLL NEPTUN LED V2 4400 PC-FROZEN E 21 IP66 840 / L-1200</t>
  </si>
  <si>
    <t>381274919</t>
  </si>
  <si>
    <t>215</t>
  </si>
  <si>
    <t>348120008820</t>
  </si>
  <si>
    <t xml:space="preserve">LED SVIETIDLO STROPNÉ/NÁSTENNÉ, SO SNÍMAČOM POHYBU - LUXIONA TROLL AMETYST NEW LED 2000 PC E IP65 840 MWS </t>
  </si>
  <si>
    <t>-1314008511</t>
  </si>
  <si>
    <t>216</t>
  </si>
  <si>
    <t>210201500</t>
  </si>
  <si>
    <t>Zapojenie svietidla 1x svetelný zdroj, núdzového, s lineárnou žiarovkou - núdzový režim</t>
  </si>
  <si>
    <t>1694493428</t>
  </si>
  <si>
    <t>217</t>
  </si>
  <si>
    <t>348120008910</t>
  </si>
  <si>
    <t xml:space="preserve">SVIETIDLO NÚDZOVÉ, IP40, SPOT, 1h - AWEX AXNR/6W/B/1/SE/AT/WH </t>
  </si>
  <si>
    <t>771151637</t>
  </si>
  <si>
    <t>218</t>
  </si>
  <si>
    <t>348120008910.1</t>
  </si>
  <si>
    <t xml:space="preserve">SVIETIDLO NÚDZOVÉ, IP40, S PIKTOGRAMOM, 1h - AWEX IF2BWS/1W/B/1/SE/AT/WH </t>
  </si>
  <si>
    <t>-875123859</t>
  </si>
  <si>
    <t>219</t>
  </si>
  <si>
    <t>348120008920.1</t>
  </si>
  <si>
    <t xml:space="preserve">SVIETIDLO NÚDZOVÉ, IP40, ŠPECIÁLNY PIKTOGRAM MONTOVANÉ NA STENU (do 2m od zariadenia), 1h - AWEX IF2BWD/3W/B/1/SE/AT/WH </t>
  </si>
  <si>
    <t>1998898895</t>
  </si>
  <si>
    <t>220</t>
  </si>
  <si>
    <t>210201912</t>
  </si>
  <si>
    <t>Montáž svietidla interiérového na strop do 2 kg</t>
  </si>
  <si>
    <t>-1317879084</t>
  </si>
  <si>
    <t>22-M</t>
  </si>
  <si>
    <t>Montáže oznamovacích a zabezpečovacích zariadení</t>
  </si>
  <si>
    <t>224</t>
  </si>
  <si>
    <t>220512025.S</t>
  </si>
  <si>
    <t>Montáž stojanového rozvadzača 19", výšky od 1970 do 2105 mm, hĺbky 600-800 mm</t>
  </si>
  <si>
    <t>-1444945045</t>
  </si>
  <si>
    <t>225</t>
  </si>
  <si>
    <t>383180007400</t>
  </si>
  <si>
    <t>Rozvádzač stojanový 42U, 1970x600x600 mm (vxšxh)</t>
  </si>
  <si>
    <t>-1849276945</t>
  </si>
  <si>
    <t>226</t>
  </si>
  <si>
    <t>220512034.S</t>
  </si>
  <si>
    <t>Montáž podstavca pre serverový rozvadzač 600x900</t>
  </si>
  <si>
    <t>1950800013</t>
  </si>
  <si>
    <t>227</t>
  </si>
  <si>
    <t>383180011900</t>
  </si>
  <si>
    <t>Podstavec 600x600 mm</t>
  </si>
  <si>
    <t>-157942011</t>
  </si>
  <si>
    <t>228</t>
  </si>
  <si>
    <t>220512039.S</t>
  </si>
  <si>
    <t>Montáž police do rozvadzača, perferovaná</t>
  </si>
  <si>
    <t>1541700064</t>
  </si>
  <si>
    <t>229</t>
  </si>
  <si>
    <t>383180012700</t>
  </si>
  <si>
    <t>Polica perforovaná 19", 350 mm, 2/3U, (so zadnými podperami), nosnosť 80 kg</t>
  </si>
  <si>
    <t>1115179892</t>
  </si>
  <si>
    <t>230</t>
  </si>
  <si>
    <t>220512046.S</t>
  </si>
  <si>
    <t>Montáž rozvodného panelu s prepäťovou ochranou</t>
  </si>
  <si>
    <t>-946950622</t>
  </si>
  <si>
    <t>231</t>
  </si>
  <si>
    <t>383180013500</t>
  </si>
  <si>
    <t>Rozvodný panel 19", 7x250V, prepäťová ochrana, 1U</t>
  </si>
  <si>
    <t>-937352638</t>
  </si>
  <si>
    <t>232</t>
  </si>
  <si>
    <t>220512107.S</t>
  </si>
  <si>
    <t>Montáž tieneného patch panelu, 24xRJ45</t>
  </si>
  <si>
    <t>-565403974</t>
  </si>
  <si>
    <t>233</t>
  </si>
  <si>
    <t>383150020200</t>
  </si>
  <si>
    <t>Patch panel Cat.6A 24xRJ45/s, čierny, komplet osadený</t>
  </si>
  <si>
    <t>-1120707899</t>
  </si>
  <si>
    <t>234</t>
  </si>
  <si>
    <t>220511002</t>
  </si>
  <si>
    <t>Montáž zásuvky 2xRJ45 nad omietku</t>
  </si>
  <si>
    <t>-370739792</t>
  </si>
  <si>
    <t>235</t>
  </si>
  <si>
    <t>383000001966</t>
  </si>
  <si>
    <t xml:space="preserve">Zásuvkova dátová 2xRJ45/s, kategória Cat6A, biela - komplet </t>
  </si>
  <si>
    <t>324518029</t>
  </si>
  <si>
    <t>236</t>
  </si>
  <si>
    <t>220511034</t>
  </si>
  <si>
    <t>Kábel uložený v rúrke, do žľabu</t>
  </si>
  <si>
    <t>1277655726</t>
  </si>
  <si>
    <t>237</t>
  </si>
  <si>
    <t>341230001800</t>
  </si>
  <si>
    <t>Kábel medený dátový FTP-AWG Cat 6A Patch 4x2x24 mm2</t>
  </si>
  <si>
    <t>1887678856</t>
  </si>
  <si>
    <t>OST</t>
  </si>
  <si>
    <t>Ostatné</t>
  </si>
  <si>
    <t>238</t>
  </si>
  <si>
    <t>HZS-002</t>
  </si>
  <si>
    <t>Práca montéra pri odpájaní zariadenia od siete</t>
  </si>
  <si>
    <t>hod</t>
  </si>
  <si>
    <t>262144</t>
  </si>
  <si>
    <t>1646358751</t>
  </si>
  <si>
    <t>239</t>
  </si>
  <si>
    <t>HZS-003</t>
  </si>
  <si>
    <t>Práca montéra pri zapájaní zariadenia do siete</t>
  </si>
  <si>
    <t>-509446509</t>
  </si>
  <si>
    <t>240</t>
  </si>
  <si>
    <t>HZS-004</t>
  </si>
  <si>
    <t>Funkčné skúšky, zaškolenie obsluhy</t>
  </si>
  <si>
    <t>1783409784</t>
  </si>
  <si>
    <t>250</t>
  </si>
  <si>
    <t>HZS-005</t>
  </si>
  <si>
    <t>Murárska výpomoc</t>
  </si>
  <si>
    <t>1116297245</t>
  </si>
  <si>
    <t>260</t>
  </si>
  <si>
    <t>HZS-006</t>
  </si>
  <si>
    <t xml:space="preserve">Spracovanie východiskovej revízie a vypracovanie správy      </t>
  </si>
  <si>
    <t>-1496933524</t>
  </si>
  <si>
    <t>270</t>
  </si>
  <si>
    <t>210021501.S</t>
  </si>
  <si>
    <t>Podruž. mat / WAGO-svorky,sádra,klince,štítky, pásky, natlkacie skrut.,.... /  (percentuálny podiel bez rozvádzačov a svietidiel)</t>
  </si>
  <si>
    <t>%</t>
  </si>
  <si>
    <t>-1360568411</t>
  </si>
  <si>
    <t>280</t>
  </si>
  <si>
    <t>210020651</t>
  </si>
  <si>
    <t>Podiel pridružných výkonov</t>
  </si>
  <si>
    <t>-619427710</t>
  </si>
  <si>
    <t>290</t>
  </si>
  <si>
    <t>210040706</t>
  </si>
  <si>
    <t>Drážka pre rúrku alebo kábel s vyrezaním do betónu</t>
  </si>
  <si>
    <t>816253632</t>
  </si>
  <si>
    <t>291</t>
  </si>
  <si>
    <t>783980010.S</t>
  </si>
  <si>
    <t>Protipožiarne systémy pre káblové prechody, vypeňovací náter hr. 1000 µm + tmel s vložením tepelnej izolácie</t>
  </si>
  <si>
    <t>-1214412691</t>
  </si>
  <si>
    <t>292</t>
  </si>
  <si>
    <t>374410007201</t>
  </si>
  <si>
    <t>OBO systém požiarnych prestupov min E90 (PYROSIT® NG protipožiarna pena, malta PYRMIX®, minerálne bloky PYROPLATE®)</t>
  </si>
  <si>
    <t>2136778947</t>
  </si>
  <si>
    <t>293</t>
  </si>
  <si>
    <t>210020651.11</t>
  </si>
  <si>
    <t>Nežiarna trasa , zložená z OBO Grip 2031 M 15 FS vrátane kotvy (OBO Grip á 1m)</t>
  </si>
  <si>
    <t>-1515911988</t>
  </si>
  <si>
    <t>294</t>
  </si>
  <si>
    <t>345760000700.11</t>
  </si>
  <si>
    <t>Nepožiarna trasa, zložená z OBO Grip 2031 M 15 FS vrátane kotvy (OBO Grip á 1m)</t>
  </si>
  <si>
    <t>-2134319845</t>
  </si>
  <si>
    <t>295</t>
  </si>
  <si>
    <t>210020651.1</t>
  </si>
  <si>
    <t>Požiarna trasa E90, zložená z OBO Grip 2031 M 15 FS vrátane kotvy (OBO Grip á 0,3m), normovaná trasa s konkrétnym typom kábla</t>
  </si>
  <si>
    <t>1599005994</t>
  </si>
  <si>
    <t>296</t>
  </si>
  <si>
    <t>345760000700.1</t>
  </si>
  <si>
    <t>-425164082</t>
  </si>
  <si>
    <t>297</t>
  </si>
  <si>
    <t>210020651.3</t>
  </si>
  <si>
    <t>Páska sťahovacia  100x2,5 prírodná</t>
  </si>
  <si>
    <t>996919938</t>
  </si>
  <si>
    <t>345760000700.3</t>
  </si>
  <si>
    <t>1781188285</t>
  </si>
  <si>
    <t>299</t>
  </si>
  <si>
    <t>HZS-007</t>
  </si>
  <si>
    <t xml:space="preserve">Doprava (do 20km)  </t>
  </si>
  <si>
    <t>kpl</t>
  </si>
  <si>
    <t>1870512524</t>
  </si>
  <si>
    <t>300</t>
  </si>
  <si>
    <t>HZS-008</t>
  </si>
  <si>
    <t>Projektová dokumentácia (projekt skutočného vyhotovenia)</t>
  </si>
  <si>
    <t>-1039019873</t>
  </si>
  <si>
    <t>301</t>
  </si>
  <si>
    <t>HZS-009.1</t>
  </si>
  <si>
    <t>-1606007734</t>
  </si>
  <si>
    <t>302</t>
  </si>
  <si>
    <t>HZS-010</t>
  </si>
  <si>
    <t>Plošina/lešenie</t>
  </si>
  <si>
    <t>-118346104</t>
  </si>
  <si>
    <t>SO06 - Preložka verejného osvetlenia</t>
  </si>
  <si>
    <t xml:space="preserve">    46-M - Zemné práce pri extr.mont.prácach</t>
  </si>
  <si>
    <t xml:space="preserve">    21-M - Verejné osvetlenie V.O.</t>
  </si>
  <si>
    <t>46-M</t>
  </si>
  <si>
    <t>Zemné práce pri extr.mont.prácach</t>
  </si>
  <si>
    <t>960051001.S1</t>
  </si>
  <si>
    <t>Vytýčenie trasy silového vedenia,v prehľadnom teréne vedenie NN</t>
  </si>
  <si>
    <t>-482899632</t>
  </si>
  <si>
    <t>460200163.S</t>
  </si>
  <si>
    <t>Hĺbenie káblovej ryhy ručne 35 cm širokej a 80 cm hlbokej, v zemine triedy 3</t>
  </si>
  <si>
    <t>1817005235</t>
  </si>
  <si>
    <t>460560163.S</t>
  </si>
  <si>
    <t>Ručný zásyp nezap. káblovej ryhy bez zhutn. zeminy, 35 cm širokej, 80 cm hlbokej v zemine tr. 3</t>
  </si>
  <si>
    <t>-408870651</t>
  </si>
  <si>
    <t>460230003.S</t>
  </si>
  <si>
    <t>Výkop pre káblovú spojku a odbočnicu, ryha pre kábel do 10 kV v zemina triedy 3</t>
  </si>
  <si>
    <t>-315996592</t>
  </si>
  <si>
    <t>460300006</t>
  </si>
  <si>
    <t>Zhutnenie zeminy po vrstvách pri zahrnutí rýh strojom, vrstva zeminy 20 cm</t>
  </si>
  <si>
    <t>m3</t>
  </si>
  <si>
    <t>598285275</t>
  </si>
  <si>
    <t>460490011</t>
  </si>
  <si>
    <t>Rozvinutie a uloženie výstražnej fólie z PVC do ryhy, šírka 22 cm</t>
  </si>
  <si>
    <t>-117939748</t>
  </si>
  <si>
    <t>283230008000</t>
  </si>
  <si>
    <t>Výstražná fólia PE, šxhr 300x0,1 mm, farba červená</t>
  </si>
  <si>
    <t>786705363</t>
  </si>
  <si>
    <t>460510022</t>
  </si>
  <si>
    <t>Úplné zriadenie a osadenie káblového priestupu z PVC rúr svetlosti do 15, 0 cm bez zemných prác</t>
  </si>
  <si>
    <t>-1216231595</t>
  </si>
  <si>
    <t>345710006000</t>
  </si>
  <si>
    <t>Rúrka ohybná dvojplášťová HDPE, KOPOFLEX BA KF 09110 BA, D 110, KOPOS</t>
  </si>
  <si>
    <t>-385202796</t>
  </si>
  <si>
    <t>460620013.S</t>
  </si>
  <si>
    <t>Proviz. úprava terénu v zemine tr. 3, aby nerovnosti terénu neboli väčšie ako 2 cm od vodor.hladiny</t>
  </si>
  <si>
    <t>-224165189</t>
  </si>
  <si>
    <t>Verejné osvetlenie V.O.</t>
  </si>
  <si>
    <t>210193271.S</t>
  </si>
  <si>
    <t>Rozvádzač oceľoplechový povrchová montáž IP 43, výška 550, 750 x šírka 510 mm</t>
  </si>
  <si>
    <t>240738147</t>
  </si>
  <si>
    <t>5720231215</t>
  </si>
  <si>
    <t>Skrina IPS_VO 1x10A, pre montáž na fasádu, vrátane zapojenia</t>
  </si>
  <si>
    <t>406245360</t>
  </si>
  <si>
    <t>210204101.S</t>
  </si>
  <si>
    <t>Výložník oceľový jednoramenný - na stenu bez murár. prác</t>
  </si>
  <si>
    <t>653393986</t>
  </si>
  <si>
    <t>316770000200.S</t>
  </si>
  <si>
    <t>Výložník nástenný NK 500/60 - Z</t>
  </si>
  <si>
    <t>-348102375</t>
  </si>
  <si>
    <t>316770000200.S1</t>
  </si>
  <si>
    <t>Príruba pre svietidlo SR ø=76mm</t>
  </si>
  <si>
    <t>818381451</t>
  </si>
  <si>
    <t>210800161.S</t>
  </si>
  <si>
    <t>Kábel medený uložený pevne CYKY 450/750 V 5x6</t>
  </si>
  <si>
    <t>-112498725</t>
  </si>
  <si>
    <t>953595793</t>
  </si>
  <si>
    <t>210800147.S</t>
  </si>
  <si>
    <t>1219970090</t>
  </si>
  <si>
    <t>341110000800.S</t>
  </si>
  <si>
    <t>1893907003</t>
  </si>
  <si>
    <t>210220020.S</t>
  </si>
  <si>
    <t>Uzemňovacie vedenie v zemi FeZn do 120 mm2 vrátane izolácie spojov</t>
  </si>
  <si>
    <t>1338486589</t>
  </si>
  <si>
    <t>354410058850.S</t>
  </si>
  <si>
    <t xml:space="preserve">Uzemňovacie vedenie 5052 DIN 30x3,5, so zaoblenou hranou, uložené v zemi, rozmer 30x3,5mm, FT </t>
  </si>
  <si>
    <t>232055453</t>
  </si>
  <si>
    <t>210101601.S</t>
  </si>
  <si>
    <t>NN spojky pre káble s plastovou izoláciou do 1kV  10-16 mm2</t>
  </si>
  <si>
    <t>1019794591</t>
  </si>
  <si>
    <t>345820000200.S</t>
  </si>
  <si>
    <t>Spojka NN s polymérovou izoláciou POLJ-01/5x 4-16</t>
  </si>
  <si>
    <t>60411347</t>
  </si>
  <si>
    <t>-1618502647</t>
  </si>
  <si>
    <t>1281557998</t>
  </si>
  <si>
    <t>962970778</t>
  </si>
  <si>
    <t>345710004400</t>
  </si>
  <si>
    <t>Rúrka oceľová závitová 6032 ZNM S, pozinkovaná - sendzimir</t>
  </si>
  <si>
    <t>1246279482</t>
  </si>
  <si>
    <t>210964434.S</t>
  </si>
  <si>
    <t>Demontáž na spätnú montáž - svietidla zo stožiara do 5 kg vrátane odpojenia</t>
  </si>
  <si>
    <t>-1560298113</t>
  </si>
  <si>
    <t>210120425.S</t>
  </si>
  <si>
    <t>Zvodiče prepätia typ 2 (triedy C), 1pól</t>
  </si>
  <si>
    <t>-1454048693</t>
  </si>
  <si>
    <t>358240000500</t>
  </si>
  <si>
    <t xml:space="preserve">Prepäťová ochrana USM-LED 230 (typ T2) </t>
  </si>
  <si>
    <t>962078996</t>
  </si>
  <si>
    <t>210962067.S</t>
  </si>
  <si>
    <t>Demontáž existujúcich svietidiel (odstránenie stoziaru, svietidla, svorkovnice, stožiar. základu)</t>
  </si>
  <si>
    <t>1454536720</t>
  </si>
  <si>
    <t>HZS-001</t>
  </si>
  <si>
    <t>Nepredvídané práce</t>
  </si>
  <si>
    <t>136347194</t>
  </si>
  <si>
    <t xml:space="preserve">Demontáž existujúcej elektroinštalácie       </t>
  </si>
  <si>
    <t>-807909675</t>
  </si>
  <si>
    <t xml:space="preserve">Zaistenie vypnutého stavu           </t>
  </si>
  <si>
    <t>655330644</t>
  </si>
  <si>
    <t>-549803200</t>
  </si>
  <si>
    <t>210040701</t>
  </si>
  <si>
    <t>1350514641</t>
  </si>
  <si>
    <t>247296423</t>
  </si>
  <si>
    <t>288843686</t>
  </si>
  <si>
    <t>Doprava</t>
  </si>
  <si>
    <t>2047284786</t>
  </si>
  <si>
    <t>HZS-009</t>
  </si>
  <si>
    <t>1041185075</t>
  </si>
  <si>
    <t>Skladanie a montáž svietidla pred osadením (1 svietidlo = 0,7 hod)</t>
  </si>
  <si>
    <t>1419229575</t>
  </si>
  <si>
    <t>1726157630</t>
  </si>
  <si>
    <t>SO07 - Areálové NN rozvody</t>
  </si>
  <si>
    <t xml:space="preserve">    21-R - Rozvádzače - ukončenie</t>
  </si>
  <si>
    <t xml:space="preserve">    21-M - Areálové NN rozvody</t>
  </si>
  <si>
    <t xml:space="preserve">    21-T - Elektroinštalácia MRK</t>
  </si>
  <si>
    <t>Rozvádzače - ukončenie</t>
  </si>
  <si>
    <t>Montáž oceľoplechovej rozvodnice do váhy 300 kg - úprava RH3</t>
  </si>
  <si>
    <t>-243908401</t>
  </si>
  <si>
    <t>Doplnenie rozvádzača RH3</t>
  </si>
  <si>
    <t>-1321409075</t>
  </si>
  <si>
    <t>-666479077</t>
  </si>
  <si>
    <t>899621908</t>
  </si>
  <si>
    <t>-214331904</t>
  </si>
  <si>
    <t>-546345983</t>
  </si>
  <si>
    <t>259516497</t>
  </si>
  <si>
    <t>1916144297</t>
  </si>
  <si>
    <t>210902387.S</t>
  </si>
  <si>
    <t>Kábel hliníkový silový, uložený v rúrke NAYY 0,6/1 kV 4x240</t>
  </si>
  <si>
    <t>-1288834844</t>
  </si>
  <si>
    <t>341110034600.S</t>
  </si>
  <si>
    <t>Kábel hliníkový NAYY 4x240 SM mm2</t>
  </si>
  <si>
    <t>1189459056</t>
  </si>
  <si>
    <t>21-T</t>
  </si>
  <si>
    <t>Elektroinštalácia MRK</t>
  </si>
  <si>
    <t>210170303.S</t>
  </si>
  <si>
    <t>Meracie trafo prúdu NN vrátane zapojenia</t>
  </si>
  <si>
    <t>1560317528</t>
  </si>
  <si>
    <t>972023911</t>
  </si>
  <si>
    <t>MTP 60/5A 10VA, TR 0,2s</t>
  </si>
  <si>
    <t>-697023508</t>
  </si>
  <si>
    <t>210966502.S</t>
  </si>
  <si>
    <t>Demontáž-meracie trafo prúdu nn, všetky prevody</t>
  </si>
  <si>
    <t>1753244674</t>
  </si>
  <si>
    <t>1724191759</t>
  </si>
  <si>
    <t>144805293</t>
  </si>
  <si>
    <t>-2033241369</t>
  </si>
  <si>
    <t>466853764</t>
  </si>
  <si>
    <t>823494688</t>
  </si>
  <si>
    <t>460300201.S</t>
  </si>
  <si>
    <t xml:space="preserve">Pretlak - technológiou mikrotunelovaním pod komunikáciou, chránička ø100mm, záťah kábla  </t>
  </si>
  <si>
    <t>1053513987</t>
  </si>
  <si>
    <t>589310005400.S</t>
  </si>
  <si>
    <t>Betón STN EN 206-1-C 25/30-XC3 (SK)-Cl 1,0-Dmax 8 - S1 z cementu portlandského</t>
  </si>
  <si>
    <t>-110791597</t>
  </si>
  <si>
    <t>-2110636462</t>
  </si>
  <si>
    <t>2119236276</t>
  </si>
  <si>
    <t>388995051</t>
  </si>
  <si>
    <t>Montáž krycích dosiek káblových žľabov CWS DEKAB-1m</t>
  </si>
  <si>
    <t>552854035</t>
  </si>
  <si>
    <t>283130000500</t>
  </si>
  <si>
    <t>Krycia doska z PVC pre káble, CWS DEKAB 250/2, lxšxhr 1000x250x7 mm, farba červená</t>
  </si>
  <si>
    <t>226764765</t>
  </si>
  <si>
    <t>1286590391</t>
  </si>
  <si>
    <t>3457100066000</t>
  </si>
  <si>
    <t>Rúrka ohybná HD-PR FXKVR DN 160</t>
  </si>
  <si>
    <t>1853710840</t>
  </si>
  <si>
    <t>-1509254127</t>
  </si>
  <si>
    <t>1308580921</t>
  </si>
  <si>
    <t>-1439948248</t>
  </si>
  <si>
    <t>-960254295</t>
  </si>
  <si>
    <t>1214653884</t>
  </si>
  <si>
    <t>-1365702229</t>
  </si>
  <si>
    <t>Práca montéra pri odpájaní a zapájaní do siete</t>
  </si>
  <si>
    <t>694688271</t>
  </si>
  <si>
    <t>-1858500837</t>
  </si>
  <si>
    <t>-1940220568</t>
  </si>
  <si>
    <t>767214144</t>
  </si>
  <si>
    <t>Prierazy a drážkovanie pre káble do priemeru D29</t>
  </si>
  <si>
    <t>1612944841</t>
  </si>
  <si>
    <t>Zaizolovanie prestupu káblov proti vode</t>
  </si>
  <si>
    <t>1177369235</t>
  </si>
  <si>
    <t>Pomocná oceľová konštrukcia pre závesy, podpery a montáž el. Zariadení, vrátane spojovacieho materiálu a finálnej povrchovej úpravy</t>
  </si>
  <si>
    <t>kg</t>
  </si>
  <si>
    <t>-907410665</t>
  </si>
  <si>
    <t>210040711</t>
  </si>
  <si>
    <t>Príchytka SONAP</t>
  </si>
  <si>
    <t>1277870089</t>
  </si>
  <si>
    <t>210040712</t>
  </si>
  <si>
    <t xml:space="preserve">OBO systém požiarnych prestupov min E90 (PYROSIT® NG protipožiarna pena, malta PYRMIX®, minerálne bloky PYROPLATE®) </t>
  </si>
  <si>
    <t>2024492160</t>
  </si>
  <si>
    <t>-1984648810</t>
  </si>
  <si>
    <t>517174390</t>
  </si>
  <si>
    <t>513928376</t>
  </si>
  <si>
    <t>-763780909</t>
  </si>
  <si>
    <t xml:space="preserve">Polohopisné a výškopisné ( geodetické ) zameranie </t>
  </si>
  <si>
    <t>-1185621075</t>
  </si>
  <si>
    <t>REKAPITULÁCIA</t>
  </si>
  <si>
    <t>ZADANIE</t>
  </si>
  <si>
    <t>KRYCÍ LIST ZADANIA</t>
  </si>
  <si>
    <t>Náklady</t>
  </si>
  <si>
    <r>
      <t>Nákla</t>
    </r>
    <r>
      <rPr>
        <b/>
        <sz val="12"/>
        <color rgb="FF960000"/>
        <rFont val="Arial CE"/>
        <charset val="238"/>
      </rPr>
      <t>dy</t>
    </r>
  </si>
  <si>
    <t xml:space="preserve">Náklady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</si>
</sst>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5" x14ac:knownFonts="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sz val="10"/>
      <color rgb="FFFFFFFF"/>
      <name val="Arial CE"/>
    </font>
    <font>
      <b/>
      <sz val="10"/>
      <color rgb="FFFFFFFF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  <family val="1"/>
      <charset val="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family val="2"/>
      <charset val="238"/>
      <scheme val="minor"/>
    </font>
    <font>
      <b/>
      <sz val="12"/>
      <color rgb="FF960000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199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2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13" fillId="0" borderId="0" xfId="0" applyFont="1" applyAlignment="1">
      <alignment horizontal="left" vertical="center"/>
    </xf>
    <xf numFmtId="0" fontId="13" fillId="0" borderId="0" xfId="0" applyFont="1" applyAlignment="1">
      <alignment vertical="center"/>
    </xf>
    <xf numFmtId="0" fontId="13" fillId="0" borderId="3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2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4" borderId="7" xfId="0" applyFill="1" applyBorder="1" applyAlignment="1">
      <alignment vertical="center"/>
    </xf>
    <xf numFmtId="0" fontId="19" fillId="4" borderId="0" xfId="0" applyFont="1" applyFill="1" applyAlignment="1">
      <alignment horizontal="center" vertical="center"/>
    </xf>
    <xf numFmtId="0" fontId="20" fillId="0" borderId="16" xfId="0" applyFont="1" applyBorder="1" applyAlignment="1">
      <alignment horizontal="center" vertical="center" wrapText="1"/>
    </xf>
    <xf numFmtId="0" fontId="20" fillId="0" borderId="17" xfId="0" applyFont="1" applyBorder="1" applyAlignment="1">
      <alignment horizontal="center" vertical="center" wrapText="1"/>
    </xf>
    <xf numFmtId="0" fontId="20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4" fontId="21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7" fillId="0" borderId="14" xfId="0" applyNumberFormat="1" applyFont="1" applyBorder="1" applyAlignment="1">
      <alignment vertical="center"/>
    </xf>
    <xf numFmtId="4" fontId="17" fillId="0" borderId="0" xfId="0" applyNumberFormat="1" applyFont="1" applyAlignment="1">
      <alignment vertical="center"/>
    </xf>
    <xf numFmtId="166" fontId="17" fillId="0" borderId="0" xfId="0" applyNumberFormat="1" applyFont="1" applyAlignment="1">
      <alignment vertical="center"/>
    </xf>
    <xf numFmtId="4" fontId="17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4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6" fillId="0" borderId="14" xfId="0" applyNumberFormat="1" applyFont="1" applyBorder="1" applyAlignment="1">
      <alignment vertical="center"/>
    </xf>
    <xf numFmtId="4" fontId="26" fillId="0" borderId="0" xfId="0" applyNumberFormat="1" applyFont="1" applyAlignment="1">
      <alignment vertical="center"/>
    </xf>
    <xf numFmtId="166" fontId="26" fillId="0" borderId="0" xfId="0" applyNumberFormat="1" applyFont="1" applyAlignment="1">
      <alignment vertical="center"/>
    </xf>
    <xf numFmtId="4" fontId="26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6" fillId="0" borderId="19" xfId="0" applyNumberFormat="1" applyFont="1" applyBorder="1" applyAlignment="1">
      <alignment vertical="center"/>
    </xf>
    <xf numFmtId="4" fontId="26" fillId="0" borderId="20" xfId="0" applyNumberFormat="1" applyFont="1" applyBorder="1" applyAlignment="1">
      <alignment vertical="center"/>
    </xf>
    <xf numFmtId="166" fontId="26" fillId="0" borderId="20" xfId="0" applyNumberFormat="1" applyFont="1" applyBorder="1" applyAlignment="1">
      <alignment vertical="center"/>
    </xf>
    <xf numFmtId="4" fontId="26" fillId="0" borderId="21" xfId="0" applyNumberFormat="1" applyFont="1" applyBorder="1" applyAlignment="1">
      <alignment vertical="center"/>
    </xf>
    <xf numFmtId="0" fontId="27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2" fillId="0" borderId="0" xfId="0" applyFont="1" applyAlignment="1">
      <alignment horizontal="left" vertical="center"/>
    </xf>
    <xf numFmtId="4" fontId="13" fillId="0" borderId="0" xfId="0" applyNumberFormat="1" applyFont="1" applyAlignment="1">
      <alignment vertical="center"/>
    </xf>
    <xf numFmtId="0" fontId="9" fillId="0" borderId="0" xfId="0" applyFont="1" applyAlignment="1">
      <alignment vertical="center"/>
    </xf>
    <xf numFmtId="164" fontId="13" fillId="0" borderId="0" xfId="0" applyNumberFormat="1" applyFont="1" applyAlignment="1">
      <alignment horizontal="righ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9" fillId="4" borderId="0" xfId="0" applyFont="1" applyFill="1" applyAlignment="1">
      <alignment horizontal="left" vertical="center"/>
    </xf>
    <xf numFmtId="0" fontId="19" fillId="4" borderId="0" xfId="0" applyFont="1" applyFill="1" applyAlignment="1">
      <alignment horizontal="right" vertical="center"/>
    </xf>
    <xf numFmtId="0" fontId="28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19" fillId="4" borderId="16" xfId="0" applyFont="1" applyFill="1" applyBorder="1" applyAlignment="1">
      <alignment horizontal="center" vertical="center" wrapText="1"/>
    </xf>
    <xf numFmtId="0" fontId="19" fillId="4" borderId="17" xfId="0" applyFont="1" applyFill="1" applyBorder="1" applyAlignment="1">
      <alignment horizontal="center" vertical="center" wrapText="1"/>
    </xf>
    <xf numFmtId="0" fontId="19" fillId="4" borderId="18" xfId="0" applyFont="1" applyFill="1" applyBorder="1" applyAlignment="1">
      <alignment horizontal="center" vertical="center" wrapText="1"/>
    </xf>
    <xf numFmtId="0" fontId="19" fillId="4" borderId="0" xfId="0" applyFont="1" applyFill="1" applyAlignment="1">
      <alignment horizontal="center" vertical="center" wrapText="1"/>
    </xf>
    <xf numFmtId="4" fontId="21" fillId="0" borderId="0" xfId="0" applyNumberFormat="1" applyFont="1"/>
    <xf numFmtId="166" fontId="29" fillId="0" borderId="12" xfId="0" applyNumberFormat="1" applyFont="1" applyBorder="1"/>
    <xf numFmtId="166" fontId="29" fillId="0" borderId="13" xfId="0" applyNumberFormat="1" applyFont="1" applyBorder="1"/>
    <xf numFmtId="4" fontId="30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4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0" fillId="0" borderId="3" xfId="0" applyBorder="1" applyAlignment="1" applyProtection="1">
      <alignment vertical="center"/>
      <protection locked="0"/>
    </xf>
    <xf numFmtId="0" fontId="19" fillId="0" borderId="22" xfId="0" applyFont="1" applyBorder="1" applyAlignment="1" applyProtection="1">
      <alignment horizontal="center" vertical="center"/>
      <protection locked="0"/>
    </xf>
    <xf numFmtId="49" fontId="19" fillId="0" borderId="22" xfId="0" applyNumberFormat="1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center" vertical="center" wrapText="1"/>
      <protection locked="0"/>
    </xf>
    <xf numFmtId="167" fontId="19" fillId="0" borderId="22" xfId="0" applyNumberFormat="1" applyFont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  <protection locked="0"/>
    </xf>
    <xf numFmtId="0" fontId="0" fillId="0" borderId="22" xfId="0" applyBorder="1" applyAlignment="1" applyProtection="1">
      <alignment vertical="center"/>
      <protection locked="0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Alignment="1">
      <alignment horizontal="center" vertical="center"/>
    </xf>
    <xf numFmtId="166" fontId="20" fillId="0" borderId="0" xfId="0" applyNumberFormat="1" applyFont="1" applyAlignment="1">
      <alignment vertical="center"/>
    </xf>
    <xf numFmtId="166" fontId="20" fillId="0" borderId="15" xfId="0" applyNumberFormat="1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1" fillId="0" borderId="22" xfId="0" applyFont="1" applyBorder="1" applyAlignment="1" applyProtection="1">
      <alignment horizontal="center" vertical="center"/>
      <protection locked="0"/>
    </xf>
    <xf numFmtId="49" fontId="31" fillId="0" borderId="22" xfId="0" applyNumberFormat="1" applyFont="1" applyBorder="1" applyAlignment="1" applyProtection="1">
      <alignment horizontal="left" vertical="center" wrapText="1"/>
      <protection locked="0"/>
    </xf>
    <xf numFmtId="0" fontId="31" fillId="0" borderId="22" xfId="0" applyFont="1" applyBorder="1" applyAlignment="1" applyProtection="1">
      <alignment horizontal="left" vertical="center" wrapText="1"/>
      <protection locked="0"/>
    </xf>
    <xf numFmtId="0" fontId="31" fillId="0" borderId="22" xfId="0" applyFont="1" applyBorder="1" applyAlignment="1" applyProtection="1">
      <alignment horizontal="center" vertical="center" wrapText="1"/>
      <protection locked="0"/>
    </xf>
    <xf numFmtId="167" fontId="31" fillId="0" borderId="22" xfId="0" applyNumberFormat="1" applyFont="1" applyBorder="1" applyAlignment="1" applyProtection="1">
      <alignment vertical="center"/>
      <protection locked="0"/>
    </xf>
    <xf numFmtId="4" fontId="31" fillId="0" borderId="22" xfId="0" applyNumberFormat="1" applyFont="1" applyBorder="1" applyAlignment="1" applyProtection="1">
      <alignment vertical="center"/>
      <protection locked="0"/>
    </xf>
    <xf numFmtId="0" fontId="32" fillId="0" borderId="22" xfId="0" applyFont="1" applyBorder="1" applyAlignment="1" applyProtection="1">
      <alignment vertical="center"/>
      <protection locked="0"/>
    </xf>
    <xf numFmtId="0" fontId="32" fillId="0" borderId="3" xfId="0" applyFont="1" applyBorder="1" applyAlignment="1">
      <alignment vertical="center"/>
    </xf>
    <xf numFmtId="0" fontId="31" fillId="0" borderId="14" xfId="0" applyFont="1" applyBorder="1" applyAlignment="1">
      <alignment horizontal="left" vertical="center"/>
    </xf>
    <xf numFmtId="0" fontId="31" fillId="0" borderId="0" xfId="0" applyFont="1" applyAlignment="1">
      <alignment horizontal="center" vertical="center"/>
    </xf>
    <xf numFmtId="0" fontId="20" fillId="0" borderId="19" xfId="0" applyFont="1" applyBorder="1" applyAlignment="1">
      <alignment horizontal="left" vertical="center"/>
    </xf>
    <xf numFmtId="0" fontId="20" fillId="0" borderId="20" xfId="0" applyFont="1" applyBorder="1" applyAlignment="1">
      <alignment horizontal="center" vertical="center"/>
    </xf>
    <xf numFmtId="166" fontId="20" fillId="0" borderId="20" xfId="0" applyNumberFormat="1" applyFont="1" applyBorder="1" applyAlignment="1">
      <alignment vertical="center"/>
    </xf>
    <xf numFmtId="166" fontId="20" fillId="0" borderId="21" xfId="0" applyNumberFormat="1" applyFont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12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4" fillId="0" borderId="0" xfId="0" applyNumberFormat="1" applyFont="1" applyAlignment="1">
      <alignment vertical="center"/>
    </xf>
    <xf numFmtId="0" fontId="13" fillId="0" borderId="0" xfId="0" applyFont="1" applyAlignment="1">
      <alignment vertical="center"/>
    </xf>
    <xf numFmtId="164" fontId="13" fillId="0" borderId="0" xfId="0" applyNumberFormat="1" applyFont="1" applyAlignment="1">
      <alignment horizontal="left" vertical="center"/>
    </xf>
    <xf numFmtId="4" fontId="15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25" fillId="0" borderId="0" xfId="0" applyFont="1" applyAlignment="1">
      <alignment vertical="center"/>
    </xf>
    <xf numFmtId="0" fontId="24" fillId="0" borderId="0" xfId="0" applyFont="1" applyAlignment="1">
      <alignment horizontal="left" vertical="center" wrapText="1"/>
    </xf>
    <xf numFmtId="0" fontId="19" fillId="4" borderId="6" xfId="0" applyFont="1" applyFill="1" applyBorder="1" applyAlignment="1">
      <alignment horizontal="center" vertical="center"/>
    </xf>
    <xf numFmtId="0" fontId="19" fillId="4" borderId="7" xfId="0" applyFont="1" applyFill="1" applyBorder="1" applyAlignment="1">
      <alignment horizontal="left" vertical="center"/>
    </xf>
    <xf numFmtId="0" fontId="19" fillId="4" borderId="7" xfId="0" applyFont="1" applyFill="1" applyBorder="1" applyAlignment="1">
      <alignment horizontal="center" vertical="center"/>
    </xf>
    <xf numFmtId="0" fontId="19" fillId="4" borderId="7" xfId="0" applyFont="1" applyFill="1" applyBorder="1" applyAlignment="1">
      <alignment horizontal="right" vertical="center"/>
    </xf>
    <xf numFmtId="0" fontId="19" fillId="4" borderId="8" xfId="0" applyFont="1" applyFill="1" applyBorder="1" applyAlignment="1">
      <alignment horizontal="left" vertical="center"/>
    </xf>
    <xf numFmtId="4" fontId="21" fillId="0" borderId="0" xfId="0" applyNumberFormat="1" applyFont="1" applyAlignment="1">
      <alignment horizontal="right" vertical="center"/>
    </xf>
    <xf numFmtId="4" fontId="21" fillId="0" borderId="0" xfId="0" applyNumberFormat="1" applyFont="1" applyAlignment="1">
      <alignment vertical="center"/>
    </xf>
    <xf numFmtId="0" fontId="10" fillId="2" borderId="0" xfId="0" applyFont="1" applyFill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4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</cellXfs>
  <cellStyles count="2">
    <cellStyle name="Hypertextové prepojenie" xfId="1" builtinId="8"/>
    <cellStyle name="Normálna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9"/>
  <sheetViews>
    <sheetView showGridLines="0" topLeftCell="A52" workbookViewId="0">
      <selection activeCell="AN8" sqref="AN8"/>
    </sheetView>
  </sheetViews>
  <sheetFormatPr defaultRowHeight="10" x14ac:dyDescent="0.2"/>
  <cols>
    <col min="1" max="1" width="8.33203125" customWidth="1"/>
    <col min="2" max="2" width="1.6640625" customWidth="1"/>
    <col min="3" max="3" width="4.109375" customWidth="1"/>
    <col min="4" max="33" width="2.6640625" customWidth="1"/>
    <col min="34" max="34" width="3.33203125" customWidth="1"/>
    <col min="35" max="35" width="31.6640625" customWidth="1"/>
    <col min="36" max="37" width="2.44140625" customWidth="1"/>
    <col min="38" max="38" width="8.33203125" customWidth="1"/>
    <col min="39" max="39" width="3.33203125" customWidth="1"/>
    <col min="40" max="40" width="13.33203125" customWidth="1"/>
    <col min="41" max="41" width="7.44140625" customWidth="1"/>
    <col min="42" max="42" width="4.109375" customWidth="1"/>
    <col min="43" max="43" width="15.6640625" hidden="1" customWidth="1"/>
    <col min="44" max="44" width="13.6640625" customWidth="1"/>
    <col min="45" max="47" width="25.7773437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09375" hidden="1" customWidth="1"/>
    <col min="54" max="54" width="25" hidden="1" customWidth="1"/>
    <col min="55" max="55" width="21.6640625" hidden="1" customWidth="1"/>
    <col min="56" max="56" width="19.109375" hidden="1" customWidth="1"/>
    <col min="57" max="57" width="66.44140625" customWidth="1"/>
    <col min="71" max="91" width="9.33203125" hidden="1"/>
  </cols>
  <sheetData>
    <row r="1" spans="1:74" x14ac:dyDescent="0.2">
      <c r="A1" s="12" t="s">
        <v>0</v>
      </c>
      <c r="AZ1" s="12" t="s">
        <v>1</v>
      </c>
      <c r="BA1" s="12" t="s">
        <v>2</v>
      </c>
      <c r="BB1" s="12" t="s">
        <v>1</v>
      </c>
      <c r="BT1" s="12" t="s">
        <v>3</v>
      </c>
      <c r="BU1" s="12" t="s">
        <v>3</v>
      </c>
      <c r="BV1" s="12" t="s">
        <v>4</v>
      </c>
    </row>
    <row r="2" spans="1:74" ht="37" customHeight="1" x14ac:dyDescent="0.2">
      <c r="AR2" s="182" t="s">
        <v>5</v>
      </c>
      <c r="AS2" s="160"/>
      <c r="AT2" s="160"/>
      <c r="AU2" s="160"/>
      <c r="AV2" s="160"/>
      <c r="AW2" s="160"/>
      <c r="AX2" s="160"/>
      <c r="AY2" s="160"/>
      <c r="AZ2" s="160"/>
      <c r="BA2" s="160"/>
      <c r="BB2" s="160"/>
      <c r="BC2" s="160"/>
      <c r="BD2" s="160"/>
      <c r="BE2" s="160"/>
      <c r="BS2" s="13" t="s">
        <v>6</v>
      </c>
      <c r="BT2" s="13" t="s">
        <v>7</v>
      </c>
    </row>
    <row r="3" spans="1:74" ht="7" customHeight="1" x14ac:dyDescent="0.2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6</v>
      </c>
      <c r="BT3" s="13" t="s">
        <v>7</v>
      </c>
    </row>
    <row r="4" spans="1:74" ht="25" customHeight="1" x14ac:dyDescent="0.2">
      <c r="B4" s="16"/>
      <c r="D4" s="17" t="s">
        <v>8</v>
      </c>
      <c r="AR4" s="16"/>
      <c r="AS4" s="18" t="s">
        <v>9</v>
      </c>
      <c r="BS4" s="13" t="s">
        <v>10</v>
      </c>
    </row>
    <row r="5" spans="1:74" ht="12" customHeight="1" x14ac:dyDescent="0.2">
      <c r="B5" s="16"/>
      <c r="D5" s="19" t="s">
        <v>11</v>
      </c>
      <c r="K5" s="159" t="s">
        <v>12</v>
      </c>
      <c r="L5" s="160"/>
      <c r="M5" s="160"/>
      <c r="N5" s="160"/>
      <c r="O5" s="160"/>
      <c r="P5" s="160"/>
      <c r="Q5" s="160"/>
      <c r="R5" s="160"/>
      <c r="S5" s="160"/>
      <c r="T5" s="160"/>
      <c r="U5" s="160"/>
      <c r="V5" s="160"/>
      <c r="W5" s="160"/>
      <c r="X5" s="160"/>
      <c r="Y5" s="160"/>
      <c r="Z5" s="160"/>
      <c r="AA5" s="160"/>
      <c r="AB5" s="160"/>
      <c r="AC5" s="160"/>
      <c r="AD5" s="160"/>
      <c r="AE5" s="160"/>
      <c r="AF5" s="160"/>
      <c r="AG5" s="160"/>
      <c r="AH5" s="160"/>
      <c r="AI5" s="160"/>
      <c r="AJ5" s="160"/>
      <c r="AR5" s="16"/>
      <c r="BS5" s="13" t="s">
        <v>6</v>
      </c>
    </row>
    <row r="6" spans="1:74" ht="37" customHeight="1" x14ac:dyDescent="0.2">
      <c r="B6" s="16"/>
      <c r="D6" s="21" t="s">
        <v>13</v>
      </c>
      <c r="K6" s="161" t="s">
        <v>14</v>
      </c>
      <c r="L6" s="160"/>
      <c r="M6" s="160"/>
      <c r="N6" s="160"/>
      <c r="O6" s="160"/>
      <c r="P6" s="160"/>
      <c r="Q6" s="160"/>
      <c r="R6" s="160"/>
      <c r="S6" s="160"/>
      <c r="T6" s="160"/>
      <c r="U6" s="160"/>
      <c r="V6" s="160"/>
      <c r="W6" s="160"/>
      <c r="X6" s="160"/>
      <c r="Y6" s="160"/>
      <c r="Z6" s="160"/>
      <c r="AA6" s="160"/>
      <c r="AB6" s="160"/>
      <c r="AC6" s="160"/>
      <c r="AD6" s="160"/>
      <c r="AE6" s="160"/>
      <c r="AF6" s="160"/>
      <c r="AG6" s="160"/>
      <c r="AH6" s="160"/>
      <c r="AI6" s="160"/>
      <c r="AJ6" s="160"/>
      <c r="AR6" s="16"/>
      <c r="BS6" s="13" t="s">
        <v>6</v>
      </c>
    </row>
    <row r="7" spans="1:74" ht="12" customHeight="1" x14ac:dyDescent="0.2">
      <c r="B7" s="16"/>
      <c r="D7" s="22" t="s">
        <v>15</v>
      </c>
      <c r="K7" s="20" t="s">
        <v>1</v>
      </c>
      <c r="AK7" s="22" t="s">
        <v>16</v>
      </c>
      <c r="AN7" s="20" t="s">
        <v>1</v>
      </c>
      <c r="AR7" s="16"/>
      <c r="BS7" s="13" t="s">
        <v>6</v>
      </c>
    </row>
    <row r="8" spans="1:74" ht="12" customHeight="1" x14ac:dyDescent="0.2">
      <c r="B8" s="16"/>
      <c r="D8" s="22" t="s">
        <v>17</v>
      </c>
      <c r="K8" s="20" t="s">
        <v>18</v>
      </c>
      <c r="AK8" s="22" t="s">
        <v>19</v>
      </c>
      <c r="AN8" s="20"/>
      <c r="AR8" s="16"/>
      <c r="BS8" s="13" t="s">
        <v>6</v>
      </c>
    </row>
    <row r="9" spans="1:74" ht="14.5" customHeight="1" x14ac:dyDescent="0.2">
      <c r="B9" s="16"/>
      <c r="AR9" s="16"/>
      <c r="BS9" s="13" t="s">
        <v>6</v>
      </c>
    </row>
    <row r="10" spans="1:74" ht="12" customHeight="1" x14ac:dyDescent="0.2">
      <c r="B10" s="16"/>
      <c r="D10" s="22" t="s">
        <v>20</v>
      </c>
      <c r="AK10" s="22" t="s">
        <v>21</v>
      </c>
      <c r="AN10" s="20" t="s">
        <v>1</v>
      </c>
      <c r="AR10" s="16"/>
      <c r="BS10" s="13" t="s">
        <v>6</v>
      </c>
    </row>
    <row r="11" spans="1:74" ht="18.399999999999999" customHeight="1" x14ac:dyDescent="0.2">
      <c r="B11" s="16"/>
      <c r="E11" s="20" t="s">
        <v>18</v>
      </c>
      <c r="AK11" s="22" t="s">
        <v>22</v>
      </c>
      <c r="AN11" s="20" t="s">
        <v>1</v>
      </c>
      <c r="AR11" s="16"/>
      <c r="BS11" s="13" t="s">
        <v>6</v>
      </c>
    </row>
    <row r="12" spans="1:74" ht="7" customHeight="1" x14ac:dyDescent="0.2">
      <c r="B12" s="16"/>
      <c r="AR12" s="16"/>
      <c r="BS12" s="13" t="s">
        <v>6</v>
      </c>
    </row>
    <row r="13" spans="1:74" ht="12" customHeight="1" x14ac:dyDescent="0.2">
      <c r="B13" s="16"/>
      <c r="D13" s="22" t="s">
        <v>23</v>
      </c>
      <c r="AK13" s="22" t="s">
        <v>21</v>
      </c>
      <c r="AN13" s="20" t="s">
        <v>1</v>
      </c>
      <c r="AR13" s="16"/>
      <c r="BS13" s="13" t="s">
        <v>6</v>
      </c>
    </row>
    <row r="14" spans="1:74" ht="12.5" x14ac:dyDescent="0.2">
      <c r="B14" s="16"/>
      <c r="E14" s="20" t="s">
        <v>18</v>
      </c>
      <c r="AK14" s="22" t="s">
        <v>22</v>
      </c>
      <c r="AN14" s="20" t="s">
        <v>1</v>
      </c>
      <c r="AR14" s="16"/>
      <c r="BS14" s="13" t="s">
        <v>6</v>
      </c>
    </row>
    <row r="15" spans="1:74" ht="7" customHeight="1" x14ac:dyDescent="0.2">
      <c r="B15" s="16"/>
      <c r="AR15" s="16"/>
      <c r="BS15" s="13" t="s">
        <v>3</v>
      </c>
    </row>
    <row r="16" spans="1:74" ht="12" customHeight="1" x14ac:dyDescent="0.2">
      <c r="B16" s="16"/>
      <c r="D16" s="22" t="s">
        <v>24</v>
      </c>
      <c r="AK16" s="22" t="s">
        <v>21</v>
      </c>
      <c r="AN16" s="20" t="s">
        <v>1</v>
      </c>
      <c r="AR16" s="16"/>
      <c r="BS16" s="13" t="s">
        <v>3</v>
      </c>
    </row>
    <row r="17" spans="2:71" ht="18.399999999999999" customHeight="1" x14ac:dyDescent="0.2">
      <c r="B17" s="16"/>
      <c r="E17" s="20" t="s">
        <v>18</v>
      </c>
      <c r="AK17" s="22" t="s">
        <v>22</v>
      </c>
      <c r="AN17" s="20" t="s">
        <v>1</v>
      </c>
      <c r="AR17" s="16"/>
      <c r="BS17" s="13" t="s">
        <v>25</v>
      </c>
    </row>
    <row r="18" spans="2:71" ht="7" customHeight="1" x14ac:dyDescent="0.2">
      <c r="B18" s="16"/>
      <c r="AR18" s="16"/>
      <c r="BS18" s="13" t="s">
        <v>6</v>
      </c>
    </row>
    <row r="19" spans="2:71" ht="12" customHeight="1" x14ac:dyDescent="0.2">
      <c r="B19" s="16"/>
      <c r="D19" s="22" t="s">
        <v>26</v>
      </c>
      <c r="AK19" s="22" t="s">
        <v>21</v>
      </c>
      <c r="AN19" s="20" t="s">
        <v>1</v>
      </c>
      <c r="AR19" s="16"/>
      <c r="BS19" s="13" t="s">
        <v>6</v>
      </c>
    </row>
    <row r="20" spans="2:71" ht="18.399999999999999" customHeight="1" x14ac:dyDescent="0.2">
      <c r="B20" s="16"/>
      <c r="E20" s="20" t="s">
        <v>18</v>
      </c>
      <c r="AK20" s="22" t="s">
        <v>22</v>
      </c>
      <c r="AN20" s="20" t="s">
        <v>1</v>
      </c>
      <c r="AR20" s="16"/>
      <c r="BS20" s="13" t="s">
        <v>25</v>
      </c>
    </row>
    <row r="21" spans="2:71" ht="7" customHeight="1" x14ac:dyDescent="0.2">
      <c r="B21" s="16"/>
      <c r="AR21" s="16"/>
    </row>
    <row r="22" spans="2:71" ht="12" customHeight="1" x14ac:dyDescent="0.2">
      <c r="B22" s="16"/>
      <c r="D22" s="22" t="s">
        <v>27</v>
      </c>
      <c r="AR22" s="16"/>
    </row>
    <row r="23" spans="2:71" ht="16.5" customHeight="1" x14ac:dyDescent="0.2">
      <c r="B23" s="16"/>
      <c r="E23" s="162" t="s">
        <v>1</v>
      </c>
      <c r="F23" s="162"/>
      <c r="G23" s="162"/>
      <c r="H23" s="162"/>
      <c r="I23" s="162"/>
      <c r="J23" s="162"/>
      <c r="K23" s="162"/>
      <c r="L23" s="162"/>
      <c r="M23" s="162"/>
      <c r="N23" s="162"/>
      <c r="O23" s="162"/>
      <c r="P23" s="162"/>
      <c r="Q23" s="162"/>
      <c r="R23" s="162"/>
      <c r="S23" s="162"/>
      <c r="T23" s="162"/>
      <c r="U23" s="162"/>
      <c r="V23" s="162"/>
      <c r="W23" s="162"/>
      <c r="X23" s="162"/>
      <c r="Y23" s="162"/>
      <c r="Z23" s="162"/>
      <c r="AA23" s="162"/>
      <c r="AB23" s="162"/>
      <c r="AC23" s="162"/>
      <c r="AD23" s="162"/>
      <c r="AE23" s="162"/>
      <c r="AF23" s="162"/>
      <c r="AG23" s="162"/>
      <c r="AH23" s="162"/>
      <c r="AI23" s="162"/>
      <c r="AJ23" s="162"/>
      <c r="AK23" s="162"/>
      <c r="AL23" s="162"/>
      <c r="AM23" s="162"/>
      <c r="AN23" s="162"/>
      <c r="AR23" s="16"/>
    </row>
    <row r="24" spans="2:71" ht="7" customHeight="1" x14ac:dyDescent="0.2">
      <c r="B24" s="16"/>
      <c r="AR24" s="16"/>
    </row>
    <row r="25" spans="2:71" ht="7" customHeight="1" x14ac:dyDescent="0.2">
      <c r="B25" s="16"/>
      <c r="D25" s="24"/>
      <c r="E25" s="24"/>
      <c r="F25" s="24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24"/>
      <c r="S25" s="24"/>
      <c r="T25" s="24"/>
      <c r="U25" s="24"/>
      <c r="V25" s="24"/>
      <c r="W25" s="24"/>
      <c r="X25" s="24"/>
      <c r="Y25" s="24"/>
      <c r="Z25" s="24"/>
      <c r="AA25" s="24"/>
      <c r="AB25" s="24"/>
      <c r="AC25" s="24"/>
      <c r="AD25" s="24"/>
      <c r="AE25" s="24"/>
      <c r="AF25" s="24"/>
      <c r="AG25" s="24"/>
      <c r="AH25" s="24"/>
      <c r="AI25" s="24"/>
      <c r="AJ25" s="24"/>
      <c r="AK25" s="24"/>
      <c r="AL25" s="24"/>
      <c r="AM25" s="24"/>
      <c r="AN25" s="24"/>
      <c r="AO25" s="24"/>
      <c r="AR25" s="16"/>
    </row>
    <row r="26" spans="2:71" s="1" customFormat="1" ht="25.9" customHeight="1" x14ac:dyDescent="0.2">
      <c r="B26" s="25"/>
      <c r="D26" s="26" t="s">
        <v>28</v>
      </c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27"/>
      <c r="AK26" s="163">
        <v>0</v>
      </c>
      <c r="AL26" s="164"/>
      <c r="AM26" s="164"/>
      <c r="AN26" s="164"/>
      <c r="AO26" s="164"/>
      <c r="AR26" s="25"/>
    </row>
    <row r="27" spans="2:71" s="1" customFormat="1" ht="7" customHeight="1" x14ac:dyDescent="0.2">
      <c r="B27" s="25"/>
      <c r="AR27" s="25"/>
    </row>
    <row r="28" spans="2:71" s="1" customFormat="1" ht="12.5" x14ac:dyDescent="0.2">
      <c r="B28" s="25"/>
      <c r="L28" s="165" t="s">
        <v>29</v>
      </c>
      <c r="M28" s="165"/>
      <c r="N28" s="165"/>
      <c r="O28" s="165"/>
      <c r="P28" s="165"/>
      <c r="W28" s="165" t="s">
        <v>30</v>
      </c>
      <c r="X28" s="165"/>
      <c r="Y28" s="165"/>
      <c r="Z28" s="165"/>
      <c r="AA28" s="165"/>
      <c r="AB28" s="165"/>
      <c r="AC28" s="165"/>
      <c r="AD28" s="165"/>
      <c r="AE28" s="165"/>
      <c r="AK28" s="165" t="s">
        <v>31</v>
      </c>
      <c r="AL28" s="165"/>
      <c r="AM28" s="165"/>
      <c r="AN28" s="165"/>
      <c r="AO28" s="165"/>
      <c r="AR28" s="25"/>
    </row>
    <row r="29" spans="2:71" s="2" customFormat="1" ht="14.5" customHeight="1" x14ac:dyDescent="0.2">
      <c r="B29" s="29"/>
      <c r="D29" s="22" t="s">
        <v>32</v>
      </c>
      <c r="F29" s="30" t="s">
        <v>33</v>
      </c>
      <c r="L29" s="168">
        <v>0.2</v>
      </c>
      <c r="M29" s="167"/>
      <c r="N29" s="167"/>
      <c r="O29" s="167"/>
      <c r="P29" s="167"/>
      <c r="Q29" s="31"/>
      <c r="R29" s="31"/>
      <c r="S29" s="31"/>
      <c r="T29" s="31"/>
      <c r="U29" s="31"/>
      <c r="V29" s="31"/>
      <c r="W29" s="166">
        <f>ROUND(AZ94, 2)</f>
        <v>0</v>
      </c>
      <c r="X29" s="167"/>
      <c r="Y29" s="167"/>
      <c r="Z29" s="167"/>
      <c r="AA29" s="167"/>
      <c r="AB29" s="167"/>
      <c r="AC29" s="167"/>
      <c r="AD29" s="167"/>
      <c r="AE29" s="167"/>
      <c r="AF29" s="31"/>
      <c r="AG29" s="31"/>
      <c r="AH29" s="31"/>
      <c r="AI29" s="31"/>
      <c r="AJ29" s="31"/>
      <c r="AK29" s="166">
        <f>ROUND(AV94, 2)</f>
        <v>0</v>
      </c>
      <c r="AL29" s="167"/>
      <c r="AM29" s="167"/>
      <c r="AN29" s="167"/>
      <c r="AO29" s="167"/>
      <c r="AP29" s="31"/>
      <c r="AQ29" s="31"/>
      <c r="AR29" s="32"/>
      <c r="AS29" s="31"/>
      <c r="AT29" s="31"/>
      <c r="AU29" s="31"/>
      <c r="AV29" s="31"/>
      <c r="AW29" s="31"/>
      <c r="AX29" s="31"/>
      <c r="AY29" s="31"/>
      <c r="AZ29" s="31"/>
    </row>
    <row r="30" spans="2:71" s="2" customFormat="1" ht="14.5" customHeight="1" x14ac:dyDescent="0.2">
      <c r="B30" s="29"/>
      <c r="F30" s="30" t="s">
        <v>34</v>
      </c>
      <c r="L30" s="171"/>
      <c r="M30" s="170"/>
      <c r="N30" s="170"/>
      <c r="O30" s="170"/>
      <c r="P30" s="170"/>
      <c r="W30" s="169"/>
      <c r="X30" s="170"/>
      <c r="Y30" s="170"/>
      <c r="Z30" s="170"/>
      <c r="AA30" s="170"/>
      <c r="AB30" s="170"/>
      <c r="AC30" s="170"/>
      <c r="AD30" s="170"/>
      <c r="AE30" s="170"/>
      <c r="AK30" s="169"/>
      <c r="AL30" s="170"/>
      <c r="AM30" s="170"/>
      <c r="AN30" s="170"/>
      <c r="AO30" s="170"/>
      <c r="AR30" s="29"/>
    </row>
    <row r="31" spans="2:71" s="2" customFormat="1" ht="14.5" hidden="1" customHeight="1" x14ac:dyDescent="0.2">
      <c r="B31" s="29"/>
      <c r="F31" s="22" t="s">
        <v>35</v>
      </c>
      <c r="L31" s="171">
        <v>0.2</v>
      </c>
      <c r="M31" s="170"/>
      <c r="N31" s="170"/>
      <c r="O31" s="170"/>
      <c r="P31" s="170"/>
      <c r="W31" s="169">
        <f>ROUND(BB94, 2)</f>
        <v>0</v>
      </c>
      <c r="X31" s="170"/>
      <c r="Y31" s="170"/>
      <c r="Z31" s="170"/>
      <c r="AA31" s="170"/>
      <c r="AB31" s="170"/>
      <c r="AC31" s="170"/>
      <c r="AD31" s="170"/>
      <c r="AE31" s="170"/>
      <c r="AK31" s="169">
        <v>0</v>
      </c>
      <c r="AL31" s="170"/>
      <c r="AM31" s="170"/>
      <c r="AN31" s="170"/>
      <c r="AO31" s="170"/>
      <c r="AR31" s="29"/>
    </row>
    <row r="32" spans="2:71" s="2" customFormat="1" ht="14.5" hidden="1" customHeight="1" x14ac:dyDescent="0.2">
      <c r="B32" s="29"/>
      <c r="F32" s="22" t="s">
        <v>36</v>
      </c>
      <c r="L32" s="171">
        <v>0.2</v>
      </c>
      <c r="M32" s="170"/>
      <c r="N32" s="170"/>
      <c r="O32" s="170"/>
      <c r="P32" s="170"/>
      <c r="W32" s="169">
        <f>ROUND(BC94, 2)</f>
        <v>0</v>
      </c>
      <c r="X32" s="170"/>
      <c r="Y32" s="170"/>
      <c r="Z32" s="170"/>
      <c r="AA32" s="170"/>
      <c r="AB32" s="170"/>
      <c r="AC32" s="170"/>
      <c r="AD32" s="170"/>
      <c r="AE32" s="170"/>
      <c r="AK32" s="169">
        <v>0</v>
      </c>
      <c r="AL32" s="170"/>
      <c r="AM32" s="170"/>
      <c r="AN32" s="170"/>
      <c r="AO32" s="170"/>
      <c r="AR32" s="29"/>
    </row>
    <row r="33" spans="2:52" s="2" customFormat="1" ht="14.5" hidden="1" customHeight="1" x14ac:dyDescent="0.2">
      <c r="B33" s="29"/>
      <c r="F33" s="30" t="s">
        <v>37</v>
      </c>
      <c r="L33" s="168">
        <v>0</v>
      </c>
      <c r="M33" s="167"/>
      <c r="N33" s="167"/>
      <c r="O33" s="167"/>
      <c r="P33" s="167"/>
      <c r="Q33" s="31"/>
      <c r="R33" s="31"/>
      <c r="S33" s="31"/>
      <c r="T33" s="31"/>
      <c r="U33" s="31"/>
      <c r="V33" s="31"/>
      <c r="W33" s="166">
        <f>ROUND(BD94, 2)</f>
        <v>0</v>
      </c>
      <c r="X33" s="167"/>
      <c r="Y33" s="167"/>
      <c r="Z33" s="167"/>
      <c r="AA33" s="167"/>
      <c r="AB33" s="167"/>
      <c r="AC33" s="167"/>
      <c r="AD33" s="167"/>
      <c r="AE33" s="167"/>
      <c r="AF33" s="31"/>
      <c r="AG33" s="31"/>
      <c r="AH33" s="31"/>
      <c r="AI33" s="31"/>
      <c r="AJ33" s="31"/>
      <c r="AK33" s="166">
        <v>0</v>
      </c>
      <c r="AL33" s="167"/>
      <c r="AM33" s="167"/>
      <c r="AN33" s="167"/>
      <c r="AO33" s="167"/>
      <c r="AP33" s="31"/>
      <c r="AQ33" s="31"/>
      <c r="AR33" s="32"/>
      <c r="AS33" s="31"/>
      <c r="AT33" s="31"/>
      <c r="AU33" s="31"/>
      <c r="AV33" s="31"/>
      <c r="AW33" s="31"/>
      <c r="AX33" s="31"/>
      <c r="AY33" s="31"/>
      <c r="AZ33" s="31"/>
    </row>
    <row r="34" spans="2:52" s="1" customFormat="1" ht="7" customHeight="1" x14ac:dyDescent="0.2">
      <c r="B34" s="25"/>
      <c r="AR34" s="25"/>
    </row>
    <row r="35" spans="2:52" s="1" customFormat="1" ht="25.9" customHeight="1" x14ac:dyDescent="0.2">
      <c r="B35" s="25"/>
      <c r="C35" s="33"/>
      <c r="D35" s="34" t="s">
        <v>38</v>
      </c>
      <c r="E35" s="35"/>
      <c r="F35" s="35"/>
      <c r="G35" s="35"/>
      <c r="H35" s="35"/>
      <c r="I35" s="35"/>
      <c r="J35" s="35"/>
      <c r="K35" s="35"/>
      <c r="L35" s="35"/>
      <c r="M35" s="35"/>
      <c r="N35" s="35"/>
      <c r="O35" s="35"/>
      <c r="P35" s="35"/>
      <c r="Q35" s="35"/>
      <c r="R35" s="35"/>
      <c r="S35" s="35"/>
      <c r="T35" s="36" t="s">
        <v>39</v>
      </c>
      <c r="U35" s="35"/>
      <c r="V35" s="35"/>
      <c r="W35" s="35"/>
      <c r="X35" s="192" t="s">
        <v>40</v>
      </c>
      <c r="Y35" s="193"/>
      <c r="Z35" s="193"/>
      <c r="AA35" s="193"/>
      <c r="AB35" s="193"/>
      <c r="AC35" s="35"/>
      <c r="AD35" s="35"/>
      <c r="AE35" s="35"/>
      <c r="AF35" s="35"/>
      <c r="AG35" s="35"/>
      <c r="AH35" s="35"/>
      <c r="AI35" s="35"/>
      <c r="AJ35" s="35"/>
      <c r="AK35" s="194">
        <f>SUM(AK26:AK33)</f>
        <v>0</v>
      </c>
      <c r="AL35" s="193"/>
      <c r="AM35" s="193"/>
      <c r="AN35" s="193"/>
      <c r="AO35" s="195"/>
      <c r="AP35" s="33"/>
      <c r="AQ35" s="33"/>
      <c r="AR35" s="25"/>
    </row>
    <row r="36" spans="2:52" s="1" customFormat="1" ht="7" customHeight="1" x14ac:dyDescent="0.2">
      <c r="B36" s="25"/>
      <c r="AR36" s="25"/>
    </row>
    <row r="37" spans="2:52" s="1" customFormat="1" ht="14.5" customHeight="1" x14ac:dyDescent="0.2">
      <c r="B37" s="25"/>
      <c r="AR37" s="25"/>
    </row>
    <row r="38" spans="2:52" ht="14.5" customHeight="1" x14ac:dyDescent="0.2">
      <c r="B38" s="16"/>
      <c r="AR38" s="16"/>
    </row>
    <row r="39" spans="2:52" ht="14.5" customHeight="1" x14ac:dyDescent="0.2">
      <c r="B39" s="16"/>
      <c r="AR39" s="16"/>
    </row>
    <row r="40" spans="2:52" ht="14.5" customHeight="1" x14ac:dyDescent="0.2">
      <c r="B40" s="16"/>
      <c r="AR40" s="16"/>
    </row>
    <row r="41" spans="2:52" ht="14.5" customHeight="1" x14ac:dyDescent="0.2">
      <c r="B41" s="16"/>
      <c r="AR41" s="16"/>
    </row>
    <row r="42" spans="2:52" ht="14.5" customHeight="1" x14ac:dyDescent="0.2">
      <c r="B42" s="16"/>
      <c r="AR42" s="16"/>
    </row>
    <row r="43" spans="2:52" ht="14.5" customHeight="1" x14ac:dyDescent="0.2">
      <c r="B43" s="16"/>
      <c r="AR43" s="16"/>
    </row>
    <row r="44" spans="2:52" ht="14.5" customHeight="1" x14ac:dyDescent="0.2">
      <c r="B44" s="16"/>
      <c r="AR44" s="16"/>
    </row>
    <row r="45" spans="2:52" ht="14.5" customHeight="1" x14ac:dyDescent="0.2">
      <c r="B45" s="16"/>
      <c r="AR45" s="16"/>
    </row>
    <row r="46" spans="2:52" ht="14.5" customHeight="1" x14ac:dyDescent="0.2">
      <c r="B46" s="16"/>
      <c r="AR46" s="16"/>
    </row>
    <row r="47" spans="2:52" ht="14.5" customHeight="1" x14ac:dyDescent="0.2">
      <c r="B47" s="16"/>
      <c r="AR47" s="16"/>
    </row>
    <row r="48" spans="2:52" ht="14.5" customHeight="1" x14ac:dyDescent="0.2">
      <c r="B48" s="16"/>
      <c r="AR48" s="16"/>
    </row>
    <row r="49" spans="2:44" s="1" customFormat="1" ht="14.5" customHeight="1" x14ac:dyDescent="0.2">
      <c r="B49" s="25"/>
      <c r="D49" s="37" t="s">
        <v>41</v>
      </c>
      <c r="E49" s="38"/>
      <c r="F49" s="38"/>
      <c r="G49" s="38"/>
      <c r="H49" s="38"/>
      <c r="I49" s="38"/>
      <c r="J49" s="38"/>
      <c r="K49" s="38"/>
      <c r="L49" s="38"/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7" t="s">
        <v>42</v>
      </c>
      <c r="AI49" s="38"/>
      <c r="AJ49" s="38"/>
      <c r="AK49" s="38"/>
      <c r="AL49" s="38"/>
      <c r="AM49" s="38"/>
      <c r="AN49" s="38"/>
      <c r="AO49" s="38"/>
      <c r="AR49" s="25"/>
    </row>
    <row r="50" spans="2:44" x14ac:dyDescent="0.2">
      <c r="B50" s="16"/>
      <c r="AR50" s="16"/>
    </row>
    <row r="51" spans="2:44" x14ac:dyDescent="0.2">
      <c r="B51" s="16"/>
      <c r="AR51" s="16"/>
    </row>
    <row r="52" spans="2:44" x14ac:dyDescent="0.2">
      <c r="B52" s="16"/>
      <c r="AR52" s="16"/>
    </row>
    <row r="53" spans="2:44" x14ac:dyDescent="0.2">
      <c r="B53" s="16"/>
      <c r="AR53" s="16"/>
    </row>
    <row r="54" spans="2:44" x14ac:dyDescent="0.2">
      <c r="B54" s="16"/>
      <c r="AR54" s="16"/>
    </row>
    <row r="55" spans="2:44" x14ac:dyDescent="0.2">
      <c r="B55" s="16"/>
      <c r="AR55" s="16"/>
    </row>
    <row r="56" spans="2:44" x14ac:dyDescent="0.2">
      <c r="B56" s="16"/>
      <c r="AR56" s="16"/>
    </row>
    <row r="57" spans="2:44" x14ac:dyDescent="0.2">
      <c r="B57" s="16"/>
      <c r="AR57" s="16"/>
    </row>
    <row r="58" spans="2:44" x14ac:dyDescent="0.2">
      <c r="B58" s="16"/>
      <c r="AR58" s="16"/>
    </row>
    <row r="59" spans="2:44" x14ac:dyDescent="0.2">
      <c r="B59" s="16"/>
      <c r="AR59" s="16"/>
    </row>
    <row r="60" spans="2:44" s="1" customFormat="1" ht="12.5" x14ac:dyDescent="0.2">
      <c r="B60" s="25"/>
      <c r="D60" s="39" t="s">
        <v>43</v>
      </c>
      <c r="E60" s="27"/>
      <c r="F60" s="27"/>
      <c r="G60" s="27"/>
      <c r="H60" s="27"/>
      <c r="I60" s="27"/>
      <c r="J60" s="27"/>
      <c r="K60" s="27"/>
      <c r="L60" s="27"/>
      <c r="M60" s="27"/>
      <c r="N60" s="27"/>
      <c r="O60" s="27"/>
      <c r="P60" s="27"/>
      <c r="Q60" s="27"/>
      <c r="R60" s="27"/>
      <c r="S60" s="27"/>
      <c r="T60" s="27"/>
      <c r="U60" s="27"/>
      <c r="V60" s="39" t="s">
        <v>44</v>
      </c>
      <c r="W60" s="27"/>
      <c r="X60" s="27"/>
      <c r="Y60" s="27"/>
      <c r="Z60" s="27"/>
      <c r="AA60" s="27"/>
      <c r="AB60" s="27"/>
      <c r="AC60" s="27"/>
      <c r="AD60" s="27"/>
      <c r="AE60" s="27"/>
      <c r="AF60" s="27"/>
      <c r="AG60" s="27"/>
      <c r="AH60" s="39" t="s">
        <v>43</v>
      </c>
      <c r="AI60" s="27"/>
      <c r="AJ60" s="27"/>
      <c r="AK60" s="27"/>
      <c r="AL60" s="27"/>
      <c r="AM60" s="39" t="s">
        <v>44</v>
      </c>
      <c r="AN60" s="27"/>
      <c r="AO60" s="27"/>
      <c r="AR60" s="25"/>
    </row>
    <row r="61" spans="2:44" x14ac:dyDescent="0.2">
      <c r="B61" s="16"/>
      <c r="AR61" s="16"/>
    </row>
    <row r="62" spans="2:44" x14ac:dyDescent="0.2">
      <c r="B62" s="16"/>
      <c r="AR62" s="16"/>
    </row>
    <row r="63" spans="2:44" x14ac:dyDescent="0.2">
      <c r="B63" s="16"/>
      <c r="AR63" s="16"/>
    </row>
    <row r="64" spans="2:44" s="1" customFormat="1" ht="13" x14ac:dyDescent="0.2">
      <c r="B64" s="25"/>
      <c r="D64" s="37" t="s">
        <v>45</v>
      </c>
      <c r="E64" s="38"/>
      <c r="F64" s="38"/>
      <c r="G64" s="38"/>
      <c r="H64" s="38"/>
      <c r="I64" s="38"/>
      <c r="J64" s="38"/>
      <c r="K64" s="38"/>
      <c r="L64" s="38"/>
      <c r="M64" s="38"/>
      <c r="N64" s="38"/>
      <c r="O64" s="38"/>
      <c r="P64" s="38"/>
      <c r="Q64" s="38"/>
      <c r="R64" s="38"/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  <c r="AD64" s="38"/>
      <c r="AE64" s="38"/>
      <c r="AF64" s="38"/>
      <c r="AG64" s="38"/>
      <c r="AH64" s="37" t="s">
        <v>46</v>
      </c>
      <c r="AI64" s="38"/>
      <c r="AJ64" s="38"/>
      <c r="AK64" s="38"/>
      <c r="AL64" s="38"/>
      <c r="AM64" s="38"/>
      <c r="AN64" s="38"/>
      <c r="AO64" s="38"/>
      <c r="AR64" s="25"/>
    </row>
    <row r="65" spans="2:44" x14ac:dyDescent="0.2">
      <c r="B65" s="16"/>
      <c r="AR65" s="16"/>
    </row>
    <row r="66" spans="2:44" x14ac:dyDescent="0.2">
      <c r="B66" s="16"/>
      <c r="AR66" s="16"/>
    </row>
    <row r="67" spans="2:44" x14ac:dyDescent="0.2">
      <c r="B67" s="16"/>
      <c r="AR67" s="16"/>
    </row>
    <row r="68" spans="2:44" x14ac:dyDescent="0.2">
      <c r="B68" s="16"/>
      <c r="AR68" s="16"/>
    </row>
    <row r="69" spans="2:44" x14ac:dyDescent="0.2">
      <c r="B69" s="16"/>
      <c r="AR69" s="16"/>
    </row>
    <row r="70" spans="2:44" x14ac:dyDescent="0.2">
      <c r="B70" s="16"/>
      <c r="AR70" s="16"/>
    </row>
    <row r="71" spans="2:44" x14ac:dyDescent="0.2">
      <c r="B71" s="16"/>
      <c r="AR71" s="16"/>
    </row>
    <row r="72" spans="2:44" x14ac:dyDescent="0.2">
      <c r="B72" s="16"/>
      <c r="AR72" s="16"/>
    </row>
    <row r="73" spans="2:44" x14ac:dyDescent="0.2">
      <c r="B73" s="16"/>
      <c r="AR73" s="16"/>
    </row>
    <row r="74" spans="2:44" x14ac:dyDescent="0.2">
      <c r="B74" s="16"/>
      <c r="AR74" s="16"/>
    </row>
    <row r="75" spans="2:44" s="1" customFormat="1" ht="12.5" x14ac:dyDescent="0.2">
      <c r="B75" s="25"/>
      <c r="D75" s="39" t="s">
        <v>43</v>
      </c>
      <c r="E75" s="27"/>
      <c r="F75" s="27"/>
      <c r="G75" s="27"/>
      <c r="H75" s="27"/>
      <c r="I75" s="27"/>
      <c r="J75" s="27"/>
      <c r="K75" s="27"/>
      <c r="L75" s="27"/>
      <c r="M75" s="27"/>
      <c r="N75" s="27"/>
      <c r="O75" s="27"/>
      <c r="P75" s="27"/>
      <c r="Q75" s="27"/>
      <c r="R75" s="27"/>
      <c r="S75" s="27"/>
      <c r="T75" s="27"/>
      <c r="U75" s="27"/>
      <c r="V75" s="39" t="s">
        <v>44</v>
      </c>
      <c r="W75" s="27"/>
      <c r="X75" s="27"/>
      <c r="Y75" s="27"/>
      <c r="Z75" s="27"/>
      <c r="AA75" s="27"/>
      <c r="AB75" s="27"/>
      <c r="AC75" s="27"/>
      <c r="AD75" s="27"/>
      <c r="AE75" s="27"/>
      <c r="AF75" s="27"/>
      <c r="AG75" s="27"/>
      <c r="AH75" s="39" t="s">
        <v>43</v>
      </c>
      <c r="AI75" s="27"/>
      <c r="AJ75" s="27"/>
      <c r="AK75" s="27"/>
      <c r="AL75" s="27"/>
      <c r="AM75" s="39" t="s">
        <v>44</v>
      </c>
      <c r="AN75" s="27"/>
      <c r="AO75" s="27"/>
      <c r="AR75" s="25"/>
    </row>
    <row r="76" spans="2:44" s="1" customFormat="1" x14ac:dyDescent="0.2">
      <c r="B76" s="25"/>
      <c r="AR76" s="25"/>
    </row>
    <row r="77" spans="2:44" s="1" customFormat="1" ht="7" customHeight="1" x14ac:dyDescent="0.2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41"/>
      <c r="M77" s="41"/>
      <c r="N77" s="41"/>
      <c r="O77" s="41"/>
      <c r="P77" s="41"/>
      <c r="Q77" s="41"/>
      <c r="R77" s="41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  <c r="AF77" s="41"/>
      <c r="AG77" s="41"/>
      <c r="AH77" s="41"/>
      <c r="AI77" s="41"/>
      <c r="AJ77" s="41"/>
      <c r="AK77" s="41"/>
      <c r="AL77" s="41"/>
      <c r="AM77" s="41"/>
      <c r="AN77" s="41"/>
      <c r="AO77" s="41"/>
      <c r="AP77" s="41"/>
      <c r="AQ77" s="41"/>
      <c r="AR77" s="25"/>
    </row>
    <row r="81" spans="1:91" s="1" customFormat="1" ht="7" customHeight="1" x14ac:dyDescent="0.2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43"/>
      <c r="M81" s="43"/>
      <c r="N81" s="43"/>
      <c r="O81" s="43"/>
      <c r="P81" s="43"/>
      <c r="Q81" s="43"/>
      <c r="R81" s="43"/>
      <c r="S81" s="43"/>
      <c r="T81" s="43"/>
      <c r="U81" s="43"/>
      <c r="V81" s="43"/>
      <c r="W81" s="43"/>
      <c r="X81" s="43"/>
      <c r="Y81" s="43"/>
      <c r="Z81" s="43"/>
      <c r="AA81" s="43"/>
      <c r="AB81" s="43"/>
      <c r="AC81" s="43"/>
      <c r="AD81" s="43"/>
      <c r="AE81" s="43"/>
      <c r="AF81" s="43"/>
      <c r="AG81" s="43"/>
      <c r="AH81" s="43"/>
      <c r="AI81" s="43"/>
      <c r="AJ81" s="43"/>
      <c r="AK81" s="43"/>
      <c r="AL81" s="43"/>
      <c r="AM81" s="43"/>
      <c r="AN81" s="43"/>
      <c r="AO81" s="43"/>
      <c r="AP81" s="43"/>
      <c r="AQ81" s="43"/>
      <c r="AR81" s="25"/>
    </row>
    <row r="82" spans="1:91" s="1" customFormat="1" ht="25" customHeight="1" x14ac:dyDescent="0.2">
      <c r="B82" s="25"/>
      <c r="C82" s="17" t="s">
        <v>47</v>
      </c>
      <c r="AR82" s="25"/>
    </row>
    <row r="83" spans="1:91" s="1" customFormat="1" ht="7" customHeight="1" x14ac:dyDescent="0.2">
      <c r="B83" s="25"/>
      <c r="AR83" s="25"/>
    </row>
    <row r="84" spans="1:91" s="3" customFormat="1" ht="12" customHeight="1" x14ac:dyDescent="0.2">
      <c r="B84" s="44"/>
      <c r="C84" s="22" t="s">
        <v>11</v>
      </c>
      <c r="L84" s="3" t="str">
        <f>K5</f>
        <v>1026</v>
      </c>
      <c r="AR84" s="44"/>
    </row>
    <row r="85" spans="1:91" s="4" customFormat="1" ht="37" customHeight="1" x14ac:dyDescent="0.2">
      <c r="B85" s="45"/>
      <c r="C85" s="46" t="s">
        <v>13</v>
      </c>
      <c r="L85" s="183" t="str">
        <f>K6</f>
        <v>Prístavba chladiarne a mraziarne</v>
      </c>
      <c r="M85" s="184"/>
      <c r="N85" s="184"/>
      <c r="O85" s="184"/>
      <c r="P85" s="184"/>
      <c r="Q85" s="184"/>
      <c r="R85" s="184"/>
      <c r="S85" s="184"/>
      <c r="T85" s="184"/>
      <c r="U85" s="184"/>
      <c r="V85" s="184"/>
      <c r="W85" s="184"/>
      <c r="X85" s="184"/>
      <c r="Y85" s="184"/>
      <c r="Z85" s="184"/>
      <c r="AA85" s="184"/>
      <c r="AB85" s="184"/>
      <c r="AC85" s="184"/>
      <c r="AD85" s="184"/>
      <c r="AE85" s="184"/>
      <c r="AF85" s="184"/>
      <c r="AG85" s="184"/>
      <c r="AH85" s="184"/>
      <c r="AI85" s="184"/>
      <c r="AJ85" s="184"/>
      <c r="AR85" s="45"/>
    </row>
    <row r="86" spans="1:91" s="1" customFormat="1" ht="7" customHeight="1" x14ac:dyDescent="0.2">
      <c r="B86" s="25"/>
      <c r="AR86" s="25"/>
    </row>
    <row r="87" spans="1:91" s="1" customFormat="1" ht="12" customHeight="1" x14ac:dyDescent="0.2">
      <c r="B87" s="25"/>
      <c r="C87" s="22" t="s">
        <v>17</v>
      </c>
      <c r="L87" s="47" t="str">
        <f>IF(K8="","",K8)</f>
        <v xml:space="preserve"> </v>
      </c>
      <c r="AI87" s="22" t="s">
        <v>19</v>
      </c>
      <c r="AM87" s="185" t="str">
        <f>IF(AN8= "","",AN8)</f>
        <v/>
      </c>
      <c r="AN87" s="185"/>
      <c r="AR87" s="25"/>
    </row>
    <row r="88" spans="1:91" s="1" customFormat="1" ht="7" customHeight="1" x14ac:dyDescent="0.2">
      <c r="B88" s="25"/>
      <c r="AR88" s="25"/>
    </row>
    <row r="89" spans="1:91" s="1" customFormat="1" ht="15.25" customHeight="1" x14ac:dyDescent="0.2">
      <c r="B89" s="25"/>
      <c r="C89" s="22" t="s">
        <v>20</v>
      </c>
      <c r="L89" s="3" t="str">
        <f>IF(E11= "","",E11)</f>
        <v xml:space="preserve"> </v>
      </c>
      <c r="AI89" s="22" t="s">
        <v>24</v>
      </c>
      <c r="AM89" s="186" t="str">
        <f>IF(E17="","",E17)</f>
        <v xml:space="preserve"> </v>
      </c>
      <c r="AN89" s="187"/>
      <c r="AO89" s="187"/>
      <c r="AP89" s="187"/>
      <c r="AR89" s="25"/>
      <c r="AS89" s="188" t="s">
        <v>48</v>
      </c>
      <c r="AT89" s="189"/>
      <c r="AU89" s="49"/>
      <c r="AV89" s="49"/>
      <c r="AW89" s="49"/>
      <c r="AX89" s="49"/>
      <c r="AY89" s="49"/>
      <c r="AZ89" s="49"/>
      <c r="BA89" s="49"/>
      <c r="BB89" s="49"/>
      <c r="BC89" s="49"/>
      <c r="BD89" s="50"/>
    </row>
    <row r="90" spans="1:91" s="1" customFormat="1" ht="15.25" customHeight="1" x14ac:dyDescent="0.2">
      <c r="B90" s="25"/>
      <c r="C90" s="22" t="s">
        <v>23</v>
      </c>
      <c r="L90" s="3" t="str">
        <f>IF(E14="","",E14)</f>
        <v xml:space="preserve"> </v>
      </c>
      <c r="AI90" s="22" t="s">
        <v>26</v>
      </c>
      <c r="AM90" s="186" t="str">
        <f>IF(E20="","",E20)</f>
        <v xml:space="preserve"> </v>
      </c>
      <c r="AN90" s="187"/>
      <c r="AO90" s="187"/>
      <c r="AP90" s="187"/>
      <c r="AR90" s="25"/>
      <c r="AS90" s="190"/>
      <c r="AT90" s="191"/>
      <c r="BD90" s="52"/>
    </row>
    <row r="91" spans="1:91" s="1" customFormat="1" ht="10.9" customHeight="1" x14ac:dyDescent="0.2">
      <c r="B91" s="25"/>
      <c r="AR91" s="25"/>
      <c r="AS91" s="190"/>
      <c r="AT91" s="191"/>
      <c r="BD91" s="52"/>
    </row>
    <row r="92" spans="1:91" s="1" customFormat="1" ht="29.25" customHeight="1" x14ac:dyDescent="0.2">
      <c r="B92" s="25"/>
      <c r="C92" s="175" t="s">
        <v>49</v>
      </c>
      <c r="D92" s="176"/>
      <c r="E92" s="176"/>
      <c r="F92" s="176"/>
      <c r="G92" s="176"/>
      <c r="H92" s="53"/>
      <c r="I92" s="177" t="s">
        <v>50</v>
      </c>
      <c r="J92" s="176"/>
      <c r="K92" s="176"/>
      <c r="L92" s="176"/>
      <c r="M92" s="176"/>
      <c r="N92" s="176"/>
      <c r="O92" s="176"/>
      <c r="P92" s="176"/>
      <c r="Q92" s="176"/>
      <c r="R92" s="176"/>
      <c r="S92" s="176"/>
      <c r="T92" s="176"/>
      <c r="U92" s="176"/>
      <c r="V92" s="176"/>
      <c r="W92" s="176"/>
      <c r="X92" s="176"/>
      <c r="Y92" s="176"/>
      <c r="Z92" s="176"/>
      <c r="AA92" s="176"/>
      <c r="AB92" s="176"/>
      <c r="AC92" s="176"/>
      <c r="AD92" s="176"/>
      <c r="AE92" s="176"/>
      <c r="AF92" s="176"/>
      <c r="AG92" s="178" t="s">
        <v>51</v>
      </c>
      <c r="AH92" s="176"/>
      <c r="AI92" s="176"/>
      <c r="AJ92" s="176"/>
      <c r="AK92" s="176"/>
      <c r="AL92" s="176"/>
      <c r="AM92" s="176"/>
      <c r="AN92" s="177" t="s">
        <v>52</v>
      </c>
      <c r="AO92" s="176"/>
      <c r="AP92" s="179"/>
      <c r="AQ92" s="54" t="s">
        <v>53</v>
      </c>
      <c r="AR92" s="25"/>
      <c r="AS92" s="55" t="s">
        <v>54</v>
      </c>
      <c r="AT92" s="56" t="s">
        <v>55</v>
      </c>
      <c r="AU92" s="56" t="s">
        <v>56</v>
      </c>
      <c r="AV92" s="56" t="s">
        <v>57</v>
      </c>
      <c r="AW92" s="56" t="s">
        <v>58</v>
      </c>
      <c r="AX92" s="56" t="s">
        <v>59</v>
      </c>
      <c r="AY92" s="56" t="s">
        <v>60</v>
      </c>
      <c r="AZ92" s="56" t="s">
        <v>61</v>
      </c>
      <c r="BA92" s="56" t="s">
        <v>62</v>
      </c>
      <c r="BB92" s="56" t="s">
        <v>63</v>
      </c>
      <c r="BC92" s="56" t="s">
        <v>64</v>
      </c>
      <c r="BD92" s="57" t="s">
        <v>65</v>
      </c>
    </row>
    <row r="93" spans="1:91" s="1" customFormat="1" ht="10.9" customHeight="1" x14ac:dyDescent="0.2">
      <c r="B93" s="25"/>
      <c r="AR93" s="25"/>
      <c r="AS93" s="58"/>
      <c r="AT93" s="49"/>
      <c r="AU93" s="49"/>
      <c r="AV93" s="49"/>
      <c r="AW93" s="49"/>
      <c r="AX93" s="49"/>
      <c r="AY93" s="49"/>
      <c r="AZ93" s="49"/>
      <c r="BA93" s="49"/>
      <c r="BB93" s="49"/>
      <c r="BC93" s="49"/>
      <c r="BD93" s="50"/>
    </row>
    <row r="94" spans="1:91" s="5" customFormat="1" ht="32.5" customHeight="1" x14ac:dyDescent="0.2">
      <c r="B94" s="59"/>
      <c r="C94" s="60" t="s">
        <v>1272</v>
      </c>
      <c r="D94" s="61"/>
      <c r="E94" s="61"/>
      <c r="F94" s="61"/>
      <c r="G94" s="61"/>
      <c r="H94" s="61"/>
      <c r="I94" s="61"/>
      <c r="J94" s="61"/>
      <c r="K94" s="61"/>
      <c r="L94" s="61"/>
      <c r="M94" s="61"/>
      <c r="N94" s="61"/>
      <c r="O94" s="61"/>
      <c r="P94" s="61"/>
      <c r="Q94" s="61"/>
      <c r="R94" s="61"/>
      <c r="S94" s="61"/>
      <c r="T94" s="61"/>
      <c r="U94" s="61"/>
      <c r="V94" s="61"/>
      <c r="W94" s="61"/>
      <c r="X94" s="61"/>
      <c r="Y94" s="61"/>
      <c r="Z94" s="61"/>
      <c r="AA94" s="61"/>
      <c r="AB94" s="61"/>
      <c r="AC94" s="61"/>
      <c r="AD94" s="61"/>
      <c r="AE94" s="61"/>
      <c r="AF94" s="61"/>
      <c r="AG94" s="180">
        <v>0</v>
      </c>
      <c r="AH94" s="180"/>
      <c r="AI94" s="180"/>
      <c r="AJ94" s="180"/>
      <c r="AK94" s="180"/>
      <c r="AL94" s="180"/>
      <c r="AM94" s="180"/>
      <c r="AN94" s="181">
        <v>0</v>
      </c>
      <c r="AO94" s="181"/>
      <c r="AP94" s="181"/>
      <c r="AQ94" s="63" t="s">
        <v>1</v>
      </c>
      <c r="AR94" s="59"/>
      <c r="AS94" s="64">
        <f>ROUND(SUM(AS95:AS97),2)</f>
        <v>0</v>
      </c>
      <c r="AT94" s="65">
        <f>ROUND(SUM(AV94:AW94),2)</f>
        <v>0</v>
      </c>
      <c r="AU94" s="66">
        <f>ROUND(SUM(AU95:AU97),5)</f>
        <v>915.35212000000001</v>
      </c>
      <c r="AV94" s="65">
        <f>ROUND(AZ94*L29,2)</f>
        <v>0</v>
      </c>
      <c r="AW94" s="65">
        <f>ROUND(BA94*L30,2)</f>
        <v>0</v>
      </c>
      <c r="AX94" s="65">
        <f>ROUND(BB94*L29,2)</f>
        <v>0</v>
      </c>
      <c r="AY94" s="65">
        <f>ROUND(BC94*L30,2)</f>
        <v>0</v>
      </c>
      <c r="AZ94" s="65">
        <f>ROUND(SUM(AZ95:AZ97),2)</f>
        <v>0</v>
      </c>
      <c r="BA94" s="65">
        <f>ROUND(SUM(BA95:BA97),2)</f>
        <v>0</v>
      </c>
      <c r="BB94" s="65">
        <f>ROUND(SUM(BB95:BB97),2)</f>
        <v>0</v>
      </c>
      <c r="BC94" s="65">
        <f>ROUND(SUM(BC95:BC97),2)</f>
        <v>0</v>
      </c>
      <c r="BD94" s="67">
        <f>ROUND(SUM(BD95:BD97),2)</f>
        <v>0</v>
      </c>
      <c r="BS94" s="68" t="s">
        <v>66</v>
      </c>
      <c r="BT94" s="68" t="s">
        <v>67</v>
      </c>
      <c r="BU94" s="69" t="s">
        <v>68</v>
      </c>
      <c r="BV94" s="68" t="s">
        <v>69</v>
      </c>
      <c r="BW94" s="68" t="s">
        <v>4</v>
      </c>
      <c r="BX94" s="68" t="s">
        <v>70</v>
      </c>
      <c r="CL94" s="68" t="s">
        <v>1</v>
      </c>
    </row>
    <row r="95" spans="1:91" s="6" customFormat="1" ht="16.5" customHeight="1" x14ac:dyDescent="0.2">
      <c r="A95" s="70" t="s">
        <v>71</v>
      </c>
      <c r="B95" s="71"/>
      <c r="C95" s="72"/>
      <c r="D95" s="174" t="s">
        <v>72</v>
      </c>
      <c r="E95" s="174"/>
      <c r="F95" s="174"/>
      <c r="G95" s="174"/>
      <c r="H95" s="174"/>
      <c r="I95" s="73"/>
      <c r="J95" s="174" t="s">
        <v>73</v>
      </c>
      <c r="K95" s="174"/>
      <c r="L95" s="174"/>
      <c r="M95" s="174"/>
      <c r="N95" s="174"/>
      <c r="O95" s="174"/>
      <c r="P95" s="174"/>
      <c r="Q95" s="174"/>
      <c r="R95" s="174"/>
      <c r="S95" s="174"/>
      <c r="T95" s="174"/>
      <c r="U95" s="174"/>
      <c r="V95" s="174"/>
      <c r="W95" s="174"/>
      <c r="X95" s="174"/>
      <c r="Y95" s="174"/>
      <c r="Z95" s="174"/>
      <c r="AA95" s="174"/>
      <c r="AB95" s="174"/>
      <c r="AC95" s="174"/>
      <c r="AD95" s="174"/>
      <c r="AE95" s="174"/>
      <c r="AF95" s="174"/>
      <c r="AG95" s="172">
        <v>0</v>
      </c>
      <c r="AH95" s="173"/>
      <c r="AI95" s="173"/>
      <c r="AJ95" s="173"/>
      <c r="AK95" s="173"/>
      <c r="AL95" s="173"/>
      <c r="AM95" s="173"/>
      <c r="AN95" s="172">
        <v>0</v>
      </c>
      <c r="AO95" s="173"/>
      <c r="AP95" s="173"/>
      <c r="AQ95" s="74" t="s">
        <v>74</v>
      </c>
      <c r="AR95" s="71"/>
      <c r="AS95" s="75">
        <v>0</v>
      </c>
      <c r="AT95" s="76">
        <f>ROUND(SUM(AV95:AW95),2)</f>
        <v>0</v>
      </c>
      <c r="AU95" s="77">
        <f>'SO01 - Elektroinštalácia'!P123</f>
        <v>484.88922000000014</v>
      </c>
      <c r="AV95" s="76">
        <f>'SO01 - Elektroinštalácia'!J33</f>
        <v>0</v>
      </c>
      <c r="AW95" s="76">
        <f>'SO01 - Elektroinštalácia'!J34</f>
        <v>0</v>
      </c>
      <c r="AX95" s="76">
        <f>'SO01 - Elektroinštalácia'!J35</f>
        <v>0</v>
      </c>
      <c r="AY95" s="76">
        <f>'SO01 - Elektroinštalácia'!J36</f>
        <v>0</v>
      </c>
      <c r="AZ95" s="76">
        <f>'SO01 - Elektroinštalácia'!F33</f>
        <v>0</v>
      </c>
      <c r="BA95" s="76">
        <f>'SO01 - Elektroinštalácia'!F34</f>
        <v>0</v>
      </c>
      <c r="BB95" s="76">
        <f>'SO01 - Elektroinštalácia'!F35</f>
        <v>0</v>
      </c>
      <c r="BC95" s="76">
        <f>'SO01 - Elektroinštalácia'!F36</f>
        <v>0</v>
      </c>
      <c r="BD95" s="78">
        <f>'SO01 - Elektroinštalácia'!F37</f>
        <v>0</v>
      </c>
      <c r="BT95" s="79" t="s">
        <v>75</v>
      </c>
      <c r="BV95" s="79" t="s">
        <v>69</v>
      </c>
      <c r="BW95" s="79" t="s">
        <v>76</v>
      </c>
      <c r="BX95" s="79" t="s">
        <v>4</v>
      </c>
      <c r="CL95" s="79" t="s">
        <v>1</v>
      </c>
      <c r="CM95" s="79" t="s">
        <v>67</v>
      </c>
    </row>
    <row r="96" spans="1:91" s="6" customFormat="1" ht="16.5" customHeight="1" x14ac:dyDescent="0.2">
      <c r="A96" s="70" t="s">
        <v>71</v>
      </c>
      <c r="B96" s="71"/>
      <c r="C96" s="72"/>
      <c r="D96" s="174" t="s">
        <v>77</v>
      </c>
      <c r="E96" s="174"/>
      <c r="F96" s="174"/>
      <c r="G96" s="174"/>
      <c r="H96" s="174"/>
      <c r="I96" s="73"/>
      <c r="J96" s="174" t="s">
        <v>78</v>
      </c>
      <c r="K96" s="174"/>
      <c r="L96" s="174"/>
      <c r="M96" s="174"/>
      <c r="N96" s="174"/>
      <c r="O96" s="174"/>
      <c r="P96" s="174"/>
      <c r="Q96" s="174"/>
      <c r="R96" s="174"/>
      <c r="S96" s="174"/>
      <c r="T96" s="174"/>
      <c r="U96" s="174"/>
      <c r="V96" s="174"/>
      <c r="W96" s="174"/>
      <c r="X96" s="174"/>
      <c r="Y96" s="174"/>
      <c r="Z96" s="174"/>
      <c r="AA96" s="174"/>
      <c r="AB96" s="174"/>
      <c r="AC96" s="174"/>
      <c r="AD96" s="174"/>
      <c r="AE96" s="174"/>
      <c r="AF96" s="174"/>
      <c r="AG96" s="172">
        <v>0</v>
      </c>
      <c r="AH96" s="173"/>
      <c r="AI96" s="173"/>
      <c r="AJ96" s="173"/>
      <c r="AK96" s="173"/>
      <c r="AL96" s="173"/>
      <c r="AM96" s="173"/>
      <c r="AN96" s="172">
        <v>0</v>
      </c>
      <c r="AO96" s="173"/>
      <c r="AP96" s="173"/>
      <c r="AQ96" s="74" t="s">
        <v>74</v>
      </c>
      <c r="AR96" s="71"/>
      <c r="AS96" s="75">
        <v>0</v>
      </c>
      <c r="AT96" s="76">
        <f>ROUND(SUM(AV96:AW96),2)</f>
        <v>0</v>
      </c>
      <c r="AU96" s="77">
        <f>'SO06 - Preložka verejného...'!P120</f>
        <v>76.892799999999994</v>
      </c>
      <c r="AV96" s="76">
        <f>'SO06 - Preložka verejného...'!J33</f>
        <v>0</v>
      </c>
      <c r="AW96" s="76">
        <f>'SO06 - Preložka verejného...'!J34</f>
        <v>0</v>
      </c>
      <c r="AX96" s="76">
        <f>'SO06 - Preložka verejného...'!J35</f>
        <v>0</v>
      </c>
      <c r="AY96" s="76">
        <f>'SO06 - Preložka verejného...'!J36</f>
        <v>0</v>
      </c>
      <c r="AZ96" s="76">
        <f>'SO06 - Preložka verejného...'!F33</f>
        <v>0</v>
      </c>
      <c r="BA96" s="76">
        <f>'SO06 - Preložka verejného...'!F34</f>
        <v>0</v>
      </c>
      <c r="BB96" s="76">
        <f>'SO06 - Preložka verejného...'!F35</f>
        <v>0</v>
      </c>
      <c r="BC96" s="76">
        <f>'SO06 - Preložka verejného...'!F36</f>
        <v>0</v>
      </c>
      <c r="BD96" s="78">
        <f>'SO06 - Preložka verejného...'!F37</f>
        <v>0</v>
      </c>
      <c r="BT96" s="79" t="s">
        <v>75</v>
      </c>
      <c r="BV96" s="79" t="s">
        <v>69</v>
      </c>
      <c r="BW96" s="79" t="s">
        <v>79</v>
      </c>
      <c r="BX96" s="79" t="s">
        <v>4</v>
      </c>
      <c r="CL96" s="79" t="s">
        <v>1</v>
      </c>
      <c r="CM96" s="79" t="s">
        <v>67</v>
      </c>
    </row>
    <row r="97" spans="1:91" s="6" customFormat="1" ht="16.5" customHeight="1" x14ac:dyDescent="0.2">
      <c r="A97" s="70" t="s">
        <v>71</v>
      </c>
      <c r="B97" s="71"/>
      <c r="C97" s="72"/>
      <c r="D97" s="174" t="s">
        <v>80</v>
      </c>
      <c r="E97" s="174"/>
      <c r="F97" s="174"/>
      <c r="G97" s="174"/>
      <c r="H97" s="174"/>
      <c r="I97" s="73"/>
      <c r="J97" s="174" t="s">
        <v>81</v>
      </c>
      <c r="K97" s="174"/>
      <c r="L97" s="174"/>
      <c r="M97" s="174"/>
      <c r="N97" s="174"/>
      <c r="O97" s="174"/>
      <c r="P97" s="174"/>
      <c r="Q97" s="174"/>
      <c r="R97" s="174"/>
      <c r="S97" s="174"/>
      <c r="T97" s="174"/>
      <c r="U97" s="174"/>
      <c r="V97" s="174"/>
      <c r="W97" s="174"/>
      <c r="X97" s="174"/>
      <c r="Y97" s="174"/>
      <c r="Z97" s="174"/>
      <c r="AA97" s="174"/>
      <c r="AB97" s="174"/>
      <c r="AC97" s="174"/>
      <c r="AD97" s="174"/>
      <c r="AE97" s="174"/>
      <c r="AF97" s="174"/>
      <c r="AG97" s="172">
        <v>0</v>
      </c>
      <c r="AH97" s="173"/>
      <c r="AI97" s="173"/>
      <c r="AJ97" s="173"/>
      <c r="AK97" s="173"/>
      <c r="AL97" s="173"/>
      <c r="AM97" s="173"/>
      <c r="AN97" s="172">
        <v>0</v>
      </c>
      <c r="AO97" s="173"/>
      <c r="AP97" s="173"/>
      <c r="AQ97" s="74" t="s">
        <v>74</v>
      </c>
      <c r="AR97" s="71"/>
      <c r="AS97" s="80">
        <v>0</v>
      </c>
      <c r="AT97" s="81">
        <f>ROUND(SUM(AV97:AW97),2)</f>
        <v>0</v>
      </c>
      <c r="AU97" s="82">
        <f>'SO07 - Areálové NN rozvody'!P122</f>
        <v>353.57009999999997</v>
      </c>
      <c r="AV97" s="81">
        <f>'SO07 - Areálové NN rozvody'!J33</f>
        <v>0</v>
      </c>
      <c r="AW97" s="81">
        <f>'SO07 - Areálové NN rozvody'!J34</f>
        <v>0</v>
      </c>
      <c r="AX97" s="81">
        <f>'SO07 - Areálové NN rozvody'!J35</f>
        <v>0</v>
      </c>
      <c r="AY97" s="81">
        <f>'SO07 - Areálové NN rozvody'!J36</f>
        <v>0</v>
      </c>
      <c r="AZ97" s="81">
        <f>'SO07 - Areálové NN rozvody'!F33</f>
        <v>0</v>
      </c>
      <c r="BA97" s="81">
        <f>'SO07 - Areálové NN rozvody'!F34</f>
        <v>0</v>
      </c>
      <c r="BB97" s="81">
        <f>'SO07 - Areálové NN rozvody'!F35</f>
        <v>0</v>
      </c>
      <c r="BC97" s="81">
        <f>'SO07 - Areálové NN rozvody'!F36</f>
        <v>0</v>
      </c>
      <c r="BD97" s="83">
        <f>'SO07 - Areálové NN rozvody'!F37</f>
        <v>0</v>
      </c>
      <c r="BT97" s="79" t="s">
        <v>75</v>
      </c>
      <c r="BV97" s="79" t="s">
        <v>69</v>
      </c>
      <c r="BW97" s="79" t="s">
        <v>82</v>
      </c>
      <c r="BX97" s="79" t="s">
        <v>4</v>
      </c>
      <c r="CL97" s="79" t="s">
        <v>1</v>
      </c>
      <c r="CM97" s="79" t="s">
        <v>67</v>
      </c>
    </row>
    <row r="98" spans="1:91" s="1" customFormat="1" ht="30" customHeight="1" x14ac:dyDescent="0.2">
      <c r="B98" s="25"/>
      <c r="AR98" s="25"/>
    </row>
    <row r="99" spans="1:91" s="1" customFormat="1" ht="7" customHeight="1" x14ac:dyDescent="0.2">
      <c r="B99" s="40"/>
      <c r="C99" s="41"/>
      <c r="D99" s="41"/>
      <c r="E99" s="41"/>
      <c r="F99" s="41"/>
      <c r="G99" s="41"/>
      <c r="H99" s="41"/>
      <c r="I99" s="41"/>
      <c r="J99" s="41"/>
      <c r="K99" s="41"/>
      <c r="L99" s="41"/>
      <c r="M99" s="41"/>
      <c r="N99" s="41"/>
      <c r="O99" s="41"/>
      <c r="P99" s="41"/>
      <c r="Q99" s="41"/>
      <c r="R99" s="41"/>
      <c r="S99" s="41"/>
      <c r="T99" s="41"/>
      <c r="U99" s="41"/>
      <c r="V99" s="41"/>
      <c r="W99" s="41"/>
      <c r="X99" s="41"/>
      <c r="Y99" s="41"/>
      <c r="Z99" s="41"/>
      <c r="AA99" s="41"/>
      <c r="AB99" s="41"/>
      <c r="AC99" s="41"/>
      <c r="AD99" s="41"/>
      <c r="AE99" s="41"/>
      <c r="AF99" s="41"/>
      <c r="AG99" s="41"/>
      <c r="AH99" s="41"/>
      <c r="AI99" s="41"/>
      <c r="AJ99" s="41"/>
      <c r="AK99" s="41"/>
      <c r="AL99" s="41"/>
      <c r="AM99" s="41"/>
      <c r="AN99" s="41"/>
      <c r="AO99" s="41"/>
      <c r="AP99" s="41"/>
      <c r="AQ99" s="41"/>
      <c r="AR99" s="25"/>
    </row>
  </sheetData>
  <mergeCells count="48">
    <mergeCell ref="AR2:BE2"/>
    <mergeCell ref="AN96:AP96"/>
    <mergeCell ref="AG96:AM96"/>
    <mergeCell ref="D96:H96"/>
    <mergeCell ref="J96:AF96"/>
    <mergeCell ref="L85:AJ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W31:AE31"/>
    <mergeCell ref="AN97:AP97"/>
    <mergeCell ref="AG97:AM97"/>
    <mergeCell ref="D97:H97"/>
    <mergeCell ref="J97:AF97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K31:AO31"/>
    <mergeCell ref="L31:P31"/>
    <mergeCell ref="W32:AE32"/>
    <mergeCell ref="AK32:AO32"/>
    <mergeCell ref="L32:P32"/>
    <mergeCell ref="W29:AE29"/>
    <mergeCell ref="AK29:AO29"/>
    <mergeCell ref="L29:P29"/>
    <mergeCell ref="W30:AE30"/>
    <mergeCell ref="AK30:AO30"/>
    <mergeCell ref="L30:P30"/>
    <mergeCell ref="K5:AJ5"/>
    <mergeCell ref="K6:AJ6"/>
    <mergeCell ref="E23:AN23"/>
    <mergeCell ref="AK26:AO26"/>
    <mergeCell ref="L28:P28"/>
    <mergeCell ref="W28:AE28"/>
    <mergeCell ref="AK28:AO28"/>
  </mergeCells>
  <hyperlinks>
    <hyperlink ref="A95" location="'SO01 - Elektroinštalácia'!C2" display="/" xr:uid="{00000000-0004-0000-0000-000000000000}"/>
    <hyperlink ref="A96" location="'SO06 - Preložka verejného...'!C2" display="/" xr:uid="{00000000-0004-0000-0000-000001000000}"/>
    <hyperlink ref="A97" location="'SO07 - Areálové NN rozvody'!C2" display="/" xr:uid="{00000000-0004-0000-0000-000002000000}"/>
  </hyperlinks>
  <pageMargins left="0.39374999999999999" right="0.39374999999999999" top="0.39374999999999999" bottom="0.39374999999999999" header="0" footer="0"/>
  <pageSetup paperSize="9" scale="74" fitToHeight="100" orientation="portrait" blackAndWhite="1" r:id="rId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385"/>
  <sheetViews>
    <sheetView showGridLines="0" topLeftCell="A106" workbookViewId="0">
      <selection activeCell="Y100" sqref="Y100"/>
    </sheetView>
  </sheetViews>
  <sheetFormatPr defaultRowHeight="10" x14ac:dyDescent="0.2"/>
  <cols>
    <col min="1" max="1" width="8.33203125" customWidth="1"/>
    <col min="2" max="2" width="1.109375" customWidth="1"/>
    <col min="3" max="3" width="4.109375" customWidth="1"/>
    <col min="4" max="4" width="4.33203125" customWidth="1"/>
    <col min="5" max="5" width="17.109375" customWidth="1"/>
    <col min="6" max="6" width="50.77734375" customWidth="1"/>
    <col min="7" max="7" width="7.44140625" customWidth="1"/>
    <col min="8" max="8" width="14" customWidth="1"/>
    <col min="9" max="9" width="15.77734375" customWidth="1"/>
    <col min="10" max="10" width="22.33203125" customWidth="1"/>
    <col min="11" max="11" width="22.33203125" hidden="1" customWidth="1"/>
    <col min="12" max="12" width="9.33203125" customWidth="1"/>
    <col min="13" max="13" width="10.77734375" hidden="1" customWidth="1"/>
    <col min="14" max="14" width="9.33203125" hidden="1"/>
    <col min="15" max="20" width="14.10937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7" customHeight="1" x14ac:dyDescent="0.2">
      <c r="L2" s="182" t="s">
        <v>5</v>
      </c>
      <c r="M2" s="160"/>
      <c r="N2" s="160"/>
      <c r="O2" s="160"/>
      <c r="P2" s="160"/>
      <c r="Q2" s="160"/>
      <c r="R2" s="160"/>
      <c r="S2" s="160"/>
      <c r="T2" s="160"/>
      <c r="U2" s="160"/>
      <c r="V2" s="160"/>
      <c r="AT2" s="13" t="s">
        <v>76</v>
      </c>
    </row>
    <row r="3" spans="2:46" ht="7" customHeight="1" x14ac:dyDescent="0.2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67</v>
      </c>
    </row>
    <row r="4" spans="2:46" ht="25" customHeight="1" x14ac:dyDescent="0.2">
      <c r="B4" s="16"/>
      <c r="D4" s="17" t="s">
        <v>1271</v>
      </c>
      <c r="L4" s="16"/>
      <c r="M4" s="84" t="s">
        <v>9</v>
      </c>
      <c r="AT4" s="13" t="s">
        <v>3</v>
      </c>
    </row>
    <row r="5" spans="2:46" ht="7" customHeight="1" x14ac:dyDescent="0.2">
      <c r="B5" s="16"/>
      <c r="L5" s="16"/>
    </row>
    <row r="6" spans="2:46" ht="12" customHeight="1" x14ac:dyDescent="0.2">
      <c r="B6" s="16"/>
      <c r="D6" s="22" t="s">
        <v>13</v>
      </c>
      <c r="L6" s="16"/>
    </row>
    <row r="7" spans="2:46" ht="16.5" customHeight="1" x14ac:dyDescent="0.2">
      <c r="B7" s="16"/>
      <c r="E7" s="197" t="str">
        <f>'Rekapitulácia stavby'!K6</f>
        <v>Prístavba chladiarne a mraziarne</v>
      </c>
      <c r="F7" s="198"/>
      <c r="G7" s="198"/>
      <c r="H7" s="198"/>
      <c r="L7" s="16"/>
    </row>
    <row r="8" spans="2:46" s="1" customFormat="1" ht="12" customHeight="1" x14ac:dyDescent="0.2">
      <c r="B8" s="25"/>
      <c r="D8" s="22" t="s">
        <v>83</v>
      </c>
      <c r="L8" s="25"/>
    </row>
    <row r="9" spans="2:46" s="1" customFormat="1" ht="16.5" customHeight="1" x14ac:dyDescent="0.2">
      <c r="B9" s="25"/>
      <c r="E9" s="183" t="s">
        <v>84</v>
      </c>
      <c r="F9" s="196"/>
      <c r="G9" s="196"/>
      <c r="H9" s="196"/>
      <c r="L9" s="25"/>
    </row>
    <row r="10" spans="2:46" s="1" customFormat="1" x14ac:dyDescent="0.2">
      <c r="B10" s="25"/>
      <c r="L10" s="25"/>
    </row>
    <row r="11" spans="2:46" s="1" customFormat="1" ht="12" customHeight="1" x14ac:dyDescent="0.2">
      <c r="B11" s="25"/>
      <c r="D11" s="22" t="s">
        <v>15</v>
      </c>
      <c r="F11" s="20" t="s">
        <v>1</v>
      </c>
      <c r="I11" s="22" t="s">
        <v>16</v>
      </c>
      <c r="J11" s="20" t="s">
        <v>1</v>
      </c>
      <c r="L11" s="25"/>
    </row>
    <row r="12" spans="2:46" s="1" customFormat="1" ht="12" customHeight="1" x14ac:dyDescent="0.2">
      <c r="B12" s="25"/>
      <c r="D12" s="22" t="s">
        <v>17</v>
      </c>
      <c r="F12" s="20" t="s">
        <v>18</v>
      </c>
      <c r="I12" s="22" t="s">
        <v>19</v>
      </c>
      <c r="J12" s="48">
        <f>'Rekapitulácia stavby'!AN8</f>
        <v>0</v>
      </c>
      <c r="L12" s="25"/>
    </row>
    <row r="13" spans="2:46" s="1" customFormat="1" ht="10.9" customHeight="1" x14ac:dyDescent="0.2">
      <c r="B13" s="25"/>
      <c r="L13" s="25"/>
    </row>
    <row r="14" spans="2:46" s="1" customFormat="1" ht="12" customHeight="1" x14ac:dyDescent="0.2">
      <c r="B14" s="25"/>
      <c r="D14" s="22" t="s">
        <v>20</v>
      </c>
      <c r="I14" s="22" t="s">
        <v>21</v>
      </c>
      <c r="J14" s="20" t="str">
        <f>IF('Rekapitulácia stavby'!AN10="","",'Rekapitulácia stavby'!AN10)</f>
        <v/>
      </c>
      <c r="L14" s="25"/>
    </row>
    <row r="15" spans="2:46" s="1" customFormat="1" ht="18" customHeight="1" x14ac:dyDescent="0.2">
      <c r="B15" s="25"/>
      <c r="E15" s="20" t="str">
        <f>IF('Rekapitulácia stavby'!E11="","",'Rekapitulácia stavby'!E11)</f>
        <v xml:space="preserve"> </v>
      </c>
      <c r="I15" s="22" t="s">
        <v>22</v>
      </c>
      <c r="J15" s="20" t="str">
        <f>IF('Rekapitulácia stavby'!AN11="","",'Rekapitulácia stavby'!AN11)</f>
        <v/>
      </c>
      <c r="L15" s="25"/>
    </row>
    <row r="16" spans="2:46" s="1" customFormat="1" ht="7" customHeight="1" x14ac:dyDescent="0.2">
      <c r="B16" s="25"/>
      <c r="L16" s="25"/>
    </row>
    <row r="17" spans="2:12" s="1" customFormat="1" ht="12" customHeight="1" x14ac:dyDescent="0.2">
      <c r="B17" s="25"/>
      <c r="D17" s="22" t="s">
        <v>23</v>
      </c>
      <c r="I17" s="22" t="s">
        <v>21</v>
      </c>
      <c r="J17" s="20" t="str">
        <f>'Rekapitulácia stavby'!AN13</f>
        <v/>
      </c>
      <c r="L17" s="25"/>
    </row>
    <row r="18" spans="2:12" s="1" customFormat="1" ht="18" customHeight="1" x14ac:dyDescent="0.2">
      <c r="B18" s="25"/>
      <c r="E18" s="159" t="str">
        <f>'Rekapitulácia stavby'!E14</f>
        <v xml:space="preserve"> </v>
      </c>
      <c r="F18" s="159"/>
      <c r="G18" s="159"/>
      <c r="H18" s="159"/>
      <c r="I18" s="22" t="s">
        <v>22</v>
      </c>
      <c r="J18" s="20" t="str">
        <f>'Rekapitulácia stavby'!AN14</f>
        <v/>
      </c>
      <c r="L18" s="25"/>
    </row>
    <row r="19" spans="2:12" s="1" customFormat="1" ht="7" customHeight="1" x14ac:dyDescent="0.2">
      <c r="B19" s="25"/>
      <c r="L19" s="25"/>
    </row>
    <row r="20" spans="2:12" s="1" customFormat="1" ht="12" customHeight="1" x14ac:dyDescent="0.2">
      <c r="B20" s="25"/>
      <c r="D20" s="22" t="s">
        <v>24</v>
      </c>
      <c r="I20" s="22" t="s">
        <v>21</v>
      </c>
      <c r="J20" s="20" t="str">
        <f>IF('Rekapitulácia stavby'!AN16="","",'Rekapitulácia stavby'!AN16)</f>
        <v/>
      </c>
      <c r="L20" s="25"/>
    </row>
    <row r="21" spans="2:12" s="1" customFormat="1" ht="18" customHeight="1" x14ac:dyDescent="0.2">
      <c r="B21" s="25"/>
      <c r="E21" s="20" t="str">
        <f>IF('Rekapitulácia stavby'!E17="","",'Rekapitulácia stavby'!E17)</f>
        <v xml:space="preserve"> </v>
      </c>
      <c r="I21" s="22" t="s">
        <v>22</v>
      </c>
      <c r="J21" s="20" t="str">
        <f>IF('Rekapitulácia stavby'!AN17="","",'Rekapitulácia stavby'!AN17)</f>
        <v/>
      </c>
      <c r="L21" s="25"/>
    </row>
    <row r="22" spans="2:12" s="1" customFormat="1" ht="7" customHeight="1" x14ac:dyDescent="0.2">
      <c r="B22" s="25"/>
      <c r="L22" s="25"/>
    </row>
    <row r="23" spans="2:12" s="1" customFormat="1" ht="12" customHeight="1" x14ac:dyDescent="0.2">
      <c r="B23" s="25"/>
      <c r="D23" s="22" t="s">
        <v>26</v>
      </c>
      <c r="I23" s="22" t="s">
        <v>21</v>
      </c>
      <c r="J23" s="20" t="str">
        <f>IF('Rekapitulácia stavby'!AN19="","",'Rekapitulácia stavby'!AN19)</f>
        <v/>
      </c>
      <c r="L23" s="25"/>
    </row>
    <row r="24" spans="2:12" s="1" customFormat="1" ht="18" customHeight="1" x14ac:dyDescent="0.2">
      <c r="B24" s="25"/>
      <c r="E24" s="20" t="str">
        <f>IF('Rekapitulácia stavby'!E20="","",'Rekapitulácia stavby'!E20)</f>
        <v xml:space="preserve"> </v>
      </c>
      <c r="I24" s="22" t="s">
        <v>22</v>
      </c>
      <c r="J24" s="20" t="str">
        <f>IF('Rekapitulácia stavby'!AN20="","",'Rekapitulácia stavby'!AN20)</f>
        <v/>
      </c>
      <c r="L24" s="25"/>
    </row>
    <row r="25" spans="2:12" s="1" customFormat="1" ht="7" customHeight="1" x14ac:dyDescent="0.2">
      <c r="B25" s="25"/>
      <c r="L25" s="25"/>
    </row>
    <row r="26" spans="2:12" s="1" customFormat="1" ht="12" customHeight="1" x14ac:dyDescent="0.2">
      <c r="B26" s="25"/>
      <c r="D26" s="22" t="s">
        <v>27</v>
      </c>
      <c r="L26" s="25"/>
    </row>
    <row r="27" spans="2:12" s="7" customFormat="1" ht="16.5" customHeight="1" x14ac:dyDescent="0.2">
      <c r="B27" s="85"/>
      <c r="E27" s="162" t="s">
        <v>1</v>
      </c>
      <c r="F27" s="162"/>
      <c r="G27" s="162"/>
      <c r="H27" s="162"/>
      <c r="L27" s="85"/>
    </row>
    <row r="28" spans="2:12" s="1" customFormat="1" ht="7" customHeight="1" x14ac:dyDescent="0.2">
      <c r="B28" s="25"/>
      <c r="L28" s="25"/>
    </row>
    <row r="29" spans="2:12" s="1" customFormat="1" ht="7" customHeight="1" x14ac:dyDescent="0.2">
      <c r="B29" s="25"/>
      <c r="D29" s="49"/>
      <c r="E29" s="49"/>
      <c r="F29" s="49"/>
      <c r="G29" s="49"/>
      <c r="H29" s="49"/>
      <c r="I29" s="49"/>
      <c r="J29" s="49"/>
      <c r="K29" s="49"/>
      <c r="L29" s="25"/>
    </row>
    <row r="30" spans="2:12" s="1" customFormat="1" ht="25.4" customHeight="1" x14ac:dyDescent="0.2">
      <c r="B30" s="25"/>
      <c r="D30" s="86" t="s">
        <v>28</v>
      </c>
      <c r="J30" s="62">
        <v>0</v>
      </c>
      <c r="L30" s="25"/>
    </row>
    <row r="31" spans="2:12" s="1" customFormat="1" ht="7" customHeight="1" x14ac:dyDescent="0.2">
      <c r="B31" s="25"/>
      <c r="D31" s="49"/>
      <c r="E31" s="49"/>
      <c r="F31" s="49"/>
      <c r="G31" s="49"/>
      <c r="H31" s="49"/>
      <c r="I31" s="49"/>
      <c r="J31" s="49"/>
      <c r="K31" s="49"/>
      <c r="L31" s="25"/>
    </row>
    <row r="32" spans="2:12" s="1" customFormat="1" ht="14.5" customHeight="1" x14ac:dyDescent="0.2">
      <c r="B32" s="25"/>
      <c r="F32" s="28" t="s">
        <v>30</v>
      </c>
      <c r="I32" s="28" t="s">
        <v>29</v>
      </c>
      <c r="J32" s="28" t="s">
        <v>31</v>
      </c>
      <c r="L32" s="25"/>
    </row>
    <row r="33" spans="2:12" s="1" customFormat="1" ht="14.5" customHeight="1" x14ac:dyDescent="0.2">
      <c r="B33" s="25"/>
      <c r="D33" s="51" t="s">
        <v>32</v>
      </c>
      <c r="E33" s="30" t="s">
        <v>33</v>
      </c>
      <c r="F33" s="87">
        <f>ROUND((SUM(BE123:BE384)),  2)</f>
        <v>0</v>
      </c>
      <c r="G33" s="88"/>
      <c r="H33" s="88"/>
      <c r="I33" s="89">
        <v>0.2</v>
      </c>
      <c r="J33" s="87">
        <f>ROUND(((SUM(BE123:BE384))*I33),  2)</f>
        <v>0</v>
      </c>
      <c r="L33" s="25"/>
    </row>
    <row r="34" spans="2:12" s="1" customFormat="1" ht="14.5" customHeight="1" x14ac:dyDescent="0.2">
      <c r="B34" s="25"/>
      <c r="E34" s="30" t="s">
        <v>34</v>
      </c>
      <c r="F34" s="90"/>
      <c r="I34" s="91"/>
      <c r="J34" s="90"/>
      <c r="L34" s="25"/>
    </row>
    <row r="35" spans="2:12" s="1" customFormat="1" ht="14.5" hidden="1" customHeight="1" x14ac:dyDescent="0.2">
      <c r="B35" s="25"/>
      <c r="E35" s="22" t="s">
        <v>35</v>
      </c>
      <c r="F35" s="90">
        <f>ROUND((SUM(BG123:BG384)),  2)</f>
        <v>0</v>
      </c>
      <c r="I35" s="91">
        <v>0.2</v>
      </c>
      <c r="J35" s="90">
        <f>0</f>
        <v>0</v>
      </c>
      <c r="L35" s="25"/>
    </row>
    <row r="36" spans="2:12" s="1" customFormat="1" ht="14.5" hidden="1" customHeight="1" x14ac:dyDescent="0.2">
      <c r="B36" s="25"/>
      <c r="E36" s="22" t="s">
        <v>36</v>
      </c>
      <c r="F36" s="90">
        <f>ROUND((SUM(BH123:BH384)),  2)</f>
        <v>0</v>
      </c>
      <c r="I36" s="91">
        <v>0.2</v>
      </c>
      <c r="J36" s="90">
        <f>0</f>
        <v>0</v>
      </c>
      <c r="L36" s="25"/>
    </row>
    <row r="37" spans="2:12" s="1" customFormat="1" ht="14.5" hidden="1" customHeight="1" x14ac:dyDescent="0.2">
      <c r="B37" s="25"/>
      <c r="E37" s="30" t="s">
        <v>37</v>
      </c>
      <c r="F37" s="87">
        <f>ROUND((SUM(BI123:BI384)),  2)</f>
        <v>0</v>
      </c>
      <c r="G37" s="88"/>
      <c r="H37" s="88"/>
      <c r="I37" s="89">
        <v>0</v>
      </c>
      <c r="J37" s="87">
        <f>0</f>
        <v>0</v>
      </c>
      <c r="L37" s="25"/>
    </row>
    <row r="38" spans="2:12" s="1" customFormat="1" ht="7" customHeight="1" x14ac:dyDescent="0.2">
      <c r="B38" s="25"/>
      <c r="L38" s="25"/>
    </row>
    <row r="39" spans="2:12" s="1" customFormat="1" ht="25.4" customHeight="1" x14ac:dyDescent="0.2">
      <c r="B39" s="25"/>
      <c r="C39" s="92"/>
      <c r="D39" s="93" t="s">
        <v>38</v>
      </c>
      <c r="E39" s="53"/>
      <c r="F39" s="53"/>
      <c r="G39" s="94" t="s">
        <v>39</v>
      </c>
      <c r="H39" s="95" t="s">
        <v>40</v>
      </c>
      <c r="I39" s="53"/>
      <c r="J39" s="96">
        <f>SUM(J30:J37)</f>
        <v>0</v>
      </c>
      <c r="K39" s="97"/>
      <c r="L39" s="25"/>
    </row>
    <row r="40" spans="2:12" s="1" customFormat="1" ht="14.5" customHeight="1" x14ac:dyDescent="0.2">
      <c r="B40" s="25"/>
      <c r="L40" s="25"/>
    </row>
    <row r="41" spans="2:12" ht="14.5" customHeight="1" x14ac:dyDescent="0.2">
      <c r="B41" s="16"/>
      <c r="L41" s="16"/>
    </row>
    <row r="42" spans="2:12" ht="14.5" customHeight="1" x14ac:dyDescent="0.2">
      <c r="B42" s="16"/>
      <c r="L42" s="16"/>
    </row>
    <row r="43" spans="2:12" ht="14.5" customHeight="1" x14ac:dyDescent="0.2">
      <c r="B43" s="16"/>
      <c r="L43" s="16"/>
    </row>
    <row r="44" spans="2:12" ht="14.5" customHeight="1" x14ac:dyDescent="0.2">
      <c r="B44" s="16"/>
      <c r="L44" s="16"/>
    </row>
    <row r="45" spans="2:12" ht="14.5" customHeight="1" x14ac:dyDescent="0.2">
      <c r="B45" s="16"/>
      <c r="L45" s="16"/>
    </row>
    <row r="46" spans="2:12" ht="14.5" customHeight="1" x14ac:dyDescent="0.2">
      <c r="B46" s="16"/>
      <c r="L46" s="16"/>
    </row>
    <row r="47" spans="2:12" ht="14.5" customHeight="1" x14ac:dyDescent="0.2">
      <c r="B47" s="16"/>
      <c r="L47" s="16"/>
    </row>
    <row r="48" spans="2:12" ht="14.5" customHeight="1" x14ac:dyDescent="0.2">
      <c r="B48" s="16"/>
      <c r="L48" s="16"/>
    </row>
    <row r="49" spans="2:12" ht="14.5" customHeight="1" x14ac:dyDescent="0.2">
      <c r="B49" s="16"/>
      <c r="L49" s="16"/>
    </row>
    <row r="50" spans="2:12" s="1" customFormat="1" ht="14.5" customHeight="1" x14ac:dyDescent="0.2">
      <c r="B50" s="25"/>
      <c r="D50" s="37" t="s">
        <v>41</v>
      </c>
      <c r="E50" s="38"/>
      <c r="F50" s="38"/>
      <c r="G50" s="37" t="s">
        <v>42</v>
      </c>
      <c r="H50" s="38"/>
      <c r="I50" s="38"/>
      <c r="J50" s="38"/>
      <c r="K50" s="38"/>
      <c r="L50" s="25"/>
    </row>
    <row r="51" spans="2:12" x14ac:dyDescent="0.2">
      <c r="B51" s="16"/>
      <c r="L51" s="16"/>
    </row>
    <row r="52" spans="2:12" x14ac:dyDescent="0.2">
      <c r="B52" s="16"/>
      <c r="L52" s="16"/>
    </row>
    <row r="53" spans="2:12" x14ac:dyDescent="0.2">
      <c r="B53" s="16"/>
      <c r="L53" s="16"/>
    </row>
    <row r="54" spans="2:12" x14ac:dyDescent="0.2">
      <c r="B54" s="16"/>
      <c r="L54" s="16"/>
    </row>
    <row r="55" spans="2:12" x14ac:dyDescent="0.2">
      <c r="B55" s="16"/>
      <c r="L55" s="16"/>
    </row>
    <row r="56" spans="2:12" x14ac:dyDescent="0.2">
      <c r="B56" s="16"/>
      <c r="L56" s="16"/>
    </row>
    <row r="57" spans="2:12" x14ac:dyDescent="0.2">
      <c r="B57" s="16"/>
      <c r="L57" s="16"/>
    </row>
    <row r="58" spans="2:12" x14ac:dyDescent="0.2">
      <c r="B58" s="16"/>
      <c r="L58" s="16"/>
    </row>
    <row r="59" spans="2:12" x14ac:dyDescent="0.2">
      <c r="B59" s="16"/>
      <c r="L59" s="16"/>
    </row>
    <row r="60" spans="2:12" x14ac:dyDescent="0.2">
      <c r="B60" s="16"/>
      <c r="L60" s="16"/>
    </row>
    <row r="61" spans="2:12" s="1" customFormat="1" ht="12.5" x14ac:dyDescent="0.2">
      <c r="B61" s="25"/>
      <c r="D61" s="39" t="s">
        <v>43</v>
      </c>
      <c r="E61" s="27"/>
      <c r="F61" s="98" t="s">
        <v>44</v>
      </c>
      <c r="G61" s="39" t="s">
        <v>43</v>
      </c>
      <c r="H61" s="27"/>
      <c r="I61" s="27"/>
      <c r="J61" s="99" t="s">
        <v>44</v>
      </c>
      <c r="K61" s="27"/>
      <c r="L61" s="25"/>
    </row>
    <row r="62" spans="2:12" x14ac:dyDescent="0.2">
      <c r="B62" s="16"/>
      <c r="L62" s="16"/>
    </row>
    <row r="63" spans="2:12" x14ac:dyDescent="0.2">
      <c r="B63" s="16"/>
      <c r="L63" s="16"/>
    </row>
    <row r="64" spans="2:12" x14ac:dyDescent="0.2">
      <c r="B64" s="16"/>
      <c r="L64" s="16"/>
    </row>
    <row r="65" spans="2:12" s="1" customFormat="1" ht="13" x14ac:dyDescent="0.2">
      <c r="B65" s="25"/>
      <c r="D65" s="37" t="s">
        <v>45</v>
      </c>
      <c r="E65" s="38"/>
      <c r="F65" s="38"/>
      <c r="G65" s="37" t="s">
        <v>46</v>
      </c>
      <c r="H65" s="38"/>
      <c r="I65" s="38"/>
      <c r="J65" s="38"/>
      <c r="K65" s="38"/>
      <c r="L65" s="25"/>
    </row>
    <row r="66" spans="2:12" x14ac:dyDescent="0.2">
      <c r="B66" s="16"/>
      <c r="L66" s="16"/>
    </row>
    <row r="67" spans="2:12" x14ac:dyDescent="0.2">
      <c r="B67" s="16"/>
      <c r="L67" s="16"/>
    </row>
    <row r="68" spans="2:12" x14ac:dyDescent="0.2">
      <c r="B68" s="16"/>
      <c r="L68" s="16"/>
    </row>
    <row r="69" spans="2:12" x14ac:dyDescent="0.2">
      <c r="B69" s="16"/>
      <c r="L69" s="16"/>
    </row>
    <row r="70" spans="2:12" x14ac:dyDescent="0.2">
      <c r="B70" s="16"/>
      <c r="L70" s="16"/>
    </row>
    <row r="71" spans="2:12" x14ac:dyDescent="0.2">
      <c r="B71" s="16"/>
      <c r="L71" s="16"/>
    </row>
    <row r="72" spans="2:12" x14ac:dyDescent="0.2">
      <c r="B72" s="16"/>
      <c r="L72" s="16"/>
    </row>
    <row r="73" spans="2:12" x14ac:dyDescent="0.2">
      <c r="B73" s="16"/>
      <c r="L73" s="16"/>
    </row>
    <row r="74" spans="2:12" x14ac:dyDescent="0.2">
      <c r="B74" s="16"/>
      <c r="L74" s="16"/>
    </row>
    <row r="75" spans="2:12" x14ac:dyDescent="0.2">
      <c r="B75" s="16"/>
      <c r="L75" s="16"/>
    </row>
    <row r="76" spans="2:12" s="1" customFormat="1" ht="12.5" x14ac:dyDescent="0.2">
      <c r="B76" s="25"/>
      <c r="D76" s="39" t="s">
        <v>43</v>
      </c>
      <c r="E76" s="27"/>
      <c r="F76" s="98" t="s">
        <v>44</v>
      </c>
      <c r="G76" s="39" t="s">
        <v>43</v>
      </c>
      <c r="H76" s="27"/>
      <c r="I76" s="27"/>
      <c r="J76" s="99" t="s">
        <v>44</v>
      </c>
      <c r="K76" s="27"/>
      <c r="L76" s="25"/>
    </row>
    <row r="77" spans="2:12" s="1" customFormat="1" ht="14.5" customHeight="1" x14ac:dyDescent="0.2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25"/>
    </row>
    <row r="81" spans="2:47" s="1" customFormat="1" ht="7" customHeight="1" x14ac:dyDescent="0.2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25"/>
    </row>
    <row r="82" spans="2:47" s="1" customFormat="1" ht="25" customHeight="1" x14ac:dyDescent="0.2">
      <c r="B82" s="25"/>
      <c r="C82" s="17" t="s">
        <v>1269</v>
      </c>
      <c r="L82" s="25"/>
    </row>
    <row r="83" spans="2:47" s="1" customFormat="1" ht="7" customHeight="1" x14ac:dyDescent="0.2">
      <c r="B83" s="25"/>
      <c r="L83" s="25"/>
    </row>
    <row r="84" spans="2:47" s="1" customFormat="1" ht="12" customHeight="1" x14ac:dyDescent="0.2">
      <c r="B84" s="25"/>
      <c r="C84" s="22" t="s">
        <v>13</v>
      </c>
      <c r="L84" s="25"/>
    </row>
    <row r="85" spans="2:47" s="1" customFormat="1" ht="16.5" customHeight="1" x14ac:dyDescent="0.2">
      <c r="B85" s="25"/>
      <c r="E85" s="197" t="str">
        <f>E7</f>
        <v>Prístavba chladiarne a mraziarne</v>
      </c>
      <c r="F85" s="198"/>
      <c r="G85" s="198"/>
      <c r="H85" s="198"/>
      <c r="L85" s="25"/>
    </row>
    <row r="86" spans="2:47" s="1" customFormat="1" ht="12" customHeight="1" x14ac:dyDescent="0.2">
      <c r="B86" s="25"/>
      <c r="C86" s="22" t="s">
        <v>83</v>
      </c>
      <c r="L86" s="25"/>
    </row>
    <row r="87" spans="2:47" s="1" customFormat="1" ht="16.5" customHeight="1" x14ac:dyDescent="0.2">
      <c r="B87" s="25"/>
      <c r="E87" s="183" t="str">
        <f>E9</f>
        <v>SO01 - Elektroinštalácia</v>
      </c>
      <c r="F87" s="196"/>
      <c r="G87" s="196"/>
      <c r="H87" s="196"/>
      <c r="L87" s="25"/>
    </row>
    <row r="88" spans="2:47" s="1" customFormat="1" ht="7" customHeight="1" x14ac:dyDescent="0.2">
      <c r="B88" s="25"/>
      <c r="L88" s="25"/>
    </row>
    <row r="89" spans="2:47" s="1" customFormat="1" ht="12" customHeight="1" x14ac:dyDescent="0.2">
      <c r="B89" s="25"/>
      <c r="C89" s="22" t="s">
        <v>17</v>
      </c>
      <c r="F89" s="20" t="str">
        <f>F12</f>
        <v xml:space="preserve"> </v>
      </c>
      <c r="I89" s="22" t="s">
        <v>19</v>
      </c>
      <c r="J89" s="48">
        <f>IF(J12="","",J12)</f>
        <v>0</v>
      </c>
      <c r="L89" s="25"/>
    </row>
    <row r="90" spans="2:47" s="1" customFormat="1" ht="7" customHeight="1" x14ac:dyDescent="0.2">
      <c r="B90" s="25"/>
      <c r="L90" s="25"/>
    </row>
    <row r="91" spans="2:47" s="1" customFormat="1" ht="15.25" customHeight="1" x14ac:dyDescent="0.2">
      <c r="B91" s="25"/>
      <c r="C91" s="22" t="s">
        <v>20</v>
      </c>
      <c r="F91" s="20" t="str">
        <f>E15</f>
        <v xml:space="preserve"> </v>
      </c>
      <c r="I91" s="22" t="s">
        <v>24</v>
      </c>
      <c r="J91" s="23" t="str">
        <f>E21</f>
        <v xml:space="preserve"> </v>
      </c>
      <c r="L91" s="25"/>
    </row>
    <row r="92" spans="2:47" s="1" customFormat="1" ht="15.25" customHeight="1" x14ac:dyDescent="0.2">
      <c r="B92" s="25"/>
      <c r="C92" s="22" t="s">
        <v>23</v>
      </c>
      <c r="F92" s="20" t="str">
        <f>IF(E18="","",E18)</f>
        <v xml:space="preserve"> </v>
      </c>
      <c r="I92" s="22" t="s">
        <v>26</v>
      </c>
      <c r="J92" s="23" t="str">
        <f>E24</f>
        <v xml:space="preserve"> </v>
      </c>
      <c r="L92" s="25"/>
    </row>
    <row r="93" spans="2:47" s="1" customFormat="1" ht="10.4" customHeight="1" x14ac:dyDescent="0.2">
      <c r="B93" s="25"/>
      <c r="L93" s="25"/>
    </row>
    <row r="94" spans="2:47" s="1" customFormat="1" ht="29.25" customHeight="1" x14ac:dyDescent="0.2">
      <c r="B94" s="25"/>
      <c r="C94" s="100" t="s">
        <v>85</v>
      </c>
      <c r="D94" s="92"/>
      <c r="E94" s="92"/>
      <c r="F94" s="92"/>
      <c r="G94" s="92"/>
      <c r="H94" s="92"/>
      <c r="I94" s="92"/>
      <c r="J94" s="101" t="s">
        <v>86</v>
      </c>
      <c r="K94" s="92"/>
      <c r="L94" s="25"/>
    </row>
    <row r="95" spans="2:47" s="1" customFormat="1" ht="10.4" customHeight="1" x14ac:dyDescent="0.2">
      <c r="B95" s="25"/>
      <c r="L95" s="25"/>
    </row>
    <row r="96" spans="2:47" s="1" customFormat="1" ht="22.9" customHeight="1" x14ac:dyDescent="0.2">
      <c r="B96" s="25"/>
      <c r="C96" s="102" t="s">
        <v>1274</v>
      </c>
      <c r="J96" s="62">
        <v>0</v>
      </c>
      <c r="L96" s="25"/>
      <c r="AU96" s="13" t="s">
        <v>87</v>
      </c>
    </row>
    <row r="97" spans="2:12" s="8" customFormat="1" ht="25" customHeight="1" x14ac:dyDescent="0.2">
      <c r="B97" s="103"/>
      <c r="D97" s="104" t="s">
        <v>88</v>
      </c>
      <c r="E97" s="105"/>
      <c r="F97" s="105"/>
      <c r="G97" s="105"/>
      <c r="H97" s="105"/>
      <c r="I97" s="105"/>
      <c r="J97" s="106">
        <v>0</v>
      </c>
      <c r="L97" s="103"/>
    </row>
    <row r="98" spans="2:12" s="9" customFormat="1" ht="19.899999999999999" customHeight="1" x14ac:dyDescent="0.2">
      <c r="B98" s="107"/>
      <c r="D98" s="108" t="s">
        <v>89</v>
      </c>
      <c r="E98" s="109"/>
      <c r="F98" s="109"/>
      <c r="G98" s="109"/>
      <c r="H98" s="109"/>
      <c r="I98" s="109"/>
      <c r="J98" s="110">
        <v>0</v>
      </c>
      <c r="L98" s="107"/>
    </row>
    <row r="99" spans="2:12" s="9" customFormat="1" ht="19.899999999999999" customHeight="1" x14ac:dyDescent="0.2">
      <c r="B99" s="107"/>
      <c r="D99" s="108" t="s">
        <v>90</v>
      </c>
      <c r="E99" s="109"/>
      <c r="F99" s="109"/>
      <c r="G99" s="109"/>
      <c r="H99" s="109"/>
      <c r="I99" s="109"/>
      <c r="J99" s="110">
        <v>0</v>
      </c>
      <c r="L99" s="107"/>
    </row>
    <row r="100" spans="2:12" s="9" customFormat="1" ht="19.899999999999999" customHeight="1" x14ac:dyDescent="0.2">
      <c r="B100" s="107"/>
      <c r="D100" s="108" t="s">
        <v>91</v>
      </c>
      <c r="E100" s="109"/>
      <c r="F100" s="109"/>
      <c r="G100" s="109"/>
      <c r="H100" s="109"/>
      <c r="I100" s="109"/>
      <c r="J100" s="110">
        <v>0</v>
      </c>
      <c r="L100" s="107"/>
    </row>
    <row r="101" spans="2:12" s="9" customFormat="1" ht="19.899999999999999" customHeight="1" x14ac:dyDescent="0.2">
      <c r="B101" s="107"/>
      <c r="D101" s="108" t="s">
        <v>92</v>
      </c>
      <c r="E101" s="109"/>
      <c r="F101" s="109"/>
      <c r="G101" s="109"/>
      <c r="H101" s="109"/>
      <c r="I101" s="109"/>
      <c r="J101" s="110">
        <v>0</v>
      </c>
      <c r="L101" s="107"/>
    </row>
    <row r="102" spans="2:12" s="9" customFormat="1" ht="19.899999999999999" customHeight="1" x14ac:dyDescent="0.2">
      <c r="B102" s="107"/>
      <c r="D102" s="108" t="s">
        <v>93</v>
      </c>
      <c r="E102" s="109"/>
      <c r="F102" s="109"/>
      <c r="G102" s="109"/>
      <c r="H102" s="109"/>
      <c r="I102" s="109"/>
      <c r="J102" s="110">
        <v>0</v>
      </c>
      <c r="L102" s="107"/>
    </row>
    <row r="103" spans="2:12" s="9" customFormat="1" ht="19.899999999999999" customHeight="1" x14ac:dyDescent="0.2">
      <c r="B103" s="107"/>
      <c r="D103" s="108" t="s">
        <v>94</v>
      </c>
      <c r="E103" s="109"/>
      <c r="F103" s="109"/>
      <c r="G103" s="109"/>
      <c r="H103" s="109"/>
      <c r="I103" s="109"/>
      <c r="J103" s="110">
        <v>0</v>
      </c>
      <c r="L103" s="107"/>
    </row>
    <row r="104" spans="2:12" s="1" customFormat="1" ht="21.75" customHeight="1" x14ac:dyDescent="0.2">
      <c r="B104" s="25"/>
      <c r="L104" s="25"/>
    </row>
    <row r="105" spans="2:12" s="1" customFormat="1" ht="7" customHeight="1" x14ac:dyDescent="0.2">
      <c r="B105" s="40"/>
      <c r="C105" s="41"/>
      <c r="D105" s="41"/>
      <c r="E105" s="41"/>
      <c r="F105" s="41"/>
      <c r="G105" s="41"/>
      <c r="H105" s="41"/>
      <c r="I105" s="41"/>
      <c r="J105" s="41"/>
      <c r="K105" s="41"/>
      <c r="L105" s="25"/>
    </row>
    <row r="109" spans="2:12" s="1" customFormat="1" ht="7" customHeight="1" x14ac:dyDescent="0.2">
      <c r="B109" s="42"/>
      <c r="C109" s="43"/>
      <c r="D109" s="43"/>
      <c r="E109" s="43"/>
      <c r="F109" s="43"/>
      <c r="G109" s="43"/>
      <c r="H109" s="43"/>
      <c r="I109" s="43"/>
      <c r="J109" s="43"/>
      <c r="K109" s="43"/>
      <c r="L109" s="25"/>
    </row>
    <row r="110" spans="2:12" s="1" customFormat="1" ht="25" customHeight="1" x14ac:dyDescent="0.2">
      <c r="B110" s="25"/>
      <c r="C110" s="17" t="s">
        <v>1270</v>
      </c>
      <c r="L110" s="25"/>
    </row>
    <row r="111" spans="2:12" s="1" customFormat="1" ht="7" customHeight="1" x14ac:dyDescent="0.2">
      <c r="B111" s="25"/>
      <c r="L111" s="25"/>
    </row>
    <row r="112" spans="2:12" s="1" customFormat="1" ht="12" customHeight="1" x14ac:dyDescent="0.2">
      <c r="B112" s="25"/>
      <c r="C112" s="22" t="s">
        <v>13</v>
      </c>
      <c r="L112" s="25"/>
    </row>
    <row r="113" spans="2:65" s="1" customFormat="1" ht="16.5" customHeight="1" x14ac:dyDescent="0.2">
      <c r="B113" s="25"/>
      <c r="E113" s="197" t="str">
        <f>E7</f>
        <v>Prístavba chladiarne a mraziarne</v>
      </c>
      <c r="F113" s="198"/>
      <c r="G113" s="198"/>
      <c r="H113" s="198"/>
      <c r="L113" s="25"/>
    </row>
    <row r="114" spans="2:65" s="1" customFormat="1" ht="12" customHeight="1" x14ac:dyDescent="0.2">
      <c r="B114" s="25"/>
      <c r="C114" s="22" t="s">
        <v>83</v>
      </c>
      <c r="L114" s="25"/>
    </row>
    <row r="115" spans="2:65" s="1" customFormat="1" ht="16.5" customHeight="1" x14ac:dyDescent="0.2">
      <c r="B115" s="25"/>
      <c r="E115" s="183" t="str">
        <f>E9</f>
        <v>SO01 - Elektroinštalácia</v>
      </c>
      <c r="F115" s="196"/>
      <c r="G115" s="196"/>
      <c r="H115" s="196"/>
      <c r="L115" s="25"/>
    </row>
    <row r="116" spans="2:65" s="1" customFormat="1" ht="7" customHeight="1" x14ac:dyDescent="0.2">
      <c r="B116" s="25"/>
      <c r="L116" s="25"/>
    </row>
    <row r="117" spans="2:65" s="1" customFormat="1" ht="12" customHeight="1" x14ac:dyDescent="0.2">
      <c r="B117" s="25"/>
      <c r="C117" s="22" t="s">
        <v>17</v>
      </c>
      <c r="F117" s="20" t="str">
        <f>F12</f>
        <v xml:space="preserve"> </v>
      </c>
      <c r="I117" s="22" t="s">
        <v>19</v>
      </c>
      <c r="J117" s="48">
        <f>IF(J12="","",J12)</f>
        <v>0</v>
      </c>
      <c r="L117" s="25"/>
    </row>
    <row r="118" spans="2:65" s="1" customFormat="1" ht="7" customHeight="1" x14ac:dyDescent="0.2">
      <c r="B118" s="25"/>
      <c r="L118" s="25"/>
    </row>
    <row r="119" spans="2:65" s="1" customFormat="1" ht="15.25" customHeight="1" x14ac:dyDescent="0.2">
      <c r="B119" s="25"/>
      <c r="C119" s="22" t="s">
        <v>20</v>
      </c>
      <c r="F119" s="20" t="str">
        <f>E15</f>
        <v xml:space="preserve"> </v>
      </c>
      <c r="I119" s="22" t="s">
        <v>24</v>
      </c>
      <c r="J119" s="23" t="str">
        <f>E21</f>
        <v xml:space="preserve"> </v>
      </c>
      <c r="L119" s="25"/>
    </row>
    <row r="120" spans="2:65" s="1" customFormat="1" ht="15.25" customHeight="1" x14ac:dyDescent="0.2">
      <c r="B120" s="25"/>
      <c r="C120" s="22" t="s">
        <v>23</v>
      </c>
      <c r="F120" s="20" t="str">
        <f>IF(E18="","",E18)</f>
        <v xml:space="preserve"> </v>
      </c>
      <c r="I120" s="22" t="s">
        <v>26</v>
      </c>
      <c r="J120" s="23" t="str">
        <f>E24</f>
        <v xml:space="preserve"> </v>
      </c>
      <c r="L120" s="25"/>
    </row>
    <row r="121" spans="2:65" s="1" customFormat="1" ht="10.4" customHeight="1" x14ac:dyDescent="0.2">
      <c r="B121" s="25"/>
      <c r="L121" s="25"/>
    </row>
    <row r="122" spans="2:65" s="10" customFormat="1" ht="29.25" customHeight="1" x14ac:dyDescent="0.2">
      <c r="B122" s="111"/>
      <c r="C122" s="112" t="s">
        <v>95</v>
      </c>
      <c r="D122" s="113" t="s">
        <v>53</v>
      </c>
      <c r="E122" s="113" t="s">
        <v>49</v>
      </c>
      <c r="F122" s="113" t="s">
        <v>50</v>
      </c>
      <c r="G122" s="113" t="s">
        <v>96</v>
      </c>
      <c r="H122" s="113" t="s">
        <v>97</v>
      </c>
      <c r="I122" s="113" t="s">
        <v>98</v>
      </c>
      <c r="J122" s="114" t="s">
        <v>86</v>
      </c>
      <c r="K122" s="115" t="s">
        <v>99</v>
      </c>
      <c r="L122" s="111"/>
      <c r="M122" s="55" t="s">
        <v>1</v>
      </c>
      <c r="N122" s="56" t="s">
        <v>32</v>
      </c>
      <c r="O122" s="56" t="s">
        <v>100</v>
      </c>
      <c r="P122" s="56" t="s">
        <v>101</v>
      </c>
      <c r="Q122" s="56" t="s">
        <v>102</v>
      </c>
      <c r="R122" s="56" t="s">
        <v>103</v>
      </c>
      <c r="S122" s="56" t="s">
        <v>104</v>
      </c>
      <c r="T122" s="57" t="s">
        <v>105</v>
      </c>
    </row>
    <row r="123" spans="2:65" s="1" customFormat="1" ht="22.9" customHeight="1" x14ac:dyDescent="0.35">
      <c r="B123" s="25"/>
      <c r="C123" s="60" t="s">
        <v>1272</v>
      </c>
      <c r="J123" s="116">
        <f>BK123</f>
        <v>0</v>
      </c>
      <c r="L123" s="25"/>
      <c r="M123" s="58"/>
      <c r="N123" s="49"/>
      <c r="O123" s="49"/>
      <c r="P123" s="117">
        <f>P124</f>
        <v>484.88922000000014</v>
      </c>
      <c r="Q123" s="49"/>
      <c r="R123" s="117">
        <f>R124</f>
        <v>1.3973099999999998</v>
      </c>
      <c r="S123" s="49"/>
      <c r="T123" s="118">
        <f>T124</f>
        <v>0</v>
      </c>
      <c r="AT123" s="13" t="s">
        <v>66</v>
      </c>
      <c r="AU123" s="13" t="s">
        <v>87</v>
      </c>
      <c r="BK123" s="119">
        <f>BK124</f>
        <v>0</v>
      </c>
    </row>
    <row r="124" spans="2:65" s="11" customFormat="1" ht="25.9" customHeight="1" x14ac:dyDescent="0.35">
      <c r="B124" s="120"/>
      <c r="D124" s="121" t="s">
        <v>66</v>
      </c>
      <c r="E124" s="122" t="s">
        <v>106</v>
      </c>
      <c r="F124" s="122" t="s">
        <v>107</v>
      </c>
      <c r="J124" s="123">
        <f>BK124</f>
        <v>0</v>
      </c>
      <c r="L124" s="120"/>
      <c r="M124" s="124"/>
      <c r="P124" s="125">
        <f>P125+P259+P282+P339+P349+P364</f>
        <v>484.88922000000014</v>
      </c>
      <c r="R124" s="125">
        <f>R125+R259+R282+R339+R349+R364</f>
        <v>1.3973099999999998</v>
      </c>
      <c r="T124" s="126">
        <f>T125+T259+T282+T339+T349+T364</f>
        <v>0</v>
      </c>
      <c r="AR124" s="121" t="s">
        <v>75</v>
      </c>
      <c r="AT124" s="127" t="s">
        <v>66</v>
      </c>
      <c r="AU124" s="127" t="s">
        <v>67</v>
      </c>
      <c r="AY124" s="121" t="s">
        <v>108</v>
      </c>
      <c r="BK124" s="128">
        <f>BK125+BK259+BK282+BK339+BK349+BK364</f>
        <v>0</v>
      </c>
    </row>
    <row r="125" spans="2:65" s="11" customFormat="1" ht="22.9" customHeight="1" x14ac:dyDescent="0.25">
      <c r="B125" s="120"/>
      <c r="D125" s="121" t="s">
        <v>66</v>
      </c>
      <c r="E125" s="129" t="s">
        <v>109</v>
      </c>
      <c r="F125" s="129" t="s">
        <v>73</v>
      </c>
      <c r="J125" s="130">
        <f>BK125</f>
        <v>0</v>
      </c>
      <c r="L125" s="120"/>
      <c r="M125" s="124"/>
      <c r="P125" s="125">
        <f>SUM(P126:P258)</f>
        <v>377.95400000000006</v>
      </c>
      <c r="R125" s="125">
        <f>SUM(R126:R258)</f>
        <v>1.2417299999999998</v>
      </c>
      <c r="T125" s="126">
        <f>SUM(T126:T258)</f>
        <v>0</v>
      </c>
      <c r="AR125" s="121" t="s">
        <v>110</v>
      </c>
      <c r="AT125" s="127" t="s">
        <v>66</v>
      </c>
      <c r="AU125" s="127" t="s">
        <v>75</v>
      </c>
      <c r="AY125" s="121" t="s">
        <v>108</v>
      </c>
      <c r="BK125" s="128">
        <f>SUM(BK126:BK258)</f>
        <v>0</v>
      </c>
    </row>
    <row r="126" spans="2:65" s="1" customFormat="1" ht="24.25" customHeight="1" x14ac:dyDescent="0.2">
      <c r="B126" s="131"/>
      <c r="C126" s="132" t="s">
        <v>75</v>
      </c>
      <c r="D126" s="132" t="s">
        <v>111</v>
      </c>
      <c r="E126" s="133" t="s">
        <v>112</v>
      </c>
      <c r="F126" s="134" t="s">
        <v>113</v>
      </c>
      <c r="G126" s="135" t="s">
        <v>114</v>
      </c>
      <c r="H126" s="136">
        <v>1</v>
      </c>
      <c r="I126" s="137"/>
      <c r="J126" s="137">
        <f t="shared" ref="J126:J157" si="0">ROUND(I126*H126,2)</f>
        <v>0</v>
      </c>
      <c r="K126" s="138"/>
      <c r="L126" s="25"/>
      <c r="M126" s="139" t="s">
        <v>1</v>
      </c>
      <c r="N126" s="140" t="s">
        <v>34</v>
      </c>
      <c r="O126" s="141">
        <v>0.28799999999999998</v>
      </c>
      <c r="P126" s="141">
        <f t="shared" ref="P126:P157" si="1">O126*H126</f>
        <v>0.28799999999999998</v>
      </c>
      <c r="Q126" s="141">
        <v>0</v>
      </c>
      <c r="R126" s="141">
        <f t="shared" ref="R126:R157" si="2">Q126*H126</f>
        <v>0</v>
      </c>
      <c r="S126" s="141">
        <v>0</v>
      </c>
      <c r="T126" s="142">
        <f t="shared" ref="T126:T157" si="3">S126*H126</f>
        <v>0</v>
      </c>
      <c r="AR126" s="143" t="s">
        <v>115</v>
      </c>
      <c r="AT126" s="143" t="s">
        <v>111</v>
      </c>
      <c r="AU126" s="143" t="s">
        <v>116</v>
      </c>
      <c r="AY126" s="13" t="s">
        <v>108</v>
      </c>
      <c r="BE126" s="144">
        <f t="shared" ref="BE126:BE157" si="4">IF(N126="základná",J126,0)</f>
        <v>0</v>
      </c>
      <c r="BF126" s="144">
        <f t="shared" ref="BF126:BF157" si="5">IF(N126="znížená",J126,0)</f>
        <v>0</v>
      </c>
      <c r="BG126" s="144">
        <f t="shared" ref="BG126:BG157" si="6">IF(N126="zákl. prenesená",J126,0)</f>
        <v>0</v>
      </c>
      <c r="BH126" s="144">
        <f t="shared" ref="BH126:BH157" si="7">IF(N126="zníž. prenesená",J126,0)</f>
        <v>0</v>
      </c>
      <c r="BI126" s="144">
        <f t="shared" ref="BI126:BI157" si="8">IF(N126="nulová",J126,0)</f>
        <v>0</v>
      </c>
      <c r="BJ126" s="13" t="s">
        <v>116</v>
      </c>
      <c r="BK126" s="144">
        <f t="shared" ref="BK126:BK157" si="9">ROUND(I126*H126,2)</f>
        <v>0</v>
      </c>
      <c r="BL126" s="13" t="s">
        <v>115</v>
      </c>
      <c r="BM126" s="143" t="s">
        <v>117</v>
      </c>
    </row>
    <row r="127" spans="2:65" s="1" customFormat="1" ht="16.5" customHeight="1" x14ac:dyDescent="0.2">
      <c r="B127" s="131"/>
      <c r="C127" s="145" t="s">
        <v>116</v>
      </c>
      <c r="D127" s="145" t="s">
        <v>106</v>
      </c>
      <c r="E127" s="146" t="s">
        <v>118</v>
      </c>
      <c r="F127" s="147" t="s">
        <v>119</v>
      </c>
      <c r="G127" s="148" t="s">
        <v>114</v>
      </c>
      <c r="H127" s="149">
        <v>1</v>
      </c>
      <c r="I127" s="150"/>
      <c r="J127" s="150">
        <f t="shared" si="0"/>
        <v>0</v>
      </c>
      <c r="K127" s="151"/>
      <c r="L127" s="152"/>
      <c r="M127" s="153" t="s">
        <v>1</v>
      </c>
      <c r="N127" s="154" t="s">
        <v>34</v>
      </c>
      <c r="O127" s="141">
        <v>0</v>
      </c>
      <c r="P127" s="141">
        <f t="shared" si="1"/>
        <v>0</v>
      </c>
      <c r="Q127" s="141">
        <v>1.2999999999999999E-4</v>
      </c>
      <c r="R127" s="141">
        <f t="shared" si="2"/>
        <v>1.2999999999999999E-4</v>
      </c>
      <c r="S127" s="141">
        <v>0</v>
      </c>
      <c r="T127" s="142">
        <f t="shared" si="3"/>
        <v>0</v>
      </c>
      <c r="AR127" s="143" t="s">
        <v>120</v>
      </c>
      <c r="AT127" s="143" t="s">
        <v>106</v>
      </c>
      <c r="AU127" s="143" t="s">
        <v>116</v>
      </c>
      <c r="AY127" s="13" t="s">
        <v>108</v>
      </c>
      <c r="BE127" s="144">
        <f t="shared" si="4"/>
        <v>0</v>
      </c>
      <c r="BF127" s="144">
        <f t="shared" si="5"/>
        <v>0</v>
      </c>
      <c r="BG127" s="144">
        <f t="shared" si="6"/>
        <v>0</v>
      </c>
      <c r="BH127" s="144">
        <f t="shared" si="7"/>
        <v>0</v>
      </c>
      <c r="BI127" s="144">
        <f t="shared" si="8"/>
        <v>0</v>
      </c>
      <c r="BJ127" s="13" t="s">
        <v>116</v>
      </c>
      <c r="BK127" s="144">
        <f t="shared" si="9"/>
        <v>0</v>
      </c>
      <c r="BL127" s="13" t="s">
        <v>120</v>
      </c>
      <c r="BM127" s="143" t="s">
        <v>121</v>
      </c>
    </row>
    <row r="128" spans="2:65" s="1" customFormat="1" ht="24.25" customHeight="1" x14ac:dyDescent="0.2">
      <c r="B128" s="131"/>
      <c r="C128" s="132" t="s">
        <v>110</v>
      </c>
      <c r="D128" s="132" t="s">
        <v>111</v>
      </c>
      <c r="E128" s="133" t="s">
        <v>122</v>
      </c>
      <c r="F128" s="134" t="s">
        <v>123</v>
      </c>
      <c r="G128" s="135" t="s">
        <v>114</v>
      </c>
      <c r="H128" s="136">
        <v>15</v>
      </c>
      <c r="I128" s="137"/>
      <c r="J128" s="137">
        <f t="shared" si="0"/>
        <v>0</v>
      </c>
      <c r="K128" s="138"/>
      <c r="L128" s="25"/>
      <c r="M128" s="139" t="s">
        <v>1</v>
      </c>
      <c r="N128" s="140" t="s">
        <v>34</v>
      </c>
      <c r="O128" s="141">
        <v>0.437</v>
      </c>
      <c r="P128" s="141">
        <f t="shared" si="1"/>
        <v>6.5549999999999997</v>
      </c>
      <c r="Q128" s="141">
        <v>0</v>
      </c>
      <c r="R128" s="141">
        <f t="shared" si="2"/>
        <v>0</v>
      </c>
      <c r="S128" s="141">
        <v>0</v>
      </c>
      <c r="T128" s="142">
        <f t="shared" si="3"/>
        <v>0</v>
      </c>
      <c r="AR128" s="143" t="s">
        <v>115</v>
      </c>
      <c r="AT128" s="143" t="s">
        <v>111</v>
      </c>
      <c r="AU128" s="143" t="s">
        <v>116</v>
      </c>
      <c r="AY128" s="13" t="s">
        <v>108</v>
      </c>
      <c r="BE128" s="144">
        <f t="shared" si="4"/>
        <v>0</v>
      </c>
      <c r="BF128" s="144">
        <f t="shared" si="5"/>
        <v>0</v>
      </c>
      <c r="BG128" s="144">
        <f t="shared" si="6"/>
        <v>0</v>
      </c>
      <c r="BH128" s="144">
        <f t="shared" si="7"/>
        <v>0</v>
      </c>
      <c r="BI128" s="144">
        <f t="shared" si="8"/>
        <v>0</v>
      </c>
      <c r="BJ128" s="13" t="s">
        <v>116</v>
      </c>
      <c r="BK128" s="144">
        <f t="shared" si="9"/>
        <v>0</v>
      </c>
      <c r="BL128" s="13" t="s">
        <v>115</v>
      </c>
      <c r="BM128" s="143" t="s">
        <v>124</v>
      </c>
    </row>
    <row r="129" spans="2:65" s="1" customFormat="1" ht="24.25" customHeight="1" x14ac:dyDescent="0.2">
      <c r="B129" s="131"/>
      <c r="C129" s="145" t="s">
        <v>125</v>
      </c>
      <c r="D129" s="145" t="s">
        <v>106</v>
      </c>
      <c r="E129" s="146" t="s">
        <v>126</v>
      </c>
      <c r="F129" s="147" t="s">
        <v>127</v>
      </c>
      <c r="G129" s="148" t="s">
        <v>114</v>
      </c>
      <c r="H129" s="149">
        <v>15</v>
      </c>
      <c r="I129" s="150"/>
      <c r="J129" s="150">
        <f t="shared" si="0"/>
        <v>0</v>
      </c>
      <c r="K129" s="151"/>
      <c r="L129" s="152"/>
      <c r="M129" s="153" t="s">
        <v>1</v>
      </c>
      <c r="N129" s="154" t="s">
        <v>34</v>
      </c>
      <c r="O129" s="141">
        <v>0</v>
      </c>
      <c r="P129" s="141">
        <f t="shared" si="1"/>
        <v>0</v>
      </c>
      <c r="Q129" s="141">
        <v>1E-4</v>
      </c>
      <c r="R129" s="141">
        <f t="shared" si="2"/>
        <v>1.5E-3</v>
      </c>
      <c r="S129" s="141">
        <v>0</v>
      </c>
      <c r="T129" s="142">
        <f t="shared" si="3"/>
        <v>0</v>
      </c>
      <c r="AR129" s="143" t="s">
        <v>120</v>
      </c>
      <c r="AT129" s="143" t="s">
        <v>106</v>
      </c>
      <c r="AU129" s="143" t="s">
        <v>116</v>
      </c>
      <c r="AY129" s="13" t="s">
        <v>108</v>
      </c>
      <c r="BE129" s="144">
        <f t="shared" si="4"/>
        <v>0</v>
      </c>
      <c r="BF129" s="144">
        <f t="shared" si="5"/>
        <v>0</v>
      </c>
      <c r="BG129" s="144">
        <f t="shared" si="6"/>
        <v>0</v>
      </c>
      <c r="BH129" s="144">
        <f t="shared" si="7"/>
        <v>0</v>
      </c>
      <c r="BI129" s="144">
        <f t="shared" si="8"/>
        <v>0</v>
      </c>
      <c r="BJ129" s="13" t="s">
        <v>116</v>
      </c>
      <c r="BK129" s="144">
        <f t="shared" si="9"/>
        <v>0</v>
      </c>
      <c r="BL129" s="13" t="s">
        <v>120</v>
      </c>
      <c r="BM129" s="143" t="s">
        <v>128</v>
      </c>
    </row>
    <row r="130" spans="2:65" s="1" customFormat="1" ht="16.5" customHeight="1" x14ac:dyDescent="0.2">
      <c r="B130" s="131"/>
      <c r="C130" s="132" t="s">
        <v>129</v>
      </c>
      <c r="D130" s="132" t="s">
        <v>111</v>
      </c>
      <c r="E130" s="133" t="s">
        <v>130</v>
      </c>
      <c r="F130" s="134" t="s">
        <v>131</v>
      </c>
      <c r="G130" s="135" t="s">
        <v>114</v>
      </c>
      <c r="H130" s="136">
        <v>11</v>
      </c>
      <c r="I130" s="137"/>
      <c r="J130" s="137">
        <f t="shared" si="0"/>
        <v>0</v>
      </c>
      <c r="K130" s="138"/>
      <c r="L130" s="25"/>
      <c r="M130" s="139" t="s">
        <v>1</v>
      </c>
      <c r="N130" s="140" t="s">
        <v>34</v>
      </c>
      <c r="O130" s="141">
        <v>0</v>
      </c>
      <c r="P130" s="141">
        <f t="shared" si="1"/>
        <v>0</v>
      </c>
      <c r="Q130" s="141">
        <v>0</v>
      </c>
      <c r="R130" s="141">
        <f t="shared" si="2"/>
        <v>0</v>
      </c>
      <c r="S130" s="141">
        <v>0</v>
      </c>
      <c r="T130" s="142">
        <f t="shared" si="3"/>
        <v>0</v>
      </c>
      <c r="AR130" s="143" t="s">
        <v>115</v>
      </c>
      <c r="AT130" s="143" t="s">
        <v>111</v>
      </c>
      <c r="AU130" s="143" t="s">
        <v>116</v>
      </c>
      <c r="AY130" s="13" t="s">
        <v>108</v>
      </c>
      <c r="BE130" s="144">
        <f t="shared" si="4"/>
        <v>0</v>
      </c>
      <c r="BF130" s="144">
        <f t="shared" si="5"/>
        <v>0</v>
      </c>
      <c r="BG130" s="144">
        <f t="shared" si="6"/>
        <v>0</v>
      </c>
      <c r="BH130" s="144">
        <f t="shared" si="7"/>
        <v>0</v>
      </c>
      <c r="BI130" s="144">
        <f t="shared" si="8"/>
        <v>0</v>
      </c>
      <c r="BJ130" s="13" t="s">
        <v>116</v>
      </c>
      <c r="BK130" s="144">
        <f t="shared" si="9"/>
        <v>0</v>
      </c>
      <c r="BL130" s="13" t="s">
        <v>115</v>
      </c>
      <c r="BM130" s="143" t="s">
        <v>132</v>
      </c>
    </row>
    <row r="131" spans="2:65" s="1" customFormat="1" ht="16.5" customHeight="1" x14ac:dyDescent="0.2">
      <c r="B131" s="131"/>
      <c r="C131" s="145" t="s">
        <v>133</v>
      </c>
      <c r="D131" s="145" t="s">
        <v>106</v>
      </c>
      <c r="E131" s="146" t="s">
        <v>134</v>
      </c>
      <c r="F131" s="147" t="s">
        <v>135</v>
      </c>
      <c r="G131" s="148" t="s">
        <v>114</v>
      </c>
      <c r="H131" s="149">
        <v>11</v>
      </c>
      <c r="I131" s="150"/>
      <c r="J131" s="150">
        <f t="shared" si="0"/>
        <v>0</v>
      </c>
      <c r="K131" s="151"/>
      <c r="L131" s="152"/>
      <c r="M131" s="153" t="s">
        <v>1</v>
      </c>
      <c r="N131" s="154" t="s">
        <v>34</v>
      </c>
      <c r="O131" s="141">
        <v>0</v>
      </c>
      <c r="P131" s="141">
        <f t="shared" si="1"/>
        <v>0</v>
      </c>
      <c r="Q131" s="141">
        <v>0</v>
      </c>
      <c r="R131" s="141">
        <f t="shared" si="2"/>
        <v>0</v>
      </c>
      <c r="S131" s="141">
        <v>0</v>
      </c>
      <c r="T131" s="142">
        <f t="shared" si="3"/>
        <v>0</v>
      </c>
      <c r="AR131" s="143" t="s">
        <v>136</v>
      </c>
      <c r="AT131" s="143" t="s">
        <v>106</v>
      </c>
      <c r="AU131" s="143" t="s">
        <v>116</v>
      </c>
      <c r="AY131" s="13" t="s">
        <v>108</v>
      </c>
      <c r="BE131" s="144">
        <f t="shared" si="4"/>
        <v>0</v>
      </c>
      <c r="BF131" s="144">
        <f t="shared" si="5"/>
        <v>0</v>
      </c>
      <c r="BG131" s="144">
        <f t="shared" si="6"/>
        <v>0</v>
      </c>
      <c r="BH131" s="144">
        <f t="shared" si="7"/>
        <v>0</v>
      </c>
      <c r="BI131" s="144">
        <f t="shared" si="8"/>
        <v>0</v>
      </c>
      <c r="BJ131" s="13" t="s">
        <v>116</v>
      </c>
      <c r="BK131" s="144">
        <f t="shared" si="9"/>
        <v>0</v>
      </c>
      <c r="BL131" s="13" t="s">
        <v>115</v>
      </c>
      <c r="BM131" s="143" t="s">
        <v>137</v>
      </c>
    </row>
    <row r="132" spans="2:65" s="1" customFormat="1" ht="16.5" customHeight="1" x14ac:dyDescent="0.2">
      <c r="B132" s="131"/>
      <c r="C132" s="132" t="s">
        <v>138</v>
      </c>
      <c r="D132" s="132" t="s">
        <v>111</v>
      </c>
      <c r="E132" s="133" t="s">
        <v>139</v>
      </c>
      <c r="F132" s="134" t="s">
        <v>140</v>
      </c>
      <c r="G132" s="135" t="s">
        <v>114</v>
      </c>
      <c r="H132" s="136">
        <v>7</v>
      </c>
      <c r="I132" s="137"/>
      <c r="J132" s="137">
        <f t="shared" si="0"/>
        <v>0</v>
      </c>
      <c r="K132" s="138"/>
      <c r="L132" s="25"/>
      <c r="M132" s="139" t="s">
        <v>1</v>
      </c>
      <c r="N132" s="140" t="s">
        <v>34</v>
      </c>
      <c r="O132" s="141">
        <v>0</v>
      </c>
      <c r="P132" s="141">
        <f t="shared" si="1"/>
        <v>0</v>
      </c>
      <c r="Q132" s="141">
        <v>0</v>
      </c>
      <c r="R132" s="141">
        <f t="shared" si="2"/>
        <v>0</v>
      </c>
      <c r="S132" s="141">
        <v>0</v>
      </c>
      <c r="T132" s="142">
        <f t="shared" si="3"/>
        <v>0</v>
      </c>
      <c r="AR132" s="143" t="s">
        <v>115</v>
      </c>
      <c r="AT132" s="143" t="s">
        <v>111</v>
      </c>
      <c r="AU132" s="143" t="s">
        <v>116</v>
      </c>
      <c r="AY132" s="13" t="s">
        <v>108</v>
      </c>
      <c r="BE132" s="144">
        <f t="shared" si="4"/>
        <v>0</v>
      </c>
      <c r="BF132" s="144">
        <f t="shared" si="5"/>
        <v>0</v>
      </c>
      <c r="BG132" s="144">
        <f t="shared" si="6"/>
        <v>0</v>
      </c>
      <c r="BH132" s="144">
        <f t="shared" si="7"/>
        <v>0</v>
      </c>
      <c r="BI132" s="144">
        <f t="shared" si="8"/>
        <v>0</v>
      </c>
      <c r="BJ132" s="13" t="s">
        <v>116</v>
      </c>
      <c r="BK132" s="144">
        <f t="shared" si="9"/>
        <v>0</v>
      </c>
      <c r="BL132" s="13" t="s">
        <v>115</v>
      </c>
      <c r="BM132" s="143" t="s">
        <v>141</v>
      </c>
    </row>
    <row r="133" spans="2:65" s="1" customFormat="1" ht="37.9" customHeight="1" x14ac:dyDescent="0.2">
      <c r="B133" s="131"/>
      <c r="C133" s="145" t="s">
        <v>142</v>
      </c>
      <c r="D133" s="145" t="s">
        <v>106</v>
      </c>
      <c r="E133" s="146" t="s">
        <v>143</v>
      </c>
      <c r="F133" s="147" t="s">
        <v>144</v>
      </c>
      <c r="G133" s="148" t="s">
        <v>114</v>
      </c>
      <c r="H133" s="149">
        <v>7</v>
      </c>
      <c r="I133" s="150"/>
      <c r="J133" s="150">
        <f t="shared" si="0"/>
        <v>0</v>
      </c>
      <c r="K133" s="151"/>
      <c r="L133" s="152"/>
      <c r="M133" s="153" t="s">
        <v>1</v>
      </c>
      <c r="N133" s="154" t="s">
        <v>34</v>
      </c>
      <c r="O133" s="141">
        <v>0</v>
      </c>
      <c r="P133" s="141">
        <f t="shared" si="1"/>
        <v>0</v>
      </c>
      <c r="Q133" s="141">
        <v>0</v>
      </c>
      <c r="R133" s="141">
        <f t="shared" si="2"/>
        <v>0</v>
      </c>
      <c r="S133" s="141">
        <v>0</v>
      </c>
      <c r="T133" s="142">
        <f t="shared" si="3"/>
        <v>0</v>
      </c>
      <c r="AR133" s="143" t="s">
        <v>136</v>
      </c>
      <c r="AT133" s="143" t="s">
        <v>106</v>
      </c>
      <c r="AU133" s="143" t="s">
        <v>116</v>
      </c>
      <c r="AY133" s="13" t="s">
        <v>108</v>
      </c>
      <c r="BE133" s="144">
        <f t="shared" si="4"/>
        <v>0</v>
      </c>
      <c r="BF133" s="144">
        <f t="shared" si="5"/>
        <v>0</v>
      </c>
      <c r="BG133" s="144">
        <f t="shared" si="6"/>
        <v>0</v>
      </c>
      <c r="BH133" s="144">
        <f t="shared" si="7"/>
        <v>0</v>
      </c>
      <c r="BI133" s="144">
        <f t="shared" si="8"/>
        <v>0</v>
      </c>
      <c r="BJ133" s="13" t="s">
        <v>116</v>
      </c>
      <c r="BK133" s="144">
        <f t="shared" si="9"/>
        <v>0</v>
      </c>
      <c r="BL133" s="13" t="s">
        <v>115</v>
      </c>
      <c r="BM133" s="143" t="s">
        <v>145</v>
      </c>
    </row>
    <row r="134" spans="2:65" s="1" customFormat="1" ht="24.25" customHeight="1" x14ac:dyDescent="0.2">
      <c r="B134" s="131"/>
      <c r="C134" s="132" t="s">
        <v>146</v>
      </c>
      <c r="D134" s="132" t="s">
        <v>111</v>
      </c>
      <c r="E134" s="133" t="s">
        <v>147</v>
      </c>
      <c r="F134" s="134" t="s">
        <v>148</v>
      </c>
      <c r="G134" s="135" t="s">
        <v>114</v>
      </c>
      <c r="H134" s="136">
        <v>4</v>
      </c>
      <c r="I134" s="137"/>
      <c r="J134" s="137">
        <f t="shared" si="0"/>
        <v>0</v>
      </c>
      <c r="K134" s="138"/>
      <c r="L134" s="25"/>
      <c r="M134" s="139" t="s">
        <v>1</v>
      </c>
      <c r="N134" s="140" t="s">
        <v>34</v>
      </c>
      <c r="O134" s="141">
        <v>0</v>
      </c>
      <c r="P134" s="141">
        <f t="shared" si="1"/>
        <v>0</v>
      </c>
      <c r="Q134" s="141">
        <v>0</v>
      </c>
      <c r="R134" s="141">
        <f t="shared" si="2"/>
        <v>0</v>
      </c>
      <c r="S134" s="141">
        <v>0</v>
      </c>
      <c r="T134" s="142">
        <f t="shared" si="3"/>
        <v>0</v>
      </c>
      <c r="AR134" s="143" t="s">
        <v>115</v>
      </c>
      <c r="AT134" s="143" t="s">
        <v>111</v>
      </c>
      <c r="AU134" s="143" t="s">
        <v>116</v>
      </c>
      <c r="AY134" s="13" t="s">
        <v>108</v>
      </c>
      <c r="BE134" s="144">
        <f t="shared" si="4"/>
        <v>0</v>
      </c>
      <c r="BF134" s="144">
        <f t="shared" si="5"/>
        <v>0</v>
      </c>
      <c r="BG134" s="144">
        <f t="shared" si="6"/>
        <v>0</v>
      </c>
      <c r="BH134" s="144">
        <f t="shared" si="7"/>
        <v>0</v>
      </c>
      <c r="BI134" s="144">
        <f t="shared" si="8"/>
        <v>0</v>
      </c>
      <c r="BJ134" s="13" t="s">
        <v>116</v>
      </c>
      <c r="BK134" s="144">
        <f t="shared" si="9"/>
        <v>0</v>
      </c>
      <c r="BL134" s="13" t="s">
        <v>115</v>
      </c>
      <c r="BM134" s="143" t="s">
        <v>149</v>
      </c>
    </row>
    <row r="135" spans="2:65" s="1" customFormat="1" ht="24.25" customHeight="1" x14ac:dyDescent="0.2">
      <c r="B135" s="131"/>
      <c r="C135" s="145" t="s">
        <v>150</v>
      </c>
      <c r="D135" s="145" t="s">
        <v>106</v>
      </c>
      <c r="E135" s="146" t="s">
        <v>151</v>
      </c>
      <c r="F135" s="147" t="s">
        <v>152</v>
      </c>
      <c r="G135" s="148" t="s">
        <v>114</v>
      </c>
      <c r="H135" s="149">
        <v>4</v>
      </c>
      <c r="I135" s="150"/>
      <c r="J135" s="150">
        <f t="shared" si="0"/>
        <v>0</v>
      </c>
      <c r="K135" s="151"/>
      <c r="L135" s="152"/>
      <c r="M135" s="153" t="s">
        <v>1</v>
      </c>
      <c r="N135" s="154" t="s">
        <v>34</v>
      </c>
      <c r="O135" s="141">
        <v>0</v>
      </c>
      <c r="P135" s="141">
        <f t="shared" si="1"/>
        <v>0</v>
      </c>
      <c r="Q135" s="141">
        <v>0</v>
      </c>
      <c r="R135" s="141">
        <f t="shared" si="2"/>
        <v>0</v>
      </c>
      <c r="S135" s="141">
        <v>0</v>
      </c>
      <c r="T135" s="142">
        <f t="shared" si="3"/>
        <v>0</v>
      </c>
      <c r="AR135" s="143" t="s">
        <v>136</v>
      </c>
      <c r="AT135" s="143" t="s">
        <v>106</v>
      </c>
      <c r="AU135" s="143" t="s">
        <v>116</v>
      </c>
      <c r="AY135" s="13" t="s">
        <v>108</v>
      </c>
      <c r="BE135" s="144">
        <f t="shared" si="4"/>
        <v>0</v>
      </c>
      <c r="BF135" s="144">
        <f t="shared" si="5"/>
        <v>0</v>
      </c>
      <c r="BG135" s="144">
        <f t="shared" si="6"/>
        <v>0</v>
      </c>
      <c r="BH135" s="144">
        <f t="shared" si="7"/>
        <v>0</v>
      </c>
      <c r="BI135" s="144">
        <f t="shared" si="8"/>
        <v>0</v>
      </c>
      <c r="BJ135" s="13" t="s">
        <v>116</v>
      </c>
      <c r="BK135" s="144">
        <f t="shared" si="9"/>
        <v>0</v>
      </c>
      <c r="BL135" s="13" t="s">
        <v>115</v>
      </c>
      <c r="BM135" s="143" t="s">
        <v>153</v>
      </c>
    </row>
    <row r="136" spans="2:65" s="1" customFormat="1" ht="24.25" customHeight="1" x14ac:dyDescent="0.2">
      <c r="B136" s="131"/>
      <c r="C136" s="132" t="s">
        <v>154</v>
      </c>
      <c r="D136" s="132" t="s">
        <v>111</v>
      </c>
      <c r="E136" s="133" t="s">
        <v>155</v>
      </c>
      <c r="F136" s="134" t="s">
        <v>156</v>
      </c>
      <c r="G136" s="135" t="s">
        <v>157</v>
      </c>
      <c r="H136" s="136">
        <v>9</v>
      </c>
      <c r="I136" s="137"/>
      <c r="J136" s="137">
        <f t="shared" si="0"/>
        <v>0</v>
      </c>
      <c r="K136" s="138"/>
      <c r="L136" s="25"/>
      <c r="M136" s="139" t="s">
        <v>1</v>
      </c>
      <c r="N136" s="140" t="s">
        <v>34</v>
      </c>
      <c r="O136" s="141">
        <v>0.66700000000000004</v>
      </c>
      <c r="P136" s="141">
        <f t="shared" si="1"/>
        <v>6.0030000000000001</v>
      </c>
      <c r="Q136" s="141">
        <v>0</v>
      </c>
      <c r="R136" s="141">
        <f t="shared" si="2"/>
        <v>0</v>
      </c>
      <c r="S136" s="141">
        <v>0</v>
      </c>
      <c r="T136" s="142">
        <f t="shared" si="3"/>
        <v>0</v>
      </c>
      <c r="AR136" s="143" t="s">
        <v>115</v>
      </c>
      <c r="AT136" s="143" t="s">
        <v>111</v>
      </c>
      <c r="AU136" s="143" t="s">
        <v>116</v>
      </c>
      <c r="AY136" s="13" t="s">
        <v>108</v>
      </c>
      <c r="BE136" s="144">
        <f t="shared" si="4"/>
        <v>0</v>
      </c>
      <c r="BF136" s="144">
        <f t="shared" si="5"/>
        <v>0</v>
      </c>
      <c r="BG136" s="144">
        <f t="shared" si="6"/>
        <v>0</v>
      </c>
      <c r="BH136" s="144">
        <f t="shared" si="7"/>
        <v>0</v>
      </c>
      <c r="BI136" s="144">
        <f t="shared" si="8"/>
        <v>0</v>
      </c>
      <c r="BJ136" s="13" t="s">
        <v>116</v>
      </c>
      <c r="BK136" s="144">
        <f t="shared" si="9"/>
        <v>0</v>
      </c>
      <c r="BL136" s="13" t="s">
        <v>115</v>
      </c>
      <c r="BM136" s="143" t="s">
        <v>158</v>
      </c>
    </row>
    <row r="137" spans="2:65" s="1" customFormat="1" ht="16.5" customHeight="1" x14ac:dyDescent="0.2">
      <c r="B137" s="131"/>
      <c r="C137" s="145" t="s">
        <v>159</v>
      </c>
      <c r="D137" s="145" t="s">
        <v>106</v>
      </c>
      <c r="E137" s="146" t="s">
        <v>160</v>
      </c>
      <c r="F137" s="147" t="s">
        <v>161</v>
      </c>
      <c r="G137" s="148" t="s">
        <v>157</v>
      </c>
      <c r="H137" s="149">
        <v>9</v>
      </c>
      <c r="I137" s="150"/>
      <c r="J137" s="150">
        <f t="shared" si="0"/>
        <v>0</v>
      </c>
      <c r="K137" s="151"/>
      <c r="L137" s="152"/>
      <c r="M137" s="153" t="s">
        <v>1</v>
      </c>
      <c r="N137" s="154" t="s">
        <v>34</v>
      </c>
      <c r="O137" s="141">
        <v>0</v>
      </c>
      <c r="P137" s="141">
        <f t="shared" si="1"/>
        <v>0</v>
      </c>
      <c r="Q137" s="141">
        <v>0</v>
      </c>
      <c r="R137" s="141">
        <f t="shared" si="2"/>
        <v>0</v>
      </c>
      <c r="S137" s="141">
        <v>0</v>
      </c>
      <c r="T137" s="142">
        <f t="shared" si="3"/>
        <v>0</v>
      </c>
      <c r="AR137" s="143" t="s">
        <v>136</v>
      </c>
      <c r="AT137" s="143" t="s">
        <v>106</v>
      </c>
      <c r="AU137" s="143" t="s">
        <v>116</v>
      </c>
      <c r="AY137" s="13" t="s">
        <v>108</v>
      </c>
      <c r="BE137" s="144">
        <f t="shared" si="4"/>
        <v>0</v>
      </c>
      <c r="BF137" s="144">
        <f t="shared" si="5"/>
        <v>0</v>
      </c>
      <c r="BG137" s="144">
        <f t="shared" si="6"/>
        <v>0</v>
      </c>
      <c r="BH137" s="144">
        <f t="shared" si="7"/>
        <v>0</v>
      </c>
      <c r="BI137" s="144">
        <f t="shared" si="8"/>
        <v>0</v>
      </c>
      <c r="BJ137" s="13" t="s">
        <v>116</v>
      </c>
      <c r="BK137" s="144">
        <f t="shared" si="9"/>
        <v>0</v>
      </c>
      <c r="BL137" s="13" t="s">
        <v>115</v>
      </c>
      <c r="BM137" s="143" t="s">
        <v>162</v>
      </c>
    </row>
    <row r="138" spans="2:65" s="1" customFormat="1" ht="16.5" customHeight="1" x14ac:dyDescent="0.2">
      <c r="B138" s="131"/>
      <c r="C138" s="145" t="s">
        <v>163</v>
      </c>
      <c r="D138" s="145" t="s">
        <v>106</v>
      </c>
      <c r="E138" s="146" t="s">
        <v>164</v>
      </c>
      <c r="F138" s="147" t="s">
        <v>165</v>
      </c>
      <c r="G138" s="148" t="s">
        <v>114</v>
      </c>
      <c r="H138" s="149">
        <v>6</v>
      </c>
      <c r="I138" s="150"/>
      <c r="J138" s="150">
        <f t="shared" si="0"/>
        <v>0</v>
      </c>
      <c r="K138" s="151"/>
      <c r="L138" s="152"/>
      <c r="M138" s="153" t="s">
        <v>1</v>
      </c>
      <c r="N138" s="154" t="s">
        <v>34</v>
      </c>
      <c r="O138" s="141">
        <v>0</v>
      </c>
      <c r="P138" s="141">
        <f t="shared" si="1"/>
        <v>0</v>
      </c>
      <c r="Q138" s="141">
        <v>0</v>
      </c>
      <c r="R138" s="141">
        <f t="shared" si="2"/>
        <v>0</v>
      </c>
      <c r="S138" s="141">
        <v>0</v>
      </c>
      <c r="T138" s="142">
        <f t="shared" si="3"/>
        <v>0</v>
      </c>
      <c r="AR138" s="143" t="s">
        <v>136</v>
      </c>
      <c r="AT138" s="143" t="s">
        <v>106</v>
      </c>
      <c r="AU138" s="143" t="s">
        <v>116</v>
      </c>
      <c r="AY138" s="13" t="s">
        <v>108</v>
      </c>
      <c r="BE138" s="144">
        <f t="shared" si="4"/>
        <v>0</v>
      </c>
      <c r="BF138" s="144">
        <f t="shared" si="5"/>
        <v>0</v>
      </c>
      <c r="BG138" s="144">
        <f t="shared" si="6"/>
        <v>0</v>
      </c>
      <c r="BH138" s="144">
        <f t="shared" si="7"/>
        <v>0</v>
      </c>
      <c r="BI138" s="144">
        <f t="shared" si="8"/>
        <v>0</v>
      </c>
      <c r="BJ138" s="13" t="s">
        <v>116</v>
      </c>
      <c r="BK138" s="144">
        <f t="shared" si="9"/>
        <v>0</v>
      </c>
      <c r="BL138" s="13" t="s">
        <v>115</v>
      </c>
      <c r="BM138" s="143" t="s">
        <v>166</v>
      </c>
    </row>
    <row r="139" spans="2:65" s="1" customFormat="1" ht="16.5" customHeight="1" x14ac:dyDescent="0.2">
      <c r="B139" s="131"/>
      <c r="C139" s="145" t="s">
        <v>167</v>
      </c>
      <c r="D139" s="145" t="s">
        <v>106</v>
      </c>
      <c r="E139" s="146" t="s">
        <v>168</v>
      </c>
      <c r="F139" s="147" t="s">
        <v>169</v>
      </c>
      <c r="G139" s="148" t="s">
        <v>114</v>
      </c>
      <c r="H139" s="149">
        <v>12</v>
      </c>
      <c r="I139" s="150"/>
      <c r="J139" s="150">
        <f t="shared" si="0"/>
        <v>0</v>
      </c>
      <c r="K139" s="151"/>
      <c r="L139" s="152"/>
      <c r="M139" s="153" t="s">
        <v>1</v>
      </c>
      <c r="N139" s="154" t="s">
        <v>34</v>
      </c>
      <c r="O139" s="141">
        <v>0</v>
      </c>
      <c r="P139" s="141">
        <f t="shared" si="1"/>
        <v>0</v>
      </c>
      <c r="Q139" s="141">
        <v>0</v>
      </c>
      <c r="R139" s="141">
        <f t="shared" si="2"/>
        <v>0</v>
      </c>
      <c r="S139" s="141">
        <v>0</v>
      </c>
      <c r="T139" s="142">
        <f t="shared" si="3"/>
        <v>0</v>
      </c>
      <c r="AR139" s="143" t="s">
        <v>136</v>
      </c>
      <c r="AT139" s="143" t="s">
        <v>106</v>
      </c>
      <c r="AU139" s="143" t="s">
        <v>116</v>
      </c>
      <c r="AY139" s="13" t="s">
        <v>108</v>
      </c>
      <c r="BE139" s="144">
        <f t="shared" si="4"/>
        <v>0</v>
      </c>
      <c r="BF139" s="144">
        <f t="shared" si="5"/>
        <v>0</v>
      </c>
      <c r="BG139" s="144">
        <f t="shared" si="6"/>
        <v>0</v>
      </c>
      <c r="BH139" s="144">
        <f t="shared" si="7"/>
        <v>0</v>
      </c>
      <c r="BI139" s="144">
        <f t="shared" si="8"/>
        <v>0</v>
      </c>
      <c r="BJ139" s="13" t="s">
        <v>116</v>
      </c>
      <c r="BK139" s="144">
        <f t="shared" si="9"/>
        <v>0</v>
      </c>
      <c r="BL139" s="13" t="s">
        <v>115</v>
      </c>
      <c r="BM139" s="143" t="s">
        <v>170</v>
      </c>
    </row>
    <row r="140" spans="2:65" s="1" customFormat="1" ht="16.5" customHeight="1" x14ac:dyDescent="0.2">
      <c r="B140" s="131"/>
      <c r="C140" s="145" t="s">
        <v>171</v>
      </c>
      <c r="D140" s="145" t="s">
        <v>106</v>
      </c>
      <c r="E140" s="146" t="s">
        <v>172</v>
      </c>
      <c r="F140" s="147" t="s">
        <v>173</v>
      </c>
      <c r="G140" s="148" t="s">
        <v>114</v>
      </c>
      <c r="H140" s="149">
        <v>6</v>
      </c>
      <c r="I140" s="150"/>
      <c r="J140" s="150">
        <f t="shared" si="0"/>
        <v>0</v>
      </c>
      <c r="K140" s="151"/>
      <c r="L140" s="152"/>
      <c r="M140" s="153" t="s">
        <v>1</v>
      </c>
      <c r="N140" s="154" t="s">
        <v>34</v>
      </c>
      <c r="O140" s="141">
        <v>0</v>
      </c>
      <c r="P140" s="141">
        <f t="shared" si="1"/>
        <v>0</v>
      </c>
      <c r="Q140" s="141">
        <v>0</v>
      </c>
      <c r="R140" s="141">
        <f t="shared" si="2"/>
        <v>0</v>
      </c>
      <c r="S140" s="141">
        <v>0</v>
      </c>
      <c r="T140" s="142">
        <f t="shared" si="3"/>
        <v>0</v>
      </c>
      <c r="AR140" s="143" t="s">
        <v>136</v>
      </c>
      <c r="AT140" s="143" t="s">
        <v>106</v>
      </c>
      <c r="AU140" s="143" t="s">
        <v>116</v>
      </c>
      <c r="AY140" s="13" t="s">
        <v>108</v>
      </c>
      <c r="BE140" s="144">
        <f t="shared" si="4"/>
        <v>0</v>
      </c>
      <c r="BF140" s="144">
        <f t="shared" si="5"/>
        <v>0</v>
      </c>
      <c r="BG140" s="144">
        <f t="shared" si="6"/>
        <v>0</v>
      </c>
      <c r="BH140" s="144">
        <f t="shared" si="7"/>
        <v>0</v>
      </c>
      <c r="BI140" s="144">
        <f t="shared" si="8"/>
        <v>0</v>
      </c>
      <c r="BJ140" s="13" t="s">
        <v>116</v>
      </c>
      <c r="BK140" s="144">
        <f t="shared" si="9"/>
        <v>0</v>
      </c>
      <c r="BL140" s="13" t="s">
        <v>115</v>
      </c>
      <c r="BM140" s="143" t="s">
        <v>174</v>
      </c>
    </row>
    <row r="141" spans="2:65" s="1" customFormat="1" ht="16.5" customHeight="1" x14ac:dyDescent="0.2">
      <c r="B141" s="131"/>
      <c r="C141" s="145" t="s">
        <v>175</v>
      </c>
      <c r="D141" s="145" t="s">
        <v>106</v>
      </c>
      <c r="E141" s="146" t="s">
        <v>176</v>
      </c>
      <c r="F141" s="147" t="s">
        <v>177</v>
      </c>
      <c r="G141" s="148" t="s">
        <v>114</v>
      </c>
      <c r="H141" s="149">
        <v>1</v>
      </c>
      <c r="I141" s="150"/>
      <c r="J141" s="150">
        <f t="shared" si="0"/>
        <v>0</v>
      </c>
      <c r="K141" s="151"/>
      <c r="L141" s="152"/>
      <c r="M141" s="153" t="s">
        <v>1</v>
      </c>
      <c r="N141" s="154" t="s">
        <v>34</v>
      </c>
      <c r="O141" s="141">
        <v>0</v>
      </c>
      <c r="P141" s="141">
        <f t="shared" si="1"/>
        <v>0</v>
      </c>
      <c r="Q141" s="141">
        <v>0</v>
      </c>
      <c r="R141" s="141">
        <f t="shared" si="2"/>
        <v>0</v>
      </c>
      <c r="S141" s="141">
        <v>0</v>
      </c>
      <c r="T141" s="142">
        <f t="shared" si="3"/>
        <v>0</v>
      </c>
      <c r="AR141" s="143" t="s">
        <v>136</v>
      </c>
      <c r="AT141" s="143" t="s">
        <v>106</v>
      </c>
      <c r="AU141" s="143" t="s">
        <v>116</v>
      </c>
      <c r="AY141" s="13" t="s">
        <v>108</v>
      </c>
      <c r="BE141" s="144">
        <f t="shared" si="4"/>
        <v>0</v>
      </c>
      <c r="BF141" s="144">
        <f t="shared" si="5"/>
        <v>0</v>
      </c>
      <c r="BG141" s="144">
        <f t="shared" si="6"/>
        <v>0</v>
      </c>
      <c r="BH141" s="144">
        <f t="shared" si="7"/>
        <v>0</v>
      </c>
      <c r="BI141" s="144">
        <f t="shared" si="8"/>
        <v>0</v>
      </c>
      <c r="BJ141" s="13" t="s">
        <v>116</v>
      </c>
      <c r="BK141" s="144">
        <f t="shared" si="9"/>
        <v>0</v>
      </c>
      <c r="BL141" s="13" t="s">
        <v>115</v>
      </c>
      <c r="BM141" s="143" t="s">
        <v>178</v>
      </c>
    </row>
    <row r="142" spans="2:65" s="1" customFormat="1" ht="16.5" customHeight="1" x14ac:dyDescent="0.2">
      <c r="B142" s="131"/>
      <c r="C142" s="145" t="s">
        <v>179</v>
      </c>
      <c r="D142" s="145" t="s">
        <v>106</v>
      </c>
      <c r="E142" s="146" t="s">
        <v>180</v>
      </c>
      <c r="F142" s="147" t="s">
        <v>181</v>
      </c>
      <c r="G142" s="148" t="s">
        <v>157</v>
      </c>
      <c r="H142" s="149">
        <v>9</v>
      </c>
      <c r="I142" s="150"/>
      <c r="J142" s="150">
        <f t="shared" si="0"/>
        <v>0</v>
      </c>
      <c r="K142" s="151"/>
      <c r="L142" s="152"/>
      <c r="M142" s="153" t="s">
        <v>1</v>
      </c>
      <c r="N142" s="154" t="s">
        <v>34</v>
      </c>
      <c r="O142" s="141">
        <v>0</v>
      </c>
      <c r="P142" s="141">
        <f t="shared" si="1"/>
        <v>0</v>
      </c>
      <c r="Q142" s="141">
        <v>0</v>
      </c>
      <c r="R142" s="141">
        <f t="shared" si="2"/>
        <v>0</v>
      </c>
      <c r="S142" s="141">
        <v>0</v>
      </c>
      <c r="T142" s="142">
        <f t="shared" si="3"/>
        <v>0</v>
      </c>
      <c r="AR142" s="143" t="s">
        <v>136</v>
      </c>
      <c r="AT142" s="143" t="s">
        <v>106</v>
      </c>
      <c r="AU142" s="143" t="s">
        <v>116</v>
      </c>
      <c r="AY142" s="13" t="s">
        <v>108</v>
      </c>
      <c r="BE142" s="144">
        <f t="shared" si="4"/>
        <v>0</v>
      </c>
      <c r="BF142" s="144">
        <f t="shared" si="5"/>
        <v>0</v>
      </c>
      <c r="BG142" s="144">
        <f t="shared" si="6"/>
        <v>0</v>
      </c>
      <c r="BH142" s="144">
        <f t="shared" si="7"/>
        <v>0</v>
      </c>
      <c r="BI142" s="144">
        <f t="shared" si="8"/>
        <v>0</v>
      </c>
      <c r="BJ142" s="13" t="s">
        <v>116</v>
      </c>
      <c r="BK142" s="144">
        <f t="shared" si="9"/>
        <v>0</v>
      </c>
      <c r="BL142" s="13" t="s">
        <v>115</v>
      </c>
      <c r="BM142" s="143" t="s">
        <v>182</v>
      </c>
    </row>
    <row r="143" spans="2:65" s="1" customFormat="1" ht="16.5" customHeight="1" x14ac:dyDescent="0.2">
      <c r="B143" s="131"/>
      <c r="C143" s="145" t="s">
        <v>183</v>
      </c>
      <c r="D143" s="145" t="s">
        <v>106</v>
      </c>
      <c r="E143" s="146" t="s">
        <v>184</v>
      </c>
      <c r="F143" s="147" t="s">
        <v>185</v>
      </c>
      <c r="G143" s="148" t="s">
        <v>114</v>
      </c>
      <c r="H143" s="149">
        <v>3</v>
      </c>
      <c r="I143" s="150"/>
      <c r="J143" s="150">
        <f t="shared" si="0"/>
        <v>0</v>
      </c>
      <c r="K143" s="151"/>
      <c r="L143" s="152"/>
      <c r="M143" s="153" t="s">
        <v>1</v>
      </c>
      <c r="N143" s="154" t="s">
        <v>34</v>
      </c>
      <c r="O143" s="141">
        <v>0</v>
      </c>
      <c r="P143" s="141">
        <f t="shared" si="1"/>
        <v>0</v>
      </c>
      <c r="Q143" s="141">
        <v>0</v>
      </c>
      <c r="R143" s="141">
        <f t="shared" si="2"/>
        <v>0</v>
      </c>
      <c r="S143" s="141">
        <v>0</v>
      </c>
      <c r="T143" s="142">
        <f t="shared" si="3"/>
        <v>0</v>
      </c>
      <c r="AR143" s="143" t="s">
        <v>136</v>
      </c>
      <c r="AT143" s="143" t="s">
        <v>106</v>
      </c>
      <c r="AU143" s="143" t="s">
        <v>116</v>
      </c>
      <c r="AY143" s="13" t="s">
        <v>108</v>
      </c>
      <c r="BE143" s="144">
        <f t="shared" si="4"/>
        <v>0</v>
      </c>
      <c r="BF143" s="144">
        <f t="shared" si="5"/>
        <v>0</v>
      </c>
      <c r="BG143" s="144">
        <f t="shared" si="6"/>
        <v>0</v>
      </c>
      <c r="BH143" s="144">
        <f t="shared" si="7"/>
        <v>0</v>
      </c>
      <c r="BI143" s="144">
        <f t="shared" si="8"/>
        <v>0</v>
      </c>
      <c r="BJ143" s="13" t="s">
        <v>116</v>
      </c>
      <c r="BK143" s="144">
        <f t="shared" si="9"/>
        <v>0</v>
      </c>
      <c r="BL143" s="13" t="s">
        <v>115</v>
      </c>
      <c r="BM143" s="143" t="s">
        <v>186</v>
      </c>
    </row>
    <row r="144" spans="2:65" s="1" customFormat="1" ht="16.5" customHeight="1" x14ac:dyDescent="0.2">
      <c r="B144" s="131"/>
      <c r="C144" s="145" t="s">
        <v>187</v>
      </c>
      <c r="D144" s="145" t="s">
        <v>106</v>
      </c>
      <c r="E144" s="146" t="s">
        <v>168</v>
      </c>
      <c r="F144" s="147" t="s">
        <v>169</v>
      </c>
      <c r="G144" s="148" t="s">
        <v>114</v>
      </c>
      <c r="H144" s="149">
        <v>100</v>
      </c>
      <c r="I144" s="150"/>
      <c r="J144" s="150">
        <f t="shared" si="0"/>
        <v>0</v>
      </c>
      <c r="K144" s="151"/>
      <c r="L144" s="152"/>
      <c r="M144" s="153" t="s">
        <v>1</v>
      </c>
      <c r="N144" s="154" t="s">
        <v>34</v>
      </c>
      <c r="O144" s="141">
        <v>0</v>
      </c>
      <c r="P144" s="141">
        <f t="shared" si="1"/>
        <v>0</v>
      </c>
      <c r="Q144" s="141">
        <v>0</v>
      </c>
      <c r="R144" s="141">
        <f t="shared" si="2"/>
        <v>0</v>
      </c>
      <c r="S144" s="141">
        <v>0</v>
      </c>
      <c r="T144" s="142">
        <f t="shared" si="3"/>
        <v>0</v>
      </c>
      <c r="AR144" s="143" t="s">
        <v>136</v>
      </c>
      <c r="AT144" s="143" t="s">
        <v>106</v>
      </c>
      <c r="AU144" s="143" t="s">
        <v>116</v>
      </c>
      <c r="AY144" s="13" t="s">
        <v>108</v>
      </c>
      <c r="BE144" s="144">
        <f t="shared" si="4"/>
        <v>0</v>
      </c>
      <c r="BF144" s="144">
        <f t="shared" si="5"/>
        <v>0</v>
      </c>
      <c r="BG144" s="144">
        <f t="shared" si="6"/>
        <v>0</v>
      </c>
      <c r="BH144" s="144">
        <f t="shared" si="7"/>
        <v>0</v>
      </c>
      <c r="BI144" s="144">
        <f t="shared" si="8"/>
        <v>0</v>
      </c>
      <c r="BJ144" s="13" t="s">
        <v>116</v>
      </c>
      <c r="BK144" s="144">
        <f t="shared" si="9"/>
        <v>0</v>
      </c>
      <c r="BL144" s="13" t="s">
        <v>115</v>
      </c>
      <c r="BM144" s="143" t="s">
        <v>188</v>
      </c>
    </row>
    <row r="145" spans="2:65" s="1" customFormat="1" ht="33" customHeight="1" x14ac:dyDescent="0.2">
      <c r="B145" s="131"/>
      <c r="C145" s="132" t="s">
        <v>7</v>
      </c>
      <c r="D145" s="132" t="s">
        <v>111</v>
      </c>
      <c r="E145" s="133" t="s">
        <v>189</v>
      </c>
      <c r="F145" s="134" t="s">
        <v>190</v>
      </c>
      <c r="G145" s="135" t="s">
        <v>157</v>
      </c>
      <c r="H145" s="136">
        <v>12</v>
      </c>
      <c r="I145" s="137"/>
      <c r="J145" s="137">
        <f t="shared" si="0"/>
        <v>0</v>
      </c>
      <c r="K145" s="138"/>
      <c r="L145" s="25"/>
      <c r="M145" s="139" t="s">
        <v>1</v>
      </c>
      <c r="N145" s="140" t="s">
        <v>34</v>
      </c>
      <c r="O145" s="141">
        <v>0.83699999999999997</v>
      </c>
      <c r="P145" s="141">
        <f t="shared" si="1"/>
        <v>10.044</v>
      </c>
      <c r="Q145" s="141">
        <v>0</v>
      </c>
      <c r="R145" s="141">
        <f t="shared" si="2"/>
        <v>0</v>
      </c>
      <c r="S145" s="141">
        <v>0</v>
      </c>
      <c r="T145" s="142">
        <f t="shared" si="3"/>
        <v>0</v>
      </c>
      <c r="AR145" s="143" t="s">
        <v>115</v>
      </c>
      <c r="AT145" s="143" t="s">
        <v>111</v>
      </c>
      <c r="AU145" s="143" t="s">
        <v>116</v>
      </c>
      <c r="AY145" s="13" t="s">
        <v>108</v>
      </c>
      <c r="BE145" s="144">
        <f t="shared" si="4"/>
        <v>0</v>
      </c>
      <c r="BF145" s="144">
        <f t="shared" si="5"/>
        <v>0</v>
      </c>
      <c r="BG145" s="144">
        <f t="shared" si="6"/>
        <v>0</v>
      </c>
      <c r="BH145" s="144">
        <f t="shared" si="7"/>
        <v>0</v>
      </c>
      <c r="BI145" s="144">
        <f t="shared" si="8"/>
        <v>0</v>
      </c>
      <c r="BJ145" s="13" t="s">
        <v>116</v>
      </c>
      <c r="BK145" s="144">
        <f t="shared" si="9"/>
        <v>0</v>
      </c>
      <c r="BL145" s="13" t="s">
        <v>115</v>
      </c>
      <c r="BM145" s="143" t="s">
        <v>191</v>
      </c>
    </row>
    <row r="146" spans="2:65" s="1" customFormat="1" ht="16.5" customHeight="1" x14ac:dyDescent="0.2">
      <c r="B146" s="131"/>
      <c r="C146" s="145" t="s">
        <v>192</v>
      </c>
      <c r="D146" s="145" t="s">
        <v>106</v>
      </c>
      <c r="E146" s="146" t="s">
        <v>193</v>
      </c>
      <c r="F146" s="147" t="s">
        <v>194</v>
      </c>
      <c r="G146" s="148" t="s">
        <v>157</v>
      </c>
      <c r="H146" s="149">
        <v>12</v>
      </c>
      <c r="I146" s="150"/>
      <c r="J146" s="150">
        <f t="shared" si="0"/>
        <v>0</v>
      </c>
      <c r="K146" s="151"/>
      <c r="L146" s="152"/>
      <c r="M146" s="153" t="s">
        <v>1</v>
      </c>
      <c r="N146" s="154" t="s">
        <v>34</v>
      </c>
      <c r="O146" s="141">
        <v>0</v>
      </c>
      <c r="P146" s="141">
        <f t="shared" si="1"/>
        <v>0</v>
      </c>
      <c r="Q146" s="141">
        <v>0</v>
      </c>
      <c r="R146" s="141">
        <f t="shared" si="2"/>
        <v>0</v>
      </c>
      <c r="S146" s="141">
        <v>0</v>
      </c>
      <c r="T146" s="142">
        <f t="shared" si="3"/>
        <v>0</v>
      </c>
      <c r="AR146" s="143" t="s">
        <v>136</v>
      </c>
      <c r="AT146" s="143" t="s">
        <v>106</v>
      </c>
      <c r="AU146" s="143" t="s">
        <v>116</v>
      </c>
      <c r="AY146" s="13" t="s">
        <v>108</v>
      </c>
      <c r="BE146" s="144">
        <f t="shared" si="4"/>
        <v>0</v>
      </c>
      <c r="BF146" s="144">
        <f t="shared" si="5"/>
        <v>0</v>
      </c>
      <c r="BG146" s="144">
        <f t="shared" si="6"/>
        <v>0</v>
      </c>
      <c r="BH146" s="144">
        <f t="shared" si="7"/>
        <v>0</v>
      </c>
      <c r="BI146" s="144">
        <f t="shared" si="8"/>
        <v>0</v>
      </c>
      <c r="BJ146" s="13" t="s">
        <v>116</v>
      </c>
      <c r="BK146" s="144">
        <f t="shared" si="9"/>
        <v>0</v>
      </c>
      <c r="BL146" s="13" t="s">
        <v>115</v>
      </c>
      <c r="BM146" s="143" t="s">
        <v>195</v>
      </c>
    </row>
    <row r="147" spans="2:65" s="1" customFormat="1" ht="16.5" customHeight="1" x14ac:dyDescent="0.2">
      <c r="B147" s="131"/>
      <c r="C147" s="145" t="s">
        <v>196</v>
      </c>
      <c r="D147" s="145" t="s">
        <v>106</v>
      </c>
      <c r="E147" s="146" t="s">
        <v>197</v>
      </c>
      <c r="F147" s="147" t="s">
        <v>198</v>
      </c>
      <c r="G147" s="148" t="s">
        <v>114</v>
      </c>
      <c r="H147" s="149">
        <v>8</v>
      </c>
      <c r="I147" s="150"/>
      <c r="J147" s="150">
        <f t="shared" si="0"/>
        <v>0</v>
      </c>
      <c r="K147" s="151"/>
      <c r="L147" s="152"/>
      <c r="M147" s="153" t="s">
        <v>1</v>
      </c>
      <c r="N147" s="154" t="s">
        <v>34</v>
      </c>
      <c r="O147" s="141">
        <v>0</v>
      </c>
      <c r="P147" s="141">
        <f t="shared" si="1"/>
        <v>0</v>
      </c>
      <c r="Q147" s="141">
        <v>0</v>
      </c>
      <c r="R147" s="141">
        <f t="shared" si="2"/>
        <v>0</v>
      </c>
      <c r="S147" s="141">
        <v>0</v>
      </c>
      <c r="T147" s="142">
        <f t="shared" si="3"/>
        <v>0</v>
      </c>
      <c r="AR147" s="143" t="s">
        <v>136</v>
      </c>
      <c r="AT147" s="143" t="s">
        <v>106</v>
      </c>
      <c r="AU147" s="143" t="s">
        <v>116</v>
      </c>
      <c r="AY147" s="13" t="s">
        <v>108</v>
      </c>
      <c r="BE147" s="144">
        <f t="shared" si="4"/>
        <v>0</v>
      </c>
      <c r="BF147" s="144">
        <f t="shared" si="5"/>
        <v>0</v>
      </c>
      <c r="BG147" s="144">
        <f t="shared" si="6"/>
        <v>0</v>
      </c>
      <c r="BH147" s="144">
        <f t="shared" si="7"/>
        <v>0</v>
      </c>
      <c r="BI147" s="144">
        <f t="shared" si="8"/>
        <v>0</v>
      </c>
      <c r="BJ147" s="13" t="s">
        <v>116</v>
      </c>
      <c r="BK147" s="144">
        <f t="shared" si="9"/>
        <v>0</v>
      </c>
      <c r="BL147" s="13" t="s">
        <v>115</v>
      </c>
      <c r="BM147" s="143" t="s">
        <v>199</v>
      </c>
    </row>
    <row r="148" spans="2:65" s="1" customFormat="1" ht="16.5" customHeight="1" x14ac:dyDescent="0.2">
      <c r="B148" s="131"/>
      <c r="C148" s="145" t="s">
        <v>200</v>
      </c>
      <c r="D148" s="145" t="s">
        <v>106</v>
      </c>
      <c r="E148" s="146" t="s">
        <v>172</v>
      </c>
      <c r="F148" s="147" t="s">
        <v>173</v>
      </c>
      <c r="G148" s="148" t="s">
        <v>114</v>
      </c>
      <c r="H148" s="149">
        <v>12</v>
      </c>
      <c r="I148" s="150"/>
      <c r="J148" s="150">
        <f t="shared" si="0"/>
        <v>0</v>
      </c>
      <c r="K148" s="151"/>
      <c r="L148" s="152"/>
      <c r="M148" s="153" t="s">
        <v>1</v>
      </c>
      <c r="N148" s="154" t="s">
        <v>34</v>
      </c>
      <c r="O148" s="141">
        <v>0</v>
      </c>
      <c r="P148" s="141">
        <f t="shared" si="1"/>
        <v>0</v>
      </c>
      <c r="Q148" s="141">
        <v>0</v>
      </c>
      <c r="R148" s="141">
        <f t="shared" si="2"/>
        <v>0</v>
      </c>
      <c r="S148" s="141">
        <v>0</v>
      </c>
      <c r="T148" s="142">
        <f t="shared" si="3"/>
        <v>0</v>
      </c>
      <c r="AR148" s="143" t="s">
        <v>136</v>
      </c>
      <c r="AT148" s="143" t="s">
        <v>106</v>
      </c>
      <c r="AU148" s="143" t="s">
        <v>116</v>
      </c>
      <c r="AY148" s="13" t="s">
        <v>108</v>
      </c>
      <c r="BE148" s="144">
        <f t="shared" si="4"/>
        <v>0</v>
      </c>
      <c r="BF148" s="144">
        <f t="shared" si="5"/>
        <v>0</v>
      </c>
      <c r="BG148" s="144">
        <f t="shared" si="6"/>
        <v>0</v>
      </c>
      <c r="BH148" s="144">
        <f t="shared" si="7"/>
        <v>0</v>
      </c>
      <c r="BI148" s="144">
        <f t="shared" si="8"/>
        <v>0</v>
      </c>
      <c r="BJ148" s="13" t="s">
        <v>116</v>
      </c>
      <c r="BK148" s="144">
        <f t="shared" si="9"/>
        <v>0</v>
      </c>
      <c r="BL148" s="13" t="s">
        <v>115</v>
      </c>
      <c r="BM148" s="143" t="s">
        <v>201</v>
      </c>
    </row>
    <row r="149" spans="2:65" s="1" customFormat="1" ht="33" customHeight="1" x14ac:dyDescent="0.2">
      <c r="B149" s="131"/>
      <c r="C149" s="132" t="s">
        <v>202</v>
      </c>
      <c r="D149" s="132" t="s">
        <v>111</v>
      </c>
      <c r="E149" s="133" t="s">
        <v>189</v>
      </c>
      <c r="F149" s="134" t="s">
        <v>190</v>
      </c>
      <c r="G149" s="135" t="s">
        <v>157</v>
      </c>
      <c r="H149" s="136">
        <v>12</v>
      </c>
      <c r="I149" s="137"/>
      <c r="J149" s="137">
        <f t="shared" si="0"/>
        <v>0</v>
      </c>
      <c r="K149" s="138"/>
      <c r="L149" s="25"/>
      <c r="M149" s="139" t="s">
        <v>1</v>
      </c>
      <c r="N149" s="140" t="s">
        <v>34</v>
      </c>
      <c r="O149" s="141">
        <v>0.83699999999999997</v>
      </c>
      <c r="P149" s="141">
        <f t="shared" si="1"/>
        <v>10.044</v>
      </c>
      <c r="Q149" s="141">
        <v>0</v>
      </c>
      <c r="R149" s="141">
        <f t="shared" si="2"/>
        <v>0</v>
      </c>
      <c r="S149" s="141">
        <v>0</v>
      </c>
      <c r="T149" s="142">
        <f t="shared" si="3"/>
        <v>0</v>
      </c>
      <c r="AR149" s="143" t="s">
        <v>115</v>
      </c>
      <c r="AT149" s="143" t="s">
        <v>111</v>
      </c>
      <c r="AU149" s="143" t="s">
        <v>116</v>
      </c>
      <c r="AY149" s="13" t="s">
        <v>108</v>
      </c>
      <c r="BE149" s="144">
        <f t="shared" si="4"/>
        <v>0</v>
      </c>
      <c r="BF149" s="144">
        <f t="shared" si="5"/>
        <v>0</v>
      </c>
      <c r="BG149" s="144">
        <f t="shared" si="6"/>
        <v>0</v>
      </c>
      <c r="BH149" s="144">
        <f t="shared" si="7"/>
        <v>0</v>
      </c>
      <c r="BI149" s="144">
        <f t="shared" si="8"/>
        <v>0</v>
      </c>
      <c r="BJ149" s="13" t="s">
        <v>116</v>
      </c>
      <c r="BK149" s="144">
        <f t="shared" si="9"/>
        <v>0</v>
      </c>
      <c r="BL149" s="13" t="s">
        <v>115</v>
      </c>
      <c r="BM149" s="143" t="s">
        <v>203</v>
      </c>
    </row>
    <row r="150" spans="2:65" s="1" customFormat="1" ht="16.5" customHeight="1" x14ac:dyDescent="0.2">
      <c r="B150" s="131"/>
      <c r="C150" s="145" t="s">
        <v>204</v>
      </c>
      <c r="D150" s="145" t="s">
        <v>106</v>
      </c>
      <c r="E150" s="146" t="s">
        <v>193</v>
      </c>
      <c r="F150" s="147" t="s">
        <v>194</v>
      </c>
      <c r="G150" s="148" t="s">
        <v>157</v>
      </c>
      <c r="H150" s="149">
        <v>12</v>
      </c>
      <c r="I150" s="150"/>
      <c r="J150" s="150">
        <f t="shared" si="0"/>
        <v>0</v>
      </c>
      <c r="K150" s="151"/>
      <c r="L150" s="152"/>
      <c r="M150" s="153" t="s">
        <v>1</v>
      </c>
      <c r="N150" s="154" t="s">
        <v>34</v>
      </c>
      <c r="O150" s="141">
        <v>0</v>
      </c>
      <c r="P150" s="141">
        <f t="shared" si="1"/>
        <v>0</v>
      </c>
      <c r="Q150" s="141">
        <v>0</v>
      </c>
      <c r="R150" s="141">
        <f t="shared" si="2"/>
        <v>0</v>
      </c>
      <c r="S150" s="141">
        <v>0</v>
      </c>
      <c r="T150" s="142">
        <f t="shared" si="3"/>
        <v>0</v>
      </c>
      <c r="AR150" s="143" t="s">
        <v>136</v>
      </c>
      <c r="AT150" s="143" t="s">
        <v>106</v>
      </c>
      <c r="AU150" s="143" t="s">
        <v>116</v>
      </c>
      <c r="AY150" s="13" t="s">
        <v>108</v>
      </c>
      <c r="BE150" s="144">
        <f t="shared" si="4"/>
        <v>0</v>
      </c>
      <c r="BF150" s="144">
        <f t="shared" si="5"/>
        <v>0</v>
      </c>
      <c r="BG150" s="144">
        <f t="shared" si="6"/>
        <v>0</v>
      </c>
      <c r="BH150" s="144">
        <f t="shared" si="7"/>
        <v>0</v>
      </c>
      <c r="BI150" s="144">
        <f t="shared" si="8"/>
        <v>0</v>
      </c>
      <c r="BJ150" s="13" t="s">
        <v>116</v>
      </c>
      <c r="BK150" s="144">
        <f t="shared" si="9"/>
        <v>0</v>
      </c>
      <c r="BL150" s="13" t="s">
        <v>115</v>
      </c>
      <c r="BM150" s="143" t="s">
        <v>205</v>
      </c>
    </row>
    <row r="151" spans="2:65" s="1" customFormat="1" ht="16.5" customHeight="1" x14ac:dyDescent="0.2">
      <c r="B151" s="131"/>
      <c r="C151" s="145" t="s">
        <v>206</v>
      </c>
      <c r="D151" s="145" t="s">
        <v>106</v>
      </c>
      <c r="E151" s="146" t="s">
        <v>197</v>
      </c>
      <c r="F151" s="147" t="s">
        <v>198</v>
      </c>
      <c r="G151" s="148" t="s">
        <v>114</v>
      </c>
      <c r="H151" s="149">
        <v>8</v>
      </c>
      <c r="I151" s="150"/>
      <c r="J151" s="150">
        <f t="shared" si="0"/>
        <v>0</v>
      </c>
      <c r="K151" s="151"/>
      <c r="L151" s="152"/>
      <c r="M151" s="153" t="s">
        <v>1</v>
      </c>
      <c r="N151" s="154" t="s">
        <v>34</v>
      </c>
      <c r="O151" s="141">
        <v>0</v>
      </c>
      <c r="P151" s="141">
        <f t="shared" si="1"/>
        <v>0</v>
      </c>
      <c r="Q151" s="141">
        <v>0</v>
      </c>
      <c r="R151" s="141">
        <f t="shared" si="2"/>
        <v>0</v>
      </c>
      <c r="S151" s="141">
        <v>0</v>
      </c>
      <c r="T151" s="142">
        <f t="shared" si="3"/>
        <v>0</v>
      </c>
      <c r="AR151" s="143" t="s">
        <v>136</v>
      </c>
      <c r="AT151" s="143" t="s">
        <v>106</v>
      </c>
      <c r="AU151" s="143" t="s">
        <v>116</v>
      </c>
      <c r="AY151" s="13" t="s">
        <v>108</v>
      </c>
      <c r="BE151" s="144">
        <f t="shared" si="4"/>
        <v>0</v>
      </c>
      <c r="BF151" s="144">
        <f t="shared" si="5"/>
        <v>0</v>
      </c>
      <c r="BG151" s="144">
        <f t="shared" si="6"/>
        <v>0</v>
      </c>
      <c r="BH151" s="144">
        <f t="shared" si="7"/>
        <v>0</v>
      </c>
      <c r="BI151" s="144">
        <f t="shared" si="8"/>
        <v>0</v>
      </c>
      <c r="BJ151" s="13" t="s">
        <v>116</v>
      </c>
      <c r="BK151" s="144">
        <f t="shared" si="9"/>
        <v>0</v>
      </c>
      <c r="BL151" s="13" t="s">
        <v>115</v>
      </c>
      <c r="BM151" s="143" t="s">
        <v>207</v>
      </c>
    </row>
    <row r="152" spans="2:65" s="1" customFormat="1" ht="16.5" customHeight="1" x14ac:dyDescent="0.2">
      <c r="B152" s="131"/>
      <c r="C152" s="145" t="s">
        <v>208</v>
      </c>
      <c r="D152" s="145" t="s">
        <v>106</v>
      </c>
      <c r="E152" s="146" t="s">
        <v>172</v>
      </c>
      <c r="F152" s="147" t="s">
        <v>173</v>
      </c>
      <c r="G152" s="148" t="s">
        <v>114</v>
      </c>
      <c r="H152" s="149">
        <v>12</v>
      </c>
      <c r="I152" s="150"/>
      <c r="J152" s="150">
        <f t="shared" si="0"/>
        <v>0</v>
      </c>
      <c r="K152" s="151"/>
      <c r="L152" s="152"/>
      <c r="M152" s="153" t="s">
        <v>1</v>
      </c>
      <c r="N152" s="154" t="s">
        <v>34</v>
      </c>
      <c r="O152" s="141">
        <v>0</v>
      </c>
      <c r="P152" s="141">
        <f t="shared" si="1"/>
        <v>0</v>
      </c>
      <c r="Q152" s="141">
        <v>0</v>
      </c>
      <c r="R152" s="141">
        <f t="shared" si="2"/>
        <v>0</v>
      </c>
      <c r="S152" s="141">
        <v>0</v>
      </c>
      <c r="T152" s="142">
        <f t="shared" si="3"/>
        <v>0</v>
      </c>
      <c r="AR152" s="143" t="s">
        <v>136</v>
      </c>
      <c r="AT152" s="143" t="s">
        <v>106</v>
      </c>
      <c r="AU152" s="143" t="s">
        <v>116</v>
      </c>
      <c r="AY152" s="13" t="s">
        <v>108</v>
      </c>
      <c r="BE152" s="144">
        <f t="shared" si="4"/>
        <v>0</v>
      </c>
      <c r="BF152" s="144">
        <f t="shared" si="5"/>
        <v>0</v>
      </c>
      <c r="BG152" s="144">
        <f t="shared" si="6"/>
        <v>0</v>
      </c>
      <c r="BH152" s="144">
        <f t="shared" si="7"/>
        <v>0</v>
      </c>
      <c r="BI152" s="144">
        <f t="shared" si="8"/>
        <v>0</v>
      </c>
      <c r="BJ152" s="13" t="s">
        <v>116</v>
      </c>
      <c r="BK152" s="144">
        <f t="shared" si="9"/>
        <v>0</v>
      </c>
      <c r="BL152" s="13" t="s">
        <v>115</v>
      </c>
      <c r="BM152" s="143" t="s">
        <v>209</v>
      </c>
    </row>
    <row r="153" spans="2:65" s="1" customFormat="1" ht="24.25" customHeight="1" x14ac:dyDescent="0.2">
      <c r="B153" s="131"/>
      <c r="C153" s="132" t="s">
        <v>210</v>
      </c>
      <c r="D153" s="132" t="s">
        <v>111</v>
      </c>
      <c r="E153" s="133" t="s">
        <v>211</v>
      </c>
      <c r="F153" s="134" t="s">
        <v>212</v>
      </c>
      <c r="G153" s="135" t="s">
        <v>114</v>
      </c>
      <c r="H153" s="136">
        <v>50</v>
      </c>
      <c r="I153" s="137"/>
      <c r="J153" s="137">
        <f t="shared" si="0"/>
        <v>0</v>
      </c>
      <c r="K153" s="138"/>
      <c r="L153" s="25"/>
      <c r="M153" s="139" t="s">
        <v>1</v>
      </c>
      <c r="N153" s="140" t="s">
        <v>34</v>
      </c>
      <c r="O153" s="141">
        <v>4.5999999999999999E-2</v>
      </c>
      <c r="P153" s="141">
        <f t="shared" si="1"/>
        <v>2.2999999999999998</v>
      </c>
      <c r="Q153" s="141">
        <v>0</v>
      </c>
      <c r="R153" s="141">
        <f t="shared" si="2"/>
        <v>0</v>
      </c>
      <c r="S153" s="141">
        <v>0</v>
      </c>
      <c r="T153" s="142">
        <f t="shared" si="3"/>
        <v>0</v>
      </c>
      <c r="AR153" s="143" t="s">
        <v>115</v>
      </c>
      <c r="AT153" s="143" t="s">
        <v>111</v>
      </c>
      <c r="AU153" s="143" t="s">
        <v>116</v>
      </c>
      <c r="AY153" s="13" t="s">
        <v>108</v>
      </c>
      <c r="BE153" s="144">
        <f t="shared" si="4"/>
        <v>0</v>
      </c>
      <c r="BF153" s="144">
        <f t="shared" si="5"/>
        <v>0</v>
      </c>
      <c r="BG153" s="144">
        <f t="shared" si="6"/>
        <v>0</v>
      </c>
      <c r="BH153" s="144">
        <f t="shared" si="7"/>
        <v>0</v>
      </c>
      <c r="BI153" s="144">
        <f t="shared" si="8"/>
        <v>0</v>
      </c>
      <c r="BJ153" s="13" t="s">
        <v>116</v>
      </c>
      <c r="BK153" s="144">
        <f t="shared" si="9"/>
        <v>0</v>
      </c>
      <c r="BL153" s="13" t="s">
        <v>115</v>
      </c>
      <c r="BM153" s="143" t="s">
        <v>213</v>
      </c>
    </row>
    <row r="154" spans="2:65" s="1" customFormat="1" ht="16.5" customHeight="1" x14ac:dyDescent="0.2">
      <c r="B154" s="131"/>
      <c r="C154" s="145" t="s">
        <v>214</v>
      </c>
      <c r="D154" s="145" t="s">
        <v>106</v>
      </c>
      <c r="E154" s="146" t="s">
        <v>215</v>
      </c>
      <c r="F154" s="147" t="s">
        <v>216</v>
      </c>
      <c r="G154" s="148" t="s">
        <v>114</v>
      </c>
      <c r="H154" s="149">
        <v>50</v>
      </c>
      <c r="I154" s="150"/>
      <c r="J154" s="150">
        <f t="shared" si="0"/>
        <v>0</v>
      </c>
      <c r="K154" s="151"/>
      <c r="L154" s="152"/>
      <c r="M154" s="153" t="s">
        <v>1</v>
      </c>
      <c r="N154" s="154" t="s">
        <v>34</v>
      </c>
      <c r="O154" s="141">
        <v>0</v>
      </c>
      <c r="P154" s="141">
        <f t="shared" si="1"/>
        <v>0</v>
      </c>
      <c r="Q154" s="141">
        <v>0</v>
      </c>
      <c r="R154" s="141">
        <f t="shared" si="2"/>
        <v>0</v>
      </c>
      <c r="S154" s="141">
        <v>0</v>
      </c>
      <c r="T154" s="142">
        <f t="shared" si="3"/>
        <v>0</v>
      </c>
      <c r="AR154" s="143" t="s">
        <v>136</v>
      </c>
      <c r="AT154" s="143" t="s">
        <v>106</v>
      </c>
      <c r="AU154" s="143" t="s">
        <v>116</v>
      </c>
      <c r="AY154" s="13" t="s">
        <v>108</v>
      </c>
      <c r="BE154" s="144">
        <f t="shared" si="4"/>
        <v>0</v>
      </c>
      <c r="BF154" s="144">
        <f t="shared" si="5"/>
        <v>0</v>
      </c>
      <c r="BG154" s="144">
        <f t="shared" si="6"/>
        <v>0</v>
      </c>
      <c r="BH154" s="144">
        <f t="shared" si="7"/>
        <v>0</v>
      </c>
      <c r="BI154" s="144">
        <f t="shared" si="8"/>
        <v>0</v>
      </c>
      <c r="BJ154" s="13" t="s">
        <v>116</v>
      </c>
      <c r="BK154" s="144">
        <f t="shared" si="9"/>
        <v>0</v>
      </c>
      <c r="BL154" s="13" t="s">
        <v>115</v>
      </c>
      <c r="BM154" s="143" t="s">
        <v>217</v>
      </c>
    </row>
    <row r="155" spans="2:65" s="1" customFormat="1" ht="24.25" customHeight="1" x14ac:dyDescent="0.2">
      <c r="B155" s="131"/>
      <c r="C155" s="132" t="s">
        <v>218</v>
      </c>
      <c r="D155" s="132" t="s">
        <v>111</v>
      </c>
      <c r="E155" s="133" t="s">
        <v>211</v>
      </c>
      <c r="F155" s="134" t="s">
        <v>212</v>
      </c>
      <c r="G155" s="135" t="s">
        <v>114</v>
      </c>
      <c r="H155" s="136">
        <v>100</v>
      </c>
      <c r="I155" s="137"/>
      <c r="J155" s="137">
        <f t="shared" si="0"/>
        <v>0</v>
      </c>
      <c r="K155" s="138"/>
      <c r="L155" s="25"/>
      <c r="M155" s="139" t="s">
        <v>1</v>
      </c>
      <c r="N155" s="140" t="s">
        <v>34</v>
      </c>
      <c r="O155" s="141">
        <v>4.5999999999999999E-2</v>
      </c>
      <c r="P155" s="141">
        <f t="shared" si="1"/>
        <v>4.5999999999999996</v>
      </c>
      <c r="Q155" s="141">
        <v>0</v>
      </c>
      <c r="R155" s="141">
        <f t="shared" si="2"/>
        <v>0</v>
      </c>
      <c r="S155" s="141">
        <v>0</v>
      </c>
      <c r="T155" s="142">
        <f t="shared" si="3"/>
        <v>0</v>
      </c>
      <c r="AR155" s="143" t="s">
        <v>115</v>
      </c>
      <c r="AT155" s="143" t="s">
        <v>111</v>
      </c>
      <c r="AU155" s="143" t="s">
        <v>116</v>
      </c>
      <c r="AY155" s="13" t="s">
        <v>108</v>
      </c>
      <c r="BE155" s="144">
        <f t="shared" si="4"/>
        <v>0</v>
      </c>
      <c r="BF155" s="144">
        <f t="shared" si="5"/>
        <v>0</v>
      </c>
      <c r="BG155" s="144">
        <f t="shared" si="6"/>
        <v>0</v>
      </c>
      <c r="BH155" s="144">
        <f t="shared" si="7"/>
        <v>0</v>
      </c>
      <c r="BI155" s="144">
        <f t="shared" si="8"/>
        <v>0</v>
      </c>
      <c r="BJ155" s="13" t="s">
        <v>116</v>
      </c>
      <c r="BK155" s="144">
        <f t="shared" si="9"/>
        <v>0</v>
      </c>
      <c r="BL155" s="13" t="s">
        <v>115</v>
      </c>
      <c r="BM155" s="143" t="s">
        <v>219</v>
      </c>
    </row>
    <row r="156" spans="2:65" s="1" customFormat="1" ht="16.5" customHeight="1" x14ac:dyDescent="0.2">
      <c r="B156" s="131"/>
      <c r="C156" s="145" t="s">
        <v>220</v>
      </c>
      <c r="D156" s="145" t="s">
        <v>106</v>
      </c>
      <c r="E156" s="146" t="s">
        <v>221</v>
      </c>
      <c r="F156" s="147" t="s">
        <v>222</v>
      </c>
      <c r="G156" s="148" t="s">
        <v>114</v>
      </c>
      <c r="H156" s="149">
        <v>100</v>
      </c>
      <c r="I156" s="150"/>
      <c r="J156" s="150">
        <f t="shared" si="0"/>
        <v>0</v>
      </c>
      <c r="K156" s="151"/>
      <c r="L156" s="152"/>
      <c r="M156" s="153" t="s">
        <v>1</v>
      </c>
      <c r="N156" s="154" t="s">
        <v>34</v>
      </c>
      <c r="O156" s="141">
        <v>0</v>
      </c>
      <c r="P156" s="141">
        <f t="shared" si="1"/>
        <v>0</v>
      </c>
      <c r="Q156" s="141">
        <v>0</v>
      </c>
      <c r="R156" s="141">
        <f t="shared" si="2"/>
        <v>0</v>
      </c>
      <c r="S156" s="141">
        <v>0</v>
      </c>
      <c r="T156" s="142">
        <f t="shared" si="3"/>
        <v>0</v>
      </c>
      <c r="AR156" s="143" t="s">
        <v>136</v>
      </c>
      <c r="AT156" s="143" t="s">
        <v>106</v>
      </c>
      <c r="AU156" s="143" t="s">
        <v>116</v>
      </c>
      <c r="AY156" s="13" t="s">
        <v>108</v>
      </c>
      <c r="BE156" s="144">
        <f t="shared" si="4"/>
        <v>0</v>
      </c>
      <c r="BF156" s="144">
        <f t="shared" si="5"/>
        <v>0</v>
      </c>
      <c r="BG156" s="144">
        <f t="shared" si="6"/>
        <v>0</v>
      </c>
      <c r="BH156" s="144">
        <f t="shared" si="7"/>
        <v>0</v>
      </c>
      <c r="BI156" s="144">
        <f t="shared" si="8"/>
        <v>0</v>
      </c>
      <c r="BJ156" s="13" t="s">
        <v>116</v>
      </c>
      <c r="BK156" s="144">
        <f t="shared" si="9"/>
        <v>0</v>
      </c>
      <c r="BL156" s="13" t="s">
        <v>115</v>
      </c>
      <c r="BM156" s="143" t="s">
        <v>223</v>
      </c>
    </row>
    <row r="157" spans="2:65" s="1" customFormat="1" ht="24.25" customHeight="1" x14ac:dyDescent="0.2">
      <c r="B157" s="131"/>
      <c r="C157" s="132" t="s">
        <v>224</v>
      </c>
      <c r="D157" s="132" t="s">
        <v>111</v>
      </c>
      <c r="E157" s="133" t="s">
        <v>225</v>
      </c>
      <c r="F157" s="134" t="s">
        <v>226</v>
      </c>
      <c r="G157" s="135" t="s">
        <v>114</v>
      </c>
      <c r="H157" s="136">
        <v>60</v>
      </c>
      <c r="I157" s="137"/>
      <c r="J157" s="137">
        <f t="shared" si="0"/>
        <v>0</v>
      </c>
      <c r="K157" s="138"/>
      <c r="L157" s="25"/>
      <c r="M157" s="139" t="s">
        <v>1</v>
      </c>
      <c r="N157" s="140" t="s">
        <v>34</v>
      </c>
      <c r="O157" s="141">
        <v>7.8E-2</v>
      </c>
      <c r="P157" s="141">
        <f t="shared" si="1"/>
        <v>4.68</v>
      </c>
      <c r="Q157" s="141">
        <v>0</v>
      </c>
      <c r="R157" s="141">
        <f t="shared" si="2"/>
        <v>0</v>
      </c>
      <c r="S157" s="141">
        <v>0</v>
      </c>
      <c r="T157" s="142">
        <f t="shared" si="3"/>
        <v>0</v>
      </c>
      <c r="AR157" s="143" t="s">
        <v>115</v>
      </c>
      <c r="AT157" s="143" t="s">
        <v>111</v>
      </c>
      <c r="AU157" s="143" t="s">
        <v>116</v>
      </c>
      <c r="AY157" s="13" t="s">
        <v>108</v>
      </c>
      <c r="BE157" s="144">
        <f t="shared" si="4"/>
        <v>0</v>
      </c>
      <c r="BF157" s="144">
        <f t="shared" si="5"/>
        <v>0</v>
      </c>
      <c r="BG157" s="144">
        <f t="shared" si="6"/>
        <v>0</v>
      </c>
      <c r="BH157" s="144">
        <f t="shared" si="7"/>
        <v>0</v>
      </c>
      <c r="BI157" s="144">
        <f t="shared" si="8"/>
        <v>0</v>
      </c>
      <c r="BJ157" s="13" t="s">
        <v>116</v>
      </c>
      <c r="BK157" s="144">
        <f t="shared" si="9"/>
        <v>0</v>
      </c>
      <c r="BL157" s="13" t="s">
        <v>115</v>
      </c>
      <c r="BM157" s="143" t="s">
        <v>227</v>
      </c>
    </row>
    <row r="158" spans="2:65" s="1" customFormat="1" ht="16.5" customHeight="1" x14ac:dyDescent="0.2">
      <c r="B158" s="131"/>
      <c r="C158" s="145" t="s">
        <v>228</v>
      </c>
      <c r="D158" s="145" t="s">
        <v>106</v>
      </c>
      <c r="E158" s="146" t="s">
        <v>229</v>
      </c>
      <c r="F158" s="147" t="s">
        <v>230</v>
      </c>
      <c r="G158" s="148" t="s">
        <v>114</v>
      </c>
      <c r="H158" s="149">
        <v>60</v>
      </c>
      <c r="I158" s="150"/>
      <c r="J158" s="150">
        <f t="shared" ref="J158:J189" si="10">ROUND(I158*H158,2)</f>
        <v>0</v>
      </c>
      <c r="K158" s="151"/>
      <c r="L158" s="152"/>
      <c r="M158" s="153" t="s">
        <v>1</v>
      </c>
      <c r="N158" s="154" t="s">
        <v>34</v>
      </c>
      <c r="O158" s="141">
        <v>0</v>
      </c>
      <c r="P158" s="141">
        <f t="shared" ref="P158:P189" si="11">O158*H158</f>
        <v>0</v>
      </c>
      <c r="Q158" s="141">
        <v>0</v>
      </c>
      <c r="R158" s="141">
        <f t="shared" ref="R158:R189" si="12">Q158*H158</f>
        <v>0</v>
      </c>
      <c r="S158" s="141">
        <v>0</v>
      </c>
      <c r="T158" s="142">
        <f t="shared" ref="T158:T189" si="13">S158*H158</f>
        <v>0</v>
      </c>
      <c r="AR158" s="143" t="s">
        <v>136</v>
      </c>
      <c r="AT158" s="143" t="s">
        <v>106</v>
      </c>
      <c r="AU158" s="143" t="s">
        <v>116</v>
      </c>
      <c r="AY158" s="13" t="s">
        <v>108</v>
      </c>
      <c r="BE158" s="144">
        <f t="shared" ref="BE158:BE189" si="14">IF(N158="základná",J158,0)</f>
        <v>0</v>
      </c>
      <c r="BF158" s="144">
        <f t="shared" ref="BF158:BF189" si="15">IF(N158="znížená",J158,0)</f>
        <v>0</v>
      </c>
      <c r="BG158" s="144">
        <f t="shared" ref="BG158:BG189" si="16">IF(N158="zákl. prenesená",J158,0)</f>
        <v>0</v>
      </c>
      <c r="BH158" s="144">
        <f t="shared" ref="BH158:BH189" si="17">IF(N158="zníž. prenesená",J158,0)</f>
        <v>0</v>
      </c>
      <c r="BI158" s="144">
        <f t="shared" ref="BI158:BI189" si="18">IF(N158="nulová",J158,0)</f>
        <v>0</v>
      </c>
      <c r="BJ158" s="13" t="s">
        <v>116</v>
      </c>
      <c r="BK158" s="144">
        <f t="shared" ref="BK158:BK189" si="19">ROUND(I158*H158,2)</f>
        <v>0</v>
      </c>
      <c r="BL158" s="13" t="s">
        <v>115</v>
      </c>
      <c r="BM158" s="143" t="s">
        <v>231</v>
      </c>
    </row>
    <row r="159" spans="2:65" s="1" customFormat="1" ht="24.25" customHeight="1" x14ac:dyDescent="0.2">
      <c r="B159" s="131"/>
      <c r="C159" s="132" t="s">
        <v>232</v>
      </c>
      <c r="D159" s="132" t="s">
        <v>111</v>
      </c>
      <c r="E159" s="133" t="s">
        <v>233</v>
      </c>
      <c r="F159" s="134" t="s">
        <v>234</v>
      </c>
      <c r="G159" s="135" t="s">
        <v>157</v>
      </c>
      <c r="H159" s="136">
        <v>141</v>
      </c>
      <c r="I159" s="137"/>
      <c r="J159" s="137">
        <f t="shared" si="10"/>
        <v>0</v>
      </c>
      <c r="K159" s="138"/>
      <c r="L159" s="25"/>
      <c r="M159" s="139" t="s">
        <v>1</v>
      </c>
      <c r="N159" s="140" t="s">
        <v>34</v>
      </c>
      <c r="O159" s="141">
        <v>0.66700000000000004</v>
      </c>
      <c r="P159" s="141">
        <f t="shared" si="11"/>
        <v>94.047000000000011</v>
      </c>
      <c r="Q159" s="141">
        <v>0</v>
      </c>
      <c r="R159" s="141">
        <f t="shared" si="12"/>
        <v>0</v>
      </c>
      <c r="S159" s="141">
        <v>0</v>
      </c>
      <c r="T159" s="142">
        <f t="shared" si="13"/>
        <v>0</v>
      </c>
      <c r="AR159" s="143" t="s">
        <v>115</v>
      </c>
      <c r="AT159" s="143" t="s">
        <v>111</v>
      </c>
      <c r="AU159" s="143" t="s">
        <v>116</v>
      </c>
      <c r="AY159" s="13" t="s">
        <v>108</v>
      </c>
      <c r="BE159" s="144">
        <f t="shared" si="14"/>
        <v>0</v>
      </c>
      <c r="BF159" s="144">
        <f t="shared" si="15"/>
        <v>0</v>
      </c>
      <c r="BG159" s="144">
        <f t="shared" si="16"/>
        <v>0</v>
      </c>
      <c r="BH159" s="144">
        <f t="shared" si="17"/>
        <v>0</v>
      </c>
      <c r="BI159" s="144">
        <f t="shared" si="18"/>
        <v>0</v>
      </c>
      <c r="BJ159" s="13" t="s">
        <v>116</v>
      </c>
      <c r="BK159" s="144">
        <f t="shared" si="19"/>
        <v>0</v>
      </c>
      <c r="BL159" s="13" t="s">
        <v>115</v>
      </c>
      <c r="BM159" s="143" t="s">
        <v>235</v>
      </c>
    </row>
    <row r="160" spans="2:65" s="1" customFormat="1" ht="16.5" customHeight="1" x14ac:dyDescent="0.2">
      <c r="B160" s="131"/>
      <c r="C160" s="145" t="s">
        <v>236</v>
      </c>
      <c r="D160" s="145" t="s">
        <v>106</v>
      </c>
      <c r="E160" s="146" t="s">
        <v>237</v>
      </c>
      <c r="F160" s="147" t="s">
        <v>238</v>
      </c>
      <c r="G160" s="148" t="s">
        <v>157</v>
      </c>
      <c r="H160" s="149">
        <v>141</v>
      </c>
      <c r="I160" s="150"/>
      <c r="J160" s="150">
        <f t="shared" si="10"/>
        <v>0</v>
      </c>
      <c r="K160" s="151"/>
      <c r="L160" s="152"/>
      <c r="M160" s="153" t="s">
        <v>1</v>
      </c>
      <c r="N160" s="154" t="s">
        <v>34</v>
      </c>
      <c r="O160" s="141">
        <v>0</v>
      </c>
      <c r="P160" s="141">
        <f t="shared" si="11"/>
        <v>0</v>
      </c>
      <c r="Q160" s="141">
        <v>0</v>
      </c>
      <c r="R160" s="141">
        <f t="shared" si="12"/>
        <v>0</v>
      </c>
      <c r="S160" s="141">
        <v>0</v>
      </c>
      <c r="T160" s="142">
        <f t="shared" si="13"/>
        <v>0</v>
      </c>
      <c r="AR160" s="143" t="s">
        <v>136</v>
      </c>
      <c r="AT160" s="143" t="s">
        <v>106</v>
      </c>
      <c r="AU160" s="143" t="s">
        <v>116</v>
      </c>
      <c r="AY160" s="13" t="s">
        <v>108</v>
      </c>
      <c r="BE160" s="144">
        <f t="shared" si="14"/>
        <v>0</v>
      </c>
      <c r="BF160" s="144">
        <f t="shared" si="15"/>
        <v>0</v>
      </c>
      <c r="BG160" s="144">
        <f t="shared" si="16"/>
        <v>0</v>
      </c>
      <c r="BH160" s="144">
        <f t="shared" si="17"/>
        <v>0</v>
      </c>
      <c r="BI160" s="144">
        <f t="shared" si="18"/>
        <v>0</v>
      </c>
      <c r="BJ160" s="13" t="s">
        <v>116</v>
      </c>
      <c r="BK160" s="144">
        <f t="shared" si="19"/>
        <v>0</v>
      </c>
      <c r="BL160" s="13" t="s">
        <v>115</v>
      </c>
      <c r="BM160" s="143" t="s">
        <v>239</v>
      </c>
    </row>
    <row r="161" spans="2:65" s="1" customFormat="1" ht="16.5" customHeight="1" x14ac:dyDescent="0.2">
      <c r="B161" s="131"/>
      <c r="C161" s="145" t="s">
        <v>240</v>
      </c>
      <c r="D161" s="145" t="s">
        <v>106</v>
      </c>
      <c r="E161" s="146" t="s">
        <v>241</v>
      </c>
      <c r="F161" s="147" t="s">
        <v>242</v>
      </c>
      <c r="G161" s="148" t="s">
        <v>114</v>
      </c>
      <c r="H161" s="149">
        <v>56</v>
      </c>
      <c r="I161" s="150"/>
      <c r="J161" s="150">
        <f t="shared" si="10"/>
        <v>0</v>
      </c>
      <c r="K161" s="151"/>
      <c r="L161" s="152"/>
      <c r="M161" s="153" t="s">
        <v>1</v>
      </c>
      <c r="N161" s="154" t="s">
        <v>34</v>
      </c>
      <c r="O161" s="141">
        <v>0</v>
      </c>
      <c r="P161" s="141">
        <f t="shared" si="11"/>
        <v>0</v>
      </c>
      <c r="Q161" s="141">
        <v>0</v>
      </c>
      <c r="R161" s="141">
        <f t="shared" si="12"/>
        <v>0</v>
      </c>
      <c r="S161" s="141">
        <v>0</v>
      </c>
      <c r="T161" s="142">
        <f t="shared" si="13"/>
        <v>0</v>
      </c>
      <c r="AR161" s="143" t="s">
        <v>136</v>
      </c>
      <c r="AT161" s="143" t="s">
        <v>106</v>
      </c>
      <c r="AU161" s="143" t="s">
        <v>116</v>
      </c>
      <c r="AY161" s="13" t="s">
        <v>108</v>
      </c>
      <c r="BE161" s="144">
        <f t="shared" si="14"/>
        <v>0</v>
      </c>
      <c r="BF161" s="144">
        <f t="shared" si="15"/>
        <v>0</v>
      </c>
      <c r="BG161" s="144">
        <f t="shared" si="16"/>
        <v>0</v>
      </c>
      <c r="BH161" s="144">
        <f t="shared" si="17"/>
        <v>0</v>
      </c>
      <c r="BI161" s="144">
        <f t="shared" si="18"/>
        <v>0</v>
      </c>
      <c r="BJ161" s="13" t="s">
        <v>116</v>
      </c>
      <c r="BK161" s="144">
        <f t="shared" si="19"/>
        <v>0</v>
      </c>
      <c r="BL161" s="13" t="s">
        <v>115</v>
      </c>
      <c r="BM161" s="143" t="s">
        <v>243</v>
      </c>
    </row>
    <row r="162" spans="2:65" s="1" customFormat="1" ht="16.5" customHeight="1" x14ac:dyDescent="0.2">
      <c r="B162" s="131"/>
      <c r="C162" s="145" t="s">
        <v>244</v>
      </c>
      <c r="D162" s="145" t="s">
        <v>106</v>
      </c>
      <c r="E162" s="146" t="s">
        <v>245</v>
      </c>
      <c r="F162" s="147" t="s">
        <v>246</v>
      </c>
      <c r="G162" s="148" t="s">
        <v>114</v>
      </c>
      <c r="H162" s="149">
        <v>56</v>
      </c>
      <c r="I162" s="150"/>
      <c r="J162" s="150">
        <f t="shared" si="10"/>
        <v>0</v>
      </c>
      <c r="K162" s="151"/>
      <c r="L162" s="152"/>
      <c r="M162" s="153" t="s">
        <v>1</v>
      </c>
      <c r="N162" s="154" t="s">
        <v>34</v>
      </c>
      <c r="O162" s="141">
        <v>0</v>
      </c>
      <c r="P162" s="141">
        <f t="shared" si="11"/>
        <v>0</v>
      </c>
      <c r="Q162" s="141">
        <v>0</v>
      </c>
      <c r="R162" s="141">
        <f t="shared" si="12"/>
        <v>0</v>
      </c>
      <c r="S162" s="141">
        <v>0</v>
      </c>
      <c r="T162" s="142">
        <f t="shared" si="13"/>
        <v>0</v>
      </c>
      <c r="AR162" s="143" t="s">
        <v>136</v>
      </c>
      <c r="AT162" s="143" t="s">
        <v>106</v>
      </c>
      <c r="AU162" s="143" t="s">
        <v>116</v>
      </c>
      <c r="AY162" s="13" t="s">
        <v>108</v>
      </c>
      <c r="BE162" s="144">
        <f t="shared" si="14"/>
        <v>0</v>
      </c>
      <c r="BF162" s="144">
        <f t="shared" si="15"/>
        <v>0</v>
      </c>
      <c r="BG162" s="144">
        <f t="shared" si="16"/>
        <v>0</v>
      </c>
      <c r="BH162" s="144">
        <f t="shared" si="17"/>
        <v>0</v>
      </c>
      <c r="BI162" s="144">
        <f t="shared" si="18"/>
        <v>0</v>
      </c>
      <c r="BJ162" s="13" t="s">
        <v>116</v>
      </c>
      <c r="BK162" s="144">
        <f t="shared" si="19"/>
        <v>0</v>
      </c>
      <c r="BL162" s="13" t="s">
        <v>115</v>
      </c>
      <c r="BM162" s="143" t="s">
        <v>247</v>
      </c>
    </row>
    <row r="163" spans="2:65" s="1" customFormat="1" ht="16.5" customHeight="1" x14ac:dyDescent="0.2">
      <c r="B163" s="131"/>
      <c r="C163" s="145" t="s">
        <v>248</v>
      </c>
      <c r="D163" s="145" t="s">
        <v>106</v>
      </c>
      <c r="E163" s="146" t="s">
        <v>249</v>
      </c>
      <c r="F163" s="147" t="s">
        <v>250</v>
      </c>
      <c r="G163" s="148" t="s">
        <v>114</v>
      </c>
      <c r="H163" s="149">
        <v>56</v>
      </c>
      <c r="I163" s="150"/>
      <c r="J163" s="150">
        <f t="shared" si="10"/>
        <v>0</v>
      </c>
      <c r="K163" s="151"/>
      <c r="L163" s="152"/>
      <c r="M163" s="153" t="s">
        <v>1</v>
      </c>
      <c r="N163" s="154" t="s">
        <v>34</v>
      </c>
      <c r="O163" s="141">
        <v>0</v>
      </c>
      <c r="P163" s="141">
        <f t="shared" si="11"/>
        <v>0</v>
      </c>
      <c r="Q163" s="141">
        <v>0</v>
      </c>
      <c r="R163" s="141">
        <f t="shared" si="12"/>
        <v>0</v>
      </c>
      <c r="S163" s="141">
        <v>0</v>
      </c>
      <c r="T163" s="142">
        <f t="shared" si="13"/>
        <v>0</v>
      </c>
      <c r="AR163" s="143" t="s">
        <v>136</v>
      </c>
      <c r="AT163" s="143" t="s">
        <v>106</v>
      </c>
      <c r="AU163" s="143" t="s">
        <v>116</v>
      </c>
      <c r="AY163" s="13" t="s">
        <v>108</v>
      </c>
      <c r="BE163" s="144">
        <f t="shared" si="14"/>
        <v>0</v>
      </c>
      <c r="BF163" s="144">
        <f t="shared" si="15"/>
        <v>0</v>
      </c>
      <c r="BG163" s="144">
        <f t="shared" si="16"/>
        <v>0</v>
      </c>
      <c r="BH163" s="144">
        <f t="shared" si="17"/>
        <v>0</v>
      </c>
      <c r="BI163" s="144">
        <f t="shared" si="18"/>
        <v>0</v>
      </c>
      <c r="BJ163" s="13" t="s">
        <v>116</v>
      </c>
      <c r="BK163" s="144">
        <f t="shared" si="19"/>
        <v>0</v>
      </c>
      <c r="BL163" s="13" t="s">
        <v>115</v>
      </c>
      <c r="BM163" s="143" t="s">
        <v>251</v>
      </c>
    </row>
    <row r="164" spans="2:65" s="1" customFormat="1" ht="16.5" customHeight="1" x14ac:dyDescent="0.2">
      <c r="B164" s="131"/>
      <c r="C164" s="145" t="s">
        <v>252</v>
      </c>
      <c r="D164" s="145" t="s">
        <v>106</v>
      </c>
      <c r="E164" s="146" t="s">
        <v>253</v>
      </c>
      <c r="F164" s="147" t="s">
        <v>254</v>
      </c>
      <c r="G164" s="148" t="s">
        <v>114</v>
      </c>
      <c r="H164" s="149">
        <v>56</v>
      </c>
      <c r="I164" s="150"/>
      <c r="J164" s="150">
        <f t="shared" si="10"/>
        <v>0</v>
      </c>
      <c r="K164" s="151"/>
      <c r="L164" s="152"/>
      <c r="M164" s="153" t="s">
        <v>1</v>
      </c>
      <c r="N164" s="154" t="s">
        <v>34</v>
      </c>
      <c r="O164" s="141">
        <v>0</v>
      </c>
      <c r="P164" s="141">
        <f t="shared" si="11"/>
        <v>0</v>
      </c>
      <c r="Q164" s="141">
        <v>0</v>
      </c>
      <c r="R164" s="141">
        <f t="shared" si="12"/>
        <v>0</v>
      </c>
      <c r="S164" s="141">
        <v>0</v>
      </c>
      <c r="T164" s="142">
        <f t="shared" si="13"/>
        <v>0</v>
      </c>
      <c r="AR164" s="143" t="s">
        <v>136</v>
      </c>
      <c r="AT164" s="143" t="s">
        <v>106</v>
      </c>
      <c r="AU164" s="143" t="s">
        <v>116</v>
      </c>
      <c r="AY164" s="13" t="s">
        <v>108</v>
      </c>
      <c r="BE164" s="144">
        <f t="shared" si="14"/>
        <v>0</v>
      </c>
      <c r="BF164" s="144">
        <f t="shared" si="15"/>
        <v>0</v>
      </c>
      <c r="BG164" s="144">
        <f t="shared" si="16"/>
        <v>0</v>
      </c>
      <c r="BH164" s="144">
        <f t="shared" si="17"/>
        <v>0</v>
      </c>
      <c r="BI164" s="144">
        <f t="shared" si="18"/>
        <v>0</v>
      </c>
      <c r="BJ164" s="13" t="s">
        <v>116</v>
      </c>
      <c r="BK164" s="144">
        <f t="shared" si="19"/>
        <v>0</v>
      </c>
      <c r="BL164" s="13" t="s">
        <v>115</v>
      </c>
      <c r="BM164" s="143" t="s">
        <v>255</v>
      </c>
    </row>
    <row r="165" spans="2:65" s="1" customFormat="1" ht="16.5" customHeight="1" x14ac:dyDescent="0.2">
      <c r="B165" s="131"/>
      <c r="C165" s="145" t="s">
        <v>256</v>
      </c>
      <c r="D165" s="145" t="s">
        <v>106</v>
      </c>
      <c r="E165" s="146" t="s">
        <v>257</v>
      </c>
      <c r="F165" s="147" t="s">
        <v>258</v>
      </c>
      <c r="G165" s="148" t="s">
        <v>114</v>
      </c>
      <c r="H165" s="149">
        <v>56</v>
      </c>
      <c r="I165" s="150"/>
      <c r="J165" s="150">
        <f t="shared" si="10"/>
        <v>0</v>
      </c>
      <c r="K165" s="151"/>
      <c r="L165" s="152"/>
      <c r="M165" s="153" t="s">
        <v>1</v>
      </c>
      <c r="N165" s="154" t="s">
        <v>34</v>
      </c>
      <c r="O165" s="141">
        <v>0</v>
      </c>
      <c r="P165" s="141">
        <f t="shared" si="11"/>
        <v>0</v>
      </c>
      <c r="Q165" s="141">
        <v>0</v>
      </c>
      <c r="R165" s="141">
        <f t="shared" si="12"/>
        <v>0</v>
      </c>
      <c r="S165" s="141">
        <v>0</v>
      </c>
      <c r="T165" s="142">
        <f t="shared" si="13"/>
        <v>0</v>
      </c>
      <c r="AR165" s="143" t="s">
        <v>136</v>
      </c>
      <c r="AT165" s="143" t="s">
        <v>106</v>
      </c>
      <c r="AU165" s="143" t="s">
        <v>116</v>
      </c>
      <c r="AY165" s="13" t="s">
        <v>108</v>
      </c>
      <c r="BE165" s="144">
        <f t="shared" si="14"/>
        <v>0</v>
      </c>
      <c r="BF165" s="144">
        <f t="shared" si="15"/>
        <v>0</v>
      </c>
      <c r="BG165" s="144">
        <f t="shared" si="16"/>
        <v>0</v>
      </c>
      <c r="BH165" s="144">
        <f t="shared" si="17"/>
        <v>0</v>
      </c>
      <c r="BI165" s="144">
        <f t="shared" si="18"/>
        <v>0</v>
      </c>
      <c r="BJ165" s="13" t="s">
        <v>116</v>
      </c>
      <c r="BK165" s="144">
        <f t="shared" si="19"/>
        <v>0</v>
      </c>
      <c r="BL165" s="13" t="s">
        <v>115</v>
      </c>
      <c r="BM165" s="143" t="s">
        <v>259</v>
      </c>
    </row>
    <row r="166" spans="2:65" s="1" customFormat="1" ht="16.5" customHeight="1" x14ac:dyDescent="0.2">
      <c r="B166" s="131"/>
      <c r="C166" s="145" t="s">
        <v>260</v>
      </c>
      <c r="D166" s="145" t="s">
        <v>106</v>
      </c>
      <c r="E166" s="146" t="s">
        <v>261</v>
      </c>
      <c r="F166" s="147" t="s">
        <v>262</v>
      </c>
      <c r="G166" s="148" t="s">
        <v>114</v>
      </c>
      <c r="H166" s="149">
        <v>100</v>
      </c>
      <c r="I166" s="150"/>
      <c r="J166" s="150">
        <f t="shared" si="10"/>
        <v>0</v>
      </c>
      <c r="K166" s="151"/>
      <c r="L166" s="152"/>
      <c r="M166" s="153" t="s">
        <v>1</v>
      </c>
      <c r="N166" s="154" t="s">
        <v>34</v>
      </c>
      <c r="O166" s="141">
        <v>0</v>
      </c>
      <c r="P166" s="141">
        <f t="shared" si="11"/>
        <v>0</v>
      </c>
      <c r="Q166" s="141">
        <v>0</v>
      </c>
      <c r="R166" s="141">
        <f t="shared" si="12"/>
        <v>0</v>
      </c>
      <c r="S166" s="141">
        <v>0</v>
      </c>
      <c r="T166" s="142">
        <f t="shared" si="13"/>
        <v>0</v>
      </c>
      <c r="AR166" s="143" t="s">
        <v>136</v>
      </c>
      <c r="AT166" s="143" t="s">
        <v>106</v>
      </c>
      <c r="AU166" s="143" t="s">
        <v>116</v>
      </c>
      <c r="AY166" s="13" t="s">
        <v>108</v>
      </c>
      <c r="BE166" s="144">
        <f t="shared" si="14"/>
        <v>0</v>
      </c>
      <c r="BF166" s="144">
        <f t="shared" si="15"/>
        <v>0</v>
      </c>
      <c r="BG166" s="144">
        <f t="shared" si="16"/>
        <v>0</v>
      </c>
      <c r="BH166" s="144">
        <f t="shared" si="17"/>
        <v>0</v>
      </c>
      <c r="BI166" s="144">
        <f t="shared" si="18"/>
        <v>0</v>
      </c>
      <c r="BJ166" s="13" t="s">
        <v>116</v>
      </c>
      <c r="BK166" s="144">
        <f t="shared" si="19"/>
        <v>0</v>
      </c>
      <c r="BL166" s="13" t="s">
        <v>115</v>
      </c>
      <c r="BM166" s="143" t="s">
        <v>263</v>
      </c>
    </row>
    <row r="167" spans="2:65" s="1" customFormat="1" ht="16.5" customHeight="1" x14ac:dyDescent="0.2">
      <c r="B167" s="131"/>
      <c r="C167" s="145" t="s">
        <v>264</v>
      </c>
      <c r="D167" s="145" t="s">
        <v>106</v>
      </c>
      <c r="E167" s="146" t="s">
        <v>265</v>
      </c>
      <c r="F167" s="147" t="s">
        <v>266</v>
      </c>
      <c r="G167" s="148" t="s">
        <v>114</v>
      </c>
      <c r="H167" s="149">
        <v>113</v>
      </c>
      <c r="I167" s="150"/>
      <c r="J167" s="150">
        <f t="shared" si="10"/>
        <v>0</v>
      </c>
      <c r="K167" s="151"/>
      <c r="L167" s="152"/>
      <c r="M167" s="153" t="s">
        <v>1</v>
      </c>
      <c r="N167" s="154" t="s">
        <v>34</v>
      </c>
      <c r="O167" s="141">
        <v>0</v>
      </c>
      <c r="P167" s="141">
        <f t="shared" si="11"/>
        <v>0</v>
      </c>
      <c r="Q167" s="141">
        <v>0</v>
      </c>
      <c r="R167" s="141">
        <f t="shared" si="12"/>
        <v>0</v>
      </c>
      <c r="S167" s="141">
        <v>0</v>
      </c>
      <c r="T167" s="142">
        <f t="shared" si="13"/>
        <v>0</v>
      </c>
      <c r="AR167" s="143" t="s">
        <v>136</v>
      </c>
      <c r="AT167" s="143" t="s">
        <v>106</v>
      </c>
      <c r="AU167" s="143" t="s">
        <v>116</v>
      </c>
      <c r="AY167" s="13" t="s">
        <v>108</v>
      </c>
      <c r="BE167" s="144">
        <f t="shared" si="14"/>
        <v>0</v>
      </c>
      <c r="BF167" s="144">
        <f t="shared" si="15"/>
        <v>0</v>
      </c>
      <c r="BG167" s="144">
        <f t="shared" si="16"/>
        <v>0</v>
      </c>
      <c r="BH167" s="144">
        <f t="shared" si="17"/>
        <v>0</v>
      </c>
      <c r="BI167" s="144">
        <f t="shared" si="18"/>
        <v>0</v>
      </c>
      <c r="BJ167" s="13" t="s">
        <v>116</v>
      </c>
      <c r="BK167" s="144">
        <f t="shared" si="19"/>
        <v>0</v>
      </c>
      <c r="BL167" s="13" t="s">
        <v>115</v>
      </c>
      <c r="BM167" s="143" t="s">
        <v>267</v>
      </c>
    </row>
    <row r="168" spans="2:65" s="1" customFormat="1" ht="16.5" customHeight="1" x14ac:dyDescent="0.2">
      <c r="B168" s="131"/>
      <c r="C168" s="145" t="s">
        <v>268</v>
      </c>
      <c r="D168" s="145" t="s">
        <v>106</v>
      </c>
      <c r="E168" s="146" t="s">
        <v>269</v>
      </c>
      <c r="F168" s="147" t="s">
        <v>270</v>
      </c>
      <c r="G168" s="148" t="s">
        <v>114</v>
      </c>
      <c r="H168" s="149">
        <v>4</v>
      </c>
      <c r="I168" s="150"/>
      <c r="J168" s="150">
        <f t="shared" si="10"/>
        <v>0</v>
      </c>
      <c r="K168" s="151"/>
      <c r="L168" s="152"/>
      <c r="M168" s="153" t="s">
        <v>1</v>
      </c>
      <c r="N168" s="154" t="s">
        <v>34</v>
      </c>
      <c r="O168" s="141">
        <v>0</v>
      </c>
      <c r="P168" s="141">
        <f t="shared" si="11"/>
        <v>0</v>
      </c>
      <c r="Q168" s="141">
        <v>0</v>
      </c>
      <c r="R168" s="141">
        <f t="shared" si="12"/>
        <v>0</v>
      </c>
      <c r="S168" s="141">
        <v>0</v>
      </c>
      <c r="T168" s="142">
        <f t="shared" si="13"/>
        <v>0</v>
      </c>
      <c r="AR168" s="143" t="s">
        <v>136</v>
      </c>
      <c r="AT168" s="143" t="s">
        <v>106</v>
      </c>
      <c r="AU168" s="143" t="s">
        <v>116</v>
      </c>
      <c r="AY168" s="13" t="s">
        <v>108</v>
      </c>
      <c r="BE168" s="144">
        <f t="shared" si="14"/>
        <v>0</v>
      </c>
      <c r="BF168" s="144">
        <f t="shared" si="15"/>
        <v>0</v>
      </c>
      <c r="BG168" s="144">
        <f t="shared" si="16"/>
        <v>0</v>
      </c>
      <c r="BH168" s="144">
        <f t="shared" si="17"/>
        <v>0</v>
      </c>
      <c r="BI168" s="144">
        <f t="shared" si="18"/>
        <v>0</v>
      </c>
      <c r="BJ168" s="13" t="s">
        <v>116</v>
      </c>
      <c r="BK168" s="144">
        <f t="shared" si="19"/>
        <v>0</v>
      </c>
      <c r="BL168" s="13" t="s">
        <v>115</v>
      </c>
      <c r="BM168" s="143" t="s">
        <v>271</v>
      </c>
    </row>
    <row r="169" spans="2:65" s="1" customFormat="1" ht="16.5" customHeight="1" x14ac:dyDescent="0.2">
      <c r="B169" s="131"/>
      <c r="C169" s="145" t="s">
        <v>272</v>
      </c>
      <c r="D169" s="145" t="s">
        <v>106</v>
      </c>
      <c r="E169" s="146" t="s">
        <v>273</v>
      </c>
      <c r="F169" s="147" t="s">
        <v>274</v>
      </c>
      <c r="G169" s="148" t="s">
        <v>114</v>
      </c>
      <c r="H169" s="149">
        <v>2</v>
      </c>
      <c r="I169" s="150"/>
      <c r="J169" s="150">
        <f t="shared" si="10"/>
        <v>0</v>
      </c>
      <c r="K169" s="151"/>
      <c r="L169" s="152"/>
      <c r="M169" s="153" t="s">
        <v>1</v>
      </c>
      <c r="N169" s="154" t="s">
        <v>34</v>
      </c>
      <c r="O169" s="141">
        <v>0</v>
      </c>
      <c r="P169" s="141">
        <f t="shared" si="11"/>
        <v>0</v>
      </c>
      <c r="Q169" s="141">
        <v>0</v>
      </c>
      <c r="R169" s="141">
        <f t="shared" si="12"/>
        <v>0</v>
      </c>
      <c r="S169" s="141">
        <v>0</v>
      </c>
      <c r="T169" s="142">
        <f t="shared" si="13"/>
        <v>0</v>
      </c>
      <c r="AR169" s="143" t="s">
        <v>136</v>
      </c>
      <c r="AT169" s="143" t="s">
        <v>106</v>
      </c>
      <c r="AU169" s="143" t="s">
        <v>116</v>
      </c>
      <c r="AY169" s="13" t="s">
        <v>108</v>
      </c>
      <c r="BE169" s="144">
        <f t="shared" si="14"/>
        <v>0</v>
      </c>
      <c r="BF169" s="144">
        <f t="shared" si="15"/>
        <v>0</v>
      </c>
      <c r="BG169" s="144">
        <f t="shared" si="16"/>
        <v>0</v>
      </c>
      <c r="BH169" s="144">
        <f t="shared" si="17"/>
        <v>0</v>
      </c>
      <c r="BI169" s="144">
        <f t="shared" si="18"/>
        <v>0</v>
      </c>
      <c r="BJ169" s="13" t="s">
        <v>116</v>
      </c>
      <c r="BK169" s="144">
        <f t="shared" si="19"/>
        <v>0</v>
      </c>
      <c r="BL169" s="13" t="s">
        <v>115</v>
      </c>
      <c r="BM169" s="143" t="s">
        <v>275</v>
      </c>
    </row>
    <row r="170" spans="2:65" s="1" customFormat="1" ht="16.5" customHeight="1" x14ac:dyDescent="0.2">
      <c r="B170" s="131"/>
      <c r="C170" s="145" t="s">
        <v>276</v>
      </c>
      <c r="D170" s="145" t="s">
        <v>106</v>
      </c>
      <c r="E170" s="146" t="s">
        <v>277</v>
      </c>
      <c r="F170" s="147" t="s">
        <v>278</v>
      </c>
      <c r="G170" s="148" t="s">
        <v>114</v>
      </c>
      <c r="H170" s="149">
        <v>1</v>
      </c>
      <c r="I170" s="150"/>
      <c r="J170" s="150">
        <f t="shared" si="10"/>
        <v>0</v>
      </c>
      <c r="K170" s="151"/>
      <c r="L170" s="152"/>
      <c r="M170" s="153" t="s">
        <v>1</v>
      </c>
      <c r="N170" s="154" t="s">
        <v>34</v>
      </c>
      <c r="O170" s="141">
        <v>0</v>
      </c>
      <c r="P170" s="141">
        <f t="shared" si="11"/>
        <v>0</v>
      </c>
      <c r="Q170" s="141">
        <v>0</v>
      </c>
      <c r="R170" s="141">
        <f t="shared" si="12"/>
        <v>0</v>
      </c>
      <c r="S170" s="141">
        <v>0</v>
      </c>
      <c r="T170" s="142">
        <f t="shared" si="13"/>
        <v>0</v>
      </c>
      <c r="AR170" s="143" t="s">
        <v>136</v>
      </c>
      <c r="AT170" s="143" t="s">
        <v>106</v>
      </c>
      <c r="AU170" s="143" t="s">
        <v>116</v>
      </c>
      <c r="AY170" s="13" t="s">
        <v>108</v>
      </c>
      <c r="BE170" s="144">
        <f t="shared" si="14"/>
        <v>0</v>
      </c>
      <c r="BF170" s="144">
        <f t="shared" si="15"/>
        <v>0</v>
      </c>
      <c r="BG170" s="144">
        <f t="shared" si="16"/>
        <v>0</v>
      </c>
      <c r="BH170" s="144">
        <f t="shared" si="17"/>
        <v>0</v>
      </c>
      <c r="BI170" s="144">
        <f t="shared" si="18"/>
        <v>0</v>
      </c>
      <c r="BJ170" s="13" t="s">
        <v>116</v>
      </c>
      <c r="BK170" s="144">
        <f t="shared" si="19"/>
        <v>0</v>
      </c>
      <c r="BL170" s="13" t="s">
        <v>115</v>
      </c>
      <c r="BM170" s="143" t="s">
        <v>279</v>
      </c>
    </row>
    <row r="171" spans="2:65" s="1" customFormat="1" ht="16.5" customHeight="1" x14ac:dyDescent="0.2">
      <c r="B171" s="131"/>
      <c r="C171" s="145" t="s">
        <v>280</v>
      </c>
      <c r="D171" s="145" t="s">
        <v>106</v>
      </c>
      <c r="E171" s="146" t="s">
        <v>281</v>
      </c>
      <c r="F171" s="147" t="s">
        <v>282</v>
      </c>
      <c r="G171" s="148" t="s">
        <v>157</v>
      </c>
      <c r="H171" s="149">
        <v>141</v>
      </c>
      <c r="I171" s="150"/>
      <c r="J171" s="150">
        <f t="shared" si="10"/>
        <v>0</v>
      </c>
      <c r="K171" s="151"/>
      <c r="L171" s="152"/>
      <c r="M171" s="153" t="s">
        <v>1</v>
      </c>
      <c r="N171" s="154" t="s">
        <v>34</v>
      </c>
      <c r="O171" s="141">
        <v>0</v>
      </c>
      <c r="P171" s="141">
        <f t="shared" si="11"/>
        <v>0</v>
      </c>
      <c r="Q171" s="141">
        <v>0</v>
      </c>
      <c r="R171" s="141">
        <f t="shared" si="12"/>
        <v>0</v>
      </c>
      <c r="S171" s="141">
        <v>0</v>
      </c>
      <c r="T171" s="142">
        <f t="shared" si="13"/>
        <v>0</v>
      </c>
      <c r="AR171" s="143" t="s">
        <v>136</v>
      </c>
      <c r="AT171" s="143" t="s">
        <v>106</v>
      </c>
      <c r="AU171" s="143" t="s">
        <v>116</v>
      </c>
      <c r="AY171" s="13" t="s">
        <v>108</v>
      </c>
      <c r="BE171" s="144">
        <f t="shared" si="14"/>
        <v>0</v>
      </c>
      <c r="BF171" s="144">
        <f t="shared" si="15"/>
        <v>0</v>
      </c>
      <c r="BG171" s="144">
        <f t="shared" si="16"/>
        <v>0</v>
      </c>
      <c r="BH171" s="144">
        <f t="shared" si="17"/>
        <v>0</v>
      </c>
      <c r="BI171" s="144">
        <f t="shared" si="18"/>
        <v>0</v>
      </c>
      <c r="BJ171" s="13" t="s">
        <v>116</v>
      </c>
      <c r="BK171" s="144">
        <f t="shared" si="19"/>
        <v>0</v>
      </c>
      <c r="BL171" s="13" t="s">
        <v>115</v>
      </c>
      <c r="BM171" s="143" t="s">
        <v>283</v>
      </c>
    </row>
    <row r="172" spans="2:65" s="1" customFormat="1" ht="16.5" customHeight="1" x14ac:dyDescent="0.2">
      <c r="B172" s="131"/>
      <c r="C172" s="145" t="s">
        <v>284</v>
      </c>
      <c r="D172" s="145" t="s">
        <v>106</v>
      </c>
      <c r="E172" s="146" t="s">
        <v>285</v>
      </c>
      <c r="F172" s="147" t="s">
        <v>286</v>
      </c>
      <c r="G172" s="148" t="s">
        <v>114</v>
      </c>
      <c r="H172" s="149">
        <v>47</v>
      </c>
      <c r="I172" s="150"/>
      <c r="J172" s="150">
        <f t="shared" si="10"/>
        <v>0</v>
      </c>
      <c r="K172" s="151"/>
      <c r="L172" s="152"/>
      <c r="M172" s="153" t="s">
        <v>1</v>
      </c>
      <c r="N172" s="154" t="s">
        <v>34</v>
      </c>
      <c r="O172" s="141">
        <v>0</v>
      </c>
      <c r="P172" s="141">
        <f t="shared" si="11"/>
        <v>0</v>
      </c>
      <c r="Q172" s="141">
        <v>0</v>
      </c>
      <c r="R172" s="141">
        <f t="shared" si="12"/>
        <v>0</v>
      </c>
      <c r="S172" s="141">
        <v>0</v>
      </c>
      <c r="T172" s="142">
        <f t="shared" si="13"/>
        <v>0</v>
      </c>
      <c r="AR172" s="143" t="s">
        <v>136</v>
      </c>
      <c r="AT172" s="143" t="s">
        <v>106</v>
      </c>
      <c r="AU172" s="143" t="s">
        <v>116</v>
      </c>
      <c r="AY172" s="13" t="s">
        <v>108</v>
      </c>
      <c r="BE172" s="144">
        <f t="shared" si="14"/>
        <v>0</v>
      </c>
      <c r="BF172" s="144">
        <f t="shared" si="15"/>
        <v>0</v>
      </c>
      <c r="BG172" s="144">
        <f t="shared" si="16"/>
        <v>0</v>
      </c>
      <c r="BH172" s="144">
        <f t="shared" si="17"/>
        <v>0</v>
      </c>
      <c r="BI172" s="144">
        <f t="shared" si="18"/>
        <v>0</v>
      </c>
      <c r="BJ172" s="13" t="s">
        <v>116</v>
      </c>
      <c r="BK172" s="144">
        <f t="shared" si="19"/>
        <v>0</v>
      </c>
      <c r="BL172" s="13" t="s">
        <v>115</v>
      </c>
      <c r="BM172" s="143" t="s">
        <v>287</v>
      </c>
    </row>
    <row r="173" spans="2:65" s="1" customFormat="1" ht="16.5" customHeight="1" x14ac:dyDescent="0.2">
      <c r="B173" s="131"/>
      <c r="C173" s="145" t="s">
        <v>288</v>
      </c>
      <c r="D173" s="145" t="s">
        <v>106</v>
      </c>
      <c r="E173" s="146" t="s">
        <v>261</v>
      </c>
      <c r="F173" s="147" t="s">
        <v>262</v>
      </c>
      <c r="G173" s="148" t="s">
        <v>114</v>
      </c>
      <c r="H173" s="149">
        <v>200</v>
      </c>
      <c r="I173" s="150"/>
      <c r="J173" s="150">
        <f t="shared" si="10"/>
        <v>0</v>
      </c>
      <c r="K173" s="151"/>
      <c r="L173" s="152"/>
      <c r="M173" s="153" t="s">
        <v>1</v>
      </c>
      <c r="N173" s="154" t="s">
        <v>34</v>
      </c>
      <c r="O173" s="141">
        <v>0</v>
      </c>
      <c r="P173" s="141">
        <f t="shared" si="11"/>
        <v>0</v>
      </c>
      <c r="Q173" s="141">
        <v>0</v>
      </c>
      <c r="R173" s="141">
        <f t="shared" si="12"/>
        <v>0</v>
      </c>
      <c r="S173" s="141">
        <v>0</v>
      </c>
      <c r="T173" s="142">
        <f t="shared" si="13"/>
        <v>0</v>
      </c>
      <c r="AR173" s="143" t="s">
        <v>136</v>
      </c>
      <c r="AT173" s="143" t="s">
        <v>106</v>
      </c>
      <c r="AU173" s="143" t="s">
        <v>116</v>
      </c>
      <c r="AY173" s="13" t="s">
        <v>108</v>
      </c>
      <c r="BE173" s="144">
        <f t="shared" si="14"/>
        <v>0</v>
      </c>
      <c r="BF173" s="144">
        <f t="shared" si="15"/>
        <v>0</v>
      </c>
      <c r="BG173" s="144">
        <f t="shared" si="16"/>
        <v>0</v>
      </c>
      <c r="BH173" s="144">
        <f t="shared" si="17"/>
        <v>0</v>
      </c>
      <c r="BI173" s="144">
        <f t="shared" si="18"/>
        <v>0</v>
      </c>
      <c r="BJ173" s="13" t="s">
        <v>116</v>
      </c>
      <c r="BK173" s="144">
        <f t="shared" si="19"/>
        <v>0</v>
      </c>
      <c r="BL173" s="13" t="s">
        <v>115</v>
      </c>
      <c r="BM173" s="143" t="s">
        <v>289</v>
      </c>
    </row>
    <row r="174" spans="2:65" s="1" customFormat="1" ht="33" customHeight="1" x14ac:dyDescent="0.2">
      <c r="B174" s="131"/>
      <c r="C174" s="132" t="s">
        <v>290</v>
      </c>
      <c r="D174" s="132" t="s">
        <v>111</v>
      </c>
      <c r="E174" s="133" t="s">
        <v>291</v>
      </c>
      <c r="F174" s="134" t="s">
        <v>292</v>
      </c>
      <c r="G174" s="135" t="s">
        <v>157</v>
      </c>
      <c r="H174" s="136">
        <v>42</v>
      </c>
      <c r="I174" s="137"/>
      <c r="J174" s="137">
        <f t="shared" si="10"/>
        <v>0</v>
      </c>
      <c r="K174" s="138"/>
      <c r="L174" s="25"/>
      <c r="M174" s="139" t="s">
        <v>1</v>
      </c>
      <c r="N174" s="140" t="s">
        <v>34</v>
      </c>
      <c r="O174" s="141">
        <v>0.60599999999999998</v>
      </c>
      <c r="P174" s="141">
        <f t="shared" si="11"/>
        <v>25.451999999999998</v>
      </c>
      <c r="Q174" s="141">
        <v>0</v>
      </c>
      <c r="R174" s="141">
        <f t="shared" si="12"/>
        <v>0</v>
      </c>
      <c r="S174" s="141">
        <v>0</v>
      </c>
      <c r="T174" s="142">
        <f t="shared" si="13"/>
        <v>0</v>
      </c>
      <c r="AR174" s="143" t="s">
        <v>115</v>
      </c>
      <c r="AT174" s="143" t="s">
        <v>111</v>
      </c>
      <c r="AU174" s="143" t="s">
        <v>116</v>
      </c>
      <c r="AY174" s="13" t="s">
        <v>108</v>
      </c>
      <c r="BE174" s="144">
        <f t="shared" si="14"/>
        <v>0</v>
      </c>
      <c r="BF174" s="144">
        <f t="shared" si="15"/>
        <v>0</v>
      </c>
      <c r="BG174" s="144">
        <f t="shared" si="16"/>
        <v>0</v>
      </c>
      <c r="BH174" s="144">
        <f t="shared" si="17"/>
        <v>0</v>
      </c>
      <c r="BI174" s="144">
        <f t="shared" si="18"/>
        <v>0</v>
      </c>
      <c r="BJ174" s="13" t="s">
        <v>116</v>
      </c>
      <c r="BK174" s="144">
        <f t="shared" si="19"/>
        <v>0</v>
      </c>
      <c r="BL174" s="13" t="s">
        <v>115</v>
      </c>
      <c r="BM174" s="143" t="s">
        <v>293</v>
      </c>
    </row>
    <row r="175" spans="2:65" s="1" customFormat="1" ht="16.5" customHeight="1" x14ac:dyDescent="0.2">
      <c r="B175" s="131"/>
      <c r="C175" s="145" t="s">
        <v>294</v>
      </c>
      <c r="D175" s="145" t="s">
        <v>106</v>
      </c>
      <c r="E175" s="146" t="s">
        <v>295</v>
      </c>
      <c r="F175" s="147" t="s">
        <v>296</v>
      </c>
      <c r="G175" s="148" t="s">
        <v>157</v>
      </c>
      <c r="H175" s="149">
        <v>42</v>
      </c>
      <c r="I175" s="150"/>
      <c r="J175" s="150">
        <f t="shared" si="10"/>
        <v>0</v>
      </c>
      <c r="K175" s="151"/>
      <c r="L175" s="152"/>
      <c r="M175" s="153" t="s">
        <v>1</v>
      </c>
      <c r="N175" s="154" t="s">
        <v>34</v>
      </c>
      <c r="O175" s="141">
        <v>0</v>
      </c>
      <c r="P175" s="141">
        <f t="shared" si="11"/>
        <v>0</v>
      </c>
      <c r="Q175" s="141">
        <v>0</v>
      </c>
      <c r="R175" s="141">
        <f t="shared" si="12"/>
        <v>0</v>
      </c>
      <c r="S175" s="141">
        <v>0</v>
      </c>
      <c r="T175" s="142">
        <f t="shared" si="13"/>
        <v>0</v>
      </c>
      <c r="AR175" s="143" t="s">
        <v>136</v>
      </c>
      <c r="AT175" s="143" t="s">
        <v>106</v>
      </c>
      <c r="AU175" s="143" t="s">
        <v>116</v>
      </c>
      <c r="AY175" s="13" t="s">
        <v>108</v>
      </c>
      <c r="BE175" s="144">
        <f t="shared" si="14"/>
        <v>0</v>
      </c>
      <c r="BF175" s="144">
        <f t="shared" si="15"/>
        <v>0</v>
      </c>
      <c r="BG175" s="144">
        <f t="shared" si="16"/>
        <v>0</v>
      </c>
      <c r="BH175" s="144">
        <f t="shared" si="17"/>
        <v>0</v>
      </c>
      <c r="BI175" s="144">
        <f t="shared" si="18"/>
        <v>0</v>
      </c>
      <c r="BJ175" s="13" t="s">
        <v>116</v>
      </c>
      <c r="BK175" s="144">
        <f t="shared" si="19"/>
        <v>0</v>
      </c>
      <c r="BL175" s="13" t="s">
        <v>115</v>
      </c>
      <c r="BM175" s="143" t="s">
        <v>297</v>
      </c>
    </row>
    <row r="176" spans="2:65" s="1" customFormat="1" ht="16.5" customHeight="1" x14ac:dyDescent="0.2">
      <c r="B176" s="131"/>
      <c r="C176" s="145" t="s">
        <v>298</v>
      </c>
      <c r="D176" s="145" t="s">
        <v>106</v>
      </c>
      <c r="E176" s="146" t="s">
        <v>241</v>
      </c>
      <c r="F176" s="147" t="s">
        <v>242</v>
      </c>
      <c r="G176" s="148" t="s">
        <v>114</v>
      </c>
      <c r="H176" s="149">
        <v>17</v>
      </c>
      <c r="I176" s="150"/>
      <c r="J176" s="150">
        <f t="shared" si="10"/>
        <v>0</v>
      </c>
      <c r="K176" s="151"/>
      <c r="L176" s="152"/>
      <c r="M176" s="153" t="s">
        <v>1</v>
      </c>
      <c r="N176" s="154" t="s">
        <v>34</v>
      </c>
      <c r="O176" s="141">
        <v>0</v>
      </c>
      <c r="P176" s="141">
        <f t="shared" si="11"/>
        <v>0</v>
      </c>
      <c r="Q176" s="141">
        <v>0</v>
      </c>
      <c r="R176" s="141">
        <f t="shared" si="12"/>
        <v>0</v>
      </c>
      <c r="S176" s="141">
        <v>0</v>
      </c>
      <c r="T176" s="142">
        <f t="shared" si="13"/>
        <v>0</v>
      </c>
      <c r="AR176" s="143" t="s">
        <v>136</v>
      </c>
      <c r="AT176" s="143" t="s">
        <v>106</v>
      </c>
      <c r="AU176" s="143" t="s">
        <v>116</v>
      </c>
      <c r="AY176" s="13" t="s">
        <v>108</v>
      </c>
      <c r="BE176" s="144">
        <f t="shared" si="14"/>
        <v>0</v>
      </c>
      <c r="BF176" s="144">
        <f t="shared" si="15"/>
        <v>0</v>
      </c>
      <c r="BG176" s="144">
        <f t="shared" si="16"/>
        <v>0</v>
      </c>
      <c r="BH176" s="144">
        <f t="shared" si="17"/>
        <v>0</v>
      </c>
      <c r="BI176" s="144">
        <f t="shared" si="18"/>
        <v>0</v>
      </c>
      <c r="BJ176" s="13" t="s">
        <v>116</v>
      </c>
      <c r="BK176" s="144">
        <f t="shared" si="19"/>
        <v>0</v>
      </c>
      <c r="BL176" s="13" t="s">
        <v>115</v>
      </c>
      <c r="BM176" s="143" t="s">
        <v>299</v>
      </c>
    </row>
    <row r="177" spans="2:65" s="1" customFormat="1" ht="16.5" customHeight="1" x14ac:dyDescent="0.2">
      <c r="B177" s="131"/>
      <c r="C177" s="145" t="s">
        <v>300</v>
      </c>
      <c r="D177" s="145" t="s">
        <v>106</v>
      </c>
      <c r="E177" s="146" t="s">
        <v>245</v>
      </c>
      <c r="F177" s="147" t="s">
        <v>246</v>
      </c>
      <c r="G177" s="148" t="s">
        <v>114</v>
      </c>
      <c r="H177" s="149">
        <v>17</v>
      </c>
      <c r="I177" s="150"/>
      <c r="J177" s="150">
        <f t="shared" si="10"/>
        <v>0</v>
      </c>
      <c r="K177" s="151"/>
      <c r="L177" s="152"/>
      <c r="M177" s="153" t="s">
        <v>1</v>
      </c>
      <c r="N177" s="154" t="s">
        <v>34</v>
      </c>
      <c r="O177" s="141">
        <v>0</v>
      </c>
      <c r="P177" s="141">
        <f t="shared" si="11"/>
        <v>0</v>
      </c>
      <c r="Q177" s="141">
        <v>0</v>
      </c>
      <c r="R177" s="141">
        <f t="shared" si="12"/>
        <v>0</v>
      </c>
      <c r="S177" s="141">
        <v>0</v>
      </c>
      <c r="T177" s="142">
        <f t="shared" si="13"/>
        <v>0</v>
      </c>
      <c r="AR177" s="143" t="s">
        <v>136</v>
      </c>
      <c r="AT177" s="143" t="s">
        <v>106</v>
      </c>
      <c r="AU177" s="143" t="s">
        <v>116</v>
      </c>
      <c r="AY177" s="13" t="s">
        <v>108</v>
      </c>
      <c r="BE177" s="144">
        <f t="shared" si="14"/>
        <v>0</v>
      </c>
      <c r="BF177" s="144">
        <f t="shared" si="15"/>
        <v>0</v>
      </c>
      <c r="BG177" s="144">
        <f t="shared" si="16"/>
        <v>0</v>
      </c>
      <c r="BH177" s="144">
        <f t="shared" si="17"/>
        <v>0</v>
      </c>
      <c r="BI177" s="144">
        <f t="shared" si="18"/>
        <v>0</v>
      </c>
      <c r="BJ177" s="13" t="s">
        <v>116</v>
      </c>
      <c r="BK177" s="144">
        <f t="shared" si="19"/>
        <v>0</v>
      </c>
      <c r="BL177" s="13" t="s">
        <v>115</v>
      </c>
      <c r="BM177" s="143" t="s">
        <v>301</v>
      </c>
    </row>
    <row r="178" spans="2:65" s="1" customFormat="1" ht="16.5" customHeight="1" x14ac:dyDescent="0.2">
      <c r="B178" s="131"/>
      <c r="C178" s="145" t="s">
        <v>302</v>
      </c>
      <c r="D178" s="145" t="s">
        <v>106</v>
      </c>
      <c r="E178" s="146" t="s">
        <v>249</v>
      </c>
      <c r="F178" s="147" t="s">
        <v>250</v>
      </c>
      <c r="G178" s="148" t="s">
        <v>114</v>
      </c>
      <c r="H178" s="149">
        <v>17</v>
      </c>
      <c r="I178" s="150"/>
      <c r="J178" s="150">
        <f t="shared" si="10"/>
        <v>0</v>
      </c>
      <c r="K178" s="151"/>
      <c r="L178" s="152"/>
      <c r="M178" s="153" t="s">
        <v>1</v>
      </c>
      <c r="N178" s="154" t="s">
        <v>34</v>
      </c>
      <c r="O178" s="141">
        <v>0</v>
      </c>
      <c r="P178" s="141">
        <f t="shared" si="11"/>
        <v>0</v>
      </c>
      <c r="Q178" s="141">
        <v>0</v>
      </c>
      <c r="R178" s="141">
        <f t="shared" si="12"/>
        <v>0</v>
      </c>
      <c r="S178" s="141">
        <v>0</v>
      </c>
      <c r="T178" s="142">
        <f t="shared" si="13"/>
        <v>0</v>
      </c>
      <c r="AR178" s="143" t="s">
        <v>136</v>
      </c>
      <c r="AT178" s="143" t="s">
        <v>106</v>
      </c>
      <c r="AU178" s="143" t="s">
        <v>116</v>
      </c>
      <c r="AY178" s="13" t="s">
        <v>108</v>
      </c>
      <c r="BE178" s="144">
        <f t="shared" si="14"/>
        <v>0</v>
      </c>
      <c r="BF178" s="144">
        <f t="shared" si="15"/>
        <v>0</v>
      </c>
      <c r="BG178" s="144">
        <f t="shared" si="16"/>
        <v>0</v>
      </c>
      <c r="BH178" s="144">
        <f t="shared" si="17"/>
        <v>0</v>
      </c>
      <c r="BI178" s="144">
        <f t="shared" si="18"/>
        <v>0</v>
      </c>
      <c r="BJ178" s="13" t="s">
        <v>116</v>
      </c>
      <c r="BK178" s="144">
        <f t="shared" si="19"/>
        <v>0</v>
      </c>
      <c r="BL178" s="13" t="s">
        <v>115</v>
      </c>
      <c r="BM178" s="143" t="s">
        <v>303</v>
      </c>
    </row>
    <row r="179" spans="2:65" s="1" customFormat="1" ht="16.5" customHeight="1" x14ac:dyDescent="0.2">
      <c r="B179" s="131"/>
      <c r="C179" s="145" t="s">
        <v>304</v>
      </c>
      <c r="D179" s="145" t="s">
        <v>106</v>
      </c>
      <c r="E179" s="146" t="s">
        <v>253</v>
      </c>
      <c r="F179" s="147" t="s">
        <v>254</v>
      </c>
      <c r="G179" s="148" t="s">
        <v>114</v>
      </c>
      <c r="H179" s="149">
        <v>17</v>
      </c>
      <c r="I179" s="150"/>
      <c r="J179" s="150">
        <f t="shared" si="10"/>
        <v>0</v>
      </c>
      <c r="K179" s="151"/>
      <c r="L179" s="152"/>
      <c r="M179" s="153" t="s">
        <v>1</v>
      </c>
      <c r="N179" s="154" t="s">
        <v>34</v>
      </c>
      <c r="O179" s="141">
        <v>0</v>
      </c>
      <c r="P179" s="141">
        <f t="shared" si="11"/>
        <v>0</v>
      </c>
      <c r="Q179" s="141">
        <v>0</v>
      </c>
      <c r="R179" s="141">
        <f t="shared" si="12"/>
        <v>0</v>
      </c>
      <c r="S179" s="141">
        <v>0</v>
      </c>
      <c r="T179" s="142">
        <f t="shared" si="13"/>
        <v>0</v>
      </c>
      <c r="AR179" s="143" t="s">
        <v>136</v>
      </c>
      <c r="AT179" s="143" t="s">
        <v>106</v>
      </c>
      <c r="AU179" s="143" t="s">
        <v>116</v>
      </c>
      <c r="AY179" s="13" t="s">
        <v>108</v>
      </c>
      <c r="BE179" s="144">
        <f t="shared" si="14"/>
        <v>0</v>
      </c>
      <c r="BF179" s="144">
        <f t="shared" si="15"/>
        <v>0</v>
      </c>
      <c r="BG179" s="144">
        <f t="shared" si="16"/>
        <v>0</v>
      </c>
      <c r="BH179" s="144">
        <f t="shared" si="17"/>
        <v>0</v>
      </c>
      <c r="BI179" s="144">
        <f t="shared" si="18"/>
        <v>0</v>
      </c>
      <c r="BJ179" s="13" t="s">
        <v>116</v>
      </c>
      <c r="BK179" s="144">
        <f t="shared" si="19"/>
        <v>0</v>
      </c>
      <c r="BL179" s="13" t="s">
        <v>115</v>
      </c>
      <c r="BM179" s="143" t="s">
        <v>305</v>
      </c>
    </row>
    <row r="180" spans="2:65" s="1" customFormat="1" ht="16.5" customHeight="1" x14ac:dyDescent="0.2">
      <c r="B180" s="131"/>
      <c r="C180" s="145" t="s">
        <v>306</v>
      </c>
      <c r="D180" s="145" t="s">
        <v>106</v>
      </c>
      <c r="E180" s="146" t="s">
        <v>307</v>
      </c>
      <c r="F180" s="147" t="s">
        <v>308</v>
      </c>
      <c r="G180" s="148" t="s">
        <v>114</v>
      </c>
      <c r="H180" s="149">
        <v>17</v>
      </c>
      <c r="I180" s="150"/>
      <c r="J180" s="150">
        <f t="shared" si="10"/>
        <v>0</v>
      </c>
      <c r="K180" s="151"/>
      <c r="L180" s="152"/>
      <c r="M180" s="153" t="s">
        <v>1</v>
      </c>
      <c r="N180" s="154" t="s">
        <v>34</v>
      </c>
      <c r="O180" s="141">
        <v>0</v>
      </c>
      <c r="P180" s="141">
        <f t="shared" si="11"/>
        <v>0</v>
      </c>
      <c r="Q180" s="141">
        <v>0</v>
      </c>
      <c r="R180" s="141">
        <f t="shared" si="12"/>
        <v>0</v>
      </c>
      <c r="S180" s="141">
        <v>0</v>
      </c>
      <c r="T180" s="142">
        <f t="shared" si="13"/>
        <v>0</v>
      </c>
      <c r="AR180" s="143" t="s">
        <v>136</v>
      </c>
      <c r="AT180" s="143" t="s">
        <v>106</v>
      </c>
      <c r="AU180" s="143" t="s">
        <v>116</v>
      </c>
      <c r="AY180" s="13" t="s">
        <v>108</v>
      </c>
      <c r="BE180" s="144">
        <f t="shared" si="14"/>
        <v>0</v>
      </c>
      <c r="BF180" s="144">
        <f t="shared" si="15"/>
        <v>0</v>
      </c>
      <c r="BG180" s="144">
        <f t="shared" si="16"/>
        <v>0</v>
      </c>
      <c r="BH180" s="144">
        <f t="shared" si="17"/>
        <v>0</v>
      </c>
      <c r="BI180" s="144">
        <f t="shared" si="18"/>
        <v>0</v>
      </c>
      <c r="BJ180" s="13" t="s">
        <v>116</v>
      </c>
      <c r="BK180" s="144">
        <f t="shared" si="19"/>
        <v>0</v>
      </c>
      <c r="BL180" s="13" t="s">
        <v>115</v>
      </c>
      <c r="BM180" s="143" t="s">
        <v>309</v>
      </c>
    </row>
    <row r="181" spans="2:65" s="1" customFormat="1" ht="16.5" customHeight="1" x14ac:dyDescent="0.2">
      <c r="B181" s="131"/>
      <c r="C181" s="145" t="s">
        <v>310</v>
      </c>
      <c r="D181" s="145" t="s">
        <v>106</v>
      </c>
      <c r="E181" s="146" t="s">
        <v>261</v>
      </c>
      <c r="F181" s="147" t="s">
        <v>262</v>
      </c>
      <c r="G181" s="148" t="s">
        <v>114</v>
      </c>
      <c r="H181" s="149">
        <v>34</v>
      </c>
      <c r="I181" s="150"/>
      <c r="J181" s="150">
        <f t="shared" si="10"/>
        <v>0</v>
      </c>
      <c r="K181" s="151"/>
      <c r="L181" s="152"/>
      <c r="M181" s="153" t="s">
        <v>1</v>
      </c>
      <c r="N181" s="154" t="s">
        <v>34</v>
      </c>
      <c r="O181" s="141">
        <v>0</v>
      </c>
      <c r="P181" s="141">
        <f t="shared" si="11"/>
        <v>0</v>
      </c>
      <c r="Q181" s="141">
        <v>0</v>
      </c>
      <c r="R181" s="141">
        <f t="shared" si="12"/>
        <v>0</v>
      </c>
      <c r="S181" s="141">
        <v>0</v>
      </c>
      <c r="T181" s="142">
        <f t="shared" si="13"/>
        <v>0</v>
      </c>
      <c r="AR181" s="143" t="s">
        <v>136</v>
      </c>
      <c r="AT181" s="143" t="s">
        <v>106</v>
      </c>
      <c r="AU181" s="143" t="s">
        <v>116</v>
      </c>
      <c r="AY181" s="13" t="s">
        <v>108</v>
      </c>
      <c r="BE181" s="144">
        <f t="shared" si="14"/>
        <v>0</v>
      </c>
      <c r="BF181" s="144">
        <f t="shared" si="15"/>
        <v>0</v>
      </c>
      <c r="BG181" s="144">
        <f t="shared" si="16"/>
        <v>0</v>
      </c>
      <c r="BH181" s="144">
        <f t="shared" si="17"/>
        <v>0</v>
      </c>
      <c r="BI181" s="144">
        <f t="shared" si="18"/>
        <v>0</v>
      </c>
      <c r="BJ181" s="13" t="s">
        <v>116</v>
      </c>
      <c r="BK181" s="144">
        <f t="shared" si="19"/>
        <v>0</v>
      </c>
      <c r="BL181" s="13" t="s">
        <v>115</v>
      </c>
      <c r="BM181" s="143" t="s">
        <v>311</v>
      </c>
    </row>
    <row r="182" spans="2:65" s="1" customFormat="1" ht="16.5" customHeight="1" x14ac:dyDescent="0.2">
      <c r="B182" s="131"/>
      <c r="C182" s="145" t="s">
        <v>312</v>
      </c>
      <c r="D182" s="145" t="s">
        <v>106</v>
      </c>
      <c r="E182" s="146" t="s">
        <v>265</v>
      </c>
      <c r="F182" s="147" t="s">
        <v>266</v>
      </c>
      <c r="G182" s="148" t="s">
        <v>114</v>
      </c>
      <c r="H182" s="149">
        <v>34</v>
      </c>
      <c r="I182" s="150"/>
      <c r="J182" s="150">
        <f t="shared" si="10"/>
        <v>0</v>
      </c>
      <c r="K182" s="151"/>
      <c r="L182" s="152"/>
      <c r="M182" s="153" t="s">
        <v>1</v>
      </c>
      <c r="N182" s="154" t="s">
        <v>34</v>
      </c>
      <c r="O182" s="141">
        <v>0</v>
      </c>
      <c r="P182" s="141">
        <f t="shared" si="11"/>
        <v>0</v>
      </c>
      <c r="Q182" s="141">
        <v>0</v>
      </c>
      <c r="R182" s="141">
        <f t="shared" si="12"/>
        <v>0</v>
      </c>
      <c r="S182" s="141">
        <v>0</v>
      </c>
      <c r="T182" s="142">
        <f t="shared" si="13"/>
        <v>0</v>
      </c>
      <c r="AR182" s="143" t="s">
        <v>136</v>
      </c>
      <c r="AT182" s="143" t="s">
        <v>106</v>
      </c>
      <c r="AU182" s="143" t="s">
        <v>116</v>
      </c>
      <c r="AY182" s="13" t="s">
        <v>108</v>
      </c>
      <c r="BE182" s="144">
        <f t="shared" si="14"/>
        <v>0</v>
      </c>
      <c r="BF182" s="144">
        <f t="shared" si="15"/>
        <v>0</v>
      </c>
      <c r="BG182" s="144">
        <f t="shared" si="16"/>
        <v>0</v>
      </c>
      <c r="BH182" s="144">
        <f t="shared" si="17"/>
        <v>0</v>
      </c>
      <c r="BI182" s="144">
        <f t="shared" si="18"/>
        <v>0</v>
      </c>
      <c r="BJ182" s="13" t="s">
        <v>116</v>
      </c>
      <c r="BK182" s="144">
        <f t="shared" si="19"/>
        <v>0</v>
      </c>
      <c r="BL182" s="13" t="s">
        <v>115</v>
      </c>
      <c r="BM182" s="143" t="s">
        <v>313</v>
      </c>
    </row>
    <row r="183" spans="2:65" s="1" customFormat="1" ht="16.5" customHeight="1" x14ac:dyDescent="0.2">
      <c r="B183" s="131"/>
      <c r="C183" s="145" t="s">
        <v>314</v>
      </c>
      <c r="D183" s="145" t="s">
        <v>106</v>
      </c>
      <c r="E183" s="146" t="s">
        <v>315</v>
      </c>
      <c r="F183" s="147" t="s">
        <v>316</v>
      </c>
      <c r="G183" s="148" t="s">
        <v>114</v>
      </c>
      <c r="H183" s="149">
        <v>2</v>
      </c>
      <c r="I183" s="150"/>
      <c r="J183" s="150">
        <f t="shared" si="10"/>
        <v>0</v>
      </c>
      <c r="K183" s="151"/>
      <c r="L183" s="152"/>
      <c r="M183" s="153" t="s">
        <v>1</v>
      </c>
      <c r="N183" s="154" t="s">
        <v>34</v>
      </c>
      <c r="O183" s="141">
        <v>0</v>
      </c>
      <c r="P183" s="141">
        <f t="shared" si="11"/>
        <v>0</v>
      </c>
      <c r="Q183" s="141">
        <v>0</v>
      </c>
      <c r="R183" s="141">
        <f t="shared" si="12"/>
        <v>0</v>
      </c>
      <c r="S183" s="141">
        <v>0</v>
      </c>
      <c r="T183" s="142">
        <f t="shared" si="13"/>
        <v>0</v>
      </c>
      <c r="AR183" s="143" t="s">
        <v>136</v>
      </c>
      <c r="AT183" s="143" t="s">
        <v>106</v>
      </c>
      <c r="AU183" s="143" t="s">
        <v>116</v>
      </c>
      <c r="AY183" s="13" t="s">
        <v>108</v>
      </c>
      <c r="BE183" s="144">
        <f t="shared" si="14"/>
        <v>0</v>
      </c>
      <c r="BF183" s="144">
        <f t="shared" si="15"/>
        <v>0</v>
      </c>
      <c r="BG183" s="144">
        <f t="shared" si="16"/>
        <v>0</v>
      </c>
      <c r="BH183" s="144">
        <f t="shared" si="17"/>
        <v>0</v>
      </c>
      <c r="BI183" s="144">
        <f t="shared" si="18"/>
        <v>0</v>
      </c>
      <c r="BJ183" s="13" t="s">
        <v>116</v>
      </c>
      <c r="BK183" s="144">
        <f t="shared" si="19"/>
        <v>0</v>
      </c>
      <c r="BL183" s="13" t="s">
        <v>115</v>
      </c>
      <c r="BM183" s="143" t="s">
        <v>317</v>
      </c>
    </row>
    <row r="184" spans="2:65" s="1" customFormat="1" ht="33" customHeight="1" x14ac:dyDescent="0.2">
      <c r="B184" s="131"/>
      <c r="C184" s="132" t="s">
        <v>318</v>
      </c>
      <c r="D184" s="132" t="s">
        <v>111</v>
      </c>
      <c r="E184" s="133" t="s">
        <v>291</v>
      </c>
      <c r="F184" s="134" t="s">
        <v>292</v>
      </c>
      <c r="G184" s="135" t="s">
        <v>157</v>
      </c>
      <c r="H184" s="136">
        <v>42</v>
      </c>
      <c r="I184" s="137"/>
      <c r="J184" s="137">
        <f t="shared" si="10"/>
        <v>0</v>
      </c>
      <c r="K184" s="138"/>
      <c r="L184" s="25"/>
      <c r="M184" s="139" t="s">
        <v>1</v>
      </c>
      <c r="N184" s="140" t="s">
        <v>34</v>
      </c>
      <c r="O184" s="141">
        <v>0.60599999999999998</v>
      </c>
      <c r="P184" s="141">
        <f t="shared" si="11"/>
        <v>25.451999999999998</v>
      </c>
      <c r="Q184" s="141">
        <v>0</v>
      </c>
      <c r="R184" s="141">
        <f t="shared" si="12"/>
        <v>0</v>
      </c>
      <c r="S184" s="141">
        <v>0</v>
      </c>
      <c r="T184" s="142">
        <f t="shared" si="13"/>
        <v>0</v>
      </c>
      <c r="AR184" s="143" t="s">
        <v>115</v>
      </c>
      <c r="AT184" s="143" t="s">
        <v>111</v>
      </c>
      <c r="AU184" s="143" t="s">
        <v>116</v>
      </c>
      <c r="AY184" s="13" t="s">
        <v>108</v>
      </c>
      <c r="BE184" s="144">
        <f t="shared" si="14"/>
        <v>0</v>
      </c>
      <c r="BF184" s="144">
        <f t="shared" si="15"/>
        <v>0</v>
      </c>
      <c r="BG184" s="144">
        <f t="shared" si="16"/>
        <v>0</v>
      </c>
      <c r="BH184" s="144">
        <f t="shared" si="17"/>
        <v>0</v>
      </c>
      <c r="BI184" s="144">
        <f t="shared" si="18"/>
        <v>0</v>
      </c>
      <c r="BJ184" s="13" t="s">
        <v>116</v>
      </c>
      <c r="BK184" s="144">
        <f t="shared" si="19"/>
        <v>0</v>
      </c>
      <c r="BL184" s="13" t="s">
        <v>115</v>
      </c>
      <c r="BM184" s="143" t="s">
        <v>319</v>
      </c>
    </row>
    <row r="185" spans="2:65" s="1" customFormat="1" ht="16.5" customHeight="1" x14ac:dyDescent="0.2">
      <c r="B185" s="131"/>
      <c r="C185" s="145" t="s">
        <v>320</v>
      </c>
      <c r="D185" s="145" t="s">
        <v>106</v>
      </c>
      <c r="E185" s="146" t="s">
        <v>295</v>
      </c>
      <c r="F185" s="147" t="s">
        <v>296</v>
      </c>
      <c r="G185" s="148" t="s">
        <v>157</v>
      </c>
      <c r="H185" s="149">
        <v>42</v>
      </c>
      <c r="I185" s="150"/>
      <c r="J185" s="150">
        <f t="shared" si="10"/>
        <v>0</v>
      </c>
      <c r="K185" s="151"/>
      <c r="L185" s="152"/>
      <c r="M185" s="153" t="s">
        <v>1</v>
      </c>
      <c r="N185" s="154" t="s">
        <v>34</v>
      </c>
      <c r="O185" s="141">
        <v>0</v>
      </c>
      <c r="P185" s="141">
        <f t="shared" si="11"/>
        <v>0</v>
      </c>
      <c r="Q185" s="141">
        <v>0</v>
      </c>
      <c r="R185" s="141">
        <f t="shared" si="12"/>
        <v>0</v>
      </c>
      <c r="S185" s="141">
        <v>0</v>
      </c>
      <c r="T185" s="142">
        <f t="shared" si="13"/>
        <v>0</v>
      </c>
      <c r="AR185" s="143" t="s">
        <v>136</v>
      </c>
      <c r="AT185" s="143" t="s">
        <v>106</v>
      </c>
      <c r="AU185" s="143" t="s">
        <v>116</v>
      </c>
      <c r="AY185" s="13" t="s">
        <v>108</v>
      </c>
      <c r="BE185" s="144">
        <f t="shared" si="14"/>
        <v>0</v>
      </c>
      <c r="BF185" s="144">
        <f t="shared" si="15"/>
        <v>0</v>
      </c>
      <c r="BG185" s="144">
        <f t="shared" si="16"/>
        <v>0</v>
      </c>
      <c r="BH185" s="144">
        <f t="shared" si="17"/>
        <v>0</v>
      </c>
      <c r="BI185" s="144">
        <f t="shared" si="18"/>
        <v>0</v>
      </c>
      <c r="BJ185" s="13" t="s">
        <v>116</v>
      </c>
      <c r="BK185" s="144">
        <f t="shared" si="19"/>
        <v>0</v>
      </c>
      <c r="BL185" s="13" t="s">
        <v>115</v>
      </c>
      <c r="BM185" s="143" t="s">
        <v>321</v>
      </c>
    </row>
    <row r="186" spans="2:65" s="1" customFormat="1" ht="16.5" customHeight="1" x14ac:dyDescent="0.2">
      <c r="B186" s="131"/>
      <c r="C186" s="145" t="s">
        <v>322</v>
      </c>
      <c r="D186" s="145" t="s">
        <v>106</v>
      </c>
      <c r="E186" s="146" t="s">
        <v>241</v>
      </c>
      <c r="F186" s="147" t="s">
        <v>242</v>
      </c>
      <c r="G186" s="148" t="s">
        <v>114</v>
      </c>
      <c r="H186" s="149">
        <v>17</v>
      </c>
      <c r="I186" s="150"/>
      <c r="J186" s="150">
        <f t="shared" si="10"/>
        <v>0</v>
      </c>
      <c r="K186" s="151"/>
      <c r="L186" s="152"/>
      <c r="M186" s="153" t="s">
        <v>1</v>
      </c>
      <c r="N186" s="154" t="s">
        <v>34</v>
      </c>
      <c r="O186" s="141">
        <v>0</v>
      </c>
      <c r="P186" s="141">
        <f t="shared" si="11"/>
        <v>0</v>
      </c>
      <c r="Q186" s="141">
        <v>0</v>
      </c>
      <c r="R186" s="141">
        <f t="shared" si="12"/>
        <v>0</v>
      </c>
      <c r="S186" s="141">
        <v>0</v>
      </c>
      <c r="T186" s="142">
        <f t="shared" si="13"/>
        <v>0</v>
      </c>
      <c r="AR186" s="143" t="s">
        <v>136</v>
      </c>
      <c r="AT186" s="143" t="s">
        <v>106</v>
      </c>
      <c r="AU186" s="143" t="s">
        <v>116</v>
      </c>
      <c r="AY186" s="13" t="s">
        <v>108</v>
      </c>
      <c r="BE186" s="144">
        <f t="shared" si="14"/>
        <v>0</v>
      </c>
      <c r="BF186" s="144">
        <f t="shared" si="15"/>
        <v>0</v>
      </c>
      <c r="BG186" s="144">
        <f t="shared" si="16"/>
        <v>0</v>
      </c>
      <c r="BH186" s="144">
        <f t="shared" si="17"/>
        <v>0</v>
      </c>
      <c r="BI186" s="144">
        <f t="shared" si="18"/>
        <v>0</v>
      </c>
      <c r="BJ186" s="13" t="s">
        <v>116</v>
      </c>
      <c r="BK186" s="144">
        <f t="shared" si="19"/>
        <v>0</v>
      </c>
      <c r="BL186" s="13" t="s">
        <v>115</v>
      </c>
      <c r="BM186" s="143" t="s">
        <v>323</v>
      </c>
    </row>
    <row r="187" spans="2:65" s="1" customFormat="1" ht="16.5" customHeight="1" x14ac:dyDescent="0.2">
      <c r="B187" s="131"/>
      <c r="C187" s="145" t="s">
        <v>324</v>
      </c>
      <c r="D187" s="145" t="s">
        <v>106</v>
      </c>
      <c r="E187" s="146" t="s">
        <v>245</v>
      </c>
      <c r="F187" s="147" t="s">
        <v>246</v>
      </c>
      <c r="G187" s="148" t="s">
        <v>114</v>
      </c>
      <c r="H187" s="149">
        <v>17</v>
      </c>
      <c r="I187" s="150"/>
      <c r="J187" s="150">
        <f t="shared" si="10"/>
        <v>0</v>
      </c>
      <c r="K187" s="151"/>
      <c r="L187" s="152"/>
      <c r="M187" s="153" t="s">
        <v>1</v>
      </c>
      <c r="N187" s="154" t="s">
        <v>34</v>
      </c>
      <c r="O187" s="141">
        <v>0</v>
      </c>
      <c r="P187" s="141">
        <f t="shared" si="11"/>
        <v>0</v>
      </c>
      <c r="Q187" s="141">
        <v>0</v>
      </c>
      <c r="R187" s="141">
        <f t="shared" si="12"/>
        <v>0</v>
      </c>
      <c r="S187" s="141">
        <v>0</v>
      </c>
      <c r="T187" s="142">
        <f t="shared" si="13"/>
        <v>0</v>
      </c>
      <c r="AR187" s="143" t="s">
        <v>136</v>
      </c>
      <c r="AT187" s="143" t="s">
        <v>106</v>
      </c>
      <c r="AU187" s="143" t="s">
        <v>116</v>
      </c>
      <c r="AY187" s="13" t="s">
        <v>108</v>
      </c>
      <c r="BE187" s="144">
        <f t="shared" si="14"/>
        <v>0</v>
      </c>
      <c r="BF187" s="144">
        <f t="shared" si="15"/>
        <v>0</v>
      </c>
      <c r="BG187" s="144">
        <f t="shared" si="16"/>
        <v>0</v>
      </c>
      <c r="BH187" s="144">
        <f t="shared" si="17"/>
        <v>0</v>
      </c>
      <c r="BI187" s="144">
        <f t="shared" si="18"/>
        <v>0</v>
      </c>
      <c r="BJ187" s="13" t="s">
        <v>116</v>
      </c>
      <c r="BK187" s="144">
        <f t="shared" si="19"/>
        <v>0</v>
      </c>
      <c r="BL187" s="13" t="s">
        <v>115</v>
      </c>
      <c r="BM187" s="143" t="s">
        <v>325</v>
      </c>
    </row>
    <row r="188" spans="2:65" s="1" customFormat="1" ht="16.5" customHeight="1" x14ac:dyDescent="0.2">
      <c r="B188" s="131"/>
      <c r="C188" s="145" t="s">
        <v>326</v>
      </c>
      <c r="D188" s="145" t="s">
        <v>106</v>
      </c>
      <c r="E188" s="146" t="s">
        <v>249</v>
      </c>
      <c r="F188" s="147" t="s">
        <v>250</v>
      </c>
      <c r="G188" s="148" t="s">
        <v>114</v>
      </c>
      <c r="H188" s="149">
        <v>17</v>
      </c>
      <c r="I188" s="150"/>
      <c r="J188" s="150">
        <f t="shared" si="10"/>
        <v>0</v>
      </c>
      <c r="K188" s="151"/>
      <c r="L188" s="152"/>
      <c r="M188" s="153" t="s">
        <v>1</v>
      </c>
      <c r="N188" s="154" t="s">
        <v>34</v>
      </c>
      <c r="O188" s="141">
        <v>0</v>
      </c>
      <c r="P188" s="141">
        <f t="shared" si="11"/>
        <v>0</v>
      </c>
      <c r="Q188" s="141">
        <v>0</v>
      </c>
      <c r="R188" s="141">
        <f t="shared" si="12"/>
        <v>0</v>
      </c>
      <c r="S188" s="141">
        <v>0</v>
      </c>
      <c r="T188" s="142">
        <f t="shared" si="13"/>
        <v>0</v>
      </c>
      <c r="AR188" s="143" t="s">
        <v>136</v>
      </c>
      <c r="AT188" s="143" t="s">
        <v>106</v>
      </c>
      <c r="AU188" s="143" t="s">
        <v>116</v>
      </c>
      <c r="AY188" s="13" t="s">
        <v>108</v>
      </c>
      <c r="BE188" s="144">
        <f t="shared" si="14"/>
        <v>0</v>
      </c>
      <c r="BF188" s="144">
        <f t="shared" si="15"/>
        <v>0</v>
      </c>
      <c r="BG188" s="144">
        <f t="shared" si="16"/>
        <v>0</v>
      </c>
      <c r="BH188" s="144">
        <f t="shared" si="17"/>
        <v>0</v>
      </c>
      <c r="BI188" s="144">
        <f t="shared" si="18"/>
        <v>0</v>
      </c>
      <c r="BJ188" s="13" t="s">
        <v>116</v>
      </c>
      <c r="BK188" s="144">
        <f t="shared" si="19"/>
        <v>0</v>
      </c>
      <c r="BL188" s="13" t="s">
        <v>115</v>
      </c>
      <c r="BM188" s="143" t="s">
        <v>327</v>
      </c>
    </row>
    <row r="189" spans="2:65" s="1" customFormat="1" ht="16.5" customHeight="1" x14ac:dyDescent="0.2">
      <c r="B189" s="131"/>
      <c r="C189" s="145" t="s">
        <v>115</v>
      </c>
      <c r="D189" s="145" t="s">
        <v>106</v>
      </c>
      <c r="E189" s="146" t="s">
        <v>253</v>
      </c>
      <c r="F189" s="147" t="s">
        <v>254</v>
      </c>
      <c r="G189" s="148" t="s">
        <v>114</v>
      </c>
      <c r="H189" s="149">
        <v>17</v>
      </c>
      <c r="I189" s="150"/>
      <c r="J189" s="150">
        <f t="shared" si="10"/>
        <v>0</v>
      </c>
      <c r="K189" s="151"/>
      <c r="L189" s="152"/>
      <c r="M189" s="153" t="s">
        <v>1</v>
      </c>
      <c r="N189" s="154" t="s">
        <v>34</v>
      </c>
      <c r="O189" s="141">
        <v>0</v>
      </c>
      <c r="P189" s="141">
        <f t="shared" si="11"/>
        <v>0</v>
      </c>
      <c r="Q189" s="141">
        <v>0</v>
      </c>
      <c r="R189" s="141">
        <f t="shared" si="12"/>
        <v>0</v>
      </c>
      <c r="S189" s="141">
        <v>0</v>
      </c>
      <c r="T189" s="142">
        <f t="shared" si="13"/>
        <v>0</v>
      </c>
      <c r="AR189" s="143" t="s">
        <v>136</v>
      </c>
      <c r="AT189" s="143" t="s">
        <v>106</v>
      </c>
      <c r="AU189" s="143" t="s">
        <v>116</v>
      </c>
      <c r="AY189" s="13" t="s">
        <v>108</v>
      </c>
      <c r="BE189" s="144">
        <f t="shared" si="14"/>
        <v>0</v>
      </c>
      <c r="BF189" s="144">
        <f t="shared" si="15"/>
        <v>0</v>
      </c>
      <c r="BG189" s="144">
        <f t="shared" si="16"/>
        <v>0</v>
      </c>
      <c r="BH189" s="144">
        <f t="shared" si="17"/>
        <v>0</v>
      </c>
      <c r="BI189" s="144">
        <f t="shared" si="18"/>
        <v>0</v>
      </c>
      <c r="BJ189" s="13" t="s">
        <v>116</v>
      </c>
      <c r="BK189" s="144">
        <f t="shared" si="19"/>
        <v>0</v>
      </c>
      <c r="BL189" s="13" t="s">
        <v>115</v>
      </c>
      <c r="BM189" s="143" t="s">
        <v>328</v>
      </c>
    </row>
    <row r="190" spans="2:65" s="1" customFormat="1" ht="16.5" customHeight="1" x14ac:dyDescent="0.2">
      <c r="B190" s="131"/>
      <c r="C190" s="145" t="s">
        <v>329</v>
      </c>
      <c r="D190" s="145" t="s">
        <v>106</v>
      </c>
      <c r="E190" s="146" t="s">
        <v>307</v>
      </c>
      <c r="F190" s="147" t="s">
        <v>308</v>
      </c>
      <c r="G190" s="148" t="s">
        <v>114</v>
      </c>
      <c r="H190" s="149">
        <v>17</v>
      </c>
      <c r="I190" s="150"/>
      <c r="J190" s="150">
        <f t="shared" ref="J190:J221" si="20">ROUND(I190*H190,2)</f>
        <v>0</v>
      </c>
      <c r="K190" s="151"/>
      <c r="L190" s="152"/>
      <c r="M190" s="153" t="s">
        <v>1</v>
      </c>
      <c r="N190" s="154" t="s">
        <v>34</v>
      </c>
      <c r="O190" s="141">
        <v>0</v>
      </c>
      <c r="P190" s="141">
        <f t="shared" ref="P190:P221" si="21">O190*H190</f>
        <v>0</v>
      </c>
      <c r="Q190" s="141">
        <v>0</v>
      </c>
      <c r="R190" s="141">
        <f t="shared" ref="R190:R221" si="22">Q190*H190</f>
        <v>0</v>
      </c>
      <c r="S190" s="141">
        <v>0</v>
      </c>
      <c r="T190" s="142">
        <f t="shared" ref="T190:T221" si="23">S190*H190</f>
        <v>0</v>
      </c>
      <c r="AR190" s="143" t="s">
        <v>136</v>
      </c>
      <c r="AT190" s="143" t="s">
        <v>106</v>
      </c>
      <c r="AU190" s="143" t="s">
        <v>116</v>
      </c>
      <c r="AY190" s="13" t="s">
        <v>108</v>
      </c>
      <c r="BE190" s="144">
        <f t="shared" ref="BE190:BE221" si="24">IF(N190="základná",J190,0)</f>
        <v>0</v>
      </c>
      <c r="BF190" s="144">
        <f t="shared" ref="BF190:BF221" si="25">IF(N190="znížená",J190,0)</f>
        <v>0</v>
      </c>
      <c r="BG190" s="144">
        <f t="shared" ref="BG190:BG221" si="26">IF(N190="zákl. prenesená",J190,0)</f>
        <v>0</v>
      </c>
      <c r="BH190" s="144">
        <f t="shared" ref="BH190:BH221" si="27">IF(N190="zníž. prenesená",J190,0)</f>
        <v>0</v>
      </c>
      <c r="BI190" s="144">
        <f t="shared" ref="BI190:BI221" si="28">IF(N190="nulová",J190,0)</f>
        <v>0</v>
      </c>
      <c r="BJ190" s="13" t="s">
        <v>116</v>
      </c>
      <c r="BK190" s="144">
        <f t="shared" ref="BK190:BK221" si="29">ROUND(I190*H190,2)</f>
        <v>0</v>
      </c>
      <c r="BL190" s="13" t="s">
        <v>115</v>
      </c>
      <c r="BM190" s="143" t="s">
        <v>330</v>
      </c>
    </row>
    <row r="191" spans="2:65" s="1" customFormat="1" ht="16.5" customHeight="1" x14ac:dyDescent="0.2">
      <c r="B191" s="131"/>
      <c r="C191" s="145" t="s">
        <v>331</v>
      </c>
      <c r="D191" s="145" t="s">
        <v>106</v>
      </c>
      <c r="E191" s="146" t="s">
        <v>261</v>
      </c>
      <c r="F191" s="147" t="s">
        <v>262</v>
      </c>
      <c r="G191" s="148" t="s">
        <v>114</v>
      </c>
      <c r="H191" s="149">
        <v>34</v>
      </c>
      <c r="I191" s="150"/>
      <c r="J191" s="150">
        <f t="shared" si="20"/>
        <v>0</v>
      </c>
      <c r="K191" s="151"/>
      <c r="L191" s="152"/>
      <c r="M191" s="153" t="s">
        <v>1</v>
      </c>
      <c r="N191" s="154" t="s">
        <v>34</v>
      </c>
      <c r="O191" s="141">
        <v>0</v>
      </c>
      <c r="P191" s="141">
        <f t="shared" si="21"/>
        <v>0</v>
      </c>
      <c r="Q191" s="141">
        <v>0</v>
      </c>
      <c r="R191" s="141">
        <f t="shared" si="22"/>
        <v>0</v>
      </c>
      <c r="S191" s="141">
        <v>0</v>
      </c>
      <c r="T191" s="142">
        <f t="shared" si="23"/>
        <v>0</v>
      </c>
      <c r="AR191" s="143" t="s">
        <v>136</v>
      </c>
      <c r="AT191" s="143" t="s">
        <v>106</v>
      </c>
      <c r="AU191" s="143" t="s">
        <v>116</v>
      </c>
      <c r="AY191" s="13" t="s">
        <v>108</v>
      </c>
      <c r="BE191" s="144">
        <f t="shared" si="24"/>
        <v>0</v>
      </c>
      <c r="BF191" s="144">
        <f t="shared" si="25"/>
        <v>0</v>
      </c>
      <c r="BG191" s="144">
        <f t="shared" si="26"/>
        <v>0</v>
      </c>
      <c r="BH191" s="144">
        <f t="shared" si="27"/>
        <v>0</v>
      </c>
      <c r="BI191" s="144">
        <f t="shared" si="28"/>
        <v>0</v>
      </c>
      <c r="BJ191" s="13" t="s">
        <v>116</v>
      </c>
      <c r="BK191" s="144">
        <f t="shared" si="29"/>
        <v>0</v>
      </c>
      <c r="BL191" s="13" t="s">
        <v>115</v>
      </c>
      <c r="BM191" s="143" t="s">
        <v>332</v>
      </c>
    </row>
    <row r="192" spans="2:65" s="1" customFormat="1" ht="16.5" customHeight="1" x14ac:dyDescent="0.2">
      <c r="B192" s="131"/>
      <c r="C192" s="145" t="s">
        <v>333</v>
      </c>
      <c r="D192" s="145" t="s">
        <v>106</v>
      </c>
      <c r="E192" s="146" t="s">
        <v>265</v>
      </c>
      <c r="F192" s="147" t="s">
        <v>266</v>
      </c>
      <c r="G192" s="148" t="s">
        <v>114</v>
      </c>
      <c r="H192" s="149">
        <v>34</v>
      </c>
      <c r="I192" s="150"/>
      <c r="J192" s="150">
        <f t="shared" si="20"/>
        <v>0</v>
      </c>
      <c r="K192" s="151"/>
      <c r="L192" s="152"/>
      <c r="M192" s="153" t="s">
        <v>1</v>
      </c>
      <c r="N192" s="154" t="s">
        <v>34</v>
      </c>
      <c r="O192" s="141">
        <v>0</v>
      </c>
      <c r="P192" s="141">
        <f t="shared" si="21"/>
        <v>0</v>
      </c>
      <c r="Q192" s="141">
        <v>0</v>
      </c>
      <c r="R192" s="141">
        <f t="shared" si="22"/>
        <v>0</v>
      </c>
      <c r="S192" s="141">
        <v>0</v>
      </c>
      <c r="T192" s="142">
        <f t="shared" si="23"/>
        <v>0</v>
      </c>
      <c r="AR192" s="143" t="s">
        <v>136</v>
      </c>
      <c r="AT192" s="143" t="s">
        <v>106</v>
      </c>
      <c r="AU192" s="143" t="s">
        <v>116</v>
      </c>
      <c r="AY192" s="13" t="s">
        <v>108</v>
      </c>
      <c r="BE192" s="144">
        <f t="shared" si="24"/>
        <v>0</v>
      </c>
      <c r="BF192" s="144">
        <f t="shared" si="25"/>
        <v>0</v>
      </c>
      <c r="BG192" s="144">
        <f t="shared" si="26"/>
        <v>0</v>
      </c>
      <c r="BH192" s="144">
        <f t="shared" si="27"/>
        <v>0</v>
      </c>
      <c r="BI192" s="144">
        <f t="shared" si="28"/>
        <v>0</v>
      </c>
      <c r="BJ192" s="13" t="s">
        <v>116</v>
      </c>
      <c r="BK192" s="144">
        <f t="shared" si="29"/>
        <v>0</v>
      </c>
      <c r="BL192" s="13" t="s">
        <v>115</v>
      </c>
      <c r="BM192" s="143" t="s">
        <v>334</v>
      </c>
    </row>
    <row r="193" spans="2:65" s="1" customFormat="1" ht="16.5" customHeight="1" x14ac:dyDescent="0.2">
      <c r="B193" s="131"/>
      <c r="C193" s="145" t="s">
        <v>335</v>
      </c>
      <c r="D193" s="145" t="s">
        <v>106</v>
      </c>
      <c r="E193" s="146" t="s">
        <v>315</v>
      </c>
      <c r="F193" s="147" t="s">
        <v>316</v>
      </c>
      <c r="G193" s="148" t="s">
        <v>114</v>
      </c>
      <c r="H193" s="149">
        <v>2</v>
      </c>
      <c r="I193" s="150"/>
      <c r="J193" s="150">
        <f t="shared" si="20"/>
        <v>0</v>
      </c>
      <c r="K193" s="151"/>
      <c r="L193" s="152"/>
      <c r="M193" s="153" t="s">
        <v>1</v>
      </c>
      <c r="N193" s="154" t="s">
        <v>34</v>
      </c>
      <c r="O193" s="141">
        <v>0</v>
      </c>
      <c r="P193" s="141">
        <f t="shared" si="21"/>
        <v>0</v>
      </c>
      <c r="Q193" s="141">
        <v>0</v>
      </c>
      <c r="R193" s="141">
        <f t="shared" si="22"/>
        <v>0</v>
      </c>
      <c r="S193" s="141">
        <v>0</v>
      </c>
      <c r="T193" s="142">
        <f t="shared" si="23"/>
        <v>0</v>
      </c>
      <c r="AR193" s="143" t="s">
        <v>136</v>
      </c>
      <c r="AT193" s="143" t="s">
        <v>106</v>
      </c>
      <c r="AU193" s="143" t="s">
        <v>116</v>
      </c>
      <c r="AY193" s="13" t="s">
        <v>108</v>
      </c>
      <c r="BE193" s="144">
        <f t="shared" si="24"/>
        <v>0</v>
      </c>
      <c r="BF193" s="144">
        <f t="shared" si="25"/>
        <v>0</v>
      </c>
      <c r="BG193" s="144">
        <f t="shared" si="26"/>
        <v>0</v>
      </c>
      <c r="BH193" s="144">
        <f t="shared" si="27"/>
        <v>0</v>
      </c>
      <c r="BI193" s="144">
        <f t="shared" si="28"/>
        <v>0</v>
      </c>
      <c r="BJ193" s="13" t="s">
        <v>116</v>
      </c>
      <c r="BK193" s="144">
        <f t="shared" si="29"/>
        <v>0</v>
      </c>
      <c r="BL193" s="13" t="s">
        <v>115</v>
      </c>
      <c r="BM193" s="143" t="s">
        <v>336</v>
      </c>
    </row>
    <row r="194" spans="2:65" s="1" customFormat="1" ht="16.5" customHeight="1" x14ac:dyDescent="0.2">
      <c r="B194" s="131"/>
      <c r="C194" s="145" t="s">
        <v>337</v>
      </c>
      <c r="D194" s="145" t="s">
        <v>106</v>
      </c>
      <c r="E194" s="146" t="s">
        <v>281</v>
      </c>
      <c r="F194" s="147" t="s">
        <v>282</v>
      </c>
      <c r="G194" s="148" t="s">
        <v>157</v>
      </c>
      <c r="H194" s="149">
        <v>42</v>
      </c>
      <c r="I194" s="150"/>
      <c r="J194" s="150">
        <f t="shared" si="20"/>
        <v>0</v>
      </c>
      <c r="K194" s="151"/>
      <c r="L194" s="152"/>
      <c r="M194" s="153" t="s">
        <v>1</v>
      </c>
      <c r="N194" s="154" t="s">
        <v>34</v>
      </c>
      <c r="O194" s="141">
        <v>0</v>
      </c>
      <c r="P194" s="141">
        <f t="shared" si="21"/>
        <v>0</v>
      </c>
      <c r="Q194" s="141">
        <v>0</v>
      </c>
      <c r="R194" s="141">
        <f t="shared" si="22"/>
        <v>0</v>
      </c>
      <c r="S194" s="141">
        <v>0</v>
      </c>
      <c r="T194" s="142">
        <f t="shared" si="23"/>
        <v>0</v>
      </c>
      <c r="AR194" s="143" t="s">
        <v>136</v>
      </c>
      <c r="AT194" s="143" t="s">
        <v>106</v>
      </c>
      <c r="AU194" s="143" t="s">
        <v>116</v>
      </c>
      <c r="AY194" s="13" t="s">
        <v>108</v>
      </c>
      <c r="BE194" s="144">
        <f t="shared" si="24"/>
        <v>0</v>
      </c>
      <c r="BF194" s="144">
        <f t="shared" si="25"/>
        <v>0</v>
      </c>
      <c r="BG194" s="144">
        <f t="shared" si="26"/>
        <v>0</v>
      </c>
      <c r="BH194" s="144">
        <f t="shared" si="27"/>
        <v>0</v>
      </c>
      <c r="BI194" s="144">
        <f t="shared" si="28"/>
        <v>0</v>
      </c>
      <c r="BJ194" s="13" t="s">
        <v>116</v>
      </c>
      <c r="BK194" s="144">
        <f t="shared" si="29"/>
        <v>0</v>
      </c>
      <c r="BL194" s="13" t="s">
        <v>115</v>
      </c>
      <c r="BM194" s="143" t="s">
        <v>338</v>
      </c>
    </row>
    <row r="195" spans="2:65" s="1" customFormat="1" ht="16.5" customHeight="1" x14ac:dyDescent="0.2">
      <c r="B195" s="131"/>
      <c r="C195" s="145" t="s">
        <v>339</v>
      </c>
      <c r="D195" s="145" t="s">
        <v>106</v>
      </c>
      <c r="E195" s="146" t="s">
        <v>285</v>
      </c>
      <c r="F195" s="147" t="s">
        <v>286</v>
      </c>
      <c r="G195" s="148" t="s">
        <v>114</v>
      </c>
      <c r="H195" s="149">
        <v>14</v>
      </c>
      <c r="I195" s="150"/>
      <c r="J195" s="150">
        <f t="shared" si="20"/>
        <v>0</v>
      </c>
      <c r="K195" s="151"/>
      <c r="L195" s="152"/>
      <c r="M195" s="153" t="s">
        <v>1</v>
      </c>
      <c r="N195" s="154" t="s">
        <v>34</v>
      </c>
      <c r="O195" s="141">
        <v>0</v>
      </c>
      <c r="P195" s="141">
        <f t="shared" si="21"/>
        <v>0</v>
      </c>
      <c r="Q195" s="141">
        <v>0</v>
      </c>
      <c r="R195" s="141">
        <f t="shared" si="22"/>
        <v>0</v>
      </c>
      <c r="S195" s="141">
        <v>0</v>
      </c>
      <c r="T195" s="142">
        <f t="shared" si="23"/>
        <v>0</v>
      </c>
      <c r="AR195" s="143" t="s">
        <v>136</v>
      </c>
      <c r="AT195" s="143" t="s">
        <v>106</v>
      </c>
      <c r="AU195" s="143" t="s">
        <v>116</v>
      </c>
      <c r="AY195" s="13" t="s">
        <v>108</v>
      </c>
      <c r="BE195" s="144">
        <f t="shared" si="24"/>
        <v>0</v>
      </c>
      <c r="BF195" s="144">
        <f t="shared" si="25"/>
        <v>0</v>
      </c>
      <c r="BG195" s="144">
        <f t="shared" si="26"/>
        <v>0</v>
      </c>
      <c r="BH195" s="144">
        <f t="shared" si="27"/>
        <v>0</v>
      </c>
      <c r="BI195" s="144">
        <f t="shared" si="28"/>
        <v>0</v>
      </c>
      <c r="BJ195" s="13" t="s">
        <v>116</v>
      </c>
      <c r="BK195" s="144">
        <f t="shared" si="29"/>
        <v>0</v>
      </c>
      <c r="BL195" s="13" t="s">
        <v>115</v>
      </c>
      <c r="BM195" s="143" t="s">
        <v>340</v>
      </c>
    </row>
    <row r="196" spans="2:65" s="1" customFormat="1" ht="16.5" customHeight="1" x14ac:dyDescent="0.2">
      <c r="B196" s="131"/>
      <c r="C196" s="145" t="s">
        <v>341</v>
      </c>
      <c r="D196" s="145" t="s">
        <v>106</v>
      </c>
      <c r="E196" s="146" t="s">
        <v>261</v>
      </c>
      <c r="F196" s="147" t="s">
        <v>262</v>
      </c>
      <c r="G196" s="148" t="s">
        <v>114</v>
      </c>
      <c r="H196" s="149">
        <v>42</v>
      </c>
      <c r="I196" s="150"/>
      <c r="J196" s="150">
        <f t="shared" si="20"/>
        <v>0</v>
      </c>
      <c r="K196" s="151"/>
      <c r="L196" s="152"/>
      <c r="M196" s="153" t="s">
        <v>1</v>
      </c>
      <c r="N196" s="154" t="s">
        <v>34</v>
      </c>
      <c r="O196" s="141">
        <v>0</v>
      </c>
      <c r="P196" s="141">
        <f t="shared" si="21"/>
        <v>0</v>
      </c>
      <c r="Q196" s="141">
        <v>0</v>
      </c>
      <c r="R196" s="141">
        <f t="shared" si="22"/>
        <v>0</v>
      </c>
      <c r="S196" s="141">
        <v>0</v>
      </c>
      <c r="T196" s="142">
        <f t="shared" si="23"/>
        <v>0</v>
      </c>
      <c r="AR196" s="143" t="s">
        <v>136</v>
      </c>
      <c r="AT196" s="143" t="s">
        <v>106</v>
      </c>
      <c r="AU196" s="143" t="s">
        <v>116</v>
      </c>
      <c r="AY196" s="13" t="s">
        <v>108</v>
      </c>
      <c r="BE196" s="144">
        <f t="shared" si="24"/>
        <v>0</v>
      </c>
      <c r="BF196" s="144">
        <f t="shared" si="25"/>
        <v>0</v>
      </c>
      <c r="BG196" s="144">
        <f t="shared" si="26"/>
        <v>0</v>
      </c>
      <c r="BH196" s="144">
        <f t="shared" si="27"/>
        <v>0</v>
      </c>
      <c r="BI196" s="144">
        <f t="shared" si="28"/>
        <v>0</v>
      </c>
      <c r="BJ196" s="13" t="s">
        <v>116</v>
      </c>
      <c r="BK196" s="144">
        <f t="shared" si="29"/>
        <v>0</v>
      </c>
      <c r="BL196" s="13" t="s">
        <v>115</v>
      </c>
      <c r="BM196" s="143" t="s">
        <v>342</v>
      </c>
    </row>
    <row r="197" spans="2:65" s="1" customFormat="1" ht="24.25" customHeight="1" x14ac:dyDescent="0.2">
      <c r="B197" s="131"/>
      <c r="C197" s="132" t="s">
        <v>343</v>
      </c>
      <c r="D197" s="132" t="s">
        <v>111</v>
      </c>
      <c r="E197" s="133" t="s">
        <v>344</v>
      </c>
      <c r="F197" s="134" t="s">
        <v>345</v>
      </c>
      <c r="G197" s="135" t="s">
        <v>114</v>
      </c>
      <c r="H197" s="136">
        <v>1</v>
      </c>
      <c r="I197" s="137"/>
      <c r="J197" s="137">
        <f t="shared" si="20"/>
        <v>0</v>
      </c>
      <c r="K197" s="138"/>
      <c r="L197" s="25"/>
      <c r="M197" s="139" t="s">
        <v>1</v>
      </c>
      <c r="N197" s="140" t="s">
        <v>34</v>
      </c>
      <c r="O197" s="141">
        <v>0</v>
      </c>
      <c r="P197" s="141">
        <f t="shared" si="21"/>
        <v>0</v>
      </c>
      <c r="Q197" s="141">
        <v>0</v>
      </c>
      <c r="R197" s="141">
        <f t="shared" si="22"/>
        <v>0</v>
      </c>
      <c r="S197" s="141">
        <v>0</v>
      </c>
      <c r="T197" s="142">
        <f t="shared" si="23"/>
        <v>0</v>
      </c>
      <c r="AR197" s="143" t="s">
        <v>115</v>
      </c>
      <c r="AT197" s="143" t="s">
        <v>111</v>
      </c>
      <c r="AU197" s="143" t="s">
        <v>116</v>
      </c>
      <c r="AY197" s="13" t="s">
        <v>108</v>
      </c>
      <c r="BE197" s="144">
        <f t="shared" si="24"/>
        <v>0</v>
      </c>
      <c r="BF197" s="144">
        <f t="shared" si="25"/>
        <v>0</v>
      </c>
      <c r="BG197" s="144">
        <f t="shared" si="26"/>
        <v>0</v>
      </c>
      <c r="BH197" s="144">
        <f t="shared" si="27"/>
        <v>0</v>
      </c>
      <c r="BI197" s="144">
        <f t="shared" si="28"/>
        <v>0</v>
      </c>
      <c r="BJ197" s="13" t="s">
        <v>116</v>
      </c>
      <c r="BK197" s="144">
        <f t="shared" si="29"/>
        <v>0</v>
      </c>
      <c r="BL197" s="13" t="s">
        <v>115</v>
      </c>
      <c r="BM197" s="143" t="s">
        <v>346</v>
      </c>
    </row>
    <row r="198" spans="2:65" s="1" customFormat="1" ht="33" customHeight="1" x14ac:dyDescent="0.2">
      <c r="B198" s="131"/>
      <c r="C198" s="145" t="s">
        <v>347</v>
      </c>
      <c r="D198" s="145" t="s">
        <v>106</v>
      </c>
      <c r="E198" s="146" t="s">
        <v>348</v>
      </c>
      <c r="F198" s="147" t="s">
        <v>349</v>
      </c>
      <c r="G198" s="148" t="s">
        <v>114</v>
      </c>
      <c r="H198" s="149">
        <v>1</v>
      </c>
      <c r="I198" s="150"/>
      <c r="J198" s="150">
        <f t="shared" si="20"/>
        <v>0</v>
      </c>
      <c r="K198" s="151"/>
      <c r="L198" s="152"/>
      <c r="M198" s="153" t="s">
        <v>1</v>
      </c>
      <c r="N198" s="154" t="s">
        <v>34</v>
      </c>
      <c r="O198" s="141">
        <v>0</v>
      </c>
      <c r="P198" s="141">
        <f t="shared" si="21"/>
        <v>0</v>
      </c>
      <c r="Q198" s="141">
        <v>0</v>
      </c>
      <c r="R198" s="141">
        <f t="shared" si="22"/>
        <v>0</v>
      </c>
      <c r="S198" s="141">
        <v>0</v>
      </c>
      <c r="T198" s="142">
        <f t="shared" si="23"/>
        <v>0</v>
      </c>
      <c r="AR198" s="143" t="s">
        <v>136</v>
      </c>
      <c r="AT198" s="143" t="s">
        <v>106</v>
      </c>
      <c r="AU198" s="143" t="s">
        <v>116</v>
      </c>
      <c r="AY198" s="13" t="s">
        <v>108</v>
      </c>
      <c r="BE198" s="144">
        <f t="shared" si="24"/>
        <v>0</v>
      </c>
      <c r="BF198" s="144">
        <f t="shared" si="25"/>
        <v>0</v>
      </c>
      <c r="BG198" s="144">
        <f t="shared" si="26"/>
        <v>0</v>
      </c>
      <c r="BH198" s="144">
        <f t="shared" si="27"/>
        <v>0</v>
      </c>
      <c r="BI198" s="144">
        <f t="shared" si="28"/>
        <v>0</v>
      </c>
      <c r="BJ198" s="13" t="s">
        <v>116</v>
      </c>
      <c r="BK198" s="144">
        <f t="shared" si="29"/>
        <v>0</v>
      </c>
      <c r="BL198" s="13" t="s">
        <v>115</v>
      </c>
      <c r="BM198" s="143" t="s">
        <v>350</v>
      </c>
    </row>
    <row r="199" spans="2:65" s="1" customFormat="1" ht="37.9" customHeight="1" x14ac:dyDescent="0.2">
      <c r="B199" s="131"/>
      <c r="C199" s="132" t="s">
        <v>351</v>
      </c>
      <c r="D199" s="132" t="s">
        <v>111</v>
      </c>
      <c r="E199" s="133" t="s">
        <v>352</v>
      </c>
      <c r="F199" s="134" t="s">
        <v>353</v>
      </c>
      <c r="G199" s="135" t="s">
        <v>114</v>
      </c>
      <c r="H199" s="136">
        <v>20</v>
      </c>
      <c r="I199" s="137"/>
      <c r="J199" s="137">
        <f t="shared" si="20"/>
        <v>0</v>
      </c>
      <c r="K199" s="138"/>
      <c r="L199" s="25"/>
      <c r="M199" s="139" t="s">
        <v>1</v>
      </c>
      <c r="N199" s="140" t="s">
        <v>34</v>
      </c>
      <c r="O199" s="141">
        <v>0</v>
      </c>
      <c r="P199" s="141">
        <f t="shared" si="21"/>
        <v>0</v>
      </c>
      <c r="Q199" s="141">
        <v>0</v>
      </c>
      <c r="R199" s="141">
        <f t="shared" si="22"/>
        <v>0</v>
      </c>
      <c r="S199" s="141">
        <v>0</v>
      </c>
      <c r="T199" s="142">
        <f t="shared" si="23"/>
        <v>0</v>
      </c>
      <c r="AR199" s="143" t="s">
        <v>115</v>
      </c>
      <c r="AT199" s="143" t="s">
        <v>111</v>
      </c>
      <c r="AU199" s="143" t="s">
        <v>116</v>
      </c>
      <c r="AY199" s="13" t="s">
        <v>108</v>
      </c>
      <c r="BE199" s="144">
        <f t="shared" si="24"/>
        <v>0</v>
      </c>
      <c r="BF199" s="144">
        <f t="shared" si="25"/>
        <v>0</v>
      </c>
      <c r="BG199" s="144">
        <f t="shared" si="26"/>
        <v>0</v>
      </c>
      <c r="BH199" s="144">
        <f t="shared" si="27"/>
        <v>0</v>
      </c>
      <c r="BI199" s="144">
        <f t="shared" si="28"/>
        <v>0</v>
      </c>
      <c r="BJ199" s="13" t="s">
        <v>116</v>
      </c>
      <c r="BK199" s="144">
        <f t="shared" si="29"/>
        <v>0</v>
      </c>
      <c r="BL199" s="13" t="s">
        <v>115</v>
      </c>
      <c r="BM199" s="143" t="s">
        <v>354</v>
      </c>
    </row>
    <row r="200" spans="2:65" s="1" customFormat="1" ht="24.25" customHeight="1" x14ac:dyDescent="0.2">
      <c r="B200" s="131"/>
      <c r="C200" s="145" t="s">
        <v>355</v>
      </c>
      <c r="D200" s="145" t="s">
        <v>106</v>
      </c>
      <c r="E200" s="146" t="s">
        <v>356</v>
      </c>
      <c r="F200" s="147" t="s">
        <v>357</v>
      </c>
      <c r="G200" s="148" t="s">
        <v>114</v>
      </c>
      <c r="H200" s="149">
        <v>20</v>
      </c>
      <c r="I200" s="150"/>
      <c r="J200" s="150">
        <f t="shared" si="20"/>
        <v>0</v>
      </c>
      <c r="K200" s="151"/>
      <c r="L200" s="152"/>
      <c r="M200" s="153" t="s">
        <v>1</v>
      </c>
      <c r="N200" s="154" t="s">
        <v>34</v>
      </c>
      <c r="O200" s="141">
        <v>0</v>
      </c>
      <c r="P200" s="141">
        <f t="shared" si="21"/>
        <v>0</v>
      </c>
      <c r="Q200" s="141">
        <v>0</v>
      </c>
      <c r="R200" s="141">
        <f t="shared" si="22"/>
        <v>0</v>
      </c>
      <c r="S200" s="141">
        <v>0</v>
      </c>
      <c r="T200" s="142">
        <f t="shared" si="23"/>
        <v>0</v>
      </c>
      <c r="AR200" s="143" t="s">
        <v>136</v>
      </c>
      <c r="AT200" s="143" t="s">
        <v>106</v>
      </c>
      <c r="AU200" s="143" t="s">
        <v>116</v>
      </c>
      <c r="AY200" s="13" t="s">
        <v>108</v>
      </c>
      <c r="BE200" s="144">
        <f t="shared" si="24"/>
        <v>0</v>
      </c>
      <c r="BF200" s="144">
        <f t="shared" si="25"/>
        <v>0</v>
      </c>
      <c r="BG200" s="144">
        <f t="shared" si="26"/>
        <v>0</v>
      </c>
      <c r="BH200" s="144">
        <f t="shared" si="27"/>
        <v>0</v>
      </c>
      <c r="BI200" s="144">
        <f t="shared" si="28"/>
        <v>0</v>
      </c>
      <c r="BJ200" s="13" t="s">
        <v>116</v>
      </c>
      <c r="BK200" s="144">
        <f t="shared" si="29"/>
        <v>0</v>
      </c>
      <c r="BL200" s="13" t="s">
        <v>115</v>
      </c>
      <c r="BM200" s="143" t="s">
        <v>358</v>
      </c>
    </row>
    <row r="201" spans="2:65" s="1" customFormat="1" ht="21.75" customHeight="1" x14ac:dyDescent="0.2">
      <c r="B201" s="131"/>
      <c r="C201" s="132" t="s">
        <v>359</v>
      </c>
      <c r="D201" s="132" t="s">
        <v>111</v>
      </c>
      <c r="E201" s="133" t="s">
        <v>360</v>
      </c>
      <c r="F201" s="134" t="s">
        <v>361</v>
      </c>
      <c r="G201" s="135" t="s">
        <v>157</v>
      </c>
      <c r="H201" s="136">
        <v>1150</v>
      </c>
      <c r="I201" s="137"/>
      <c r="J201" s="137">
        <f t="shared" si="20"/>
        <v>0</v>
      </c>
      <c r="K201" s="138"/>
      <c r="L201" s="25"/>
      <c r="M201" s="139" t="s">
        <v>1</v>
      </c>
      <c r="N201" s="140" t="s">
        <v>34</v>
      </c>
      <c r="O201" s="141">
        <v>0</v>
      </c>
      <c r="P201" s="141">
        <f t="shared" si="21"/>
        <v>0</v>
      </c>
      <c r="Q201" s="141">
        <v>0</v>
      </c>
      <c r="R201" s="141">
        <f t="shared" si="22"/>
        <v>0</v>
      </c>
      <c r="S201" s="141">
        <v>0</v>
      </c>
      <c r="T201" s="142">
        <f t="shared" si="23"/>
        <v>0</v>
      </c>
      <c r="AR201" s="143" t="s">
        <v>115</v>
      </c>
      <c r="AT201" s="143" t="s">
        <v>111</v>
      </c>
      <c r="AU201" s="143" t="s">
        <v>116</v>
      </c>
      <c r="AY201" s="13" t="s">
        <v>108</v>
      </c>
      <c r="BE201" s="144">
        <f t="shared" si="24"/>
        <v>0</v>
      </c>
      <c r="BF201" s="144">
        <f t="shared" si="25"/>
        <v>0</v>
      </c>
      <c r="BG201" s="144">
        <f t="shared" si="26"/>
        <v>0</v>
      </c>
      <c r="BH201" s="144">
        <f t="shared" si="27"/>
        <v>0</v>
      </c>
      <c r="BI201" s="144">
        <f t="shared" si="28"/>
        <v>0</v>
      </c>
      <c r="BJ201" s="13" t="s">
        <v>116</v>
      </c>
      <c r="BK201" s="144">
        <f t="shared" si="29"/>
        <v>0</v>
      </c>
      <c r="BL201" s="13" t="s">
        <v>115</v>
      </c>
      <c r="BM201" s="143" t="s">
        <v>362</v>
      </c>
    </row>
    <row r="202" spans="2:65" s="1" customFormat="1" ht="16.5" customHeight="1" x14ac:dyDescent="0.2">
      <c r="B202" s="131"/>
      <c r="C202" s="145" t="s">
        <v>363</v>
      </c>
      <c r="D202" s="145" t="s">
        <v>106</v>
      </c>
      <c r="E202" s="146" t="s">
        <v>364</v>
      </c>
      <c r="F202" s="147" t="s">
        <v>365</v>
      </c>
      <c r="G202" s="148" t="s">
        <v>157</v>
      </c>
      <c r="H202" s="149">
        <v>1150</v>
      </c>
      <c r="I202" s="150"/>
      <c r="J202" s="150">
        <f t="shared" si="20"/>
        <v>0</v>
      </c>
      <c r="K202" s="151"/>
      <c r="L202" s="152"/>
      <c r="M202" s="153" t="s">
        <v>1</v>
      </c>
      <c r="N202" s="154" t="s">
        <v>34</v>
      </c>
      <c r="O202" s="141">
        <v>0</v>
      </c>
      <c r="P202" s="141">
        <f t="shared" si="21"/>
        <v>0</v>
      </c>
      <c r="Q202" s="141">
        <v>0</v>
      </c>
      <c r="R202" s="141">
        <f t="shared" si="22"/>
        <v>0</v>
      </c>
      <c r="S202" s="141">
        <v>0</v>
      </c>
      <c r="T202" s="142">
        <f t="shared" si="23"/>
        <v>0</v>
      </c>
      <c r="AR202" s="143" t="s">
        <v>136</v>
      </c>
      <c r="AT202" s="143" t="s">
        <v>106</v>
      </c>
      <c r="AU202" s="143" t="s">
        <v>116</v>
      </c>
      <c r="AY202" s="13" t="s">
        <v>108</v>
      </c>
      <c r="BE202" s="144">
        <f t="shared" si="24"/>
        <v>0</v>
      </c>
      <c r="BF202" s="144">
        <f t="shared" si="25"/>
        <v>0</v>
      </c>
      <c r="BG202" s="144">
        <f t="shared" si="26"/>
        <v>0</v>
      </c>
      <c r="BH202" s="144">
        <f t="shared" si="27"/>
        <v>0</v>
      </c>
      <c r="BI202" s="144">
        <f t="shared" si="28"/>
        <v>0</v>
      </c>
      <c r="BJ202" s="13" t="s">
        <v>116</v>
      </c>
      <c r="BK202" s="144">
        <f t="shared" si="29"/>
        <v>0</v>
      </c>
      <c r="BL202" s="13" t="s">
        <v>115</v>
      </c>
      <c r="BM202" s="143" t="s">
        <v>366</v>
      </c>
    </row>
    <row r="203" spans="2:65" s="1" customFormat="1" ht="21.75" customHeight="1" x14ac:dyDescent="0.2">
      <c r="B203" s="131"/>
      <c r="C203" s="132" t="s">
        <v>367</v>
      </c>
      <c r="D203" s="132" t="s">
        <v>111</v>
      </c>
      <c r="E203" s="133" t="s">
        <v>368</v>
      </c>
      <c r="F203" s="134" t="s">
        <v>369</v>
      </c>
      <c r="G203" s="135" t="s">
        <v>157</v>
      </c>
      <c r="H203" s="136">
        <v>425</v>
      </c>
      <c r="I203" s="137"/>
      <c r="J203" s="137">
        <f t="shared" si="20"/>
        <v>0</v>
      </c>
      <c r="K203" s="138"/>
      <c r="L203" s="25"/>
      <c r="M203" s="139" t="s">
        <v>1</v>
      </c>
      <c r="N203" s="140" t="s">
        <v>34</v>
      </c>
      <c r="O203" s="141">
        <v>0</v>
      </c>
      <c r="P203" s="141">
        <f t="shared" si="21"/>
        <v>0</v>
      </c>
      <c r="Q203" s="141">
        <v>0</v>
      </c>
      <c r="R203" s="141">
        <f t="shared" si="22"/>
        <v>0</v>
      </c>
      <c r="S203" s="141">
        <v>0</v>
      </c>
      <c r="T203" s="142">
        <f t="shared" si="23"/>
        <v>0</v>
      </c>
      <c r="AR203" s="143" t="s">
        <v>115</v>
      </c>
      <c r="AT203" s="143" t="s">
        <v>111</v>
      </c>
      <c r="AU203" s="143" t="s">
        <v>116</v>
      </c>
      <c r="AY203" s="13" t="s">
        <v>108</v>
      </c>
      <c r="BE203" s="144">
        <f t="shared" si="24"/>
        <v>0</v>
      </c>
      <c r="BF203" s="144">
        <f t="shared" si="25"/>
        <v>0</v>
      </c>
      <c r="BG203" s="144">
        <f t="shared" si="26"/>
        <v>0</v>
      </c>
      <c r="BH203" s="144">
        <f t="shared" si="27"/>
        <v>0</v>
      </c>
      <c r="BI203" s="144">
        <f t="shared" si="28"/>
        <v>0</v>
      </c>
      <c r="BJ203" s="13" t="s">
        <v>116</v>
      </c>
      <c r="BK203" s="144">
        <f t="shared" si="29"/>
        <v>0</v>
      </c>
      <c r="BL203" s="13" t="s">
        <v>115</v>
      </c>
      <c r="BM203" s="143" t="s">
        <v>370</v>
      </c>
    </row>
    <row r="204" spans="2:65" s="1" customFormat="1" ht="16.5" customHeight="1" x14ac:dyDescent="0.2">
      <c r="B204" s="131"/>
      <c r="C204" s="145" t="s">
        <v>371</v>
      </c>
      <c r="D204" s="145" t="s">
        <v>106</v>
      </c>
      <c r="E204" s="146" t="s">
        <v>372</v>
      </c>
      <c r="F204" s="147" t="s">
        <v>373</v>
      </c>
      <c r="G204" s="148" t="s">
        <v>157</v>
      </c>
      <c r="H204" s="149">
        <v>425</v>
      </c>
      <c r="I204" s="150"/>
      <c r="J204" s="150">
        <f t="shared" si="20"/>
        <v>0</v>
      </c>
      <c r="K204" s="151"/>
      <c r="L204" s="152"/>
      <c r="M204" s="153" t="s">
        <v>1</v>
      </c>
      <c r="N204" s="154" t="s">
        <v>34</v>
      </c>
      <c r="O204" s="141">
        <v>0</v>
      </c>
      <c r="P204" s="141">
        <f t="shared" si="21"/>
        <v>0</v>
      </c>
      <c r="Q204" s="141">
        <v>0</v>
      </c>
      <c r="R204" s="141">
        <f t="shared" si="22"/>
        <v>0</v>
      </c>
      <c r="S204" s="141">
        <v>0</v>
      </c>
      <c r="T204" s="142">
        <f t="shared" si="23"/>
        <v>0</v>
      </c>
      <c r="AR204" s="143" t="s">
        <v>136</v>
      </c>
      <c r="AT204" s="143" t="s">
        <v>106</v>
      </c>
      <c r="AU204" s="143" t="s">
        <v>116</v>
      </c>
      <c r="AY204" s="13" t="s">
        <v>108</v>
      </c>
      <c r="BE204" s="144">
        <f t="shared" si="24"/>
        <v>0</v>
      </c>
      <c r="BF204" s="144">
        <f t="shared" si="25"/>
        <v>0</v>
      </c>
      <c r="BG204" s="144">
        <f t="shared" si="26"/>
        <v>0</v>
      </c>
      <c r="BH204" s="144">
        <f t="shared" si="27"/>
        <v>0</v>
      </c>
      <c r="BI204" s="144">
        <f t="shared" si="28"/>
        <v>0</v>
      </c>
      <c r="BJ204" s="13" t="s">
        <v>116</v>
      </c>
      <c r="BK204" s="144">
        <f t="shared" si="29"/>
        <v>0</v>
      </c>
      <c r="BL204" s="13" t="s">
        <v>115</v>
      </c>
      <c r="BM204" s="143" t="s">
        <v>374</v>
      </c>
    </row>
    <row r="205" spans="2:65" s="1" customFormat="1" ht="21.75" customHeight="1" x14ac:dyDescent="0.2">
      <c r="B205" s="131"/>
      <c r="C205" s="132" t="s">
        <v>375</v>
      </c>
      <c r="D205" s="132" t="s">
        <v>111</v>
      </c>
      <c r="E205" s="133" t="s">
        <v>376</v>
      </c>
      <c r="F205" s="134" t="s">
        <v>377</v>
      </c>
      <c r="G205" s="135" t="s">
        <v>157</v>
      </c>
      <c r="H205" s="136">
        <v>445</v>
      </c>
      <c r="I205" s="137"/>
      <c r="J205" s="137">
        <f t="shared" si="20"/>
        <v>0</v>
      </c>
      <c r="K205" s="138"/>
      <c r="L205" s="25"/>
      <c r="M205" s="139" t="s">
        <v>1</v>
      </c>
      <c r="N205" s="140" t="s">
        <v>34</v>
      </c>
      <c r="O205" s="141">
        <v>5.2999999999999999E-2</v>
      </c>
      <c r="P205" s="141">
        <f t="shared" si="21"/>
        <v>23.585000000000001</v>
      </c>
      <c r="Q205" s="141">
        <v>0</v>
      </c>
      <c r="R205" s="141">
        <f t="shared" si="22"/>
        <v>0</v>
      </c>
      <c r="S205" s="141">
        <v>0</v>
      </c>
      <c r="T205" s="142">
        <f t="shared" si="23"/>
        <v>0</v>
      </c>
      <c r="AR205" s="143" t="s">
        <v>115</v>
      </c>
      <c r="AT205" s="143" t="s">
        <v>111</v>
      </c>
      <c r="AU205" s="143" t="s">
        <v>116</v>
      </c>
      <c r="AY205" s="13" t="s">
        <v>108</v>
      </c>
      <c r="BE205" s="144">
        <f t="shared" si="24"/>
        <v>0</v>
      </c>
      <c r="BF205" s="144">
        <f t="shared" si="25"/>
        <v>0</v>
      </c>
      <c r="BG205" s="144">
        <f t="shared" si="26"/>
        <v>0</v>
      </c>
      <c r="BH205" s="144">
        <f t="shared" si="27"/>
        <v>0</v>
      </c>
      <c r="BI205" s="144">
        <f t="shared" si="28"/>
        <v>0</v>
      </c>
      <c r="BJ205" s="13" t="s">
        <v>116</v>
      </c>
      <c r="BK205" s="144">
        <f t="shared" si="29"/>
        <v>0</v>
      </c>
      <c r="BL205" s="13" t="s">
        <v>115</v>
      </c>
      <c r="BM205" s="143" t="s">
        <v>378</v>
      </c>
    </row>
    <row r="206" spans="2:65" s="1" customFormat="1" ht="16.5" customHeight="1" x14ac:dyDescent="0.2">
      <c r="B206" s="131"/>
      <c r="C206" s="145" t="s">
        <v>379</v>
      </c>
      <c r="D206" s="145" t="s">
        <v>106</v>
      </c>
      <c r="E206" s="146" t="s">
        <v>380</v>
      </c>
      <c r="F206" s="147" t="s">
        <v>381</v>
      </c>
      <c r="G206" s="148" t="s">
        <v>157</v>
      </c>
      <c r="H206" s="149">
        <v>325</v>
      </c>
      <c r="I206" s="150"/>
      <c r="J206" s="150">
        <f t="shared" si="20"/>
        <v>0</v>
      </c>
      <c r="K206" s="151"/>
      <c r="L206" s="152"/>
      <c r="M206" s="153" t="s">
        <v>1</v>
      </c>
      <c r="N206" s="154" t="s">
        <v>34</v>
      </c>
      <c r="O206" s="141">
        <v>0</v>
      </c>
      <c r="P206" s="141">
        <f t="shared" si="21"/>
        <v>0</v>
      </c>
      <c r="Q206" s="141">
        <v>1.9000000000000001E-4</v>
      </c>
      <c r="R206" s="141">
        <f t="shared" si="22"/>
        <v>6.1750000000000006E-2</v>
      </c>
      <c r="S206" s="141">
        <v>0</v>
      </c>
      <c r="T206" s="142">
        <f t="shared" si="23"/>
        <v>0</v>
      </c>
      <c r="AR206" s="143" t="s">
        <v>120</v>
      </c>
      <c r="AT206" s="143" t="s">
        <v>106</v>
      </c>
      <c r="AU206" s="143" t="s">
        <v>116</v>
      </c>
      <c r="AY206" s="13" t="s">
        <v>108</v>
      </c>
      <c r="BE206" s="144">
        <f t="shared" si="24"/>
        <v>0</v>
      </c>
      <c r="BF206" s="144">
        <f t="shared" si="25"/>
        <v>0</v>
      </c>
      <c r="BG206" s="144">
        <f t="shared" si="26"/>
        <v>0</v>
      </c>
      <c r="BH206" s="144">
        <f t="shared" si="27"/>
        <v>0</v>
      </c>
      <c r="BI206" s="144">
        <f t="shared" si="28"/>
        <v>0</v>
      </c>
      <c r="BJ206" s="13" t="s">
        <v>116</v>
      </c>
      <c r="BK206" s="144">
        <f t="shared" si="29"/>
        <v>0</v>
      </c>
      <c r="BL206" s="13" t="s">
        <v>120</v>
      </c>
      <c r="BM206" s="143" t="s">
        <v>382</v>
      </c>
    </row>
    <row r="207" spans="2:65" s="1" customFormat="1" ht="24.25" customHeight="1" x14ac:dyDescent="0.2">
      <c r="B207" s="131"/>
      <c r="C207" s="145" t="s">
        <v>383</v>
      </c>
      <c r="D207" s="145" t="s">
        <v>106</v>
      </c>
      <c r="E207" s="146" t="s">
        <v>384</v>
      </c>
      <c r="F207" s="147" t="s">
        <v>385</v>
      </c>
      <c r="G207" s="148" t="s">
        <v>157</v>
      </c>
      <c r="H207" s="149">
        <v>120</v>
      </c>
      <c r="I207" s="150"/>
      <c r="J207" s="150">
        <f t="shared" si="20"/>
        <v>0</v>
      </c>
      <c r="K207" s="151"/>
      <c r="L207" s="152"/>
      <c r="M207" s="153" t="s">
        <v>1</v>
      </c>
      <c r="N207" s="154" t="s">
        <v>34</v>
      </c>
      <c r="O207" s="141">
        <v>0</v>
      </c>
      <c r="P207" s="141">
        <f t="shared" si="21"/>
        <v>0</v>
      </c>
      <c r="Q207" s="141">
        <v>1.9000000000000001E-4</v>
      </c>
      <c r="R207" s="141">
        <f t="shared" si="22"/>
        <v>2.2800000000000001E-2</v>
      </c>
      <c r="S207" s="141">
        <v>0</v>
      </c>
      <c r="T207" s="142">
        <f t="shared" si="23"/>
        <v>0</v>
      </c>
      <c r="AR207" s="143" t="s">
        <v>120</v>
      </c>
      <c r="AT207" s="143" t="s">
        <v>106</v>
      </c>
      <c r="AU207" s="143" t="s">
        <v>116</v>
      </c>
      <c r="AY207" s="13" t="s">
        <v>108</v>
      </c>
      <c r="BE207" s="144">
        <f t="shared" si="24"/>
        <v>0</v>
      </c>
      <c r="BF207" s="144">
        <f t="shared" si="25"/>
        <v>0</v>
      </c>
      <c r="BG207" s="144">
        <f t="shared" si="26"/>
        <v>0</v>
      </c>
      <c r="BH207" s="144">
        <f t="shared" si="27"/>
        <v>0</v>
      </c>
      <c r="BI207" s="144">
        <f t="shared" si="28"/>
        <v>0</v>
      </c>
      <c r="BJ207" s="13" t="s">
        <v>116</v>
      </c>
      <c r="BK207" s="144">
        <f t="shared" si="29"/>
        <v>0</v>
      </c>
      <c r="BL207" s="13" t="s">
        <v>120</v>
      </c>
      <c r="BM207" s="143" t="s">
        <v>386</v>
      </c>
    </row>
    <row r="208" spans="2:65" s="1" customFormat="1" ht="21.75" customHeight="1" x14ac:dyDescent="0.2">
      <c r="B208" s="131"/>
      <c r="C208" s="132" t="s">
        <v>387</v>
      </c>
      <c r="D208" s="132" t="s">
        <v>111</v>
      </c>
      <c r="E208" s="133" t="s">
        <v>388</v>
      </c>
      <c r="F208" s="134" t="s">
        <v>389</v>
      </c>
      <c r="G208" s="135" t="s">
        <v>157</v>
      </c>
      <c r="H208" s="136">
        <v>30</v>
      </c>
      <c r="I208" s="137"/>
      <c r="J208" s="137">
        <f t="shared" si="20"/>
        <v>0</v>
      </c>
      <c r="K208" s="138"/>
      <c r="L208" s="25"/>
      <c r="M208" s="139" t="s">
        <v>1</v>
      </c>
      <c r="N208" s="140" t="s">
        <v>34</v>
      </c>
      <c r="O208" s="141">
        <v>9.9000000000000005E-2</v>
      </c>
      <c r="P208" s="141">
        <f t="shared" si="21"/>
        <v>2.97</v>
      </c>
      <c r="Q208" s="141">
        <v>0</v>
      </c>
      <c r="R208" s="141">
        <f t="shared" si="22"/>
        <v>0</v>
      </c>
      <c r="S208" s="141">
        <v>0</v>
      </c>
      <c r="T208" s="142">
        <f t="shared" si="23"/>
        <v>0</v>
      </c>
      <c r="AR208" s="143" t="s">
        <v>115</v>
      </c>
      <c r="AT208" s="143" t="s">
        <v>111</v>
      </c>
      <c r="AU208" s="143" t="s">
        <v>116</v>
      </c>
      <c r="AY208" s="13" t="s">
        <v>108</v>
      </c>
      <c r="BE208" s="144">
        <f t="shared" si="24"/>
        <v>0</v>
      </c>
      <c r="BF208" s="144">
        <f t="shared" si="25"/>
        <v>0</v>
      </c>
      <c r="BG208" s="144">
        <f t="shared" si="26"/>
        <v>0</v>
      </c>
      <c r="BH208" s="144">
        <f t="shared" si="27"/>
        <v>0</v>
      </c>
      <c r="BI208" s="144">
        <f t="shared" si="28"/>
        <v>0</v>
      </c>
      <c r="BJ208" s="13" t="s">
        <v>116</v>
      </c>
      <c r="BK208" s="144">
        <f t="shared" si="29"/>
        <v>0</v>
      </c>
      <c r="BL208" s="13" t="s">
        <v>115</v>
      </c>
      <c r="BM208" s="143" t="s">
        <v>390</v>
      </c>
    </row>
    <row r="209" spans="2:65" s="1" customFormat="1" ht="16.5" customHeight="1" x14ac:dyDescent="0.2">
      <c r="B209" s="131"/>
      <c r="C209" s="145" t="s">
        <v>391</v>
      </c>
      <c r="D209" s="145" t="s">
        <v>106</v>
      </c>
      <c r="E209" s="146" t="s">
        <v>392</v>
      </c>
      <c r="F209" s="147" t="s">
        <v>393</v>
      </c>
      <c r="G209" s="148" t="s">
        <v>157</v>
      </c>
      <c r="H209" s="149">
        <v>30</v>
      </c>
      <c r="I209" s="150"/>
      <c r="J209" s="150">
        <f t="shared" si="20"/>
        <v>0</v>
      </c>
      <c r="K209" s="151"/>
      <c r="L209" s="152"/>
      <c r="M209" s="153" t="s">
        <v>1</v>
      </c>
      <c r="N209" s="154" t="s">
        <v>34</v>
      </c>
      <c r="O209" s="141">
        <v>0</v>
      </c>
      <c r="P209" s="141">
        <f t="shared" si="21"/>
        <v>0</v>
      </c>
      <c r="Q209" s="141">
        <v>4.8000000000000001E-4</v>
      </c>
      <c r="R209" s="141">
        <f t="shared" si="22"/>
        <v>1.44E-2</v>
      </c>
      <c r="S209" s="141">
        <v>0</v>
      </c>
      <c r="T209" s="142">
        <f t="shared" si="23"/>
        <v>0</v>
      </c>
      <c r="AR209" s="143" t="s">
        <v>120</v>
      </c>
      <c r="AT209" s="143" t="s">
        <v>106</v>
      </c>
      <c r="AU209" s="143" t="s">
        <v>116</v>
      </c>
      <c r="AY209" s="13" t="s">
        <v>108</v>
      </c>
      <c r="BE209" s="144">
        <f t="shared" si="24"/>
        <v>0</v>
      </c>
      <c r="BF209" s="144">
        <f t="shared" si="25"/>
        <v>0</v>
      </c>
      <c r="BG209" s="144">
        <f t="shared" si="26"/>
        <v>0</v>
      </c>
      <c r="BH209" s="144">
        <f t="shared" si="27"/>
        <v>0</v>
      </c>
      <c r="BI209" s="144">
        <f t="shared" si="28"/>
        <v>0</v>
      </c>
      <c r="BJ209" s="13" t="s">
        <v>116</v>
      </c>
      <c r="BK209" s="144">
        <f t="shared" si="29"/>
        <v>0</v>
      </c>
      <c r="BL209" s="13" t="s">
        <v>120</v>
      </c>
      <c r="BM209" s="143" t="s">
        <v>394</v>
      </c>
    </row>
    <row r="210" spans="2:65" s="1" customFormat="1" ht="21.75" customHeight="1" x14ac:dyDescent="0.2">
      <c r="B210" s="131"/>
      <c r="C210" s="132" t="s">
        <v>395</v>
      </c>
      <c r="D210" s="132" t="s">
        <v>111</v>
      </c>
      <c r="E210" s="133" t="s">
        <v>396</v>
      </c>
      <c r="F210" s="134" t="s">
        <v>397</v>
      </c>
      <c r="G210" s="135" t="s">
        <v>157</v>
      </c>
      <c r="H210" s="136">
        <v>335</v>
      </c>
      <c r="I210" s="137"/>
      <c r="J210" s="137">
        <f t="shared" si="20"/>
        <v>0</v>
      </c>
      <c r="K210" s="138"/>
      <c r="L210" s="25"/>
      <c r="M210" s="139" t="s">
        <v>1</v>
      </c>
      <c r="N210" s="140" t="s">
        <v>34</v>
      </c>
      <c r="O210" s="141">
        <v>0.12</v>
      </c>
      <c r="P210" s="141">
        <f t="shared" si="21"/>
        <v>40.199999999999996</v>
      </c>
      <c r="Q210" s="141">
        <v>0</v>
      </c>
      <c r="R210" s="141">
        <f t="shared" si="22"/>
        <v>0</v>
      </c>
      <c r="S210" s="141">
        <v>0</v>
      </c>
      <c r="T210" s="142">
        <f t="shared" si="23"/>
        <v>0</v>
      </c>
      <c r="AR210" s="143" t="s">
        <v>115</v>
      </c>
      <c r="AT210" s="143" t="s">
        <v>111</v>
      </c>
      <c r="AU210" s="143" t="s">
        <v>116</v>
      </c>
      <c r="AY210" s="13" t="s">
        <v>108</v>
      </c>
      <c r="BE210" s="144">
        <f t="shared" si="24"/>
        <v>0</v>
      </c>
      <c r="BF210" s="144">
        <f t="shared" si="25"/>
        <v>0</v>
      </c>
      <c r="BG210" s="144">
        <f t="shared" si="26"/>
        <v>0</v>
      </c>
      <c r="BH210" s="144">
        <f t="shared" si="27"/>
        <v>0</v>
      </c>
      <c r="BI210" s="144">
        <f t="shared" si="28"/>
        <v>0</v>
      </c>
      <c r="BJ210" s="13" t="s">
        <v>116</v>
      </c>
      <c r="BK210" s="144">
        <f t="shared" si="29"/>
        <v>0</v>
      </c>
      <c r="BL210" s="13" t="s">
        <v>115</v>
      </c>
      <c r="BM210" s="143" t="s">
        <v>398</v>
      </c>
    </row>
    <row r="211" spans="2:65" s="1" customFormat="1" ht="16.5" customHeight="1" x14ac:dyDescent="0.2">
      <c r="B211" s="131"/>
      <c r="C211" s="145" t="s">
        <v>399</v>
      </c>
      <c r="D211" s="145" t="s">
        <v>106</v>
      </c>
      <c r="E211" s="146" t="s">
        <v>400</v>
      </c>
      <c r="F211" s="147" t="s">
        <v>401</v>
      </c>
      <c r="G211" s="148" t="s">
        <v>157</v>
      </c>
      <c r="H211" s="149">
        <v>335</v>
      </c>
      <c r="I211" s="150"/>
      <c r="J211" s="150">
        <f t="shared" si="20"/>
        <v>0</v>
      </c>
      <c r="K211" s="151"/>
      <c r="L211" s="152"/>
      <c r="M211" s="153" t="s">
        <v>1</v>
      </c>
      <c r="N211" s="154" t="s">
        <v>34</v>
      </c>
      <c r="O211" s="141">
        <v>0</v>
      </c>
      <c r="P211" s="141">
        <f t="shared" si="21"/>
        <v>0</v>
      </c>
      <c r="Q211" s="141">
        <v>1.0499999999999999E-3</v>
      </c>
      <c r="R211" s="141">
        <f t="shared" si="22"/>
        <v>0.35174999999999995</v>
      </c>
      <c r="S211" s="141">
        <v>0</v>
      </c>
      <c r="T211" s="142">
        <f t="shared" si="23"/>
        <v>0</v>
      </c>
      <c r="AR211" s="143" t="s">
        <v>120</v>
      </c>
      <c r="AT211" s="143" t="s">
        <v>106</v>
      </c>
      <c r="AU211" s="143" t="s">
        <v>116</v>
      </c>
      <c r="AY211" s="13" t="s">
        <v>108</v>
      </c>
      <c r="BE211" s="144">
        <f t="shared" si="24"/>
        <v>0</v>
      </c>
      <c r="BF211" s="144">
        <f t="shared" si="25"/>
        <v>0</v>
      </c>
      <c r="BG211" s="144">
        <f t="shared" si="26"/>
        <v>0</v>
      </c>
      <c r="BH211" s="144">
        <f t="shared" si="27"/>
        <v>0</v>
      </c>
      <c r="BI211" s="144">
        <f t="shared" si="28"/>
        <v>0</v>
      </c>
      <c r="BJ211" s="13" t="s">
        <v>116</v>
      </c>
      <c r="BK211" s="144">
        <f t="shared" si="29"/>
        <v>0</v>
      </c>
      <c r="BL211" s="13" t="s">
        <v>120</v>
      </c>
      <c r="BM211" s="143" t="s">
        <v>402</v>
      </c>
    </row>
    <row r="212" spans="2:65" s="1" customFormat="1" ht="21.75" customHeight="1" x14ac:dyDescent="0.2">
      <c r="B212" s="131"/>
      <c r="C212" s="132" t="s">
        <v>403</v>
      </c>
      <c r="D212" s="132" t="s">
        <v>111</v>
      </c>
      <c r="E212" s="133" t="s">
        <v>404</v>
      </c>
      <c r="F212" s="134" t="s">
        <v>405</v>
      </c>
      <c r="G212" s="135" t="s">
        <v>157</v>
      </c>
      <c r="H212" s="136">
        <v>95</v>
      </c>
      <c r="I212" s="137"/>
      <c r="J212" s="137">
        <f t="shared" si="20"/>
        <v>0</v>
      </c>
      <c r="K212" s="138"/>
      <c r="L212" s="25"/>
      <c r="M212" s="139" t="s">
        <v>1</v>
      </c>
      <c r="N212" s="140" t="s">
        <v>34</v>
      </c>
      <c r="O212" s="141">
        <v>0.22800000000000001</v>
      </c>
      <c r="P212" s="141">
        <f t="shared" si="21"/>
        <v>21.66</v>
      </c>
      <c r="Q212" s="141">
        <v>0</v>
      </c>
      <c r="R212" s="141">
        <f t="shared" si="22"/>
        <v>0</v>
      </c>
      <c r="S212" s="141">
        <v>0</v>
      </c>
      <c r="T212" s="142">
        <f t="shared" si="23"/>
        <v>0</v>
      </c>
      <c r="AR212" s="143" t="s">
        <v>115</v>
      </c>
      <c r="AT212" s="143" t="s">
        <v>111</v>
      </c>
      <c r="AU212" s="143" t="s">
        <v>116</v>
      </c>
      <c r="AY212" s="13" t="s">
        <v>108</v>
      </c>
      <c r="BE212" s="144">
        <f t="shared" si="24"/>
        <v>0</v>
      </c>
      <c r="BF212" s="144">
        <f t="shared" si="25"/>
        <v>0</v>
      </c>
      <c r="BG212" s="144">
        <f t="shared" si="26"/>
        <v>0</v>
      </c>
      <c r="BH212" s="144">
        <f t="shared" si="27"/>
        <v>0</v>
      </c>
      <c r="BI212" s="144">
        <f t="shared" si="28"/>
        <v>0</v>
      </c>
      <c r="BJ212" s="13" t="s">
        <v>116</v>
      </c>
      <c r="BK212" s="144">
        <f t="shared" si="29"/>
        <v>0</v>
      </c>
      <c r="BL212" s="13" t="s">
        <v>115</v>
      </c>
      <c r="BM212" s="143" t="s">
        <v>406</v>
      </c>
    </row>
    <row r="213" spans="2:65" s="1" customFormat="1" ht="16.5" customHeight="1" x14ac:dyDescent="0.2">
      <c r="B213" s="131"/>
      <c r="C213" s="145" t="s">
        <v>407</v>
      </c>
      <c r="D213" s="145" t="s">
        <v>106</v>
      </c>
      <c r="E213" s="146" t="s">
        <v>408</v>
      </c>
      <c r="F213" s="147" t="s">
        <v>409</v>
      </c>
      <c r="G213" s="148" t="s">
        <v>157</v>
      </c>
      <c r="H213" s="149">
        <v>95</v>
      </c>
      <c r="I213" s="150"/>
      <c r="J213" s="150">
        <f t="shared" si="20"/>
        <v>0</v>
      </c>
      <c r="K213" s="151"/>
      <c r="L213" s="152"/>
      <c r="M213" s="153" t="s">
        <v>1</v>
      </c>
      <c r="N213" s="154" t="s">
        <v>34</v>
      </c>
      <c r="O213" s="141">
        <v>0</v>
      </c>
      <c r="P213" s="141">
        <f t="shared" si="21"/>
        <v>0</v>
      </c>
      <c r="Q213" s="141">
        <v>5.3E-3</v>
      </c>
      <c r="R213" s="141">
        <f t="shared" si="22"/>
        <v>0.50349999999999995</v>
      </c>
      <c r="S213" s="141">
        <v>0</v>
      </c>
      <c r="T213" s="142">
        <f t="shared" si="23"/>
        <v>0</v>
      </c>
      <c r="AR213" s="143" t="s">
        <v>120</v>
      </c>
      <c r="AT213" s="143" t="s">
        <v>106</v>
      </c>
      <c r="AU213" s="143" t="s">
        <v>116</v>
      </c>
      <c r="AY213" s="13" t="s">
        <v>108</v>
      </c>
      <c r="BE213" s="144">
        <f t="shared" si="24"/>
        <v>0</v>
      </c>
      <c r="BF213" s="144">
        <f t="shared" si="25"/>
        <v>0</v>
      </c>
      <c r="BG213" s="144">
        <f t="shared" si="26"/>
        <v>0</v>
      </c>
      <c r="BH213" s="144">
        <f t="shared" si="27"/>
        <v>0</v>
      </c>
      <c r="BI213" s="144">
        <f t="shared" si="28"/>
        <v>0</v>
      </c>
      <c r="BJ213" s="13" t="s">
        <v>116</v>
      </c>
      <c r="BK213" s="144">
        <f t="shared" si="29"/>
        <v>0</v>
      </c>
      <c r="BL213" s="13" t="s">
        <v>120</v>
      </c>
      <c r="BM213" s="143" t="s">
        <v>410</v>
      </c>
    </row>
    <row r="214" spans="2:65" s="1" customFormat="1" ht="21.75" customHeight="1" x14ac:dyDescent="0.2">
      <c r="B214" s="131"/>
      <c r="C214" s="132" t="s">
        <v>411</v>
      </c>
      <c r="D214" s="132" t="s">
        <v>111</v>
      </c>
      <c r="E214" s="133" t="s">
        <v>412</v>
      </c>
      <c r="F214" s="134" t="s">
        <v>413</v>
      </c>
      <c r="G214" s="135" t="s">
        <v>157</v>
      </c>
      <c r="H214" s="136">
        <v>20</v>
      </c>
      <c r="I214" s="137"/>
      <c r="J214" s="137">
        <f t="shared" si="20"/>
        <v>0</v>
      </c>
      <c r="K214" s="138"/>
      <c r="L214" s="25"/>
      <c r="M214" s="139" t="s">
        <v>1</v>
      </c>
      <c r="N214" s="140" t="s">
        <v>34</v>
      </c>
      <c r="O214" s="141">
        <v>0.377</v>
      </c>
      <c r="P214" s="141">
        <f t="shared" si="21"/>
        <v>7.54</v>
      </c>
      <c r="Q214" s="141">
        <v>0</v>
      </c>
      <c r="R214" s="141">
        <f t="shared" si="22"/>
        <v>0</v>
      </c>
      <c r="S214" s="141">
        <v>0</v>
      </c>
      <c r="T214" s="142">
        <f t="shared" si="23"/>
        <v>0</v>
      </c>
      <c r="AR214" s="143" t="s">
        <v>115</v>
      </c>
      <c r="AT214" s="143" t="s">
        <v>111</v>
      </c>
      <c r="AU214" s="143" t="s">
        <v>116</v>
      </c>
      <c r="AY214" s="13" t="s">
        <v>108</v>
      </c>
      <c r="BE214" s="144">
        <f t="shared" si="24"/>
        <v>0</v>
      </c>
      <c r="BF214" s="144">
        <f t="shared" si="25"/>
        <v>0</v>
      </c>
      <c r="BG214" s="144">
        <f t="shared" si="26"/>
        <v>0</v>
      </c>
      <c r="BH214" s="144">
        <f t="shared" si="27"/>
        <v>0</v>
      </c>
      <c r="BI214" s="144">
        <f t="shared" si="28"/>
        <v>0</v>
      </c>
      <c r="BJ214" s="13" t="s">
        <v>116</v>
      </c>
      <c r="BK214" s="144">
        <f t="shared" si="29"/>
        <v>0</v>
      </c>
      <c r="BL214" s="13" t="s">
        <v>115</v>
      </c>
      <c r="BM214" s="143" t="s">
        <v>414</v>
      </c>
    </row>
    <row r="215" spans="2:65" s="1" customFormat="1" ht="16.5" customHeight="1" x14ac:dyDescent="0.2">
      <c r="B215" s="131"/>
      <c r="C215" s="145" t="s">
        <v>415</v>
      </c>
      <c r="D215" s="145" t="s">
        <v>106</v>
      </c>
      <c r="E215" s="146" t="s">
        <v>416</v>
      </c>
      <c r="F215" s="147" t="s">
        <v>417</v>
      </c>
      <c r="G215" s="148" t="s">
        <v>157</v>
      </c>
      <c r="H215" s="149">
        <v>20</v>
      </c>
      <c r="I215" s="150"/>
      <c r="J215" s="150">
        <f t="shared" si="20"/>
        <v>0</v>
      </c>
      <c r="K215" s="151"/>
      <c r="L215" s="152"/>
      <c r="M215" s="153" t="s">
        <v>1</v>
      </c>
      <c r="N215" s="154" t="s">
        <v>34</v>
      </c>
      <c r="O215" s="141">
        <v>0</v>
      </c>
      <c r="P215" s="141">
        <f t="shared" si="21"/>
        <v>0</v>
      </c>
      <c r="Q215" s="141">
        <v>8.5000000000000006E-3</v>
      </c>
      <c r="R215" s="141">
        <f t="shared" si="22"/>
        <v>0.17</v>
      </c>
      <c r="S215" s="141">
        <v>0</v>
      </c>
      <c r="T215" s="142">
        <f t="shared" si="23"/>
        <v>0</v>
      </c>
      <c r="AR215" s="143" t="s">
        <v>120</v>
      </c>
      <c r="AT215" s="143" t="s">
        <v>106</v>
      </c>
      <c r="AU215" s="143" t="s">
        <v>116</v>
      </c>
      <c r="AY215" s="13" t="s">
        <v>108</v>
      </c>
      <c r="BE215" s="144">
        <f t="shared" si="24"/>
        <v>0</v>
      </c>
      <c r="BF215" s="144">
        <f t="shared" si="25"/>
        <v>0</v>
      </c>
      <c r="BG215" s="144">
        <f t="shared" si="26"/>
        <v>0</v>
      </c>
      <c r="BH215" s="144">
        <f t="shared" si="27"/>
        <v>0</v>
      </c>
      <c r="BI215" s="144">
        <f t="shared" si="28"/>
        <v>0</v>
      </c>
      <c r="BJ215" s="13" t="s">
        <v>116</v>
      </c>
      <c r="BK215" s="144">
        <f t="shared" si="29"/>
        <v>0</v>
      </c>
      <c r="BL215" s="13" t="s">
        <v>120</v>
      </c>
      <c r="BM215" s="143" t="s">
        <v>418</v>
      </c>
    </row>
    <row r="216" spans="2:65" s="1" customFormat="1" ht="24.25" customHeight="1" x14ac:dyDescent="0.2">
      <c r="B216" s="131"/>
      <c r="C216" s="132" t="s">
        <v>419</v>
      </c>
      <c r="D216" s="132" t="s">
        <v>111</v>
      </c>
      <c r="E216" s="133" t="s">
        <v>420</v>
      </c>
      <c r="F216" s="134" t="s">
        <v>421</v>
      </c>
      <c r="G216" s="135" t="s">
        <v>157</v>
      </c>
      <c r="H216" s="136">
        <v>18</v>
      </c>
      <c r="I216" s="137"/>
      <c r="J216" s="137">
        <f t="shared" si="20"/>
        <v>0</v>
      </c>
      <c r="K216" s="138"/>
      <c r="L216" s="25"/>
      <c r="M216" s="139" t="s">
        <v>1</v>
      </c>
      <c r="N216" s="140" t="s">
        <v>34</v>
      </c>
      <c r="O216" s="141">
        <v>5.0999999999999997E-2</v>
      </c>
      <c r="P216" s="141">
        <f t="shared" si="21"/>
        <v>0.91799999999999993</v>
      </c>
      <c r="Q216" s="141">
        <v>0</v>
      </c>
      <c r="R216" s="141">
        <f t="shared" si="22"/>
        <v>0</v>
      </c>
      <c r="S216" s="141">
        <v>0</v>
      </c>
      <c r="T216" s="142">
        <f t="shared" si="23"/>
        <v>0</v>
      </c>
      <c r="AR216" s="143" t="s">
        <v>115</v>
      </c>
      <c r="AT216" s="143" t="s">
        <v>111</v>
      </c>
      <c r="AU216" s="143" t="s">
        <v>116</v>
      </c>
      <c r="AY216" s="13" t="s">
        <v>108</v>
      </c>
      <c r="BE216" s="144">
        <f t="shared" si="24"/>
        <v>0</v>
      </c>
      <c r="BF216" s="144">
        <f t="shared" si="25"/>
        <v>0</v>
      </c>
      <c r="BG216" s="144">
        <f t="shared" si="26"/>
        <v>0</v>
      </c>
      <c r="BH216" s="144">
        <f t="shared" si="27"/>
        <v>0</v>
      </c>
      <c r="BI216" s="144">
        <f t="shared" si="28"/>
        <v>0</v>
      </c>
      <c r="BJ216" s="13" t="s">
        <v>116</v>
      </c>
      <c r="BK216" s="144">
        <f t="shared" si="29"/>
        <v>0</v>
      </c>
      <c r="BL216" s="13" t="s">
        <v>115</v>
      </c>
      <c r="BM216" s="143" t="s">
        <v>422</v>
      </c>
    </row>
    <row r="217" spans="2:65" s="1" customFormat="1" ht="24.25" customHeight="1" x14ac:dyDescent="0.2">
      <c r="B217" s="131"/>
      <c r="C217" s="145" t="s">
        <v>423</v>
      </c>
      <c r="D217" s="145" t="s">
        <v>106</v>
      </c>
      <c r="E217" s="146" t="s">
        <v>424</v>
      </c>
      <c r="F217" s="147" t="s">
        <v>425</v>
      </c>
      <c r="G217" s="148" t="s">
        <v>157</v>
      </c>
      <c r="H217" s="149">
        <v>18</v>
      </c>
      <c r="I217" s="150"/>
      <c r="J217" s="150">
        <f t="shared" si="20"/>
        <v>0</v>
      </c>
      <c r="K217" s="151"/>
      <c r="L217" s="152"/>
      <c r="M217" s="153" t="s">
        <v>1</v>
      </c>
      <c r="N217" s="154" t="s">
        <v>34</v>
      </c>
      <c r="O217" s="141">
        <v>0</v>
      </c>
      <c r="P217" s="141">
        <f t="shared" si="21"/>
        <v>0</v>
      </c>
      <c r="Q217" s="141">
        <v>2.1000000000000001E-4</v>
      </c>
      <c r="R217" s="141">
        <f t="shared" si="22"/>
        <v>3.7800000000000004E-3</v>
      </c>
      <c r="S217" s="141">
        <v>0</v>
      </c>
      <c r="T217" s="142">
        <f t="shared" si="23"/>
        <v>0</v>
      </c>
      <c r="AR217" s="143" t="s">
        <v>120</v>
      </c>
      <c r="AT217" s="143" t="s">
        <v>106</v>
      </c>
      <c r="AU217" s="143" t="s">
        <v>116</v>
      </c>
      <c r="AY217" s="13" t="s">
        <v>108</v>
      </c>
      <c r="BE217" s="144">
        <f t="shared" si="24"/>
        <v>0</v>
      </c>
      <c r="BF217" s="144">
        <f t="shared" si="25"/>
        <v>0</v>
      </c>
      <c r="BG217" s="144">
        <f t="shared" si="26"/>
        <v>0</v>
      </c>
      <c r="BH217" s="144">
        <f t="shared" si="27"/>
        <v>0</v>
      </c>
      <c r="BI217" s="144">
        <f t="shared" si="28"/>
        <v>0</v>
      </c>
      <c r="BJ217" s="13" t="s">
        <v>116</v>
      </c>
      <c r="BK217" s="144">
        <f t="shared" si="29"/>
        <v>0</v>
      </c>
      <c r="BL217" s="13" t="s">
        <v>120</v>
      </c>
      <c r="BM217" s="143" t="s">
        <v>426</v>
      </c>
    </row>
    <row r="218" spans="2:65" s="1" customFormat="1" ht="24.25" customHeight="1" x14ac:dyDescent="0.2">
      <c r="B218" s="131"/>
      <c r="C218" s="132" t="s">
        <v>427</v>
      </c>
      <c r="D218" s="132" t="s">
        <v>111</v>
      </c>
      <c r="E218" s="133" t="s">
        <v>428</v>
      </c>
      <c r="F218" s="134" t="s">
        <v>429</v>
      </c>
      <c r="G218" s="135" t="s">
        <v>157</v>
      </c>
      <c r="H218" s="136">
        <v>330</v>
      </c>
      <c r="I218" s="137"/>
      <c r="J218" s="137">
        <f t="shared" si="20"/>
        <v>0</v>
      </c>
      <c r="K218" s="138"/>
      <c r="L218" s="25"/>
      <c r="M218" s="139" t="s">
        <v>1</v>
      </c>
      <c r="N218" s="140" t="s">
        <v>34</v>
      </c>
      <c r="O218" s="141">
        <v>0</v>
      </c>
      <c r="P218" s="141">
        <f t="shared" si="21"/>
        <v>0</v>
      </c>
      <c r="Q218" s="141">
        <v>0</v>
      </c>
      <c r="R218" s="141">
        <f t="shared" si="22"/>
        <v>0</v>
      </c>
      <c r="S218" s="141">
        <v>0</v>
      </c>
      <c r="T218" s="142">
        <f t="shared" si="23"/>
        <v>0</v>
      </c>
      <c r="AR218" s="143" t="s">
        <v>115</v>
      </c>
      <c r="AT218" s="143" t="s">
        <v>111</v>
      </c>
      <c r="AU218" s="143" t="s">
        <v>116</v>
      </c>
      <c r="AY218" s="13" t="s">
        <v>108</v>
      </c>
      <c r="BE218" s="144">
        <f t="shared" si="24"/>
        <v>0</v>
      </c>
      <c r="BF218" s="144">
        <f t="shared" si="25"/>
        <v>0</v>
      </c>
      <c r="BG218" s="144">
        <f t="shared" si="26"/>
        <v>0</v>
      </c>
      <c r="BH218" s="144">
        <f t="shared" si="27"/>
        <v>0</v>
      </c>
      <c r="BI218" s="144">
        <f t="shared" si="28"/>
        <v>0</v>
      </c>
      <c r="BJ218" s="13" t="s">
        <v>116</v>
      </c>
      <c r="BK218" s="144">
        <f t="shared" si="29"/>
        <v>0</v>
      </c>
      <c r="BL218" s="13" t="s">
        <v>115</v>
      </c>
      <c r="BM218" s="143" t="s">
        <v>430</v>
      </c>
    </row>
    <row r="219" spans="2:65" s="1" customFormat="1" ht="21.75" customHeight="1" x14ac:dyDescent="0.2">
      <c r="B219" s="131"/>
      <c r="C219" s="145" t="s">
        <v>431</v>
      </c>
      <c r="D219" s="145" t="s">
        <v>106</v>
      </c>
      <c r="E219" s="146" t="s">
        <v>432</v>
      </c>
      <c r="F219" s="147" t="s">
        <v>433</v>
      </c>
      <c r="G219" s="148" t="s">
        <v>157</v>
      </c>
      <c r="H219" s="149">
        <v>330</v>
      </c>
      <c r="I219" s="150"/>
      <c r="J219" s="150">
        <f t="shared" si="20"/>
        <v>0</v>
      </c>
      <c r="K219" s="151"/>
      <c r="L219" s="152"/>
      <c r="M219" s="153" t="s">
        <v>1</v>
      </c>
      <c r="N219" s="154" t="s">
        <v>34</v>
      </c>
      <c r="O219" s="141">
        <v>0</v>
      </c>
      <c r="P219" s="141">
        <f t="shared" si="21"/>
        <v>0</v>
      </c>
      <c r="Q219" s="141">
        <v>0</v>
      </c>
      <c r="R219" s="141">
        <f t="shared" si="22"/>
        <v>0</v>
      </c>
      <c r="S219" s="141">
        <v>0</v>
      </c>
      <c r="T219" s="142">
        <f t="shared" si="23"/>
        <v>0</v>
      </c>
      <c r="AR219" s="143" t="s">
        <v>136</v>
      </c>
      <c r="AT219" s="143" t="s">
        <v>106</v>
      </c>
      <c r="AU219" s="143" t="s">
        <v>116</v>
      </c>
      <c r="AY219" s="13" t="s">
        <v>108</v>
      </c>
      <c r="BE219" s="144">
        <f t="shared" si="24"/>
        <v>0</v>
      </c>
      <c r="BF219" s="144">
        <f t="shared" si="25"/>
        <v>0</v>
      </c>
      <c r="BG219" s="144">
        <f t="shared" si="26"/>
        <v>0</v>
      </c>
      <c r="BH219" s="144">
        <f t="shared" si="27"/>
        <v>0</v>
      </c>
      <c r="BI219" s="144">
        <f t="shared" si="28"/>
        <v>0</v>
      </c>
      <c r="BJ219" s="13" t="s">
        <v>116</v>
      </c>
      <c r="BK219" s="144">
        <f t="shared" si="29"/>
        <v>0</v>
      </c>
      <c r="BL219" s="13" t="s">
        <v>115</v>
      </c>
      <c r="BM219" s="143" t="s">
        <v>434</v>
      </c>
    </row>
    <row r="220" spans="2:65" s="1" customFormat="1" ht="24.25" customHeight="1" x14ac:dyDescent="0.2">
      <c r="B220" s="131"/>
      <c r="C220" s="132" t="s">
        <v>435</v>
      </c>
      <c r="D220" s="132" t="s">
        <v>111</v>
      </c>
      <c r="E220" s="133" t="s">
        <v>436</v>
      </c>
      <c r="F220" s="134" t="s">
        <v>437</v>
      </c>
      <c r="G220" s="135" t="s">
        <v>157</v>
      </c>
      <c r="H220" s="136">
        <v>4</v>
      </c>
      <c r="I220" s="137"/>
      <c r="J220" s="137">
        <f t="shared" si="20"/>
        <v>0</v>
      </c>
      <c r="K220" s="138"/>
      <c r="L220" s="25"/>
      <c r="M220" s="139" t="s">
        <v>1</v>
      </c>
      <c r="N220" s="140" t="s">
        <v>34</v>
      </c>
      <c r="O220" s="141">
        <v>6.7000000000000004E-2</v>
      </c>
      <c r="P220" s="141">
        <f t="shared" si="21"/>
        <v>0.26800000000000002</v>
      </c>
      <c r="Q220" s="141">
        <v>0</v>
      </c>
      <c r="R220" s="141">
        <f t="shared" si="22"/>
        <v>0</v>
      </c>
      <c r="S220" s="141">
        <v>0</v>
      </c>
      <c r="T220" s="142">
        <f t="shared" si="23"/>
        <v>0</v>
      </c>
      <c r="AR220" s="143" t="s">
        <v>115</v>
      </c>
      <c r="AT220" s="143" t="s">
        <v>111</v>
      </c>
      <c r="AU220" s="143" t="s">
        <v>116</v>
      </c>
      <c r="AY220" s="13" t="s">
        <v>108</v>
      </c>
      <c r="BE220" s="144">
        <f t="shared" si="24"/>
        <v>0</v>
      </c>
      <c r="BF220" s="144">
        <f t="shared" si="25"/>
        <v>0</v>
      </c>
      <c r="BG220" s="144">
        <f t="shared" si="26"/>
        <v>0</v>
      </c>
      <c r="BH220" s="144">
        <f t="shared" si="27"/>
        <v>0</v>
      </c>
      <c r="BI220" s="144">
        <f t="shared" si="28"/>
        <v>0</v>
      </c>
      <c r="BJ220" s="13" t="s">
        <v>116</v>
      </c>
      <c r="BK220" s="144">
        <f t="shared" si="29"/>
        <v>0</v>
      </c>
      <c r="BL220" s="13" t="s">
        <v>115</v>
      </c>
      <c r="BM220" s="143" t="s">
        <v>438</v>
      </c>
    </row>
    <row r="221" spans="2:65" s="1" customFormat="1" ht="16.5" customHeight="1" x14ac:dyDescent="0.2">
      <c r="B221" s="131"/>
      <c r="C221" s="145" t="s">
        <v>439</v>
      </c>
      <c r="D221" s="145" t="s">
        <v>106</v>
      </c>
      <c r="E221" s="146" t="s">
        <v>440</v>
      </c>
      <c r="F221" s="147" t="s">
        <v>441</v>
      </c>
      <c r="G221" s="148" t="s">
        <v>157</v>
      </c>
      <c r="H221" s="149">
        <v>4</v>
      </c>
      <c r="I221" s="150"/>
      <c r="J221" s="150">
        <f t="shared" si="20"/>
        <v>0</v>
      </c>
      <c r="K221" s="151"/>
      <c r="L221" s="152"/>
      <c r="M221" s="153" t="s">
        <v>1</v>
      </c>
      <c r="N221" s="154" t="s">
        <v>34</v>
      </c>
      <c r="O221" s="141">
        <v>0</v>
      </c>
      <c r="P221" s="141">
        <f t="shared" si="21"/>
        <v>0</v>
      </c>
      <c r="Q221" s="141">
        <v>2.4000000000000001E-4</v>
      </c>
      <c r="R221" s="141">
        <f t="shared" si="22"/>
        <v>9.6000000000000002E-4</v>
      </c>
      <c r="S221" s="141">
        <v>0</v>
      </c>
      <c r="T221" s="142">
        <f t="shared" si="23"/>
        <v>0</v>
      </c>
      <c r="AR221" s="143" t="s">
        <v>120</v>
      </c>
      <c r="AT221" s="143" t="s">
        <v>106</v>
      </c>
      <c r="AU221" s="143" t="s">
        <v>116</v>
      </c>
      <c r="AY221" s="13" t="s">
        <v>108</v>
      </c>
      <c r="BE221" s="144">
        <f t="shared" si="24"/>
        <v>0</v>
      </c>
      <c r="BF221" s="144">
        <f t="shared" si="25"/>
        <v>0</v>
      </c>
      <c r="BG221" s="144">
        <f t="shared" si="26"/>
        <v>0</v>
      </c>
      <c r="BH221" s="144">
        <f t="shared" si="27"/>
        <v>0</v>
      </c>
      <c r="BI221" s="144">
        <f t="shared" si="28"/>
        <v>0</v>
      </c>
      <c r="BJ221" s="13" t="s">
        <v>116</v>
      </c>
      <c r="BK221" s="144">
        <f t="shared" si="29"/>
        <v>0</v>
      </c>
      <c r="BL221" s="13" t="s">
        <v>120</v>
      </c>
      <c r="BM221" s="143" t="s">
        <v>442</v>
      </c>
    </row>
    <row r="222" spans="2:65" s="1" customFormat="1" ht="24.25" customHeight="1" x14ac:dyDescent="0.2">
      <c r="B222" s="131"/>
      <c r="C222" s="132" t="s">
        <v>443</v>
      </c>
      <c r="D222" s="132" t="s">
        <v>111</v>
      </c>
      <c r="E222" s="133" t="s">
        <v>444</v>
      </c>
      <c r="F222" s="134" t="s">
        <v>445</v>
      </c>
      <c r="G222" s="135" t="s">
        <v>157</v>
      </c>
      <c r="H222" s="136">
        <v>150</v>
      </c>
      <c r="I222" s="137"/>
      <c r="J222" s="137">
        <f t="shared" ref="J222:J253" si="30">ROUND(I222*H222,2)</f>
        <v>0</v>
      </c>
      <c r="K222" s="138"/>
      <c r="L222" s="25"/>
      <c r="M222" s="139" t="s">
        <v>1</v>
      </c>
      <c r="N222" s="140" t="s">
        <v>34</v>
      </c>
      <c r="O222" s="141">
        <v>0</v>
      </c>
      <c r="P222" s="141">
        <f t="shared" ref="P222:P253" si="31">O222*H222</f>
        <v>0</v>
      </c>
      <c r="Q222" s="141">
        <v>0</v>
      </c>
      <c r="R222" s="141">
        <f t="shared" ref="R222:R253" si="32">Q222*H222</f>
        <v>0</v>
      </c>
      <c r="S222" s="141">
        <v>0</v>
      </c>
      <c r="T222" s="142">
        <f t="shared" ref="T222:T253" si="33">S222*H222</f>
        <v>0</v>
      </c>
      <c r="AR222" s="143" t="s">
        <v>115</v>
      </c>
      <c r="AT222" s="143" t="s">
        <v>111</v>
      </c>
      <c r="AU222" s="143" t="s">
        <v>116</v>
      </c>
      <c r="AY222" s="13" t="s">
        <v>108</v>
      </c>
      <c r="BE222" s="144">
        <f t="shared" ref="BE222:BE258" si="34">IF(N222="základná",J222,0)</f>
        <v>0</v>
      </c>
      <c r="BF222" s="144">
        <f t="shared" ref="BF222:BF258" si="35">IF(N222="znížená",J222,0)</f>
        <v>0</v>
      </c>
      <c r="BG222" s="144">
        <f t="shared" ref="BG222:BG258" si="36">IF(N222="zákl. prenesená",J222,0)</f>
        <v>0</v>
      </c>
      <c r="BH222" s="144">
        <f t="shared" ref="BH222:BH258" si="37">IF(N222="zníž. prenesená",J222,0)</f>
        <v>0</v>
      </c>
      <c r="BI222" s="144">
        <f t="shared" ref="BI222:BI258" si="38">IF(N222="nulová",J222,0)</f>
        <v>0</v>
      </c>
      <c r="BJ222" s="13" t="s">
        <v>116</v>
      </c>
      <c r="BK222" s="144">
        <f t="shared" ref="BK222:BK258" si="39">ROUND(I222*H222,2)</f>
        <v>0</v>
      </c>
      <c r="BL222" s="13" t="s">
        <v>115</v>
      </c>
      <c r="BM222" s="143" t="s">
        <v>446</v>
      </c>
    </row>
    <row r="223" spans="2:65" s="1" customFormat="1" ht="21.75" customHeight="1" x14ac:dyDescent="0.2">
      <c r="B223" s="131"/>
      <c r="C223" s="145" t="s">
        <v>447</v>
      </c>
      <c r="D223" s="145" t="s">
        <v>106</v>
      </c>
      <c r="E223" s="146" t="s">
        <v>448</v>
      </c>
      <c r="F223" s="147" t="s">
        <v>449</v>
      </c>
      <c r="G223" s="148" t="s">
        <v>157</v>
      </c>
      <c r="H223" s="149">
        <v>150</v>
      </c>
      <c r="I223" s="150"/>
      <c r="J223" s="150">
        <f t="shared" si="30"/>
        <v>0</v>
      </c>
      <c r="K223" s="151"/>
      <c r="L223" s="152"/>
      <c r="M223" s="153" t="s">
        <v>1</v>
      </c>
      <c r="N223" s="154" t="s">
        <v>34</v>
      </c>
      <c r="O223" s="141">
        <v>0</v>
      </c>
      <c r="P223" s="141">
        <f t="shared" si="31"/>
        <v>0</v>
      </c>
      <c r="Q223" s="141">
        <v>0</v>
      </c>
      <c r="R223" s="141">
        <f t="shared" si="32"/>
        <v>0</v>
      </c>
      <c r="S223" s="141">
        <v>0</v>
      </c>
      <c r="T223" s="142">
        <f t="shared" si="33"/>
        <v>0</v>
      </c>
      <c r="AR223" s="143" t="s">
        <v>136</v>
      </c>
      <c r="AT223" s="143" t="s">
        <v>106</v>
      </c>
      <c r="AU223" s="143" t="s">
        <v>116</v>
      </c>
      <c r="AY223" s="13" t="s">
        <v>108</v>
      </c>
      <c r="BE223" s="144">
        <f t="shared" si="34"/>
        <v>0</v>
      </c>
      <c r="BF223" s="144">
        <f t="shared" si="35"/>
        <v>0</v>
      </c>
      <c r="BG223" s="144">
        <f t="shared" si="36"/>
        <v>0</v>
      </c>
      <c r="BH223" s="144">
        <f t="shared" si="37"/>
        <v>0</v>
      </c>
      <c r="BI223" s="144">
        <f t="shared" si="38"/>
        <v>0</v>
      </c>
      <c r="BJ223" s="13" t="s">
        <v>116</v>
      </c>
      <c r="BK223" s="144">
        <f t="shared" si="39"/>
        <v>0</v>
      </c>
      <c r="BL223" s="13" t="s">
        <v>115</v>
      </c>
      <c r="BM223" s="143" t="s">
        <v>450</v>
      </c>
    </row>
    <row r="224" spans="2:65" s="1" customFormat="1" ht="24.25" customHeight="1" x14ac:dyDescent="0.2">
      <c r="B224" s="131"/>
      <c r="C224" s="132" t="s">
        <v>451</v>
      </c>
      <c r="D224" s="132" t="s">
        <v>111</v>
      </c>
      <c r="E224" s="133" t="s">
        <v>452</v>
      </c>
      <c r="F224" s="134" t="s">
        <v>453</v>
      </c>
      <c r="G224" s="135" t="s">
        <v>157</v>
      </c>
      <c r="H224" s="136">
        <v>250</v>
      </c>
      <c r="I224" s="137"/>
      <c r="J224" s="137">
        <f t="shared" si="30"/>
        <v>0</v>
      </c>
      <c r="K224" s="138"/>
      <c r="L224" s="25"/>
      <c r="M224" s="139" t="s">
        <v>1</v>
      </c>
      <c r="N224" s="140" t="s">
        <v>34</v>
      </c>
      <c r="O224" s="141">
        <v>0</v>
      </c>
      <c r="P224" s="141">
        <f t="shared" si="31"/>
        <v>0</v>
      </c>
      <c r="Q224" s="141">
        <v>0</v>
      </c>
      <c r="R224" s="141">
        <f t="shared" si="32"/>
        <v>0</v>
      </c>
      <c r="S224" s="141">
        <v>0</v>
      </c>
      <c r="T224" s="142">
        <f t="shared" si="33"/>
        <v>0</v>
      </c>
      <c r="AR224" s="143" t="s">
        <v>115</v>
      </c>
      <c r="AT224" s="143" t="s">
        <v>111</v>
      </c>
      <c r="AU224" s="143" t="s">
        <v>116</v>
      </c>
      <c r="AY224" s="13" t="s">
        <v>108</v>
      </c>
      <c r="BE224" s="144">
        <f t="shared" si="34"/>
        <v>0</v>
      </c>
      <c r="BF224" s="144">
        <f t="shared" si="35"/>
        <v>0</v>
      </c>
      <c r="BG224" s="144">
        <f t="shared" si="36"/>
        <v>0</v>
      </c>
      <c r="BH224" s="144">
        <f t="shared" si="37"/>
        <v>0</v>
      </c>
      <c r="BI224" s="144">
        <f t="shared" si="38"/>
        <v>0</v>
      </c>
      <c r="BJ224" s="13" t="s">
        <v>116</v>
      </c>
      <c r="BK224" s="144">
        <f t="shared" si="39"/>
        <v>0</v>
      </c>
      <c r="BL224" s="13" t="s">
        <v>115</v>
      </c>
      <c r="BM224" s="143" t="s">
        <v>454</v>
      </c>
    </row>
    <row r="225" spans="2:65" s="1" customFormat="1" ht="21.75" customHeight="1" x14ac:dyDescent="0.2">
      <c r="B225" s="131"/>
      <c r="C225" s="145" t="s">
        <v>455</v>
      </c>
      <c r="D225" s="145" t="s">
        <v>106</v>
      </c>
      <c r="E225" s="146" t="s">
        <v>456</v>
      </c>
      <c r="F225" s="147" t="s">
        <v>457</v>
      </c>
      <c r="G225" s="148" t="s">
        <v>157</v>
      </c>
      <c r="H225" s="149">
        <v>250</v>
      </c>
      <c r="I225" s="150"/>
      <c r="J225" s="150">
        <f t="shared" si="30"/>
        <v>0</v>
      </c>
      <c r="K225" s="151"/>
      <c r="L225" s="152"/>
      <c r="M225" s="153" t="s">
        <v>1</v>
      </c>
      <c r="N225" s="154" t="s">
        <v>34</v>
      </c>
      <c r="O225" s="141">
        <v>0</v>
      </c>
      <c r="P225" s="141">
        <f t="shared" si="31"/>
        <v>0</v>
      </c>
      <c r="Q225" s="141">
        <v>1.7000000000000001E-4</v>
      </c>
      <c r="R225" s="141">
        <f t="shared" si="32"/>
        <v>4.2500000000000003E-2</v>
      </c>
      <c r="S225" s="141">
        <v>0</v>
      </c>
      <c r="T225" s="142">
        <f t="shared" si="33"/>
        <v>0</v>
      </c>
      <c r="AR225" s="143" t="s">
        <v>136</v>
      </c>
      <c r="AT225" s="143" t="s">
        <v>106</v>
      </c>
      <c r="AU225" s="143" t="s">
        <v>116</v>
      </c>
      <c r="AY225" s="13" t="s">
        <v>108</v>
      </c>
      <c r="BE225" s="144">
        <f t="shared" si="34"/>
        <v>0</v>
      </c>
      <c r="BF225" s="144">
        <f t="shared" si="35"/>
        <v>0</v>
      </c>
      <c r="BG225" s="144">
        <f t="shared" si="36"/>
        <v>0</v>
      </c>
      <c r="BH225" s="144">
        <f t="shared" si="37"/>
        <v>0</v>
      </c>
      <c r="BI225" s="144">
        <f t="shared" si="38"/>
        <v>0</v>
      </c>
      <c r="BJ225" s="13" t="s">
        <v>116</v>
      </c>
      <c r="BK225" s="144">
        <f t="shared" si="39"/>
        <v>0</v>
      </c>
      <c r="BL225" s="13" t="s">
        <v>115</v>
      </c>
      <c r="BM225" s="143" t="s">
        <v>458</v>
      </c>
    </row>
    <row r="226" spans="2:65" s="1" customFormat="1" ht="24.25" customHeight="1" x14ac:dyDescent="0.2">
      <c r="B226" s="131"/>
      <c r="C226" s="132" t="s">
        <v>459</v>
      </c>
      <c r="D226" s="132" t="s">
        <v>111</v>
      </c>
      <c r="E226" s="133" t="s">
        <v>460</v>
      </c>
      <c r="F226" s="134" t="s">
        <v>461</v>
      </c>
      <c r="G226" s="135" t="s">
        <v>157</v>
      </c>
      <c r="H226" s="136">
        <v>50</v>
      </c>
      <c r="I226" s="137"/>
      <c r="J226" s="137">
        <f t="shared" si="30"/>
        <v>0</v>
      </c>
      <c r="K226" s="138"/>
      <c r="L226" s="25"/>
      <c r="M226" s="139" t="s">
        <v>1</v>
      </c>
      <c r="N226" s="140" t="s">
        <v>34</v>
      </c>
      <c r="O226" s="141">
        <v>0</v>
      </c>
      <c r="P226" s="141">
        <f t="shared" si="31"/>
        <v>0</v>
      </c>
      <c r="Q226" s="141">
        <v>0</v>
      </c>
      <c r="R226" s="141">
        <f t="shared" si="32"/>
        <v>0</v>
      </c>
      <c r="S226" s="141">
        <v>0</v>
      </c>
      <c r="T226" s="142">
        <f t="shared" si="33"/>
        <v>0</v>
      </c>
      <c r="AR226" s="143" t="s">
        <v>115</v>
      </c>
      <c r="AT226" s="143" t="s">
        <v>111</v>
      </c>
      <c r="AU226" s="143" t="s">
        <v>116</v>
      </c>
      <c r="AY226" s="13" t="s">
        <v>108</v>
      </c>
      <c r="BE226" s="144">
        <f t="shared" si="34"/>
        <v>0</v>
      </c>
      <c r="BF226" s="144">
        <f t="shared" si="35"/>
        <v>0</v>
      </c>
      <c r="BG226" s="144">
        <f t="shared" si="36"/>
        <v>0</v>
      </c>
      <c r="BH226" s="144">
        <f t="shared" si="37"/>
        <v>0</v>
      </c>
      <c r="BI226" s="144">
        <f t="shared" si="38"/>
        <v>0</v>
      </c>
      <c r="BJ226" s="13" t="s">
        <v>116</v>
      </c>
      <c r="BK226" s="144">
        <f t="shared" si="39"/>
        <v>0</v>
      </c>
      <c r="BL226" s="13" t="s">
        <v>115</v>
      </c>
      <c r="BM226" s="143" t="s">
        <v>462</v>
      </c>
    </row>
    <row r="227" spans="2:65" s="1" customFormat="1" ht="21.75" customHeight="1" x14ac:dyDescent="0.2">
      <c r="B227" s="131"/>
      <c r="C227" s="145" t="s">
        <v>463</v>
      </c>
      <c r="D227" s="145" t="s">
        <v>106</v>
      </c>
      <c r="E227" s="146" t="s">
        <v>464</v>
      </c>
      <c r="F227" s="147" t="s">
        <v>465</v>
      </c>
      <c r="G227" s="148" t="s">
        <v>157</v>
      </c>
      <c r="H227" s="149">
        <v>50</v>
      </c>
      <c r="I227" s="150"/>
      <c r="J227" s="150">
        <f t="shared" si="30"/>
        <v>0</v>
      </c>
      <c r="K227" s="151"/>
      <c r="L227" s="152"/>
      <c r="M227" s="153" t="s">
        <v>1</v>
      </c>
      <c r="N227" s="154" t="s">
        <v>34</v>
      </c>
      <c r="O227" s="141">
        <v>0</v>
      </c>
      <c r="P227" s="141">
        <f t="shared" si="31"/>
        <v>0</v>
      </c>
      <c r="Q227" s="141">
        <v>1.7000000000000001E-4</v>
      </c>
      <c r="R227" s="141">
        <f t="shared" si="32"/>
        <v>8.5000000000000006E-3</v>
      </c>
      <c r="S227" s="141">
        <v>0</v>
      </c>
      <c r="T227" s="142">
        <f t="shared" si="33"/>
        <v>0</v>
      </c>
      <c r="AR227" s="143" t="s">
        <v>136</v>
      </c>
      <c r="AT227" s="143" t="s">
        <v>106</v>
      </c>
      <c r="AU227" s="143" t="s">
        <v>116</v>
      </c>
      <c r="AY227" s="13" t="s">
        <v>108</v>
      </c>
      <c r="BE227" s="144">
        <f t="shared" si="34"/>
        <v>0</v>
      </c>
      <c r="BF227" s="144">
        <f t="shared" si="35"/>
        <v>0</v>
      </c>
      <c r="BG227" s="144">
        <f t="shared" si="36"/>
        <v>0</v>
      </c>
      <c r="BH227" s="144">
        <f t="shared" si="37"/>
        <v>0</v>
      </c>
      <c r="BI227" s="144">
        <f t="shared" si="38"/>
        <v>0</v>
      </c>
      <c r="BJ227" s="13" t="s">
        <v>116</v>
      </c>
      <c r="BK227" s="144">
        <f t="shared" si="39"/>
        <v>0</v>
      </c>
      <c r="BL227" s="13" t="s">
        <v>115</v>
      </c>
      <c r="BM227" s="143" t="s">
        <v>466</v>
      </c>
    </row>
    <row r="228" spans="2:65" s="1" customFormat="1" ht="24.25" customHeight="1" x14ac:dyDescent="0.2">
      <c r="B228" s="131"/>
      <c r="C228" s="132" t="s">
        <v>467</v>
      </c>
      <c r="D228" s="132" t="s">
        <v>111</v>
      </c>
      <c r="E228" s="133" t="s">
        <v>468</v>
      </c>
      <c r="F228" s="134" t="s">
        <v>469</v>
      </c>
      <c r="G228" s="135" t="s">
        <v>157</v>
      </c>
      <c r="H228" s="136">
        <v>25</v>
      </c>
      <c r="I228" s="137"/>
      <c r="J228" s="137">
        <f t="shared" si="30"/>
        <v>0</v>
      </c>
      <c r="K228" s="138"/>
      <c r="L228" s="25"/>
      <c r="M228" s="139" t="s">
        <v>1</v>
      </c>
      <c r="N228" s="140" t="s">
        <v>34</v>
      </c>
      <c r="O228" s="141">
        <v>0.107</v>
      </c>
      <c r="P228" s="141">
        <f t="shared" si="31"/>
        <v>2.6749999999999998</v>
      </c>
      <c r="Q228" s="141">
        <v>0</v>
      </c>
      <c r="R228" s="141">
        <f t="shared" si="32"/>
        <v>0</v>
      </c>
      <c r="S228" s="141">
        <v>0</v>
      </c>
      <c r="T228" s="142">
        <f t="shared" si="33"/>
        <v>0</v>
      </c>
      <c r="AR228" s="143" t="s">
        <v>115</v>
      </c>
      <c r="AT228" s="143" t="s">
        <v>111</v>
      </c>
      <c r="AU228" s="143" t="s">
        <v>116</v>
      </c>
      <c r="AY228" s="13" t="s">
        <v>108</v>
      </c>
      <c r="BE228" s="144">
        <f t="shared" si="34"/>
        <v>0</v>
      </c>
      <c r="BF228" s="144">
        <f t="shared" si="35"/>
        <v>0</v>
      </c>
      <c r="BG228" s="144">
        <f t="shared" si="36"/>
        <v>0</v>
      </c>
      <c r="BH228" s="144">
        <f t="shared" si="37"/>
        <v>0</v>
      </c>
      <c r="BI228" s="144">
        <f t="shared" si="38"/>
        <v>0</v>
      </c>
      <c r="BJ228" s="13" t="s">
        <v>116</v>
      </c>
      <c r="BK228" s="144">
        <f t="shared" si="39"/>
        <v>0</v>
      </c>
      <c r="BL228" s="13" t="s">
        <v>115</v>
      </c>
      <c r="BM228" s="143" t="s">
        <v>470</v>
      </c>
    </row>
    <row r="229" spans="2:65" s="1" customFormat="1" ht="21.75" customHeight="1" x14ac:dyDescent="0.2">
      <c r="B229" s="131"/>
      <c r="C229" s="145" t="s">
        <v>471</v>
      </c>
      <c r="D229" s="145" t="s">
        <v>106</v>
      </c>
      <c r="E229" s="146" t="s">
        <v>472</v>
      </c>
      <c r="F229" s="147" t="s">
        <v>473</v>
      </c>
      <c r="G229" s="148" t="s">
        <v>157</v>
      </c>
      <c r="H229" s="149">
        <v>25</v>
      </c>
      <c r="I229" s="150"/>
      <c r="J229" s="150">
        <f t="shared" si="30"/>
        <v>0</v>
      </c>
      <c r="K229" s="151"/>
      <c r="L229" s="152"/>
      <c r="M229" s="153" t="s">
        <v>1</v>
      </c>
      <c r="N229" s="154" t="s">
        <v>34</v>
      </c>
      <c r="O229" s="141">
        <v>0</v>
      </c>
      <c r="P229" s="141">
        <f t="shared" si="31"/>
        <v>0</v>
      </c>
      <c r="Q229" s="141">
        <v>2.5000000000000001E-4</v>
      </c>
      <c r="R229" s="141">
        <f t="shared" si="32"/>
        <v>6.2500000000000003E-3</v>
      </c>
      <c r="S229" s="141">
        <v>0</v>
      </c>
      <c r="T229" s="142">
        <f t="shared" si="33"/>
        <v>0</v>
      </c>
      <c r="AR229" s="143" t="s">
        <v>120</v>
      </c>
      <c r="AT229" s="143" t="s">
        <v>106</v>
      </c>
      <c r="AU229" s="143" t="s">
        <v>116</v>
      </c>
      <c r="AY229" s="13" t="s">
        <v>108</v>
      </c>
      <c r="BE229" s="144">
        <f t="shared" si="34"/>
        <v>0</v>
      </c>
      <c r="BF229" s="144">
        <f t="shared" si="35"/>
        <v>0</v>
      </c>
      <c r="BG229" s="144">
        <f t="shared" si="36"/>
        <v>0</v>
      </c>
      <c r="BH229" s="144">
        <f t="shared" si="37"/>
        <v>0</v>
      </c>
      <c r="BI229" s="144">
        <f t="shared" si="38"/>
        <v>0</v>
      </c>
      <c r="BJ229" s="13" t="s">
        <v>116</v>
      </c>
      <c r="BK229" s="144">
        <f t="shared" si="39"/>
        <v>0</v>
      </c>
      <c r="BL229" s="13" t="s">
        <v>120</v>
      </c>
      <c r="BM229" s="143" t="s">
        <v>474</v>
      </c>
    </row>
    <row r="230" spans="2:65" s="1" customFormat="1" ht="24.25" customHeight="1" x14ac:dyDescent="0.2">
      <c r="B230" s="131"/>
      <c r="C230" s="132" t="s">
        <v>475</v>
      </c>
      <c r="D230" s="132" t="s">
        <v>111</v>
      </c>
      <c r="E230" s="133" t="s">
        <v>476</v>
      </c>
      <c r="F230" s="134" t="s">
        <v>477</v>
      </c>
      <c r="G230" s="135" t="s">
        <v>157</v>
      </c>
      <c r="H230" s="136">
        <v>25</v>
      </c>
      <c r="I230" s="137"/>
      <c r="J230" s="137">
        <f t="shared" si="30"/>
        <v>0</v>
      </c>
      <c r="K230" s="138"/>
      <c r="L230" s="25"/>
      <c r="M230" s="139" t="s">
        <v>1</v>
      </c>
      <c r="N230" s="140" t="s">
        <v>34</v>
      </c>
      <c r="O230" s="141">
        <v>0.115</v>
      </c>
      <c r="P230" s="141">
        <f t="shared" si="31"/>
        <v>2.875</v>
      </c>
      <c r="Q230" s="141">
        <v>0</v>
      </c>
      <c r="R230" s="141">
        <f t="shared" si="32"/>
        <v>0</v>
      </c>
      <c r="S230" s="141">
        <v>0</v>
      </c>
      <c r="T230" s="142">
        <f t="shared" si="33"/>
        <v>0</v>
      </c>
      <c r="AR230" s="143" t="s">
        <v>115</v>
      </c>
      <c r="AT230" s="143" t="s">
        <v>111</v>
      </c>
      <c r="AU230" s="143" t="s">
        <v>116</v>
      </c>
      <c r="AY230" s="13" t="s">
        <v>108</v>
      </c>
      <c r="BE230" s="144">
        <f t="shared" si="34"/>
        <v>0</v>
      </c>
      <c r="BF230" s="144">
        <f t="shared" si="35"/>
        <v>0</v>
      </c>
      <c r="BG230" s="144">
        <f t="shared" si="36"/>
        <v>0</v>
      </c>
      <c r="BH230" s="144">
        <f t="shared" si="37"/>
        <v>0</v>
      </c>
      <c r="BI230" s="144">
        <f t="shared" si="38"/>
        <v>0</v>
      </c>
      <c r="BJ230" s="13" t="s">
        <v>116</v>
      </c>
      <c r="BK230" s="144">
        <f t="shared" si="39"/>
        <v>0</v>
      </c>
      <c r="BL230" s="13" t="s">
        <v>115</v>
      </c>
      <c r="BM230" s="143" t="s">
        <v>478</v>
      </c>
    </row>
    <row r="231" spans="2:65" s="1" customFormat="1" ht="21.75" customHeight="1" x14ac:dyDescent="0.2">
      <c r="B231" s="131"/>
      <c r="C231" s="145" t="s">
        <v>479</v>
      </c>
      <c r="D231" s="145" t="s">
        <v>106</v>
      </c>
      <c r="E231" s="146" t="s">
        <v>480</v>
      </c>
      <c r="F231" s="147" t="s">
        <v>481</v>
      </c>
      <c r="G231" s="148" t="s">
        <v>157</v>
      </c>
      <c r="H231" s="149">
        <v>25</v>
      </c>
      <c r="I231" s="150"/>
      <c r="J231" s="150">
        <f t="shared" si="30"/>
        <v>0</v>
      </c>
      <c r="K231" s="151"/>
      <c r="L231" s="152"/>
      <c r="M231" s="153" t="s">
        <v>1</v>
      </c>
      <c r="N231" s="154" t="s">
        <v>34</v>
      </c>
      <c r="O231" s="141">
        <v>0</v>
      </c>
      <c r="P231" s="141">
        <f t="shared" si="31"/>
        <v>0</v>
      </c>
      <c r="Q231" s="141">
        <v>2.5000000000000001E-4</v>
      </c>
      <c r="R231" s="141">
        <f t="shared" si="32"/>
        <v>6.2500000000000003E-3</v>
      </c>
      <c r="S231" s="141">
        <v>0</v>
      </c>
      <c r="T231" s="142">
        <f t="shared" si="33"/>
        <v>0</v>
      </c>
      <c r="AR231" s="143" t="s">
        <v>120</v>
      </c>
      <c r="AT231" s="143" t="s">
        <v>106</v>
      </c>
      <c r="AU231" s="143" t="s">
        <v>116</v>
      </c>
      <c r="AY231" s="13" t="s">
        <v>108</v>
      </c>
      <c r="BE231" s="144">
        <f t="shared" si="34"/>
        <v>0</v>
      </c>
      <c r="BF231" s="144">
        <f t="shared" si="35"/>
        <v>0</v>
      </c>
      <c r="BG231" s="144">
        <f t="shared" si="36"/>
        <v>0</v>
      </c>
      <c r="BH231" s="144">
        <f t="shared" si="37"/>
        <v>0</v>
      </c>
      <c r="BI231" s="144">
        <f t="shared" si="38"/>
        <v>0</v>
      </c>
      <c r="BJ231" s="13" t="s">
        <v>116</v>
      </c>
      <c r="BK231" s="144">
        <f t="shared" si="39"/>
        <v>0</v>
      </c>
      <c r="BL231" s="13" t="s">
        <v>120</v>
      </c>
      <c r="BM231" s="143" t="s">
        <v>482</v>
      </c>
    </row>
    <row r="232" spans="2:65" s="1" customFormat="1" ht="24.25" customHeight="1" x14ac:dyDescent="0.2">
      <c r="B232" s="131"/>
      <c r="C232" s="132" t="s">
        <v>483</v>
      </c>
      <c r="D232" s="132" t="s">
        <v>111</v>
      </c>
      <c r="E232" s="133" t="s">
        <v>484</v>
      </c>
      <c r="F232" s="134" t="s">
        <v>485</v>
      </c>
      <c r="G232" s="135" t="s">
        <v>157</v>
      </c>
      <c r="H232" s="136">
        <v>50</v>
      </c>
      <c r="I232" s="137"/>
      <c r="J232" s="137">
        <f t="shared" si="30"/>
        <v>0</v>
      </c>
      <c r="K232" s="138"/>
      <c r="L232" s="25"/>
      <c r="M232" s="139" t="s">
        <v>1</v>
      </c>
      <c r="N232" s="140" t="s">
        <v>34</v>
      </c>
      <c r="O232" s="141">
        <v>8.1000000000000003E-2</v>
      </c>
      <c r="P232" s="141">
        <f t="shared" si="31"/>
        <v>4.05</v>
      </c>
      <c r="Q232" s="141">
        <v>0</v>
      </c>
      <c r="R232" s="141">
        <f t="shared" si="32"/>
        <v>0</v>
      </c>
      <c r="S232" s="141">
        <v>0</v>
      </c>
      <c r="T232" s="142">
        <f t="shared" si="33"/>
        <v>0</v>
      </c>
      <c r="AR232" s="143" t="s">
        <v>115</v>
      </c>
      <c r="AT232" s="143" t="s">
        <v>111</v>
      </c>
      <c r="AU232" s="143" t="s">
        <v>116</v>
      </c>
      <c r="AY232" s="13" t="s">
        <v>108</v>
      </c>
      <c r="BE232" s="144">
        <f t="shared" si="34"/>
        <v>0</v>
      </c>
      <c r="BF232" s="144">
        <f t="shared" si="35"/>
        <v>0</v>
      </c>
      <c r="BG232" s="144">
        <f t="shared" si="36"/>
        <v>0</v>
      </c>
      <c r="BH232" s="144">
        <f t="shared" si="37"/>
        <v>0</v>
      </c>
      <c r="BI232" s="144">
        <f t="shared" si="38"/>
        <v>0</v>
      </c>
      <c r="BJ232" s="13" t="s">
        <v>116</v>
      </c>
      <c r="BK232" s="144">
        <f t="shared" si="39"/>
        <v>0</v>
      </c>
      <c r="BL232" s="13" t="s">
        <v>115</v>
      </c>
      <c r="BM232" s="143" t="s">
        <v>486</v>
      </c>
    </row>
    <row r="233" spans="2:65" s="1" customFormat="1" ht="21.75" customHeight="1" x14ac:dyDescent="0.2">
      <c r="B233" s="131"/>
      <c r="C233" s="145" t="s">
        <v>487</v>
      </c>
      <c r="D233" s="145" t="s">
        <v>106</v>
      </c>
      <c r="E233" s="146" t="s">
        <v>488</v>
      </c>
      <c r="F233" s="147" t="s">
        <v>489</v>
      </c>
      <c r="G233" s="148" t="s">
        <v>157</v>
      </c>
      <c r="H233" s="149">
        <v>50</v>
      </c>
      <c r="I233" s="150"/>
      <c r="J233" s="150">
        <f t="shared" si="30"/>
        <v>0</v>
      </c>
      <c r="K233" s="151"/>
      <c r="L233" s="152"/>
      <c r="M233" s="153" t="s">
        <v>1</v>
      </c>
      <c r="N233" s="154" t="s">
        <v>34</v>
      </c>
      <c r="O233" s="141">
        <v>0</v>
      </c>
      <c r="P233" s="141">
        <f t="shared" si="31"/>
        <v>0</v>
      </c>
      <c r="Q233" s="141">
        <v>1E-4</v>
      </c>
      <c r="R233" s="141">
        <f t="shared" si="32"/>
        <v>5.0000000000000001E-3</v>
      </c>
      <c r="S233" s="141">
        <v>0</v>
      </c>
      <c r="T233" s="142">
        <f t="shared" si="33"/>
        <v>0</v>
      </c>
      <c r="AR233" s="143" t="s">
        <v>120</v>
      </c>
      <c r="AT233" s="143" t="s">
        <v>106</v>
      </c>
      <c r="AU233" s="143" t="s">
        <v>116</v>
      </c>
      <c r="AY233" s="13" t="s">
        <v>108</v>
      </c>
      <c r="BE233" s="144">
        <f t="shared" si="34"/>
        <v>0</v>
      </c>
      <c r="BF233" s="144">
        <f t="shared" si="35"/>
        <v>0</v>
      </c>
      <c r="BG233" s="144">
        <f t="shared" si="36"/>
        <v>0</v>
      </c>
      <c r="BH233" s="144">
        <f t="shared" si="37"/>
        <v>0</v>
      </c>
      <c r="BI233" s="144">
        <f t="shared" si="38"/>
        <v>0</v>
      </c>
      <c r="BJ233" s="13" t="s">
        <v>116</v>
      </c>
      <c r="BK233" s="144">
        <f t="shared" si="39"/>
        <v>0</v>
      </c>
      <c r="BL233" s="13" t="s">
        <v>120</v>
      </c>
      <c r="BM233" s="143" t="s">
        <v>490</v>
      </c>
    </row>
    <row r="234" spans="2:65" s="1" customFormat="1" ht="24.25" customHeight="1" x14ac:dyDescent="0.2">
      <c r="B234" s="131"/>
      <c r="C234" s="145" t="s">
        <v>491</v>
      </c>
      <c r="D234" s="145" t="s">
        <v>106</v>
      </c>
      <c r="E234" s="146" t="s">
        <v>492</v>
      </c>
      <c r="F234" s="147" t="s">
        <v>493</v>
      </c>
      <c r="G234" s="148" t="s">
        <v>114</v>
      </c>
      <c r="H234" s="149">
        <v>50</v>
      </c>
      <c r="I234" s="150"/>
      <c r="J234" s="150">
        <f t="shared" si="30"/>
        <v>0</v>
      </c>
      <c r="K234" s="151"/>
      <c r="L234" s="152"/>
      <c r="M234" s="153" t="s">
        <v>1</v>
      </c>
      <c r="N234" s="154" t="s">
        <v>34</v>
      </c>
      <c r="O234" s="141">
        <v>0</v>
      </c>
      <c r="P234" s="141">
        <f t="shared" si="31"/>
        <v>0</v>
      </c>
      <c r="Q234" s="141">
        <v>6.9999999999999994E-5</v>
      </c>
      <c r="R234" s="141">
        <f t="shared" si="32"/>
        <v>3.4999999999999996E-3</v>
      </c>
      <c r="S234" s="141">
        <v>0</v>
      </c>
      <c r="T234" s="142">
        <f t="shared" si="33"/>
        <v>0</v>
      </c>
      <c r="AR234" s="143" t="s">
        <v>120</v>
      </c>
      <c r="AT234" s="143" t="s">
        <v>106</v>
      </c>
      <c r="AU234" s="143" t="s">
        <v>116</v>
      </c>
      <c r="AY234" s="13" t="s">
        <v>108</v>
      </c>
      <c r="BE234" s="144">
        <f t="shared" si="34"/>
        <v>0</v>
      </c>
      <c r="BF234" s="144">
        <f t="shared" si="35"/>
        <v>0</v>
      </c>
      <c r="BG234" s="144">
        <f t="shared" si="36"/>
        <v>0</v>
      </c>
      <c r="BH234" s="144">
        <f t="shared" si="37"/>
        <v>0</v>
      </c>
      <c r="BI234" s="144">
        <f t="shared" si="38"/>
        <v>0</v>
      </c>
      <c r="BJ234" s="13" t="s">
        <v>116</v>
      </c>
      <c r="BK234" s="144">
        <f t="shared" si="39"/>
        <v>0</v>
      </c>
      <c r="BL234" s="13" t="s">
        <v>120</v>
      </c>
      <c r="BM234" s="143" t="s">
        <v>494</v>
      </c>
    </row>
    <row r="235" spans="2:65" s="1" customFormat="1" ht="24.25" customHeight="1" x14ac:dyDescent="0.2">
      <c r="B235" s="131"/>
      <c r="C235" s="132" t="s">
        <v>495</v>
      </c>
      <c r="D235" s="132" t="s">
        <v>111</v>
      </c>
      <c r="E235" s="133" t="s">
        <v>496</v>
      </c>
      <c r="F235" s="134" t="s">
        <v>497</v>
      </c>
      <c r="G235" s="135" t="s">
        <v>157</v>
      </c>
      <c r="H235" s="136">
        <v>20</v>
      </c>
      <c r="I235" s="137"/>
      <c r="J235" s="137">
        <f t="shared" si="30"/>
        <v>0</v>
      </c>
      <c r="K235" s="138"/>
      <c r="L235" s="25"/>
      <c r="M235" s="139" t="s">
        <v>1</v>
      </c>
      <c r="N235" s="140" t="s">
        <v>34</v>
      </c>
      <c r="O235" s="141">
        <v>8.7999999999999995E-2</v>
      </c>
      <c r="P235" s="141">
        <f t="shared" si="31"/>
        <v>1.7599999999999998</v>
      </c>
      <c r="Q235" s="141">
        <v>0</v>
      </c>
      <c r="R235" s="141">
        <f t="shared" si="32"/>
        <v>0</v>
      </c>
      <c r="S235" s="141">
        <v>0</v>
      </c>
      <c r="T235" s="142">
        <f t="shared" si="33"/>
        <v>0</v>
      </c>
      <c r="AR235" s="143" t="s">
        <v>115</v>
      </c>
      <c r="AT235" s="143" t="s">
        <v>111</v>
      </c>
      <c r="AU235" s="143" t="s">
        <v>116</v>
      </c>
      <c r="AY235" s="13" t="s">
        <v>108</v>
      </c>
      <c r="BE235" s="144">
        <f t="shared" si="34"/>
        <v>0</v>
      </c>
      <c r="BF235" s="144">
        <f t="shared" si="35"/>
        <v>0</v>
      </c>
      <c r="BG235" s="144">
        <f t="shared" si="36"/>
        <v>0</v>
      </c>
      <c r="BH235" s="144">
        <f t="shared" si="37"/>
        <v>0</v>
      </c>
      <c r="BI235" s="144">
        <f t="shared" si="38"/>
        <v>0</v>
      </c>
      <c r="BJ235" s="13" t="s">
        <v>116</v>
      </c>
      <c r="BK235" s="144">
        <f t="shared" si="39"/>
        <v>0</v>
      </c>
      <c r="BL235" s="13" t="s">
        <v>115</v>
      </c>
      <c r="BM235" s="143" t="s">
        <v>498</v>
      </c>
    </row>
    <row r="236" spans="2:65" s="1" customFormat="1" ht="16.5" customHeight="1" x14ac:dyDescent="0.2">
      <c r="B236" s="131"/>
      <c r="C236" s="145" t="s">
        <v>499</v>
      </c>
      <c r="D236" s="145" t="s">
        <v>106</v>
      </c>
      <c r="E236" s="146" t="s">
        <v>500</v>
      </c>
      <c r="F236" s="147" t="s">
        <v>501</v>
      </c>
      <c r="G236" s="148" t="s">
        <v>157</v>
      </c>
      <c r="H236" s="149">
        <v>20</v>
      </c>
      <c r="I236" s="150"/>
      <c r="J236" s="150">
        <f t="shared" si="30"/>
        <v>0</v>
      </c>
      <c r="K236" s="151"/>
      <c r="L236" s="152"/>
      <c r="M236" s="153" t="s">
        <v>1</v>
      </c>
      <c r="N236" s="154" t="s">
        <v>34</v>
      </c>
      <c r="O236" s="141">
        <v>0</v>
      </c>
      <c r="P236" s="141">
        <f t="shared" si="31"/>
        <v>0</v>
      </c>
      <c r="Q236" s="141">
        <v>1.3999999999999999E-4</v>
      </c>
      <c r="R236" s="141">
        <f t="shared" si="32"/>
        <v>2.7999999999999995E-3</v>
      </c>
      <c r="S236" s="141">
        <v>0</v>
      </c>
      <c r="T236" s="142">
        <f t="shared" si="33"/>
        <v>0</v>
      </c>
      <c r="AR236" s="143" t="s">
        <v>120</v>
      </c>
      <c r="AT236" s="143" t="s">
        <v>106</v>
      </c>
      <c r="AU236" s="143" t="s">
        <v>116</v>
      </c>
      <c r="AY236" s="13" t="s">
        <v>108</v>
      </c>
      <c r="BE236" s="144">
        <f t="shared" si="34"/>
        <v>0</v>
      </c>
      <c r="BF236" s="144">
        <f t="shared" si="35"/>
        <v>0</v>
      </c>
      <c r="BG236" s="144">
        <f t="shared" si="36"/>
        <v>0</v>
      </c>
      <c r="BH236" s="144">
        <f t="shared" si="37"/>
        <v>0</v>
      </c>
      <c r="BI236" s="144">
        <f t="shared" si="38"/>
        <v>0</v>
      </c>
      <c r="BJ236" s="13" t="s">
        <v>116</v>
      </c>
      <c r="BK236" s="144">
        <f t="shared" si="39"/>
        <v>0</v>
      </c>
      <c r="BL236" s="13" t="s">
        <v>120</v>
      </c>
      <c r="BM236" s="143" t="s">
        <v>502</v>
      </c>
    </row>
    <row r="237" spans="2:65" s="1" customFormat="1" ht="24.25" customHeight="1" x14ac:dyDescent="0.2">
      <c r="B237" s="131"/>
      <c r="C237" s="145" t="s">
        <v>503</v>
      </c>
      <c r="D237" s="145" t="s">
        <v>106</v>
      </c>
      <c r="E237" s="146" t="s">
        <v>504</v>
      </c>
      <c r="F237" s="147" t="s">
        <v>505</v>
      </c>
      <c r="G237" s="148" t="s">
        <v>114</v>
      </c>
      <c r="H237" s="149">
        <v>20</v>
      </c>
      <c r="I237" s="150"/>
      <c r="J237" s="150">
        <f t="shared" si="30"/>
        <v>0</v>
      </c>
      <c r="K237" s="151"/>
      <c r="L237" s="152"/>
      <c r="M237" s="153" t="s">
        <v>1</v>
      </c>
      <c r="N237" s="154" t="s">
        <v>34</v>
      </c>
      <c r="O237" s="141">
        <v>0</v>
      </c>
      <c r="P237" s="141">
        <f t="shared" si="31"/>
        <v>0</v>
      </c>
      <c r="Q237" s="141">
        <v>1.0000000000000001E-5</v>
      </c>
      <c r="R237" s="141">
        <f t="shared" si="32"/>
        <v>2.0000000000000001E-4</v>
      </c>
      <c r="S237" s="141">
        <v>0</v>
      </c>
      <c r="T237" s="142">
        <f t="shared" si="33"/>
        <v>0</v>
      </c>
      <c r="AR237" s="143" t="s">
        <v>120</v>
      </c>
      <c r="AT237" s="143" t="s">
        <v>106</v>
      </c>
      <c r="AU237" s="143" t="s">
        <v>116</v>
      </c>
      <c r="AY237" s="13" t="s">
        <v>108</v>
      </c>
      <c r="BE237" s="144">
        <f t="shared" si="34"/>
        <v>0</v>
      </c>
      <c r="BF237" s="144">
        <f t="shared" si="35"/>
        <v>0</v>
      </c>
      <c r="BG237" s="144">
        <f t="shared" si="36"/>
        <v>0</v>
      </c>
      <c r="BH237" s="144">
        <f t="shared" si="37"/>
        <v>0</v>
      </c>
      <c r="BI237" s="144">
        <f t="shared" si="38"/>
        <v>0</v>
      </c>
      <c r="BJ237" s="13" t="s">
        <v>116</v>
      </c>
      <c r="BK237" s="144">
        <f t="shared" si="39"/>
        <v>0</v>
      </c>
      <c r="BL237" s="13" t="s">
        <v>120</v>
      </c>
      <c r="BM237" s="143" t="s">
        <v>506</v>
      </c>
    </row>
    <row r="238" spans="2:65" s="1" customFormat="1" ht="24.25" customHeight="1" x14ac:dyDescent="0.2">
      <c r="B238" s="131"/>
      <c r="C238" s="132" t="s">
        <v>507</v>
      </c>
      <c r="D238" s="132" t="s">
        <v>111</v>
      </c>
      <c r="E238" s="133" t="s">
        <v>508</v>
      </c>
      <c r="F238" s="134" t="s">
        <v>509</v>
      </c>
      <c r="G238" s="135" t="s">
        <v>157</v>
      </c>
      <c r="H238" s="136">
        <v>60</v>
      </c>
      <c r="I238" s="137"/>
      <c r="J238" s="137">
        <f t="shared" si="30"/>
        <v>0</v>
      </c>
      <c r="K238" s="138"/>
      <c r="L238" s="25"/>
      <c r="M238" s="139" t="s">
        <v>1</v>
      </c>
      <c r="N238" s="140" t="s">
        <v>34</v>
      </c>
      <c r="O238" s="141">
        <v>9.7000000000000003E-2</v>
      </c>
      <c r="P238" s="141">
        <f t="shared" si="31"/>
        <v>5.82</v>
      </c>
      <c r="Q238" s="141">
        <v>0</v>
      </c>
      <c r="R238" s="141">
        <f t="shared" si="32"/>
        <v>0</v>
      </c>
      <c r="S238" s="141">
        <v>0</v>
      </c>
      <c r="T238" s="142">
        <f t="shared" si="33"/>
        <v>0</v>
      </c>
      <c r="AR238" s="143" t="s">
        <v>115</v>
      </c>
      <c r="AT238" s="143" t="s">
        <v>111</v>
      </c>
      <c r="AU238" s="143" t="s">
        <v>116</v>
      </c>
      <c r="AY238" s="13" t="s">
        <v>108</v>
      </c>
      <c r="BE238" s="144">
        <f t="shared" si="34"/>
        <v>0</v>
      </c>
      <c r="BF238" s="144">
        <f t="shared" si="35"/>
        <v>0</v>
      </c>
      <c r="BG238" s="144">
        <f t="shared" si="36"/>
        <v>0</v>
      </c>
      <c r="BH238" s="144">
        <f t="shared" si="37"/>
        <v>0</v>
      </c>
      <c r="BI238" s="144">
        <f t="shared" si="38"/>
        <v>0</v>
      </c>
      <c r="BJ238" s="13" t="s">
        <v>116</v>
      </c>
      <c r="BK238" s="144">
        <f t="shared" si="39"/>
        <v>0</v>
      </c>
      <c r="BL238" s="13" t="s">
        <v>115</v>
      </c>
      <c r="BM238" s="143" t="s">
        <v>510</v>
      </c>
    </row>
    <row r="239" spans="2:65" s="1" customFormat="1" ht="16.5" customHeight="1" x14ac:dyDescent="0.2">
      <c r="B239" s="131"/>
      <c r="C239" s="145" t="s">
        <v>511</v>
      </c>
      <c r="D239" s="145" t="s">
        <v>106</v>
      </c>
      <c r="E239" s="146" t="s">
        <v>512</v>
      </c>
      <c r="F239" s="147" t="s">
        <v>513</v>
      </c>
      <c r="G239" s="148" t="s">
        <v>157</v>
      </c>
      <c r="H239" s="149">
        <v>60</v>
      </c>
      <c r="I239" s="150"/>
      <c r="J239" s="150">
        <f t="shared" si="30"/>
        <v>0</v>
      </c>
      <c r="K239" s="151"/>
      <c r="L239" s="152"/>
      <c r="M239" s="153" t="s">
        <v>1</v>
      </c>
      <c r="N239" s="154" t="s">
        <v>34</v>
      </c>
      <c r="O239" s="141">
        <v>0</v>
      </c>
      <c r="P239" s="141">
        <f t="shared" si="31"/>
        <v>0</v>
      </c>
      <c r="Q239" s="141">
        <v>1.8000000000000001E-4</v>
      </c>
      <c r="R239" s="141">
        <f t="shared" si="32"/>
        <v>1.0800000000000001E-2</v>
      </c>
      <c r="S239" s="141">
        <v>0</v>
      </c>
      <c r="T239" s="142">
        <f t="shared" si="33"/>
        <v>0</v>
      </c>
      <c r="AR239" s="143" t="s">
        <v>120</v>
      </c>
      <c r="AT239" s="143" t="s">
        <v>106</v>
      </c>
      <c r="AU239" s="143" t="s">
        <v>116</v>
      </c>
      <c r="AY239" s="13" t="s">
        <v>108</v>
      </c>
      <c r="BE239" s="144">
        <f t="shared" si="34"/>
        <v>0</v>
      </c>
      <c r="BF239" s="144">
        <f t="shared" si="35"/>
        <v>0</v>
      </c>
      <c r="BG239" s="144">
        <f t="shared" si="36"/>
        <v>0</v>
      </c>
      <c r="BH239" s="144">
        <f t="shared" si="37"/>
        <v>0</v>
      </c>
      <c r="BI239" s="144">
        <f t="shared" si="38"/>
        <v>0</v>
      </c>
      <c r="BJ239" s="13" t="s">
        <v>116</v>
      </c>
      <c r="BK239" s="144">
        <f t="shared" si="39"/>
        <v>0</v>
      </c>
      <c r="BL239" s="13" t="s">
        <v>120</v>
      </c>
      <c r="BM239" s="143" t="s">
        <v>514</v>
      </c>
    </row>
    <row r="240" spans="2:65" s="1" customFormat="1" ht="24.25" customHeight="1" x14ac:dyDescent="0.2">
      <c r="B240" s="131"/>
      <c r="C240" s="145" t="s">
        <v>515</v>
      </c>
      <c r="D240" s="145" t="s">
        <v>106</v>
      </c>
      <c r="E240" s="146" t="s">
        <v>516</v>
      </c>
      <c r="F240" s="147" t="s">
        <v>517</v>
      </c>
      <c r="G240" s="148" t="s">
        <v>114</v>
      </c>
      <c r="H240" s="149">
        <v>60</v>
      </c>
      <c r="I240" s="150"/>
      <c r="J240" s="150">
        <f t="shared" si="30"/>
        <v>0</v>
      </c>
      <c r="K240" s="151"/>
      <c r="L240" s="152"/>
      <c r="M240" s="153" t="s">
        <v>1</v>
      </c>
      <c r="N240" s="154" t="s">
        <v>34</v>
      </c>
      <c r="O240" s="141">
        <v>0</v>
      </c>
      <c r="P240" s="141">
        <f t="shared" si="31"/>
        <v>0</v>
      </c>
      <c r="Q240" s="141">
        <v>1.0000000000000001E-5</v>
      </c>
      <c r="R240" s="141">
        <f t="shared" si="32"/>
        <v>6.0000000000000006E-4</v>
      </c>
      <c r="S240" s="141">
        <v>0</v>
      </c>
      <c r="T240" s="142">
        <f t="shared" si="33"/>
        <v>0</v>
      </c>
      <c r="AR240" s="143" t="s">
        <v>120</v>
      </c>
      <c r="AT240" s="143" t="s">
        <v>106</v>
      </c>
      <c r="AU240" s="143" t="s">
        <v>116</v>
      </c>
      <c r="AY240" s="13" t="s">
        <v>108</v>
      </c>
      <c r="BE240" s="144">
        <f t="shared" si="34"/>
        <v>0</v>
      </c>
      <c r="BF240" s="144">
        <f t="shared" si="35"/>
        <v>0</v>
      </c>
      <c r="BG240" s="144">
        <f t="shared" si="36"/>
        <v>0</v>
      </c>
      <c r="BH240" s="144">
        <f t="shared" si="37"/>
        <v>0</v>
      </c>
      <c r="BI240" s="144">
        <f t="shared" si="38"/>
        <v>0</v>
      </c>
      <c r="BJ240" s="13" t="s">
        <v>116</v>
      </c>
      <c r="BK240" s="144">
        <f t="shared" si="39"/>
        <v>0</v>
      </c>
      <c r="BL240" s="13" t="s">
        <v>120</v>
      </c>
      <c r="BM240" s="143" t="s">
        <v>518</v>
      </c>
    </row>
    <row r="241" spans="2:65" s="1" customFormat="1" ht="24.25" customHeight="1" x14ac:dyDescent="0.2">
      <c r="B241" s="131"/>
      <c r="C241" s="132" t="s">
        <v>519</v>
      </c>
      <c r="D241" s="132" t="s">
        <v>111</v>
      </c>
      <c r="E241" s="133" t="s">
        <v>496</v>
      </c>
      <c r="F241" s="134" t="s">
        <v>497</v>
      </c>
      <c r="G241" s="135" t="s">
        <v>157</v>
      </c>
      <c r="H241" s="136">
        <v>100</v>
      </c>
      <c r="I241" s="137"/>
      <c r="J241" s="137">
        <f t="shared" si="30"/>
        <v>0</v>
      </c>
      <c r="K241" s="138"/>
      <c r="L241" s="25"/>
      <c r="M241" s="139" t="s">
        <v>1</v>
      </c>
      <c r="N241" s="140" t="s">
        <v>34</v>
      </c>
      <c r="O241" s="141">
        <v>8.7999999999999995E-2</v>
      </c>
      <c r="P241" s="141">
        <f t="shared" si="31"/>
        <v>8.7999999999999989</v>
      </c>
      <c r="Q241" s="141">
        <v>0</v>
      </c>
      <c r="R241" s="141">
        <f t="shared" si="32"/>
        <v>0</v>
      </c>
      <c r="S241" s="141">
        <v>0</v>
      </c>
      <c r="T241" s="142">
        <f t="shared" si="33"/>
        <v>0</v>
      </c>
      <c r="AR241" s="143" t="s">
        <v>115</v>
      </c>
      <c r="AT241" s="143" t="s">
        <v>111</v>
      </c>
      <c r="AU241" s="143" t="s">
        <v>116</v>
      </c>
      <c r="AY241" s="13" t="s">
        <v>108</v>
      </c>
      <c r="BE241" s="144">
        <f t="shared" si="34"/>
        <v>0</v>
      </c>
      <c r="BF241" s="144">
        <f t="shared" si="35"/>
        <v>0</v>
      </c>
      <c r="BG241" s="144">
        <f t="shared" si="36"/>
        <v>0</v>
      </c>
      <c r="BH241" s="144">
        <f t="shared" si="37"/>
        <v>0</v>
      </c>
      <c r="BI241" s="144">
        <f t="shared" si="38"/>
        <v>0</v>
      </c>
      <c r="BJ241" s="13" t="s">
        <v>116</v>
      </c>
      <c r="BK241" s="144">
        <f t="shared" si="39"/>
        <v>0</v>
      </c>
      <c r="BL241" s="13" t="s">
        <v>115</v>
      </c>
      <c r="BM241" s="143" t="s">
        <v>520</v>
      </c>
    </row>
    <row r="242" spans="2:65" s="1" customFormat="1" ht="16.5" customHeight="1" x14ac:dyDescent="0.2">
      <c r="B242" s="131"/>
      <c r="C242" s="145" t="s">
        <v>521</v>
      </c>
      <c r="D242" s="145" t="s">
        <v>106</v>
      </c>
      <c r="E242" s="146" t="s">
        <v>522</v>
      </c>
      <c r="F242" s="147" t="s">
        <v>523</v>
      </c>
      <c r="G242" s="148" t="s">
        <v>157</v>
      </c>
      <c r="H242" s="149">
        <v>100</v>
      </c>
      <c r="I242" s="150"/>
      <c r="J242" s="150">
        <f t="shared" si="30"/>
        <v>0</v>
      </c>
      <c r="K242" s="151"/>
      <c r="L242" s="152"/>
      <c r="M242" s="153" t="s">
        <v>1</v>
      </c>
      <c r="N242" s="154" t="s">
        <v>34</v>
      </c>
      <c r="O242" s="141">
        <v>0</v>
      </c>
      <c r="P242" s="141">
        <f t="shared" si="31"/>
        <v>0</v>
      </c>
      <c r="Q242" s="141">
        <v>1.3999999999999999E-4</v>
      </c>
      <c r="R242" s="141">
        <f t="shared" si="32"/>
        <v>1.3999999999999999E-2</v>
      </c>
      <c r="S242" s="141">
        <v>0</v>
      </c>
      <c r="T242" s="142">
        <f t="shared" si="33"/>
        <v>0</v>
      </c>
      <c r="AR242" s="143" t="s">
        <v>136</v>
      </c>
      <c r="AT242" s="143" t="s">
        <v>106</v>
      </c>
      <c r="AU242" s="143" t="s">
        <v>116</v>
      </c>
      <c r="AY242" s="13" t="s">
        <v>108</v>
      </c>
      <c r="BE242" s="144">
        <f t="shared" si="34"/>
        <v>0</v>
      </c>
      <c r="BF242" s="144">
        <f t="shared" si="35"/>
        <v>0</v>
      </c>
      <c r="BG242" s="144">
        <f t="shared" si="36"/>
        <v>0</v>
      </c>
      <c r="BH242" s="144">
        <f t="shared" si="37"/>
        <v>0</v>
      </c>
      <c r="BI242" s="144">
        <f t="shared" si="38"/>
        <v>0</v>
      </c>
      <c r="BJ242" s="13" t="s">
        <v>116</v>
      </c>
      <c r="BK242" s="144">
        <f t="shared" si="39"/>
        <v>0</v>
      </c>
      <c r="BL242" s="13" t="s">
        <v>115</v>
      </c>
      <c r="BM242" s="143" t="s">
        <v>524</v>
      </c>
    </row>
    <row r="243" spans="2:65" s="1" customFormat="1" ht="16.5" customHeight="1" x14ac:dyDescent="0.2">
      <c r="B243" s="131"/>
      <c r="C243" s="145" t="s">
        <v>525</v>
      </c>
      <c r="D243" s="145" t="s">
        <v>106</v>
      </c>
      <c r="E243" s="146" t="s">
        <v>526</v>
      </c>
      <c r="F243" s="147" t="s">
        <v>527</v>
      </c>
      <c r="G243" s="148" t="s">
        <v>114</v>
      </c>
      <c r="H243" s="149">
        <v>16</v>
      </c>
      <c r="I243" s="150"/>
      <c r="J243" s="150">
        <f t="shared" si="30"/>
        <v>0</v>
      </c>
      <c r="K243" s="151"/>
      <c r="L243" s="152"/>
      <c r="M243" s="153" t="s">
        <v>1</v>
      </c>
      <c r="N243" s="154" t="s">
        <v>34</v>
      </c>
      <c r="O243" s="141">
        <v>0</v>
      </c>
      <c r="P243" s="141">
        <f t="shared" si="31"/>
        <v>0</v>
      </c>
      <c r="Q243" s="141">
        <v>1.3999999999999999E-4</v>
      </c>
      <c r="R243" s="141">
        <f t="shared" si="32"/>
        <v>2.2399999999999998E-3</v>
      </c>
      <c r="S243" s="141">
        <v>0</v>
      </c>
      <c r="T243" s="142">
        <f t="shared" si="33"/>
        <v>0</v>
      </c>
      <c r="AR243" s="143" t="s">
        <v>136</v>
      </c>
      <c r="AT243" s="143" t="s">
        <v>106</v>
      </c>
      <c r="AU243" s="143" t="s">
        <v>116</v>
      </c>
      <c r="AY243" s="13" t="s">
        <v>108</v>
      </c>
      <c r="BE243" s="144">
        <f t="shared" si="34"/>
        <v>0</v>
      </c>
      <c r="BF243" s="144">
        <f t="shared" si="35"/>
        <v>0</v>
      </c>
      <c r="BG243" s="144">
        <f t="shared" si="36"/>
        <v>0</v>
      </c>
      <c r="BH243" s="144">
        <f t="shared" si="37"/>
        <v>0</v>
      </c>
      <c r="BI243" s="144">
        <f t="shared" si="38"/>
        <v>0</v>
      </c>
      <c r="BJ243" s="13" t="s">
        <v>116</v>
      </c>
      <c r="BK243" s="144">
        <f t="shared" si="39"/>
        <v>0</v>
      </c>
      <c r="BL243" s="13" t="s">
        <v>115</v>
      </c>
      <c r="BM243" s="143" t="s">
        <v>528</v>
      </c>
    </row>
    <row r="244" spans="2:65" s="1" customFormat="1" ht="16.5" customHeight="1" x14ac:dyDescent="0.2">
      <c r="B244" s="131"/>
      <c r="C244" s="145" t="s">
        <v>529</v>
      </c>
      <c r="D244" s="145" t="s">
        <v>106</v>
      </c>
      <c r="E244" s="146" t="s">
        <v>530</v>
      </c>
      <c r="F244" s="147" t="s">
        <v>531</v>
      </c>
      <c r="G244" s="148" t="s">
        <v>114</v>
      </c>
      <c r="H244" s="149">
        <v>48</v>
      </c>
      <c r="I244" s="150"/>
      <c r="J244" s="150">
        <f t="shared" si="30"/>
        <v>0</v>
      </c>
      <c r="K244" s="151"/>
      <c r="L244" s="152"/>
      <c r="M244" s="153" t="s">
        <v>1</v>
      </c>
      <c r="N244" s="154" t="s">
        <v>34</v>
      </c>
      <c r="O244" s="141">
        <v>0</v>
      </c>
      <c r="P244" s="141">
        <f t="shared" si="31"/>
        <v>0</v>
      </c>
      <c r="Q244" s="141">
        <v>1.3999999999999999E-4</v>
      </c>
      <c r="R244" s="141">
        <f t="shared" si="32"/>
        <v>6.7199999999999994E-3</v>
      </c>
      <c r="S244" s="141">
        <v>0</v>
      </c>
      <c r="T244" s="142">
        <f t="shared" si="33"/>
        <v>0</v>
      </c>
      <c r="AR244" s="143" t="s">
        <v>136</v>
      </c>
      <c r="AT244" s="143" t="s">
        <v>106</v>
      </c>
      <c r="AU244" s="143" t="s">
        <v>116</v>
      </c>
      <c r="AY244" s="13" t="s">
        <v>108</v>
      </c>
      <c r="BE244" s="144">
        <f t="shared" si="34"/>
        <v>0</v>
      </c>
      <c r="BF244" s="144">
        <f t="shared" si="35"/>
        <v>0</v>
      </c>
      <c r="BG244" s="144">
        <f t="shared" si="36"/>
        <v>0</v>
      </c>
      <c r="BH244" s="144">
        <f t="shared" si="37"/>
        <v>0</v>
      </c>
      <c r="BI244" s="144">
        <f t="shared" si="38"/>
        <v>0</v>
      </c>
      <c r="BJ244" s="13" t="s">
        <v>116</v>
      </c>
      <c r="BK244" s="144">
        <f t="shared" si="39"/>
        <v>0</v>
      </c>
      <c r="BL244" s="13" t="s">
        <v>115</v>
      </c>
      <c r="BM244" s="143" t="s">
        <v>532</v>
      </c>
    </row>
    <row r="245" spans="2:65" s="1" customFormat="1" ht="21.75" customHeight="1" x14ac:dyDescent="0.2">
      <c r="B245" s="131"/>
      <c r="C245" s="132" t="s">
        <v>533</v>
      </c>
      <c r="D245" s="132" t="s">
        <v>111</v>
      </c>
      <c r="E245" s="133" t="s">
        <v>534</v>
      </c>
      <c r="F245" s="134" t="s">
        <v>535</v>
      </c>
      <c r="G245" s="135" t="s">
        <v>114</v>
      </c>
      <c r="H245" s="136">
        <v>20</v>
      </c>
      <c r="I245" s="137"/>
      <c r="J245" s="137">
        <f t="shared" si="30"/>
        <v>0</v>
      </c>
      <c r="K245" s="138"/>
      <c r="L245" s="25"/>
      <c r="M245" s="139" t="s">
        <v>1</v>
      </c>
      <c r="N245" s="140" t="s">
        <v>34</v>
      </c>
      <c r="O245" s="141">
        <v>0</v>
      </c>
      <c r="P245" s="141">
        <f t="shared" si="31"/>
        <v>0</v>
      </c>
      <c r="Q245" s="141">
        <v>0</v>
      </c>
      <c r="R245" s="141">
        <f t="shared" si="32"/>
        <v>0</v>
      </c>
      <c r="S245" s="141">
        <v>0</v>
      </c>
      <c r="T245" s="142">
        <f t="shared" si="33"/>
        <v>0</v>
      </c>
      <c r="AR245" s="143" t="s">
        <v>115</v>
      </c>
      <c r="AT245" s="143" t="s">
        <v>111</v>
      </c>
      <c r="AU245" s="143" t="s">
        <v>116</v>
      </c>
      <c r="AY245" s="13" t="s">
        <v>108</v>
      </c>
      <c r="BE245" s="144">
        <f t="shared" si="34"/>
        <v>0</v>
      </c>
      <c r="BF245" s="144">
        <f t="shared" si="35"/>
        <v>0</v>
      </c>
      <c r="BG245" s="144">
        <f t="shared" si="36"/>
        <v>0</v>
      </c>
      <c r="BH245" s="144">
        <f t="shared" si="37"/>
        <v>0</v>
      </c>
      <c r="BI245" s="144">
        <f t="shared" si="38"/>
        <v>0</v>
      </c>
      <c r="BJ245" s="13" t="s">
        <v>116</v>
      </c>
      <c r="BK245" s="144">
        <f t="shared" si="39"/>
        <v>0</v>
      </c>
      <c r="BL245" s="13" t="s">
        <v>115</v>
      </c>
      <c r="BM245" s="143" t="s">
        <v>536</v>
      </c>
    </row>
    <row r="246" spans="2:65" s="1" customFormat="1" ht="16.5" customHeight="1" x14ac:dyDescent="0.2">
      <c r="B246" s="131"/>
      <c r="C246" s="145" t="s">
        <v>537</v>
      </c>
      <c r="D246" s="145" t="s">
        <v>106</v>
      </c>
      <c r="E246" s="146" t="s">
        <v>538</v>
      </c>
      <c r="F246" s="147" t="s">
        <v>539</v>
      </c>
      <c r="G246" s="148" t="s">
        <v>114</v>
      </c>
      <c r="H246" s="149">
        <v>20</v>
      </c>
      <c r="I246" s="150"/>
      <c r="J246" s="150">
        <f t="shared" si="30"/>
        <v>0</v>
      </c>
      <c r="K246" s="151"/>
      <c r="L246" s="152"/>
      <c r="M246" s="153" t="s">
        <v>1</v>
      </c>
      <c r="N246" s="154" t="s">
        <v>34</v>
      </c>
      <c r="O246" s="141">
        <v>0</v>
      </c>
      <c r="P246" s="141">
        <f t="shared" si="31"/>
        <v>0</v>
      </c>
      <c r="Q246" s="141">
        <v>0</v>
      </c>
      <c r="R246" s="141">
        <f t="shared" si="32"/>
        <v>0</v>
      </c>
      <c r="S246" s="141">
        <v>0</v>
      </c>
      <c r="T246" s="142">
        <f t="shared" si="33"/>
        <v>0</v>
      </c>
      <c r="AR246" s="143" t="s">
        <v>136</v>
      </c>
      <c r="AT246" s="143" t="s">
        <v>106</v>
      </c>
      <c r="AU246" s="143" t="s">
        <v>116</v>
      </c>
      <c r="AY246" s="13" t="s">
        <v>108</v>
      </c>
      <c r="BE246" s="144">
        <f t="shared" si="34"/>
        <v>0</v>
      </c>
      <c r="BF246" s="144">
        <f t="shared" si="35"/>
        <v>0</v>
      </c>
      <c r="BG246" s="144">
        <f t="shared" si="36"/>
        <v>0</v>
      </c>
      <c r="BH246" s="144">
        <f t="shared" si="37"/>
        <v>0</v>
      </c>
      <c r="BI246" s="144">
        <f t="shared" si="38"/>
        <v>0</v>
      </c>
      <c r="BJ246" s="13" t="s">
        <v>116</v>
      </c>
      <c r="BK246" s="144">
        <f t="shared" si="39"/>
        <v>0</v>
      </c>
      <c r="BL246" s="13" t="s">
        <v>115</v>
      </c>
      <c r="BM246" s="143" t="s">
        <v>540</v>
      </c>
    </row>
    <row r="247" spans="2:65" s="1" customFormat="1" ht="24.25" customHeight="1" x14ac:dyDescent="0.2">
      <c r="B247" s="131"/>
      <c r="C247" s="145" t="s">
        <v>541</v>
      </c>
      <c r="D247" s="145" t="s">
        <v>106</v>
      </c>
      <c r="E247" s="146" t="s">
        <v>542</v>
      </c>
      <c r="F247" s="147" t="s">
        <v>543</v>
      </c>
      <c r="G247" s="148" t="s">
        <v>114</v>
      </c>
      <c r="H247" s="149">
        <v>20</v>
      </c>
      <c r="I247" s="150"/>
      <c r="J247" s="150">
        <f t="shared" si="30"/>
        <v>0</v>
      </c>
      <c r="K247" s="151"/>
      <c r="L247" s="152"/>
      <c r="M247" s="153" t="s">
        <v>1</v>
      </c>
      <c r="N247" s="154" t="s">
        <v>34</v>
      </c>
      <c r="O247" s="141">
        <v>0</v>
      </c>
      <c r="P247" s="141">
        <f t="shared" si="31"/>
        <v>0</v>
      </c>
      <c r="Q247" s="141">
        <v>0</v>
      </c>
      <c r="R247" s="141">
        <f t="shared" si="32"/>
        <v>0</v>
      </c>
      <c r="S247" s="141">
        <v>0</v>
      </c>
      <c r="T247" s="142">
        <f t="shared" si="33"/>
        <v>0</v>
      </c>
      <c r="AR247" s="143" t="s">
        <v>136</v>
      </c>
      <c r="AT247" s="143" t="s">
        <v>106</v>
      </c>
      <c r="AU247" s="143" t="s">
        <v>116</v>
      </c>
      <c r="AY247" s="13" t="s">
        <v>108</v>
      </c>
      <c r="BE247" s="144">
        <f t="shared" si="34"/>
        <v>0</v>
      </c>
      <c r="BF247" s="144">
        <f t="shared" si="35"/>
        <v>0</v>
      </c>
      <c r="BG247" s="144">
        <f t="shared" si="36"/>
        <v>0</v>
      </c>
      <c r="BH247" s="144">
        <f t="shared" si="37"/>
        <v>0</v>
      </c>
      <c r="BI247" s="144">
        <f t="shared" si="38"/>
        <v>0</v>
      </c>
      <c r="BJ247" s="13" t="s">
        <v>116</v>
      </c>
      <c r="BK247" s="144">
        <f t="shared" si="39"/>
        <v>0</v>
      </c>
      <c r="BL247" s="13" t="s">
        <v>115</v>
      </c>
      <c r="BM247" s="143" t="s">
        <v>544</v>
      </c>
    </row>
    <row r="248" spans="2:65" s="1" customFormat="1" ht="33" customHeight="1" x14ac:dyDescent="0.2">
      <c r="B248" s="131"/>
      <c r="C248" s="132" t="s">
        <v>545</v>
      </c>
      <c r="D248" s="132" t="s">
        <v>111</v>
      </c>
      <c r="E248" s="133" t="s">
        <v>546</v>
      </c>
      <c r="F248" s="134" t="s">
        <v>547</v>
      </c>
      <c r="G248" s="135" t="s">
        <v>157</v>
      </c>
      <c r="H248" s="136">
        <v>726</v>
      </c>
      <c r="I248" s="137"/>
      <c r="J248" s="137">
        <f t="shared" si="30"/>
        <v>0</v>
      </c>
      <c r="K248" s="138"/>
      <c r="L248" s="25"/>
      <c r="M248" s="139" t="s">
        <v>1</v>
      </c>
      <c r="N248" s="140" t="s">
        <v>34</v>
      </c>
      <c r="O248" s="141">
        <v>7.2999999999999995E-2</v>
      </c>
      <c r="P248" s="141">
        <f t="shared" si="31"/>
        <v>52.997999999999998</v>
      </c>
      <c r="Q248" s="141">
        <v>0</v>
      </c>
      <c r="R248" s="141">
        <f t="shared" si="32"/>
        <v>0</v>
      </c>
      <c r="S248" s="141">
        <v>0</v>
      </c>
      <c r="T248" s="142">
        <f t="shared" si="33"/>
        <v>0</v>
      </c>
      <c r="AR248" s="143" t="s">
        <v>115</v>
      </c>
      <c r="AT248" s="143" t="s">
        <v>111</v>
      </c>
      <c r="AU248" s="143" t="s">
        <v>116</v>
      </c>
      <c r="AY248" s="13" t="s">
        <v>108</v>
      </c>
      <c r="BE248" s="144">
        <f t="shared" si="34"/>
        <v>0</v>
      </c>
      <c r="BF248" s="144">
        <f t="shared" si="35"/>
        <v>0</v>
      </c>
      <c r="BG248" s="144">
        <f t="shared" si="36"/>
        <v>0</v>
      </c>
      <c r="BH248" s="144">
        <f t="shared" si="37"/>
        <v>0</v>
      </c>
      <c r="BI248" s="144">
        <f t="shared" si="38"/>
        <v>0</v>
      </c>
      <c r="BJ248" s="13" t="s">
        <v>116</v>
      </c>
      <c r="BK248" s="144">
        <f t="shared" si="39"/>
        <v>0</v>
      </c>
      <c r="BL248" s="13" t="s">
        <v>115</v>
      </c>
      <c r="BM248" s="143" t="s">
        <v>548</v>
      </c>
    </row>
    <row r="249" spans="2:65" s="1" customFormat="1" ht="24.25" customHeight="1" x14ac:dyDescent="0.2">
      <c r="B249" s="131"/>
      <c r="C249" s="145" t="s">
        <v>549</v>
      </c>
      <c r="D249" s="145" t="s">
        <v>106</v>
      </c>
      <c r="E249" s="146" t="s">
        <v>550</v>
      </c>
      <c r="F249" s="147" t="s">
        <v>551</v>
      </c>
      <c r="G249" s="148" t="s">
        <v>114</v>
      </c>
      <c r="H249" s="149">
        <v>6</v>
      </c>
      <c r="I249" s="150"/>
      <c r="J249" s="150">
        <f t="shared" si="30"/>
        <v>0</v>
      </c>
      <c r="K249" s="151"/>
      <c r="L249" s="152"/>
      <c r="M249" s="153" t="s">
        <v>1</v>
      </c>
      <c r="N249" s="154" t="s">
        <v>34</v>
      </c>
      <c r="O249" s="141">
        <v>0</v>
      </c>
      <c r="P249" s="141">
        <f t="shared" si="31"/>
        <v>0</v>
      </c>
      <c r="Q249" s="141">
        <v>8.0000000000000007E-5</v>
      </c>
      <c r="R249" s="141">
        <f t="shared" si="32"/>
        <v>4.8000000000000007E-4</v>
      </c>
      <c r="S249" s="141">
        <v>0</v>
      </c>
      <c r="T249" s="142">
        <f t="shared" si="33"/>
        <v>0</v>
      </c>
      <c r="AR249" s="143" t="s">
        <v>136</v>
      </c>
      <c r="AT249" s="143" t="s">
        <v>106</v>
      </c>
      <c r="AU249" s="143" t="s">
        <v>116</v>
      </c>
      <c r="AY249" s="13" t="s">
        <v>108</v>
      </c>
      <c r="BE249" s="144">
        <f t="shared" si="34"/>
        <v>0</v>
      </c>
      <c r="BF249" s="144">
        <f t="shared" si="35"/>
        <v>0</v>
      </c>
      <c r="BG249" s="144">
        <f t="shared" si="36"/>
        <v>0</v>
      </c>
      <c r="BH249" s="144">
        <f t="shared" si="37"/>
        <v>0</v>
      </c>
      <c r="BI249" s="144">
        <f t="shared" si="38"/>
        <v>0</v>
      </c>
      <c r="BJ249" s="13" t="s">
        <v>116</v>
      </c>
      <c r="BK249" s="144">
        <f t="shared" si="39"/>
        <v>0</v>
      </c>
      <c r="BL249" s="13" t="s">
        <v>115</v>
      </c>
      <c r="BM249" s="143" t="s">
        <v>552</v>
      </c>
    </row>
    <row r="250" spans="2:65" s="1" customFormat="1" ht="24.25" customHeight="1" x14ac:dyDescent="0.2">
      <c r="B250" s="131"/>
      <c r="C250" s="145" t="s">
        <v>553</v>
      </c>
      <c r="D250" s="145" t="s">
        <v>106</v>
      </c>
      <c r="E250" s="146" t="s">
        <v>554</v>
      </c>
      <c r="F250" s="147" t="s">
        <v>555</v>
      </c>
      <c r="G250" s="148" t="s">
        <v>157</v>
      </c>
      <c r="H250" s="149">
        <v>6</v>
      </c>
      <c r="I250" s="150"/>
      <c r="J250" s="150">
        <f t="shared" si="30"/>
        <v>0</v>
      </c>
      <c r="K250" s="151"/>
      <c r="L250" s="152"/>
      <c r="M250" s="153" t="s">
        <v>1</v>
      </c>
      <c r="N250" s="154" t="s">
        <v>34</v>
      </c>
      <c r="O250" s="141">
        <v>0</v>
      </c>
      <c r="P250" s="141">
        <f t="shared" si="31"/>
        <v>0</v>
      </c>
      <c r="Q250" s="141">
        <v>8.0000000000000007E-5</v>
      </c>
      <c r="R250" s="141">
        <f t="shared" si="32"/>
        <v>4.8000000000000007E-4</v>
      </c>
      <c r="S250" s="141">
        <v>0</v>
      </c>
      <c r="T250" s="142">
        <f t="shared" si="33"/>
        <v>0</v>
      </c>
      <c r="AR250" s="143" t="s">
        <v>136</v>
      </c>
      <c r="AT250" s="143" t="s">
        <v>106</v>
      </c>
      <c r="AU250" s="143" t="s">
        <v>116</v>
      </c>
      <c r="AY250" s="13" t="s">
        <v>108</v>
      </c>
      <c r="BE250" s="144">
        <f t="shared" si="34"/>
        <v>0</v>
      </c>
      <c r="BF250" s="144">
        <f t="shared" si="35"/>
        <v>0</v>
      </c>
      <c r="BG250" s="144">
        <f t="shared" si="36"/>
        <v>0</v>
      </c>
      <c r="BH250" s="144">
        <f t="shared" si="37"/>
        <v>0</v>
      </c>
      <c r="BI250" s="144">
        <f t="shared" si="38"/>
        <v>0</v>
      </c>
      <c r="BJ250" s="13" t="s">
        <v>116</v>
      </c>
      <c r="BK250" s="144">
        <f t="shared" si="39"/>
        <v>0</v>
      </c>
      <c r="BL250" s="13" t="s">
        <v>115</v>
      </c>
      <c r="BM250" s="143" t="s">
        <v>556</v>
      </c>
    </row>
    <row r="251" spans="2:65" s="1" customFormat="1" ht="16.5" customHeight="1" x14ac:dyDescent="0.2">
      <c r="B251" s="131"/>
      <c r="C251" s="145" t="s">
        <v>557</v>
      </c>
      <c r="D251" s="145" t="s">
        <v>106</v>
      </c>
      <c r="E251" s="146" t="s">
        <v>558</v>
      </c>
      <c r="F251" s="147" t="s">
        <v>559</v>
      </c>
      <c r="G251" s="148" t="s">
        <v>114</v>
      </c>
      <c r="H251" s="149">
        <v>3</v>
      </c>
      <c r="I251" s="150"/>
      <c r="J251" s="150">
        <f t="shared" si="30"/>
        <v>0</v>
      </c>
      <c r="K251" s="151"/>
      <c r="L251" s="152"/>
      <c r="M251" s="153" t="s">
        <v>1</v>
      </c>
      <c r="N251" s="154" t="s">
        <v>34</v>
      </c>
      <c r="O251" s="141">
        <v>0</v>
      </c>
      <c r="P251" s="141">
        <f t="shared" si="31"/>
        <v>0</v>
      </c>
      <c r="Q251" s="141">
        <v>9.0000000000000006E-5</v>
      </c>
      <c r="R251" s="141">
        <f t="shared" si="32"/>
        <v>2.7E-4</v>
      </c>
      <c r="S251" s="141">
        <v>0</v>
      </c>
      <c r="T251" s="142">
        <f t="shared" si="33"/>
        <v>0</v>
      </c>
      <c r="AR251" s="143" t="s">
        <v>136</v>
      </c>
      <c r="AT251" s="143" t="s">
        <v>106</v>
      </c>
      <c r="AU251" s="143" t="s">
        <v>116</v>
      </c>
      <c r="AY251" s="13" t="s">
        <v>108</v>
      </c>
      <c r="BE251" s="144">
        <f t="shared" si="34"/>
        <v>0</v>
      </c>
      <c r="BF251" s="144">
        <f t="shared" si="35"/>
        <v>0</v>
      </c>
      <c r="BG251" s="144">
        <f t="shared" si="36"/>
        <v>0</v>
      </c>
      <c r="BH251" s="144">
        <f t="shared" si="37"/>
        <v>0</v>
      </c>
      <c r="BI251" s="144">
        <f t="shared" si="38"/>
        <v>0</v>
      </c>
      <c r="BJ251" s="13" t="s">
        <v>116</v>
      </c>
      <c r="BK251" s="144">
        <f t="shared" si="39"/>
        <v>0</v>
      </c>
      <c r="BL251" s="13" t="s">
        <v>115</v>
      </c>
      <c r="BM251" s="143" t="s">
        <v>560</v>
      </c>
    </row>
    <row r="252" spans="2:65" s="1" customFormat="1" ht="24.25" customHeight="1" x14ac:dyDescent="0.2">
      <c r="B252" s="131"/>
      <c r="C252" s="145" t="s">
        <v>561</v>
      </c>
      <c r="D252" s="145" t="s">
        <v>106</v>
      </c>
      <c r="E252" s="146" t="s">
        <v>562</v>
      </c>
      <c r="F252" s="147" t="s">
        <v>563</v>
      </c>
      <c r="G252" s="148" t="s">
        <v>114</v>
      </c>
      <c r="H252" s="149">
        <v>4</v>
      </c>
      <c r="I252" s="150"/>
      <c r="J252" s="150">
        <f t="shared" si="30"/>
        <v>0</v>
      </c>
      <c r="K252" s="151"/>
      <c r="L252" s="152"/>
      <c r="M252" s="153" t="s">
        <v>1</v>
      </c>
      <c r="N252" s="154" t="s">
        <v>34</v>
      </c>
      <c r="O252" s="141">
        <v>0</v>
      </c>
      <c r="P252" s="141">
        <f t="shared" si="31"/>
        <v>0</v>
      </c>
      <c r="Q252" s="141">
        <v>9.0000000000000006E-5</v>
      </c>
      <c r="R252" s="141">
        <f t="shared" si="32"/>
        <v>3.6000000000000002E-4</v>
      </c>
      <c r="S252" s="141">
        <v>0</v>
      </c>
      <c r="T252" s="142">
        <f t="shared" si="33"/>
        <v>0</v>
      </c>
      <c r="AR252" s="143" t="s">
        <v>136</v>
      </c>
      <c r="AT252" s="143" t="s">
        <v>106</v>
      </c>
      <c r="AU252" s="143" t="s">
        <v>116</v>
      </c>
      <c r="AY252" s="13" t="s">
        <v>108</v>
      </c>
      <c r="BE252" s="144">
        <f t="shared" si="34"/>
        <v>0</v>
      </c>
      <c r="BF252" s="144">
        <f t="shared" si="35"/>
        <v>0</v>
      </c>
      <c r="BG252" s="144">
        <f t="shared" si="36"/>
        <v>0</v>
      </c>
      <c r="BH252" s="144">
        <f t="shared" si="37"/>
        <v>0</v>
      </c>
      <c r="BI252" s="144">
        <f t="shared" si="38"/>
        <v>0</v>
      </c>
      <c r="BJ252" s="13" t="s">
        <v>116</v>
      </c>
      <c r="BK252" s="144">
        <f t="shared" si="39"/>
        <v>0</v>
      </c>
      <c r="BL252" s="13" t="s">
        <v>115</v>
      </c>
      <c r="BM252" s="143" t="s">
        <v>564</v>
      </c>
    </row>
    <row r="253" spans="2:65" s="1" customFormat="1" ht="24.25" customHeight="1" x14ac:dyDescent="0.2">
      <c r="B253" s="131"/>
      <c r="C253" s="132" t="s">
        <v>120</v>
      </c>
      <c r="D253" s="132" t="s">
        <v>111</v>
      </c>
      <c r="E253" s="133" t="s">
        <v>565</v>
      </c>
      <c r="F253" s="134" t="s">
        <v>566</v>
      </c>
      <c r="G253" s="135" t="s">
        <v>114</v>
      </c>
      <c r="H253" s="136">
        <v>3</v>
      </c>
      <c r="I253" s="137"/>
      <c r="J253" s="137">
        <f t="shared" si="30"/>
        <v>0</v>
      </c>
      <c r="K253" s="138"/>
      <c r="L253" s="25"/>
      <c r="M253" s="139" t="s">
        <v>1</v>
      </c>
      <c r="N253" s="140" t="s">
        <v>34</v>
      </c>
      <c r="O253" s="141">
        <v>1.37</v>
      </c>
      <c r="P253" s="141">
        <f t="shared" si="31"/>
        <v>4.1100000000000003</v>
      </c>
      <c r="Q253" s="141">
        <v>0</v>
      </c>
      <c r="R253" s="141">
        <f t="shared" si="32"/>
        <v>0</v>
      </c>
      <c r="S253" s="141">
        <v>0</v>
      </c>
      <c r="T253" s="142">
        <f t="shared" si="33"/>
        <v>0</v>
      </c>
      <c r="AR253" s="143" t="s">
        <v>115</v>
      </c>
      <c r="AT253" s="143" t="s">
        <v>111</v>
      </c>
      <c r="AU253" s="143" t="s">
        <v>116</v>
      </c>
      <c r="AY253" s="13" t="s">
        <v>108</v>
      </c>
      <c r="BE253" s="144">
        <f t="shared" si="34"/>
        <v>0</v>
      </c>
      <c r="BF253" s="144">
        <f t="shared" si="35"/>
        <v>0</v>
      </c>
      <c r="BG253" s="144">
        <f t="shared" si="36"/>
        <v>0</v>
      </c>
      <c r="BH253" s="144">
        <f t="shared" si="37"/>
        <v>0</v>
      </c>
      <c r="BI253" s="144">
        <f t="shared" si="38"/>
        <v>0</v>
      </c>
      <c r="BJ253" s="13" t="s">
        <v>116</v>
      </c>
      <c r="BK253" s="144">
        <f t="shared" si="39"/>
        <v>0</v>
      </c>
      <c r="BL253" s="13" t="s">
        <v>115</v>
      </c>
      <c r="BM253" s="143" t="s">
        <v>567</v>
      </c>
    </row>
    <row r="254" spans="2:65" s="1" customFormat="1" ht="16.5" customHeight="1" x14ac:dyDescent="0.2">
      <c r="B254" s="131"/>
      <c r="C254" s="145" t="s">
        <v>568</v>
      </c>
      <c r="D254" s="145" t="s">
        <v>106</v>
      </c>
      <c r="E254" s="146" t="s">
        <v>569</v>
      </c>
      <c r="F254" s="147" t="s">
        <v>570</v>
      </c>
      <c r="G254" s="148" t="s">
        <v>114</v>
      </c>
      <c r="H254" s="149">
        <v>2</v>
      </c>
      <c r="I254" s="150"/>
      <c r="J254" s="150">
        <f t="shared" ref="J254:J258" si="40">ROUND(I254*H254,2)</f>
        <v>0</v>
      </c>
      <c r="K254" s="151"/>
      <c r="L254" s="152"/>
      <c r="M254" s="153" t="s">
        <v>1</v>
      </c>
      <c r="N254" s="154" t="s">
        <v>34</v>
      </c>
      <c r="O254" s="141">
        <v>0</v>
      </c>
      <c r="P254" s="141">
        <f t="shared" ref="P254:P258" si="41">O254*H254</f>
        <v>0</v>
      </c>
      <c r="Q254" s="141">
        <v>6.9999999999999994E-5</v>
      </c>
      <c r="R254" s="141">
        <f t="shared" ref="R254:R258" si="42">Q254*H254</f>
        <v>1.3999999999999999E-4</v>
      </c>
      <c r="S254" s="141">
        <v>0</v>
      </c>
      <c r="T254" s="142">
        <f t="shared" ref="T254:T258" si="43">S254*H254</f>
        <v>0</v>
      </c>
      <c r="AR254" s="143" t="s">
        <v>120</v>
      </c>
      <c r="AT254" s="143" t="s">
        <v>106</v>
      </c>
      <c r="AU254" s="143" t="s">
        <v>116</v>
      </c>
      <c r="AY254" s="13" t="s">
        <v>108</v>
      </c>
      <c r="BE254" s="144">
        <f t="shared" si="34"/>
        <v>0</v>
      </c>
      <c r="BF254" s="144">
        <f t="shared" si="35"/>
        <v>0</v>
      </c>
      <c r="BG254" s="144">
        <f t="shared" si="36"/>
        <v>0</v>
      </c>
      <c r="BH254" s="144">
        <f t="shared" si="37"/>
        <v>0</v>
      </c>
      <c r="BI254" s="144">
        <f t="shared" si="38"/>
        <v>0</v>
      </c>
      <c r="BJ254" s="13" t="s">
        <v>116</v>
      </c>
      <c r="BK254" s="144">
        <f t="shared" si="39"/>
        <v>0</v>
      </c>
      <c r="BL254" s="13" t="s">
        <v>120</v>
      </c>
      <c r="BM254" s="143" t="s">
        <v>571</v>
      </c>
    </row>
    <row r="255" spans="2:65" s="1" customFormat="1" ht="21.75" customHeight="1" x14ac:dyDescent="0.2">
      <c r="B255" s="131"/>
      <c r="C255" s="145" t="s">
        <v>572</v>
      </c>
      <c r="D255" s="145" t="s">
        <v>106</v>
      </c>
      <c r="E255" s="146" t="s">
        <v>573</v>
      </c>
      <c r="F255" s="147" t="s">
        <v>574</v>
      </c>
      <c r="G255" s="148" t="s">
        <v>114</v>
      </c>
      <c r="H255" s="149">
        <v>1</v>
      </c>
      <c r="I255" s="150"/>
      <c r="J255" s="150">
        <f t="shared" si="40"/>
        <v>0</v>
      </c>
      <c r="K255" s="151"/>
      <c r="L255" s="152"/>
      <c r="M255" s="153" t="s">
        <v>1</v>
      </c>
      <c r="N255" s="154" t="s">
        <v>34</v>
      </c>
      <c r="O255" s="141">
        <v>0</v>
      </c>
      <c r="P255" s="141">
        <f t="shared" si="41"/>
        <v>0</v>
      </c>
      <c r="Q255" s="141">
        <v>6.9999999999999994E-5</v>
      </c>
      <c r="R255" s="141">
        <f t="shared" si="42"/>
        <v>6.9999999999999994E-5</v>
      </c>
      <c r="S255" s="141">
        <v>0</v>
      </c>
      <c r="T255" s="142">
        <f t="shared" si="43"/>
        <v>0</v>
      </c>
      <c r="AR255" s="143" t="s">
        <v>120</v>
      </c>
      <c r="AT255" s="143" t="s">
        <v>106</v>
      </c>
      <c r="AU255" s="143" t="s">
        <v>116</v>
      </c>
      <c r="AY255" s="13" t="s">
        <v>108</v>
      </c>
      <c r="BE255" s="144">
        <f t="shared" si="34"/>
        <v>0</v>
      </c>
      <c r="BF255" s="144">
        <f t="shared" si="35"/>
        <v>0</v>
      </c>
      <c r="BG255" s="144">
        <f t="shared" si="36"/>
        <v>0</v>
      </c>
      <c r="BH255" s="144">
        <f t="shared" si="37"/>
        <v>0</v>
      </c>
      <c r="BI255" s="144">
        <f t="shared" si="38"/>
        <v>0</v>
      </c>
      <c r="BJ255" s="13" t="s">
        <v>116</v>
      </c>
      <c r="BK255" s="144">
        <f t="shared" si="39"/>
        <v>0</v>
      </c>
      <c r="BL255" s="13" t="s">
        <v>120</v>
      </c>
      <c r="BM255" s="143" t="s">
        <v>575</v>
      </c>
    </row>
    <row r="256" spans="2:65" s="1" customFormat="1" ht="16.5" customHeight="1" x14ac:dyDescent="0.2">
      <c r="B256" s="131"/>
      <c r="C256" s="145" t="s">
        <v>576</v>
      </c>
      <c r="D256" s="145" t="s">
        <v>106</v>
      </c>
      <c r="E256" s="146" t="s">
        <v>577</v>
      </c>
      <c r="F256" s="147" t="s">
        <v>578</v>
      </c>
      <c r="G256" s="148" t="s">
        <v>114</v>
      </c>
      <c r="H256" s="149">
        <v>1</v>
      </c>
      <c r="I256" s="150"/>
      <c r="J256" s="150">
        <f t="shared" si="40"/>
        <v>0</v>
      </c>
      <c r="K256" s="151"/>
      <c r="L256" s="152"/>
      <c r="M256" s="153" t="s">
        <v>1</v>
      </c>
      <c r="N256" s="154" t="s">
        <v>34</v>
      </c>
      <c r="O256" s="141">
        <v>0</v>
      </c>
      <c r="P256" s="141">
        <f t="shared" si="41"/>
        <v>0</v>
      </c>
      <c r="Q256" s="141">
        <v>0</v>
      </c>
      <c r="R256" s="141">
        <f t="shared" si="42"/>
        <v>0</v>
      </c>
      <c r="S256" s="141">
        <v>0</v>
      </c>
      <c r="T256" s="142">
        <f t="shared" si="43"/>
        <v>0</v>
      </c>
      <c r="AR256" s="143" t="s">
        <v>136</v>
      </c>
      <c r="AT256" s="143" t="s">
        <v>106</v>
      </c>
      <c r="AU256" s="143" t="s">
        <v>116</v>
      </c>
      <c r="AY256" s="13" t="s">
        <v>108</v>
      </c>
      <c r="BE256" s="144">
        <f t="shared" si="34"/>
        <v>0</v>
      </c>
      <c r="BF256" s="144">
        <f t="shared" si="35"/>
        <v>0</v>
      </c>
      <c r="BG256" s="144">
        <f t="shared" si="36"/>
        <v>0</v>
      </c>
      <c r="BH256" s="144">
        <f t="shared" si="37"/>
        <v>0</v>
      </c>
      <c r="BI256" s="144">
        <f t="shared" si="38"/>
        <v>0</v>
      </c>
      <c r="BJ256" s="13" t="s">
        <v>116</v>
      </c>
      <c r="BK256" s="144">
        <f t="shared" si="39"/>
        <v>0</v>
      </c>
      <c r="BL256" s="13" t="s">
        <v>115</v>
      </c>
      <c r="BM256" s="143" t="s">
        <v>579</v>
      </c>
    </row>
    <row r="257" spans="2:65" s="1" customFormat="1" ht="24.25" customHeight="1" x14ac:dyDescent="0.2">
      <c r="B257" s="131"/>
      <c r="C257" s="132" t="s">
        <v>580</v>
      </c>
      <c r="D257" s="132" t="s">
        <v>111</v>
      </c>
      <c r="E257" s="133" t="s">
        <v>581</v>
      </c>
      <c r="F257" s="134" t="s">
        <v>582</v>
      </c>
      <c r="G257" s="135" t="s">
        <v>114</v>
      </c>
      <c r="H257" s="136">
        <v>7</v>
      </c>
      <c r="I257" s="137"/>
      <c r="J257" s="137">
        <f t="shared" si="40"/>
        <v>0</v>
      </c>
      <c r="K257" s="138"/>
      <c r="L257" s="25"/>
      <c r="M257" s="139" t="s">
        <v>1</v>
      </c>
      <c r="N257" s="140" t="s">
        <v>34</v>
      </c>
      <c r="O257" s="141">
        <v>1.18</v>
      </c>
      <c r="P257" s="141">
        <f t="shared" si="41"/>
        <v>8.26</v>
      </c>
      <c r="Q257" s="141">
        <v>0</v>
      </c>
      <c r="R257" s="141">
        <f t="shared" si="42"/>
        <v>0</v>
      </c>
      <c r="S257" s="141">
        <v>0</v>
      </c>
      <c r="T257" s="142">
        <f t="shared" si="43"/>
        <v>0</v>
      </c>
      <c r="AR257" s="143" t="s">
        <v>115</v>
      </c>
      <c r="AT257" s="143" t="s">
        <v>111</v>
      </c>
      <c r="AU257" s="143" t="s">
        <v>116</v>
      </c>
      <c r="AY257" s="13" t="s">
        <v>108</v>
      </c>
      <c r="BE257" s="144">
        <f t="shared" si="34"/>
        <v>0</v>
      </c>
      <c r="BF257" s="144">
        <f t="shared" si="35"/>
        <v>0</v>
      </c>
      <c r="BG257" s="144">
        <f t="shared" si="36"/>
        <v>0</v>
      </c>
      <c r="BH257" s="144">
        <f t="shared" si="37"/>
        <v>0</v>
      </c>
      <c r="BI257" s="144">
        <f t="shared" si="38"/>
        <v>0</v>
      </c>
      <c r="BJ257" s="13" t="s">
        <v>116</v>
      </c>
      <c r="BK257" s="144">
        <f t="shared" si="39"/>
        <v>0</v>
      </c>
      <c r="BL257" s="13" t="s">
        <v>115</v>
      </c>
      <c r="BM257" s="143" t="s">
        <v>583</v>
      </c>
    </row>
    <row r="258" spans="2:65" s="1" customFormat="1" ht="16.5" customHeight="1" x14ac:dyDescent="0.2">
      <c r="B258" s="131"/>
      <c r="C258" s="145" t="s">
        <v>584</v>
      </c>
      <c r="D258" s="145" t="s">
        <v>106</v>
      </c>
      <c r="E258" s="146" t="s">
        <v>585</v>
      </c>
      <c r="F258" s="147" t="s">
        <v>586</v>
      </c>
      <c r="G258" s="148" t="s">
        <v>114</v>
      </c>
      <c r="H258" s="149">
        <v>7</v>
      </c>
      <c r="I258" s="150"/>
      <c r="J258" s="150">
        <f t="shared" si="40"/>
        <v>0</v>
      </c>
      <c r="K258" s="151"/>
      <c r="L258" s="152"/>
      <c r="M258" s="153" t="s">
        <v>1</v>
      </c>
      <c r="N258" s="154" t="s">
        <v>34</v>
      </c>
      <c r="O258" s="141">
        <v>0</v>
      </c>
      <c r="P258" s="141">
        <f t="shared" si="41"/>
        <v>0</v>
      </c>
      <c r="Q258" s="141">
        <v>0</v>
      </c>
      <c r="R258" s="141">
        <f t="shared" si="42"/>
        <v>0</v>
      </c>
      <c r="S258" s="141">
        <v>0</v>
      </c>
      <c r="T258" s="142">
        <f t="shared" si="43"/>
        <v>0</v>
      </c>
      <c r="AR258" s="143" t="s">
        <v>136</v>
      </c>
      <c r="AT258" s="143" t="s">
        <v>106</v>
      </c>
      <c r="AU258" s="143" t="s">
        <v>116</v>
      </c>
      <c r="AY258" s="13" t="s">
        <v>108</v>
      </c>
      <c r="BE258" s="144">
        <f t="shared" si="34"/>
        <v>0</v>
      </c>
      <c r="BF258" s="144">
        <f t="shared" si="35"/>
        <v>0</v>
      </c>
      <c r="BG258" s="144">
        <f t="shared" si="36"/>
        <v>0</v>
      </c>
      <c r="BH258" s="144">
        <f t="shared" si="37"/>
        <v>0</v>
      </c>
      <c r="BI258" s="144">
        <f t="shared" si="38"/>
        <v>0</v>
      </c>
      <c r="BJ258" s="13" t="s">
        <v>116</v>
      </c>
      <c r="BK258" s="144">
        <f t="shared" si="39"/>
        <v>0</v>
      </c>
      <c r="BL258" s="13" t="s">
        <v>115</v>
      </c>
      <c r="BM258" s="143" t="s">
        <v>587</v>
      </c>
    </row>
    <row r="259" spans="2:65" s="11" customFormat="1" ht="22.9" customHeight="1" x14ac:dyDescent="0.25">
      <c r="B259" s="120"/>
      <c r="D259" s="121" t="s">
        <v>66</v>
      </c>
      <c r="E259" s="129" t="s">
        <v>588</v>
      </c>
      <c r="F259" s="129" t="s">
        <v>589</v>
      </c>
      <c r="J259" s="130">
        <f>BK259</f>
        <v>0</v>
      </c>
      <c r="L259" s="120"/>
      <c r="M259" s="124"/>
      <c r="P259" s="125">
        <f>SUM(P260:P281)</f>
        <v>36.796999999999997</v>
      </c>
      <c r="R259" s="125">
        <f>SUM(R260:R281)</f>
        <v>1.0270000000000003E-2</v>
      </c>
      <c r="T259" s="126">
        <f>SUM(T260:T281)</f>
        <v>0</v>
      </c>
      <c r="AR259" s="121" t="s">
        <v>75</v>
      </c>
      <c r="AT259" s="127" t="s">
        <v>66</v>
      </c>
      <c r="AU259" s="127" t="s">
        <v>75</v>
      </c>
      <c r="AY259" s="121" t="s">
        <v>108</v>
      </c>
      <c r="BK259" s="128">
        <f>SUM(BK260:BK281)</f>
        <v>0</v>
      </c>
    </row>
    <row r="260" spans="2:65" s="1" customFormat="1" ht="21.75" customHeight="1" x14ac:dyDescent="0.2">
      <c r="B260" s="131"/>
      <c r="C260" s="132" t="s">
        <v>590</v>
      </c>
      <c r="D260" s="132" t="s">
        <v>111</v>
      </c>
      <c r="E260" s="133" t="s">
        <v>591</v>
      </c>
      <c r="F260" s="134" t="s">
        <v>592</v>
      </c>
      <c r="G260" s="135" t="s">
        <v>114</v>
      </c>
      <c r="H260" s="136">
        <v>1</v>
      </c>
      <c r="I260" s="137"/>
      <c r="J260" s="137">
        <f t="shared" ref="J260:J281" si="44">ROUND(I260*H260,2)</f>
        <v>0</v>
      </c>
      <c r="K260" s="138"/>
      <c r="L260" s="25"/>
      <c r="M260" s="139" t="s">
        <v>1</v>
      </c>
      <c r="N260" s="140" t="s">
        <v>34</v>
      </c>
      <c r="O260" s="141">
        <v>7.29</v>
      </c>
      <c r="P260" s="141">
        <f t="shared" ref="P260:P281" si="45">O260*H260</f>
        <v>7.29</v>
      </c>
      <c r="Q260" s="141">
        <v>0</v>
      </c>
      <c r="R260" s="141">
        <f t="shared" ref="R260:R281" si="46">Q260*H260</f>
        <v>0</v>
      </c>
      <c r="S260" s="141">
        <v>0</v>
      </c>
      <c r="T260" s="142">
        <f t="shared" ref="T260:T281" si="47">S260*H260</f>
        <v>0</v>
      </c>
      <c r="AR260" s="143" t="s">
        <v>115</v>
      </c>
      <c r="AT260" s="143" t="s">
        <v>111</v>
      </c>
      <c r="AU260" s="143" t="s">
        <v>116</v>
      </c>
      <c r="AY260" s="13" t="s">
        <v>108</v>
      </c>
      <c r="BE260" s="144">
        <f t="shared" ref="BE260:BE281" si="48">IF(N260="základná",J260,0)</f>
        <v>0</v>
      </c>
      <c r="BF260" s="144">
        <f t="shared" ref="BF260:BF281" si="49">IF(N260="znížená",J260,0)</f>
        <v>0</v>
      </c>
      <c r="BG260" s="144">
        <f t="shared" ref="BG260:BG281" si="50">IF(N260="zákl. prenesená",J260,0)</f>
        <v>0</v>
      </c>
      <c r="BH260" s="144">
        <f t="shared" ref="BH260:BH281" si="51">IF(N260="zníž. prenesená",J260,0)</f>
        <v>0</v>
      </c>
      <c r="BI260" s="144">
        <f t="shared" ref="BI260:BI281" si="52">IF(N260="nulová",J260,0)</f>
        <v>0</v>
      </c>
      <c r="BJ260" s="13" t="s">
        <v>116</v>
      </c>
      <c r="BK260" s="144">
        <f t="shared" ref="BK260:BK281" si="53">ROUND(I260*H260,2)</f>
        <v>0</v>
      </c>
      <c r="BL260" s="13" t="s">
        <v>115</v>
      </c>
      <c r="BM260" s="143" t="s">
        <v>593</v>
      </c>
    </row>
    <row r="261" spans="2:65" s="1" customFormat="1" ht="16.5" customHeight="1" x14ac:dyDescent="0.2">
      <c r="B261" s="131"/>
      <c r="C261" s="145" t="s">
        <v>594</v>
      </c>
      <c r="D261" s="145" t="s">
        <v>106</v>
      </c>
      <c r="E261" s="146" t="s">
        <v>595</v>
      </c>
      <c r="F261" s="147" t="s">
        <v>596</v>
      </c>
      <c r="G261" s="148" t="s">
        <v>114</v>
      </c>
      <c r="H261" s="149">
        <v>1</v>
      </c>
      <c r="I261" s="150"/>
      <c r="J261" s="150">
        <f t="shared" si="44"/>
        <v>0</v>
      </c>
      <c r="K261" s="151"/>
      <c r="L261" s="152"/>
      <c r="M261" s="153" t="s">
        <v>1</v>
      </c>
      <c r="N261" s="154" t="s">
        <v>34</v>
      </c>
      <c r="O261" s="141">
        <v>0</v>
      </c>
      <c r="P261" s="141">
        <f t="shared" si="45"/>
        <v>0</v>
      </c>
      <c r="Q261" s="141">
        <v>0</v>
      </c>
      <c r="R261" s="141">
        <f t="shared" si="46"/>
        <v>0</v>
      </c>
      <c r="S261" s="141">
        <v>0</v>
      </c>
      <c r="T261" s="142">
        <f t="shared" si="47"/>
        <v>0</v>
      </c>
      <c r="AR261" s="143" t="s">
        <v>136</v>
      </c>
      <c r="AT261" s="143" t="s">
        <v>106</v>
      </c>
      <c r="AU261" s="143" t="s">
        <v>116</v>
      </c>
      <c r="AY261" s="13" t="s">
        <v>108</v>
      </c>
      <c r="BE261" s="144">
        <f t="shared" si="48"/>
        <v>0</v>
      </c>
      <c r="BF261" s="144">
        <f t="shared" si="49"/>
        <v>0</v>
      </c>
      <c r="BG261" s="144">
        <f t="shared" si="50"/>
        <v>0</v>
      </c>
      <c r="BH261" s="144">
        <f t="shared" si="51"/>
        <v>0</v>
      </c>
      <c r="BI261" s="144">
        <f t="shared" si="52"/>
        <v>0</v>
      </c>
      <c r="BJ261" s="13" t="s">
        <v>116</v>
      </c>
      <c r="BK261" s="144">
        <f t="shared" si="53"/>
        <v>0</v>
      </c>
      <c r="BL261" s="13" t="s">
        <v>115</v>
      </c>
      <c r="BM261" s="143" t="s">
        <v>597</v>
      </c>
    </row>
    <row r="262" spans="2:65" s="1" customFormat="1" ht="24.25" customHeight="1" x14ac:dyDescent="0.2">
      <c r="B262" s="131"/>
      <c r="C262" s="132" t="s">
        <v>598</v>
      </c>
      <c r="D262" s="132" t="s">
        <v>111</v>
      </c>
      <c r="E262" s="133" t="s">
        <v>599</v>
      </c>
      <c r="F262" s="134" t="s">
        <v>600</v>
      </c>
      <c r="G262" s="135" t="s">
        <v>114</v>
      </c>
      <c r="H262" s="136">
        <v>16</v>
      </c>
      <c r="I262" s="137"/>
      <c r="J262" s="137">
        <f t="shared" si="44"/>
        <v>0</v>
      </c>
      <c r="K262" s="138"/>
      <c r="L262" s="25"/>
      <c r="M262" s="139" t="s">
        <v>1</v>
      </c>
      <c r="N262" s="140" t="s">
        <v>34</v>
      </c>
      <c r="O262" s="141">
        <v>0.66800000000000004</v>
      </c>
      <c r="P262" s="141">
        <f t="shared" si="45"/>
        <v>10.688000000000001</v>
      </c>
      <c r="Q262" s="141">
        <v>0</v>
      </c>
      <c r="R262" s="141">
        <f t="shared" si="46"/>
        <v>0</v>
      </c>
      <c r="S262" s="141">
        <v>0</v>
      </c>
      <c r="T262" s="142">
        <f t="shared" si="47"/>
        <v>0</v>
      </c>
      <c r="AR262" s="143" t="s">
        <v>115</v>
      </c>
      <c r="AT262" s="143" t="s">
        <v>111</v>
      </c>
      <c r="AU262" s="143" t="s">
        <v>116</v>
      </c>
      <c r="AY262" s="13" t="s">
        <v>108</v>
      </c>
      <c r="BE262" s="144">
        <f t="shared" si="48"/>
        <v>0</v>
      </c>
      <c r="BF262" s="144">
        <f t="shared" si="49"/>
        <v>0</v>
      </c>
      <c r="BG262" s="144">
        <f t="shared" si="50"/>
        <v>0</v>
      </c>
      <c r="BH262" s="144">
        <f t="shared" si="51"/>
        <v>0</v>
      </c>
      <c r="BI262" s="144">
        <f t="shared" si="52"/>
        <v>0</v>
      </c>
      <c r="BJ262" s="13" t="s">
        <v>116</v>
      </c>
      <c r="BK262" s="144">
        <f t="shared" si="53"/>
        <v>0</v>
      </c>
      <c r="BL262" s="13" t="s">
        <v>115</v>
      </c>
      <c r="BM262" s="143" t="s">
        <v>601</v>
      </c>
    </row>
    <row r="263" spans="2:65" s="1" customFormat="1" ht="16.5" customHeight="1" x14ac:dyDescent="0.2">
      <c r="B263" s="131"/>
      <c r="C263" s="145" t="s">
        <v>602</v>
      </c>
      <c r="D263" s="145" t="s">
        <v>106</v>
      </c>
      <c r="E263" s="146" t="s">
        <v>603</v>
      </c>
      <c r="F263" s="147" t="s">
        <v>604</v>
      </c>
      <c r="G263" s="148" t="s">
        <v>114</v>
      </c>
      <c r="H263" s="149">
        <v>16</v>
      </c>
      <c r="I263" s="150"/>
      <c r="J263" s="150">
        <f t="shared" si="44"/>
        <v>0</v>
      </c>
      <c r="K263" s="151"/>
      <c r="L263" s="152"/>
      <c r="M263" s="153" t="s">
        <v>1</v>
      </c>
      <c r="N263" s="154" t="s">
        <v>34</v>
      </c>
      <c r="O263" s="141">
        <v>0</v>
      </c>
      <c r="P263" s="141">
        <f t="shared" si="45"/>
        <v>0</v>
      </c>
      <c r="Q263" s="141">
        <v>2.7E-4</v>
      </c>
      <c r="R263" s="141">
        <f t="shared" si="46"/>
        <v>4.3200000000000001E-3</v>
      </c>
      <c r="S263" s="141">
        <v>0</v>
      </c>
      <c r="T263" s="142">
        <f t="shared" si="47"/>
        <v>0</v>
      </c>
      <c r="AR263" s="143" t="s">
        <v>120</v>
      </c>
      <c r="AT263" s="143" t="s">
        <v>106</v>
      </c>
      <c r="AU263" s="143" t="s">
        <v>116</v>
      </c>
      <c r="AY263" s="13" t="s">
        <v>108</v>
      </c>
      <c r="BE263" s="144">
        <f t="shared" si="48"/>
        <v>0</v>
      </c>
      <c r="BF263" s="144">
        <f t="shared" si="49"/>
        <v>0</v>
      </c>
      <c r="BG263" s="144">
        <f t="shared" si="50"/>
        <v>0</v>
      </c>
      <c r="BH263" s="144">
        <f t="shared" si="51"/>
        <v>0</v>
      </c>
      <c r="BI263" s="144">
        <f t="shared" si="52"/>
        <v>0</v>
      </c>
      <c r="BJ263" s="13" t="s">
        <v>116</v>
      </c>
      <c r="BK263" s="144">
        <f t="shared" si="53"/>
        <v>0</v>
      </c>
      <c r="BL263" s="13" t="s">
        <v>120</v>
      </c>
      <c r="BM263" s="143" t="s">
        <v>605</v>
      </c>
    </row>
    <row r="264" spans="2:65" s="1" customFormat="1" ht="33" customHeight="1" x14ac:dyDescent="0.2">
      <c r="B264" s="131"/>
      <c r="C264" s="132" t="s">
        <v>606</v>
      </c>
      <c r="D264" s="132" t="s">
        <v>111</v>
      </c>
      <c r="E264" s="133" t="s">
        <v>607</v>
      </c>
      <c r="F264" s="134" t="s">
        <v>608</v>
      </c>
      <c r="G264" s="135" t="s">
        <v>114</v>
      </c>
      <c r="H264" s="136">
        <v>4</v>
      </c>
      <c r="I264" s="137"/>
      <c r="J264" s="137">
        <f t="shared" si="44"/>
        <v>0</v>
      </c>
      <c r="K264" s="138"/>
      <c r="L264" s="25"/>
      <c r="M264" s="139" t="s">
        <v>1</v>
      </c>
      <c r="N264" s="140" t="s">
        <v>34</v>
      </c>
      <c r="O264" s="141">
        <v>1.68</v>
      </c>
      <c r="P264" s="141">
        <f t="shared" si="45"/>
        <v>6.72</v>
      </c>
      <c r="Q264" s="141">
        <v>0</v>
      </c>
      <c r="R264" s="141">
        <f t="shared" si="46"/>
        <v>0</v>
      </c>
      <c r="S264" s="141">
        <v>0</v>
      </c>
      <c r="T264" s="142">
        <f t="shared" si="47"/>
        <v>0</v>
      </c>
      <c r="AR264" s="143" t="s">
        <v>115</v>
      </c>
      <c r="AT264" s="143" t="s">
        <v>111</v>
      </c>
      <c r="AU264" s="143" t="s">
        <v>116</v>
      </c>
      <c r="AY264" s="13" t="s">
        <v>108</v>
      </c>
      <c r="BE264" s="144">
        <f t="shared" si="48"/>
        <v>0</v>
      </c>
      <c r="BF264" s="144">
        <f t="shared" si="49"/>
        <v>0</v>
      </c>
      <c r="BG264" s="144">
        <f t="shared" si="50"/>
        <v>0</v>
      </c>
      <c r="BH264" s="144">
        <f t="shared" si="51"/>
        <v>0</v>
      </c>
      <c r="BI264" s="144">
        <f t="shared" si="52"/>
        <v>0</v>
      </c>
      <c r="BJ264" s="13" t="s">
        <v>116</v>
      </c>
      <c r="BK264" s="144">
        <f t="shared" si="53"/>
        <v>0</v>
      </c>
      <c r="BL264" s="13" t="s">
        <v>115</v>
      </c>
      <c r="BM264" s="143" t="s">
        <v>609</v>
      </c>
    </row>
    <row r="265" spans="2:65" s="1" customFormat="1" ht="24.25" customHeight="1" x14ac:dyDescent="0.2">
      <c r="B265" s="131"/>
      <c r="C265" s="145" t="s">
        <v>610</v>
      </c>
      <c r="D265" s="145" t="s">
        <v>106</v>
      </c>
      <c r="E265" s="146" t="s">
        <v>611</v>
      </c>
      <c r="F265" s="147" t="s">
        <v>612</v>
      </c>
      <c r="G265" s="148" t="s">
        <v>114</v>
      </c>
      <c r="H265" s="149">
        <v>4</v>
      </c>
      <c r="I265" s="150"/>
      <c r="J265" s="150">
        <f t="shared" si="44"/>
        <v>0</v>
      </c>
      <c r="K265" s="151"/>
      <c r="L265" s="152"/>
      <c r="M265" s="153" t="s">
        <v>1</v>
      </c>
      <c r="N265" s="154" t="s">
        <v>34</v>
      </c>
      <c r="O265" s="141">
        <v>0</v>
      </c>
      <c r="P265" s="141">
        <f t="shared" si="45"/>
        <v>0</v>
      </c>
      <c r="Q265" s="141">
        <v>1E-3</v>
      </c>
      <c r="R265" s="141">
        <f t="shared" si="46"/>
        <v>4.0000000000000001E-3</v>
      </c>
      <c r="S265" s="141">
        <v>0</v>
      </c>
      <c r="T265" s="142">
        <f t="shared" si="47"/>
        <v>0</v>
      </c>
      <c r="AR265" s="143" t="s">
        <v>136</v>
      </c>
      <c r="AT265" s="143" t="s">
        <v>106</v>
      </c>
      <c r="AU265" s="143" t="s">
        <v>116</v>
      </c>
      <c r="AY265" s="13" t="s">
        <v>108</v>
      </c>
      <c r="BE265" s="144">
        <f t="shared" si="48"/>
        <v>0</v>
      </c>
      <c r="BF265" s="144">
        <f t="shared" si="49"/>
        <v>0</v>
      </c>
      <c r="BG265" s="144">
        <f t="shared" si="50"/>
        <v>0</v>
      </c>
      <c r="BH265" s="144">
        <f t="shared" si="51"/>
        <v>0</v>
      </c>
      <c r="BI265" s="144">
        <f t="shared" si="52"/>
        <v>0</v>
      </c>
      <c r="BJ265" s="13" t="s">
        <v>116</v>
      </c>
      <c r="BK265" s="144">
        <f t="shared" si="53"/>
        <v>0</v>
      </c>
      <c r="BL265" s="13" t="s">
        <v>115</v>
      </c>
      <c r="BM265" s="143" t="s">
        <v>613</v>
      </c>
    </row>
    <row r="266" spans="2:65" s="1" customFormat="1" ht="24.25" customHeight="1" x14ac:dyDescent="0.2">
      <c r="B266" s="131"/>
      <c r="C266" s="132" t="s">
        <v>614</v>
      </c>
      <c r="D266" s="132" t="s">
        <v>111</v>
      </c>
      <c r="E266" s="133" t="s">
        <v>615</v>
      </c>
      <c r="F266" s="134" t="s">
        <v>616</v>
      </c>
      <c r="G266" s="135" t="s">
        <v>114</v>
      </c>
      <c r="H266" s="136">
        <v>80</v>
      </c>
      <c r="I266" s="137"/>
      <c r="J266" s="137">
        <f t="shared" si="44"/>
        <v>0</v>
      </c>
      <c r="K266" s="138"/>
      <c r="L266" s="25"/>
      <c r="M266" s="139" t="s">
        <v>1</v>
      </c>
      <c r="N266" s="140" t="s">
        <v>34</v>
      </c>
      <c r="O266" s="141">
        <v>0</v>
      </c>
      <c r="P266" s="141">
        <f t="shared" si="45"/>
        <v>0</v>
      </c>
      <c r="Q266" s="141">
        <v>0</v>
      </c>
      <c r="R266" s="141">
        <f t="shared" si="46"/>
        <v>0</v>
      </c>
      <c r="S266" s="141">
        <v>0</v>
      </c>
      <c r="T266" s="142">
        <f t="shared" si="47"/>
        <v>0</v>
      </c>
      <c r="AR266" s="143" t="s">
        <v>115</v>
      </c>
      <c r="AT266" s="143" t="s">
        <v>111</v>
      </c>
      <c r="AU266" s="143" t="s">
        <v>116</v>
      </c>
      <c r="AY266" s="13" t="s">
        <v>108</v>
      </c>
      <c r="BE266" s="144">
        <f t="shared" si="48"/>
        <v>0</v>
      </c>
      <c r="BF266" s="144">
        <f t="shared" si="49"/>
        <v>0</v>
      </c>
      <c r="BG266" s="144">
        <f t="shared" si="50"/>
        <v>0</v>
      </c>
      <c r="BH266" s="144">
        <f t="shared" si="51"/>
        <v>0</v>
      </c>
      <c r="BI266" s="144">
        <f t="shared" si="52"/>
        <v>0</v>
      </c>
      <c r="BJ266" s="13" t="s">
        <v>116</v>
      </c>
      <c r="BK266" s="144">
        <f t="shared" si="53"/>
        <v>0</v>
      </c>
      <c r="BL266" s="13" t="s">
        <v>115</v>
      </c>
      <c r="BM266" s="143" t="s">
        <v>617</v>
      </c>
    </row>
    <row r="267" spans="2:65" s="1" customFormat="1" ht="16.5" customHeight="1" x14ac:dyDescent="0.2">
      <c r="B267" s="131"/>
      <c r="C267" s="145" t="s">
        <v>618</v>
      </c>
      <c r="D267" s="145" t="s">
        <v>106</v>
      </c>
      <c r="E267" s="146" t="s">
        <v>619</v>
      </c>
      <c r="F267" s="147" t="s">
        <v>620</v>
      </c>
      <c r="G267" s="148" t="s">
        <v>114</v>
      </c>
      <c r="H267" s="149">
        <v>80</v>
      </c>
      <c r="I267" s="150"/>
      <c r="J267" s="150">
        <f t="shared" si="44"/>
        <v>0</v>
      </c>
      <c r="K267" s="151"/>
      <c r="L267" s="152"/>
      <c r="M267" s="153" t="s">
        <v>1</v>
      </c>
      <c r="N267" s="154" t="s">
        <v>34</v>
      </c>
      <c r="O267" s="141">
        <v>0</v>
      </c>
      <c r="P267" s="141">
        <f t="shared" si="45"/>
        <v>0</v>
      </c>
      <c r="Q267" s="141">
        <v>0</v>
      </c>
      <c r="R267" s="141">
        <f t="shared" si="46"/>
        <v>0</v>
      </c>
      <c r="S267" s="141">
        <v>0</v>
      </c>
      <c r="T267" s="142">
        <f t="shared" si="47"/>
        <v>0</v>
      </c>
      <c r="AR267" s="143" t="s">
        <v>136</v>
      </c>
      <c r="AT267" s="143" t="s">
        <v>106</v>
      </c>
      <c r="AU267" s="143" t="s">
        <v>116</v>
      </c>
      <c r="AY267" s="13" t="s">
        <v>108</v>
      </c>
      <c r="BE267" s="144">
        <f t="shared" si="48"/>
        <v>0</v>
      </c>
      <c r="BF267" s="144">
        <f t="shared" si="49"/>
        <v>0</v>
      </c>
      <c r="BG267" s="144">
        <f t="shared" si="50"/>
        <v>0</v>
      </c>
      <c r="BH267" s="144">
        <f t="shared" si="51"/>
        <v>0</v>
      </c>
      <c r="BI267" s="144">
        <f t="shared" si="52"/>
        <v>0</v>
      </c>
      <c r="BJ267" s="13" t="s">
        <v>116</v>
      </c>
      <c r="BK267" s="144">
        <f t="shared" si="53"/>
        <v>0</v>
      </c>
      <c r="BL267" s="13" t="s">
        <v>115</v>
      </c>
      <c r="BM267" s="143" t="s">
        <v>621</v>
      </c>
    </row>
    <row r="268" spans="2:65" s="1" customFormat="1" ht="16.5" customHeight="1" x14ac:dyDescent="0.2">
      <c r="B268" s="131"/>
      <c r="C268" s="132" t="s">
        <v>622</v>
      </c>
      <c r="D268" s="132" t="s">
        <v>111</v>
      </c>
      <c r="E268" s="133" t="s">
        <v>623</v>
      </c>
      <c r="F268" s="134" t="s">
        <v>624</v>
      </c>
      <c r="G268" s="135" t="s">
        <v>625</v>
      </c>
      <c r="H268" s="136">
        <v>4</v>
      </c>
      <c r="I268" s="137"/>
      <c r="J268" s="137">
        <f t="shared" si="44"/>
        <v>0</v>
      </c>
      <c r="K268" s="138"/>
      <c r="L268" s="25"/>
      <c r="M268" s="139" t="s">
        <v>1</v>
      </c>
      <c r="N268" s="140" t="s">
        <v>34</v>
      </c>
      <c r="O268" s="141">
        <v>0.29599999999999999</v>
      </c>
      <c r="P268" s="141">
        <f t="shared" si="45"/>
        <v>1.1839999999999999</v>
      </c>
      <c r="Q268" s="141">
        <v>0</v>
      </c>
      <c r="R268" s="141">
        <f t="shared" si="46"/>
        <v>0</v>
      </c>
      <c r="S268" s="141">
        <v>0</v>
      </c>
      <c r="T268" s="142">
        <f t="shared" si="47"/>
        <v>0</v>
      </c>
      <c r="AR268" s="143" t="s">
        <v>115</v>
      </c>
      <c r="AT268" s="143" t="s">
        <v>111</v>
      </c>
      <c r="AU268" s="143" t="s">
        <v>116</v>
      </c>
      <c r="AY268" s="13" t="s">
        <v>108</v>
      </c>
      <c r="BE268" s="144">
        <f t="shared" si="48"/>
        <v>0</v>
      </c>
      <c r="BF268" s="144">
        <f t="shared" si="49"/>
        <v>0</v>
      </c>
      <c r="BG268" s="144">
        <f t="shared" si="50"/>
        <v>0</v>
      </c>
      <c r="BH268" s="144">
        <f t="shared" si="51"/>
        <v>0</v>
      </c>
      <c r="BI268" s="144">
        <f t="shared" si="52"/>
        <v>0</v>
      </c>
      <c r="BJ268" s="13" t="s">
        <v>116</v>
      </c>
      <c r="BK268" s="144">
        <f t="shared" si="53"/>
        <v>0</v>
      </c>
      <c r="BL268" s="13" t="s">
        <v>115</v>
      </c>
      <c r="BM268" s="143" t="s">
        <v>626</v>
      </c>
    </row>
    <row r="269" spans="2:65" s="1" customFormat="1" ht="16.5" customHeight="1" x14ac:dyDescent="0.2">
      <c r="B269" s="131"/>
      <c r="C269" s="145" t="s">
        <v>627</v>
      </c>
      <c r="D269" s="145" t="s">
        <v>106</v>
      </c>
      <c r="E269" s="146" t="s">
        <v>628</v>
      </c>
      <c r="F269" s="147" t="s">
        <v>629</v>
      </c>
      <c r="G269" s="148" t="s">
        <v>157</v>
      </c>
      <c r="H269" s="149">
        <v>4</v>
      </c>
      <c r="I269" s="150"/>
      <c r="J269" s="150">
        <f t="shared" si="44"/>
        <v>0</v>
      </c>
      <c r="K269" s="151"/>
      <c r="L269" s="152"/>
      <c r="M269" s="153" t="s">
        <v>1</v>
      </c>
      <c r="N269" s="154" t="s">
        <v>34</v>
      </c>
      <c r="O269" s="141">
        <v>0</v>
      </c>
      <c r="P269" s="141">
        <f t="shared" si="45"/>
        <v>0</v>
      </c>
      <c r="Q269" s="141">
        <v>0</v>
      </c>
      <c r="R269" s="141">
        <f t="shared" si="46"/>
        <v>0</v>
      </c>
      <c r="S269" s="141">
        <v>0</v>
      </c>
      <c r="T269" s="142">
        <f t="shared" si="47"/>
        <v>0</v>
      </c>
      <c r="AR269" s="143" t="s">
        <v>136</v>
      </c>
      <c r="AT269" s="143" t="s">
        <v>106</v>
      </c>
      <c r="AU269" s="143" t="s">
        <v>116</v>
      </c>
      <c r="AY269" s="13" t="s">
        <v>108</v>
      </c>
      <c r="BE269" s="144">
        <f t="shared" si="48"/>
        <v>0</v>
      </c>
      <c r="BF269" s="144">
        <f t="shared" si="49"/>
        <v>0</v>
      </c>
      <c r="BG269" s="144">
        <f t="shared" si="50"/>
        <v>0</v>
      </c>
      <c r="BH269" s="144">
        <f t="shared" si="51"/>
        <v>0</v>
      </c>
      <c r="BI269" s="144">
        <f t="shared" si="52"/>
        <v>0</v>
      </c>
      <c r="BJ269" s="13" t="s">
        <v>116</v>
      </c>
      <c r="BK269" s="144">
        <f t="shared" si="53"/>
        <v>0</v>
      </c>
      <c r="BL269" s="13" t="s">
        <v>115</v>
      </c>
      <c r="BM269" s="143" t="s">
        <v>630</v>
      </c>
    </row>
    <row r="270" spans="2:65" s="1" customFormat="1" ht="24.25" customHeight="1" x14ac:dyDescent="0.2">
      <c r="B270" s="131"/>
      <c r="C270" s="132" t="s">
        <v>631</v>
      </c>
      <c r="D270" s="132" t="s">
        <v>111</v>
      </c>
      <c r="E270" s="133" t="s">
        <v>632</v>
      </c>
      <c r="F270" s="134" t="s">
        <v>633</v>
      </c>
      <c r="G270" s="135" t="s">
        <v>114</v>
      </c>
      <c r="H270" s="136">
        <v>80</v>
      </c>
      <c r="I270" s="137"/>
      <c r="J270" s="137">
        <f t="shared" si="44"/>
        <v>0</v>
      </c>
      <c r="K270" s="138"/>
      <c r="L270" s="25"/>
      <c r="M270" s="139" t="s">
        <v>1</v>
      </c>
      <c r="N270" s="140" t="s">
        <v>34</v>
      </c>
      <c r="O270" s="141">
        <v>0</v>
      </c>
      <c r="P270" s="141">
        <f t="shared" si="45"/>
        <v>0</v>
      </c>
      <c r="Q270" s="141">
        <v>0</v>
      </c>
      <c r="R270" s="141">
        <f t="shared" si="46"/>
        <v>0</v>
      </c>
      <c r="S270" s="141">
        <v>0</v>
      </c>
      <c r="T270" s="142">
        <f t="shared" si="47"/>
        <v>0</v>
      </c>
      <c r="AR270" s="143" t="s">
        <v>115</v>
      </c>
      <c r="AT270" s="143" t="s">
        <v>111</v>
      </c>
      <c r="AU270" s="143" t="s">
        <v>116</v>
      </c>
      <c r="AY270" s="13" t="s">
        <v>108</v>
      </c>
      <c r="BE270" s="144">
        <f t="shared" si="48"/>
        <v>0</v>
      </c>
      <c r="BF270" s="144">
        <f t="shared" si="49"/>
        <v>0</v>
      </c>
      <c r="BG270" s="144">
        <f t="shared" si="50"/>
        <v>0</v>
      </c>
      <c r="BH270" s="144">
        <f t="shared" si="51"/>
        <v>0</v>
      </c>
      <c r="BI270" s="144">
        <f t="shared" si="52"/>
        <v>0</v>
      </c>
      <c r="BJ270" s="13" t="s">
        <v>116</v>
      </c>
      <c r="BK270" s="144">
        <f t="shared" si="53"/>
        <v>0</v>
      </c>
      <c r="BL270" s="13" t="s">
        <v>115</v>
      </c>
      <c r="BM270" s="143" t="s">
        <v>634</v>
      </c>
    </row>
    <row r="271" spans="2:65" s="1" customFormat="1" ht="24.25" customHeight="1" x14ac:dyDescent="0.2">
      <c r="B271" s="131"/>
      <c r="C271" s="132" t="s">
        <v>635</v>
      </c>
      <c r="D271" s="132" t="s">
        <v>111</v>
      </c>
      <c r="E271" s="133" t="s">
        <v>636</v>
      </c>
      <c r="F271" s="134" t="s">
        <v>637</v>
      </c>
      <c r="G271" s="135" t="s">
        <v>114</v>
      </c>
      <c r="H271" s="136">
        <v>10</v>
      </c>
      <c r="I271" s="137"/>
      <c r="J271" s="137">
        <f t="shared" si="44"/>
        <v>0</v>
      </c>
      <c r="K271" s="138"/>
      <c r="L271" s="25"/>
      <c r="M271" s="139" t="s">
        <v>1</v>
      </c>
      <c r="N271" s="140" t="s">
        <v>34</v>
      </c>
      <c r="O271" s="141">
        <v>0</v>
      </c>
      <c r="P271" s="141">
        <f t="shared" si="45"/>
        <v>0</v>
      </c>
      <c r="Q271" s="141">
        <v>0</v>
      </c>
      <c r="R271" s="141">
        <f t="shared" si="46"/>
        <v>0</v>
      </c>
      <c r="S271" s="141">
        <v>0</v>
      </c>
      <c r="T271" s="142">
        <f t="shared" si="47"/>
        <v>0</v>
      </c>
      <c r="AR271" s="143" t="s">
        <v>115</v>
      </c>
      <c r="AT271" s="143" t="s">
        <v>111</v>
      </c>
      <c r="AU271" s="143" t="s">
        <v>116</v>
      </c>
      <c r="AY271" s="13" t="s">
        <v>108</v>
      </c>
      <c r="BE271" s="144">
        <f t="shared" si="48"/>
        <v>0</v>
      </c>
      <c r="BF271" s="144">
        <f t="shared" si="49"/>
        <v>0</v>
      </c>
      <c r="BG271" s="144">
        <f t="shared" si="50"/>
        <v>0</v>
      </c>
      <c r="BH271" s="144">
        <f t="shared" si="51"/>
        <v>0</v>
      </c>
      <c r="BI271" s="144">
        <f t="shared" si="52"/>
        <v>0</v>
      </c>
      <c r="BJ271" s="13" t="s">
        <v>116</v>
      </c>
      <c r="BK271" s="144">
        <f t="shared" si="53"/>
        <v>0</v>
      </c>
      <c r="BL271" s="13" t="s">
        <v>115</v>
      </c>
      <c r="BM271" s="143" t="s">
        <v>638</v>
      </c>
    </row>
    <row r="272" spans="2:65" s="1" customFormat="1" ht="24.25" customHeight="1" x14ac:dyDescent="0.2">
      <c r="B272" s="131"/>
      <c r="C272" s="132" t="s">
        <v>639</v>
      </c>
      <c r="D272" s="132" t="s">
        <v>111</v>
      </c>
      <c r="E272" s="133" t="s">
        <v>640</v>
      </c>
      <c r="F272" s="134" t="s">
        <v>641</v>
      </c>
      <c r="G272" s="135" t="s">
        <v>114</v>
      </c>
      <c r="H272" s="136">
        <v>15</v>
      </c>
      <c r="I272" s="137"/>
      <c r="J272" s="137">
        <f t="shared" si="44"/>
        <v>0</v>
      </c>
      <c r="K272" s="138"/>
      <c r="L272" s="25"/>
      <c r="M272" s="139" t="s">
        <v>1</v>
      </c>
      <c r="N272" s="140" t="s">
        <v>34</v>
      </c>
      <c r="O272" s="141">
        <v>0.124</v>
      </c>
      <c r="P272" s="141">
        <f t="shared" si="45"/>
        <v>1.8599999999999999</v>
      </c>
      <c r="Q272" s="141">
        <v>0</v>
      </c>
      <c r="R272" s="141">
        <f t="shared" si="46"/>
        <v>0</v>
      </c>
      <c r="S272" s="141">
        <v>0</v>
      </c>
      <c r="T272" s="142">
        <f t="shared" si="47"/>
        <v>0</v>
      </c>
      <c r="AR272" s="143" t="s">
        <v>115</v>
      </c>
      <c r="AT272" s="143" t="s">
        <v>111</v>
      </c>
      <c r="AU272" s="143" t="s">
        <v>116</v>
      </c>
      <c r="AY272" s="13" t="s">
        <v>108</v>
      </c>
      <c r="BE272" s="144">
        <f t="shared" si="48"/>
        <v>0</v>
      </c>
      <c r="BF272" s="144">
        <f t="shared" si="49"/>
        <v>0</v>
      </c>
      <c r="BG272" s="144">
        <f t="shared" si="50"/>
        <v>0</v>
      </c>
      <c r="BH272" s="144">
        <f t="shared" si="51"/>
        <v>0</v>
      </c>
      <c r="BI272" s="144">
        <f t="shared" si="52"/>
        <v>0</v>
      </c>
      <c r="BJ272" s="13" t="s">
        <v>116</v>
      </c>
      <c r="BK272" s="144">
        <f t="shared" si="53"/>
        <v>0</v>
      </c>
      <c r="BL272" s="13" t="s">
        <v>115</v>
      </c>
      <c r="BM272" s="143" t="s">
        <v>642</v>
      </c>
    </row>
    <row r="273" spans="2:65" s="1" customFormat="1" ht="24.25" customHeight="1" x14ac:dyDescent="0.2">
      <c r="B273" s="131"/>
      <c r="C273" s="132" t="s">
        <v>643</v>
      </c>
      <c r="D273" s="132" t="s">
        <v>111</v>
      </c>
      <c r="E273" s="133" t="s">
        <v>644</v>
      </c>
      <c r="F273" s="134" t="s">
        <v>645</v>
      </c>
      <c r="G273" s="135" t="s">
        <v>114</v>
      </c>
      <c r="H273" s="136">
        <v>2</v>
      </c>
      <c r="I273" s="137"/>
      <c r="J273" s="137">
        <f t="shared" si="44"/>
        <v>0</v>
      </c>
      <c r="K273" s="138"/>
      <c r="L273" s="25"/>
      <c r="M273" s="139" t="s">
        <v>1</v>
      </c>
      <c r="N273" s="140" t="s">
        <v>34</v>
      </c>
      <c r="O273" s="141">
        <v>0</v>
      </c>
      <c r="P273" s="141">
        <f t="shared" si="45"/>
        <v>0</v>
      </c>
      <c r="Q273" s="141">
        <v>0</v>
      </c>
      <c r="R273" s="141">
        <f t="shared" si="46"/>
        <v>0</v>
      </c>
      <c r="S273" s="141">
        <v>0</v>
      </c>
      <c r="T273" s="142">
        <f t="shared" si="47"/>
        <v>0</v>
      </c>
      <c r="AR273" s="143" t="s">
        <v>115</v>
      </c>
      <c r="AT273" s="143" t="s">
        <v>111</v>
      </c>
      <c r="AU273" s="143" t="s">
        <v>116</v>
      </c>
      <c r="AY273" s="13" t="s">
        <v>108</v>
      </c>
      <c r="BE273" s="144">
        <f t="shared" si="48"/>
        <v>0</v>
      </c>
      <c r="BF273" s="144">
        <f t="shared" si="49"/>
        <v>0</v>
      </c>
      <c r="BG273" s="144">
        <f t="shared" si="50"/>
        <v>0</v>
      </c>
      <c r="BH273" s="144">
        <f t="shared" si="51"/>
        <v>0</v>
      </c>
      <c r="BI273" s="144">
        <f t="shared" si="52"/>
        <v>0</v>
      </c>
      <c r="BJ273" s="13" t="s">
        <v>116</v>
      </c>
      <c r="BK273" s="144">
        <f t="shared" si="53"/>
        <v>0</v>
      </c>
      <c r="BL273" s="13" t="s">
        <v>115</v>
      </c>
      <c r="BM273" s="143" t="s">
        <v>646</v>
      </c>
    </row>
    <row r="274" spans="2:65" s="1" customFormat="1" ht="24.25" customHeight="1" x14ac:dyDescent="0.2">
      <c r="B274" s="131"/>
      <c r="C274" s="132" t="s">
        <v>647</v>
      </c>
      <c r="D274" s="132" t="s">
        <v>111</v>
      </c>
      <c r="E274" s="133" t="s">
        <v>648</v>
      </c>
      <c r="F274" s="134" t="s">
        <v>649</v>
      </c>
      <c r="G274" s="135" t="s">
        <v>114</v>
      </c>
      <c r="H274" s="136">
        <v>8</v>
      </c>
      <c r="I274" s="137"/>
      <c r="J274" s="137">
        <f t="shared" si="44"/>
        <v>0</v>
      </c>
      <c r="K274" s="138"/>
      <c r="L274" s="25"/>
      <c r="M274" s="139" t="s">
        <v>1</v>
      </c>
      <c r="N274" s="140" t="s">
        <v>34</v>
      </c>
      <c r="O274" s="141">
        <v>0.40500000000000003</v>
      </c>
      <c r="P274" s="141">
        <f t="shared" si="45"/>
        <v>3.24</v>
      </c>
      <c r="Q274" s="141">
        <v>0</v>
      </c>
      <c r="R274" s="141">
        <f t="shared" si="46"/>
        <v>0</v>
      </c>
      <c r="S274" s="141">
        <v>0</v>
      </c>
      <c r="T274" s="142">
        <f t="shared" si="47"/>
        <v>0</v>
      </c>
      <c r="AR274" s="143" t="s">
        <v>115</v>
      </c>
      <c r="AT274" s="143" t="s">
        <v>111</v>
      </c>
      <c r="AU274" s="143" t="s">
        <v>116</v>
      </c>
      <c r="AY274" s="13" t="s">
        <v>108</v>
      </c>
      <c r="BE274" s="144">
        <f t="shared" si="48"/>
        <v>0</v>
      </c>
      <c r="BF274" s="144">
        <f t="shared" si="49"/>
        <v>0</v>
      </c>
      <c r="BG274" s="144">
        <f t="shared" si="50"/>
        <v>0</v>
      </c>
      <c r="BH274" s="144">
        <f t="shared" si="51"/>
        <v>0</v>
      </c>
      <c r="BI274" s="144">
        <f t="shared" si="52"/>
        <v>0</v>
      </c>
      <c r="BJ274" s="13" t="s">
        <v>116</v>
      </c>
      <c r="BK274" s="144">
        <f t="shared" si="53"/>
        <v>0</v>
      </c>
      <c r="BL274" s="13" t="s">
        <v>115</v>
      </c>
      <c r="BM274" s="143" t="s">
        <v>650</v>
      </c>
    </row>
    <row r="275" spans="2:65" s="1" customFormat="1" ht="16.5" customHeight="1" x14ac:dyDescent="0.2">
      <c r="B275" s="131"/>
      <c r="C275" s="145" t="s">
        <v>651</v>
      </c>
      <c r="D275" s="145" t="s">
        <v>106</v>
      </c>
      <c r="E275" s="146" t="s">
        <v>652</v>
      </c>
      <c r="F275" s="147" t="s">
        <v>653</v>
      </c>
      <c r="G275" s="148" t="s">
        <v>114</v>
      </c>
      <c r="H275" s="149">
        <v>8</v>
      </c>
      <c r="I275" s="150"/>
      <c r="J275" s="150">
        <f t="shared" si="44"/>
        <v>0</v>
      </c>
      <c r="K275" s="151"/>
      <c r="L275" s="152"/>
      <c r="M275" s="153" t="s">
        <v>1</v>
      </c>
      <c r="N275" s="154" t="s">
        <v>34</v>
      </c>
      <c r="O275" s="141">
        <v>0</v>
      </c>
      <c r="P275" s="141">
        <f t="shared" si="45"/>
        <v>0</v>
      </c>
      <c r="Q275" s="141">
        <v>1.1E-4</v>
      </c>
      <c r="R275" s="141">
        <f t="shared" si="46"/>
        <v>8.8000000000000003E-4</v>
      </c>
      <c r="S275" s="141">
        <v>0</v>
      </c>
      <c r="T275" s="142">
        <f t="shared" si="47"/>
        <v>0</v>
      </c>
      <c r="AR275" s="143" t="s">
        <v>120</v>
      </c>
      <c r="AT275" s="143" t="s">
        <v>106</v>
      </c>
      <c r="AU275" s="143" t="s">
        <v>116</v>
      </c>
      <c r="AY275" s="13" t="s">
        <v>108</v>
      </c>
      <c r="BE275" s="144">
        <f t="shared" si="48"/>
        <v>0</v>
      </c>
      <c r="BF275" s="144">
        <f t="shared" si="49"/>
        <v>0</v>
      </c>
      <c r="BG275" s="144">
        <f t="shared" si="50"/>
        <v>0</v>
      </c>
      <c r="BH275" s="144">
        <f t="shared" si="51"/>
        <v>0</v>
      </c>
      <c r="BI275" s="144">
        <f t="shared" si="52"/>
        <v>0</v>
      </c>
      <c r="BJ275" s="13" t="s">
        <v>116</v>
      </c>
      <c r="BK275" s="144">
        <f t="shared" si="53"/>
        <v>0</v>
      </c>
      <c r="BL275" s="13" t="s">
        <v>120</v>
      </c>
      <c r="BM275" s="143" t="s">
        <v>654</v>
      </c>
    </row>
    <row r="276" spans="2:65" s="1" customFormat="1" ht="24.25" customHeight="1" x14ac:dyDescent="0.2">
      <c r="B276" s="131"/>
      <c r="C276" s="132" t="s">
        <v>655</v>
      </c>
      <c r="D276" s="132" t="s">
        <v>111</v>
      </c>
      <c r="E276" s="133" t="s">
        <v>656</v>
      </c>
      <c r="F276" s="134" t="s">
        <v>657</v>
      </c>
      <c r="G276" s="135" t="s">
        <v>114</v>
      </c>
      <c r="H276" s="136">
        <v>2</v>
      </c>
      <c r="I276" s="137"/>
      <c r="J276" s="137">
        <f t="shared" si="44"/>
        <v>0</v>
      </c>
      <c r="K276" s="138"/>
      <c r="L276" s="25"/>
      <c r="M276" s="139" t="s">
        <v>1</v>
      </c>
      <c r="N276" s="140" t="s">
        <v>34</v>
      </c>
      <c r="O276" s="141">
        <v>1.1419999999999999</v>
      </c>
      <c r="P276" s="141">
        <f t="shared" si="45"/>
        <v>2.2839999999999998</v>
      </c>
      <c r="Q276" s="141">
        <v>0</v>
      </c>
      <c r="R276" s="141">
        <f t="shared" si="46"/>
        <v>0</v>
      </c>
      <c r="S276" s="141">
        <v>0</v>
      </c>
      <c r="T276" s="142">
        <f t="shared" si="47"/>
        <v>0</v>
      </c>
      <c r="AR276" s="143" t="s">
        <v>115</v>
      </c>
      <c r="AT276" s="143" t="s">
        <v>111</v>
      </c>
      <c r="AU276" s="143" t="s">
        <v>116</v>
      </c>
      <c r="AY276" s="13" t="s">
        <v>108</v>
      </c>
      <c r="BE276" s="144">
        <f t="shared" si="48"/>
        <v>0</v>
      </c>
      <c r="BF276" s="144">
        <f t="shared" si="49"/>
        <v>0</v>
      </c>
      <c r="BG276" s="144">
        <f t="shared" si="50"/>
        <v>0</v>
      </c>
      <c r="BH276" s="144">
        <f t="shared" si="51"/>
        <v>0</v>
      </c>
      <c r="BI276" s="144">
        <f t="shared" si="52"/>
        <v>0</v>
      </c>
      <c r="BJ276" s="13" t="s">
        <v>116</v>
      </c>
      <c r="BK276" s="144">
        <f t="shared" si="53"/>
        <v>0</v>
      </c>
      <c r="BL276" s="13" t="s">
        <v>115</v>
      </c>
      <c r="BM276" s="143" t="s">
        <v>658</v>
      </c>
    </row>
    <row r="277" spans="2:65" s="1" customFormat="1" ht="24.25" customHeight="1" x14ac:dyDescent="0.2">
      <c r="B277" s="131"/>
      <c r="C277" s="145" t="s">
        <v>659</v>
      </c>
      <c r="D277" s="145" t="s">
        <v>106</v>
      </c>
      <c r="E277" s="146" t="s">
        <v>660</v>
      </c>
      <c r="F277" s="147" t="s">
        <v>661</v>
      </c>
      <c r="G277" s="148" t="s">
        <v>114</v>
      </c>
      <c r="H277" s="149">
        <v>2</v>
      </c>
      <c r="I277" s="150"/>
      <c r="J277" s="150">
        <f t="shared" si="44"/>
        <v>0</v>
      </c>
      <c r="K277" s="151"/>
      <c r="L277" s="152"/>
      <c r="M277" s="153" t="s">
        <v>1</v>
      </c>
      <c r="N277" s="154" t="s">
        <v>34</v>
      </c>
      <c r="O277" s="141">
        <v>0</v>
      </c>
      <c r="P277" s="141">
        <f t="shared" si="45"/>
        <v>0</v>
      </c>
      <c r="Q277" s="141">
        <v>1E-4</v>
      </c>
      <c r="R277" s="141">
        <f t="shared" si="46"/>
        <v>2.0000000000000001E-4</v>
      </c>
      <c r="S277" s="141">
        <v>0</v>
      </c>
      <c r="T277" s="142">
        <f t="shared" si="47"/>
        <v>0</v>
      </c>
      <c r="AR277" s="143" t="s">
        <v>120</v>
      </c>
      <c r="AT277" s="143" t="s">
        <v>106</v>
      </c>
      <c r="AU277" s="143" t="s">
        <v>116</v>
      </c>
      <c r="AY277" s="13" t="s">
        <v>108</v>
      </c>
      <c r="BE277" s="144">
        <f t="shared" si="48"/>
        <v>0</v>
      </c>
      <c r="BF277" s="144">
        <f t="shared" si="49"/>
        <v>0</v>
      </c>
      <c r="BG277" s="144">
        <f t="shared" si="50"/>
        <v>0</v>
      </c>
      <c r="BH277" s="144">
        <f t="shared" si="51"/>
        <v>0</v>
      </c>
      <c r="BI277" s="144">
        <f t="shared" si="52"/>
        <v>0</v>
      </c>
      <c r="BJ277" s="13" t="s">
        <v>116</v>
      </c>
      <c r="BK277" s="144">
        <f t="shared" si="53"/>
        <v>0</v>
      </c>
      <c r="BL277" s="13" t="s">
        <v>120</v>
      </c>
      <c r="BM277" s="143" t="s">
        <v>662</v>
      </c>
    </row>
    <row r="278" spans="2:65" s="1" customFormat="1" ht="24.25" customHeight="1" x14ac:dyDescent="0.2">
      <c r="B278" s="131"/>
      <c r="C278" s="132" t="s">
        <v>663</v>
      </c>
      <c r="D278" s="132" t="s">
        <v>111</v>
      </c>
      <c r="E278" s="133" t="s">
        <v>664</v>
      </c>
      <c r="F278" s="134" t="s">
        <v>665</v>
      </c>
      <c r="G278" s="135" t="s">
        <v>114</v>
      </c>
      <c r="H278" s="136">
        <v>4</v>
      </c>
      <c r="I278" s="137"/>
      <c r="J278" s="137">
        <f t="shared" si="44"/>
        <v>0</v>
      </c>
      <c r="K278" s="138"/>
      <c r="L278" s="25"/>
      <c r="M278" s="139" t="s">
        <v>1</v>
      </c>
      <c r="N278" s="140" t="s">
        <v>34</v>
      </c>
      <c r="O278" s="141">
        <v>0.56699999999999995</v>
      </c>
      <c r="P278" s="141">
        <f t="shared" si="45"/>
        <v>2.2679999999999998</v>
      </c>
      <c r="Q278" s="141">
        <v>0</v>
      </c>
      <c r="R278" s="141">
        <f t="shared" si="46"/>
        <v>0</v>
      </c>
      <c r="S278" s="141">
        <v>0</v>
      </c>
      <c r="T278" s="142">
        <f t="shared" si="47"/>
        <v>0</v>
      </c>
      <c r="AR278" s="143" t="s">
        <v>115</v>
      </c>
      <c r="AT278" s="143" t="s">
        <v>111</v>
      </c>
      <c r="AU278" s="143" t="s">
        <v>116</v>
      </c>
      <c r="AY278" s="13" t="s">
        <v>108</v>
      </c>
      <c r="BE278" s="144">
        <f t="shared" si="48"/>
        <v>0</v>
      </c>
      <c r="BF278" s="144">
        <f t="shared" si="49"/>
        <v>0</v>
      </c>
      <c r="BG278" s="144">
        <f t="shared" si="50"/>
        <v>0</v>
      </c>
      <c r="BH278" s="144">
        <f t="shared" si="51"/>
        <v>0</v>
      </c>
      <c r="BI278" s="144">
        <f t="shared" si="52"/>
        <v>0</v>
      </c>
      <c r="BJ278" s="13" t="s">
        <v>116</v>
      </c>
      <c r="BK278" s="144">
        <f t="shared" si="53"/>
        <v>0</v>
      </c>
      <c r="BL278" s="13" t="s">
        <v>115</v>
      </c>
      <c r="BM278" s="143" t="s">
        <v>666</v>
      </c>
    </row>
    <row r="279" spans="2:65" s="1" customFormat="1" ht="16.5" customHeight="1" x14ac:dyDescent="0.2">
      <c r="B279" s="131"/>
      <c r="C279" s="145" t="s">
        <v>667</v>
      </c>
      <c r="D279" s="145" t="s">
        <v>106</v>
      </c>
      <c r="E279" s="146" t="s">
        <v>668</v>
      </c>
      <c r="F279" s="147" t="s">
        <v>669</v>
      </c>
      <c r="G279" s="148" t="s">
        <v>114</v>
      </c>
      <c r="H279" s="149">
        <v>4</v>
      </c>
      <c r="I279" s="150"/>
      <c r="J279" s="150">
        <f t="shared" si="44"/>
        <v>0</v>
      </c>
      <c r="K279" s="151"/>
      <c r="L279" s="152"/>
      <c r="M279" s="153" t="s">
        <v>1</v>
      </c>
      <c r="N279" s="154" t="s">
        <v>34</v>
      </c>
      <c r="O279" s="141">
        <v>0</v>
      </c>
      <c r="P279" s="141">
        <f t="shared" si="45"/>
        <v>0</v>
      </c>
      <c r="Q279" s="141">
        <v>1.9000000000000001E-4</v>
      </c>
      <c r="R279" s="141">
        <f t="shared" si="46"/>
        <v>7.6000000000000004E-4</v>
      </c>
      <c r="S279" s="141">
        <v>0</v>
      </c>
      <c r="T279" s="142">
        <f t="shared" si="47"/>
        <v>0</v>
      </c>
      <c r="AR279" s="143" t="s">
        <v>120</v>
      </c>
      <c r="AT279" s="143" t="s">
        <v>106</v>
      </c>
      <c r="AU279" s="143" t="s">
        <v>116</v>
      </c>
      <c r="AY279" s="13" t="s">
        <v>108</v>
      </c>
      <c r="BE279" s="144">
        <f t="shared" si="48"/>
        <v>0</v>
      </c>
      <c r="BF279" s="144">
        <f t="shared" si="49"/>
        <v>0</v>
      </c>
      <c r="BG279" s="144">
        <f t="shared" si="50"/>
        <v>0</v>
      </c>
      <c r="BH279" s="144">
        <f t="shared" si="51"/>
        <v>0</v>
      </c>
      <c r="BI279" s="144">
        <f t="shared" si="52"/>
        <v>0</v>
      </c>
      <c r="BJ279" s="13" t="s">
        <v>116</v>
      </c>
      <c r="BK279" s="144">
        <f t="shared" si="53"/>
        <v>0</v>
      </c>
      <c r="BL279" s="13" t="s">
        <v>120</v>
      </c>
      <c r="BM279" s="143" t="s">
        <v>670</v>
      </c>
    </row>
    <row r="280" spans="2:65" s="1" customFormat="1" ht="24.25" customHeight="1" x14ac:dyDescent="0.2">
      <c r="B280" s="131"/>
      <c r="C280" s="132" t="s">
        <v>671</v>
      </c>
      <c r="D280" s="132" t="s">
        <v>111</v>
      </c>
      <c r="E280" s="133" t="s">
        <v>672</v>
      </c>
      <c r="F280" s="134" t="s">
        <v>673</v>
      </c>
      <c r="G280" s="135" t="s">
        <v>114</v>
      </c>
      <c r="H280" s="136">
        <v>1</v>
      </c>
      <c r="I280" s="137"/>
      <c r="J280" s="137">
        <f t="shared" si="44"/>
        <v>0</v>
      </c>
      <c r="K280" s="138"/>
      <c r="L280" s="25"/>
      <c r="M280" s="139" t="s">
        <v>1</v>
      </c>
      <c r="N280" s="140" t="s">
        <v>34</v>
      </c>
      <c r="O280" s="141">
        <v>1.2629999999999999</v>
      </c>
      <c r="P280" s="141">
        <f t="shared" si="45"/>
        <v>1.2629999999999999</v>
      </c>
      <c r="Q280" s="141">
        <v>0</v>
      </c>
      <c r="R280" s="141">
        <f t="shared" si="46"/>
        <v>0</v>
      </c>
      <c r="S280" s="141">
        <v>0</v>
      </c>
      <c r="T280" s="142">
        <f t="shared" si="47"/>
        <v>0</v>
      </c>
      <c r="AR280" s="143" t="s">
        <v>115</v>
      </c>
      <c r="AT280" s="143" t="s">
        <v>111</v>
      </c>
      <c r="AU280" s="143" t="s">
        <v>116</v>
      </c>
      <c r="AY280" s="13" t="s">
        <v>108</v>
      </c>
      <c r="BE280" s="144">
        <f t="shared" si="48"/>
        <v>0</v>
      </c>
      <c r="BF280" s="144">
        <f t="shared" si="49"/>
        <v>0</v>
      </c>
      <c r="BG280" s="144">
        <f t="shared" si="50"/>
        <v>0</v>
      </c>
      <c r="BH280" s="144">
        <f t="shared" si="51"/>
        <v>0</v>
      </c>
      <c r="BI280" s="144">
        <f t="shared" si="52"/>
        <v>0</v>
      </c>
      <c r="BJ280" s="13" t="s">
        <v>116</v>
      </c>
      <c r="BK280" s="144">
        <f t="shared" si="53"/>
        <v>0</v>
      </c>
      <c r="BL280" s="13" t="s">
        <v>115</v>
      </c>
      <c r="BM280" s="143" t="s">
        <v>674</v>
      </c>
    </row>
    <row r="281" spans="2:65" s="1" customFormat="1" ht="24.25" customHeight="1" x14ac:dyDescent="0.2">
      <c r="B281" s="131"/>
      <c r="C281" s="145" t="s">
        <v>675</v>
      </c>
      <c r="D281" s="145" t="s">
        <v>106</v>
      </c>
      <c r="E281" s="146" t="s">
        <v>676</v>
      </c>
      <c r="F281" s="147" t="s">
        <v>677</v>
      </c>
      <c r="G281" s="148" t="s">
        <v>114</v>
      </c>
      <c r="H281" s="149">
        <v>1</v>
      </c>
      <c r="I281" s="150"/>
      <c r="J281" s="150">
        <f t="shared" si="44"/>
        <v>0</v>
      </c>
      <c r="K281" s="151"/>
      <c r="L281" s="152"/>
      <c r="M281" s="153" t="s">
        <v>1</v>
      </c>
      <c r="N281" s="154" t="s">
        <v>34</v>
      </c>
      <c r="O281" s="141">
        <v>0</v>
      </c>
      <c r="P281" s="141">
        <f t="shared" si="45"/>
        <v>0</v>
      </c>
      <c r="Q281" s="141">
        <v>1.1E-4</v>
      </c>
      <c r="R281" s="141">
        <f t="shared" si="46"/>
        <v>1.1E-4</v>
      </c>
      <c r="S281" s="141">
        <v>0</v>
      </c>
      <c r="T281" s="142">
        <f t="shared" si="47"/>
        <v>0</v>
      </c>
      <c r="AR281" s="143" t="s">
        <v>120</v>
      </c>
      <c r="AT281" s="143" t="s">
        <v>106</v>
      </c>
      <c r="AU281" s="143" t="s">
        <v>116</v>
      </c>
      <c r="AY281" s="13" t="s">
        <v>108</v>
      </c>
      <c r="BE281" s="144">
        <f t="shared" si="48"/>
        <v>0</v>
      </c>
      <c r="BF281" s="144">
        <f t="shared" si="49"/>
        <v>0</v>
      </c>
      <c r="BG281" s="144">
        <f t="shared" si="50"/>
        <v>0</v>
      </c>
      <c r="BH281" s="144">
        <f t="shared" si="51"/>
        <v>0</v>
      </c>
      <c r="BI281" s="144">
        <f t="shared" si="52"/>
        <v>0</v>
      </c>
      <c r="BJ281" s="13" t="s">
        <v>116</v>
      </c>
      <c r="BK281" s="144">
        <f t="shared" si="53"/>
        <v>0</v>
      </c>
      <c r="BL281" s="13" t="s">
        <v>120</v>
      </c>
      <c r="BM281" s="143" t="s">
        <v>678</v>
      </c>
    </row>
    <row r="282" spans="2:65" s="11" customFormat="1" ht="22.9" customHeight="1" x14ac:dyDescent="0.25">
      <c r="B282" s="120"/>
      <c r="D282" s="121" t="s">
        <v>66</v>
      </c>
      <c r="E282" s="129" t="s">
        <v>679</v>
      </c>
      <c r="F282" s="129" t="s">
        <v>680</v>
      </c>
      <c r="J282" s="130">
        <f>BK282</f>
        <v>0</v>
      </c>
      <c r="L282" s="120"/>
      <c r="M282" s="124"/>
      <c r="P282" s="125">
        <f>SUM(P283:P338)</f>
        <v>64.724999999999994</v>
      </c>
      <c r="R282" s="125">
        <f>SUM(R283:R338)</f>
        <v>5.4810000000000011E-2</v>
      </c>
      <c r="T282" s="126">
        <f>SUM(T283:T338)</f>
        <v>0</v>
      </c>
      <c r="AR282" s="121" t="s">
        <v>75</v>
      </c>
      <c r="AT282" s="127" t="s">
        <v>66</v>
      </c>
      <c r="AU282" s="127" t="s">
        <v>75</v>
      </c>
      <c r="AY282" s="121" t="s">
        <v>108</v>
      </c>
      <c r="BK282" s="128">
        <f>SUM(BK283:BK338)</f>
        <v>0</v>
      </c>
    </row>
    <row r="283" spans="2:65" s="1" customFormat="1" ht="24.25" customHeight="1" x14ac:dyDescent="0.2">
      <c r="B283" s="131"/>
      <c r="C283" s="132" t="s">
        <v>681</v>
      </c>
      <c r="D283" s="132" t="s">
        <v>111</v>
      </c>
      <c r="E283" s="133" t="s">
        <v>682</v>
      </c>
      <c r="F283" s="134" t="s">
        <v>683</v>
      </c>
      <c r="G283" s="135" t="s">
        <v>157</v>
      </c>
      <c r="H283" s="136">
        <v>300</v>
      </c>
      <c r="I283" s="137"/>
      <c r="J283" s="137">
        <f t="shared" ref="J283:J314" si="54">ROUND(I283*H283,2)</f>
        <v>0</v>
      </c>
      <c r="K283" s="138"/>
      <c r="L283" s="25"/>
      <c r="M283" s="139" t="s">
        <v>1</v>
      </c>
      <c r="N283" s="140" t="s">
        <v>34</v>
      </c>
      <c r="O283" s="141">
        <v>0</v>
      </c>
      <c r="P283" s="141">
        <f t="shared" ref="P283:P314" si="55">O283*H283</f>
        <v>0</v>
      </c>
      <c r="Q283" s="141">
        <v>0</v>
      </c>
      <c r="R283" s="141">
        <f t="shared" ref="R283:R314" si="56">Q283*H283</f>
        <v>0</v>
      </c>
      <c r="S283" s="141">
        <v>0</v>
      </c>
      <c r="T283" s="142">
        <f t="shared" ref="T283:T314" si="57">S283*H283</f>
        <v>0</v>
      </c>
      <c r="AR283" s="143" t="s">
        <v>115</v>
      </c>
      <c r="AT283" s="143" t="s">
        <v>111</v>
      </c>
      <c r="AU283" s="143" t="s">
        <v>116</v>
      </c>
      <c r="AY283" s="13" t="s">
        <v>108</v>
      </c>
      <c r="BE283" s="144">
        <f t="shared" ref="BE283:BE314" si="58">IF(N283="základná",J283,0)</f>
        <v>0</v>
      </c>
      <c r="BF283" s="144">
        <f t="shared" ref="BF283:BF314" si="59">IF(N283="znížená",J283,0)</f>
        <v>0</v>
      </c>
      <c r="BG283" s="144">
        <f t="shared" ref="BG283:BG314" si="60">IF(N283="zákl. prenesená",J283,0)</f>
        <v>0</v>
      </c>
      <c r="BH283" s="144">
        <f t="shared" ref="BH283:BH314" si="61">IF(N283="zníž. prenesená",J283,0)</f>
        <v>0</v>
      </c>
      <c r="BI283" s="144">
        <f t="shared" ref="BI283:BI314" si="62">IF(N283="nulová",J283,0)</f>
        <v>0</v>
      </c>
      <c r="BJ283" s="13" t="s">
        <v>116</v>
      </c>
      <c r="BK283" s="144">
        <f t="shared" ref="BK283:BK314" si="63">ROUND(I283*H283,2)</f>
        <v>0</v>
      </c>
      <c r="BL283" s="13" t="s">
        <v>115</v>
      </c>
      <c r="BM283" s="143" t="s">
        <v>684</v>
      </c>
    </row>
    <row r="284" spans="2:65" s="1" customFormat="1" ht="16.5" customHeight="1" x14ac:dyDescent="0.2">
      <c r="B284" s="131"/>
      <c r="C284" s="145" t="s">
        <v>685</v>
      </c>
      <c r="D284" s="145" t="s">
        <v>106</v>
      </c>
      <c r="E284" s="146" t="s">
        <v>686</v>
      </c>
      <c r="F284" s="147" t="s">
        <v>687</v>
      </c>
      <c r="G284" s="148" t="s">
        <v>157</v>
      </c>
      <c r="H284" s="149">
        <v>300</v>
      </c>
      <c r="I284" s="150"/>
      <c r="J284" s="150">
        <f t="shared" si="54"/>
        <v>0</v>
      </c>
      <c r="K284" s="151"/>
      <c r="L284" s="152"/>
      <c r="M284" s="153" t="s">
        <v>1</v>
      </c>
      <c r="N284" s="154" t="s">
        <v>34</v>
      </c>
      <c r="O284" s="141">
        <v>0</v>
      </c>
      <c r="P284" s="141">
        <f t="shared" si="55"/>
        <v>0</v>
      </c>
      <c r="Q284" s="141">
        <v>0</v>
      </c>
      <c r="R284" s="141">
        <f t="shared" si="56"/>
        <v>0</v>
      </c>
      <c r="S284" s="141">
        <v>0</v>
      </c>
      <c r="T284" s="142">
        <f t="shared" si="57"/>
        <v>0</v>
      </c>
      <c r="AR284" s="143" t="s">
        <v>136</v>
      </c>
      <c r="AT284" s="143" t="s">
        <v>106</v>
      </c>
      <c r="AU284" s="143" t="s">
        <v>116</v>
      </c>
      <c r="AY284" s="13" t="s">
        <v>108</v>
      </c>
      <c r="BE284" s="144">
        <f t="shared" si="58"/>
        <v>0</v>
      </c>
      <c r="BF284" s="144">
        <f t="shared" si="59"/>
        <v>0</v>
      </c>
      <c r="BG284" s="144">
        <f t="shared" si="60"/>
        <v>0</v>
      </c>
      <c r="BH284" s="144">
        <f t="shared" si="61"/>
        <v>0</v>
      </c>
      <c r="BI284" s="144">
        <f t="shared" si="62"/>
        <v>0</v>
      </c>
      <c r="BJ284" s="13" t="s">
        <v>116</v>
      </c>
      <c r="BK284" s="144">
        <f t="shared" si="63"/>
        <v>0</v>
      </c>
      <c r="BL284" s="13" t="s">
        <v>115</v>
      </c>
      <c r="BM284" s="143" t="s">
        <v>688</v>
      </c>
    </row>
    <row r="285" spans="2:65" s="1" customFormat="1" ht="24.25" customHeight="1" x14ac:dyDescent="0.2">
      <c r="B285" s="131"/>
      <c r="C285" s="132" t="s">
        <v>689</v>
      </c>
      <c r="D285" s="132" t="s">
        <v>111</v>
      </c>
      <c r="E285" s="133" t="s">
        <v>690</v>
      </c>
      <c r="F285" s="134" t="s">
        <v>691</v>
      </c>
      <c r="G285" s="135" t="s">
        <v>114</v>
      </c>
      <c r="H285" s="136">
        <v>80</v>
      </c>
      <c r="I285" s="137"/>
      <c r="J285" s="137">
        <f t="shared" si="54"/>
        <v>0</v>
      </c>
      <c r="K285" s="138"/>
      <c r="L285" s="25"/>
      <c r="M285" s="139" t="s">
        <v>1</v>
      </c>
      <c r="N285" s="140" t="s">
        <v>34</v>
      </c>
      <c r="O285" s="141">
        <v>0.16700000000000001</v>
      </c>
      <c r="P285" s="141">
        <f t="shared" si="55"/>
        <v>13.360000000000001</v>
      </c>
      <c r="Q285" s="141">
        <v>0</v>
      </c>
      <c r="R285" s="141">
        <f t="shared" si="56"/>
        <v>0</v>
      </c>
      <c r="S285" s="141">
        <v>0</v>
      </c>
      <c r="T285" s="142">
        <f t="shared" si="57"/>
        <v>0</v>
      </c>
      <c r="AR285" s="143" t="s">
        <v>115</v>
      </c>
      <c r="AT285" s="143" t="s">
        <v>111</v>
      </c>
      <c r="AU285" s="143" t="s">
        <v>116</v>
      </c>
      <c r="AY285" s="13" t="s">
        <v>108</v>
      </c>
      <c r="BE285" s="144">
        <f t="shared" si="58"/>
        <v>0</v>
      </c>
      <c r="BF285" s="144">
        <f t="shared" si="59"/>
        <v>0</v>
      </c>
      <c r="BG285" s="144">
        <f t="shared" si="60"/>
        <v>0</v>
      </c>
      <c r="BH285" s="144">
        <f t="shared" si="61"/>
        <v>0</v>
      </c>
      <c r="BI285" s="144">
        <f t="shared" si="62"/>
        <v>0</v>
      </c>
      <c r="BJ285" s="13" t="s">
        <v>116</v>
      </c>
      <c r="BK285" s="144">
        <f t="shared" si="63"/>
        <v>0</v>
      </c>
      <c r="BL285" s="13" t="s">
        <v>115</v>
      </c>
      <c r="BM285" s="143" t="s">
        <v>692</v>
      </c>
    </row>
    <row r="286" spans="2:65" s="1" customFormat="1" ht="24.25" customHeight="1" x14ac:dyDescent="0.2">
      <c r="B286" s="131"/>
      <c r="C286" s="145" t="s">
        <v>693</v>
      </c>
      <c r="D286" s="145" t="s">
        <v>106</v>
      </c>
      <c r="E286" s="146" t="s">
        <v>694</v>
      </c>
      <c r="F286" s="147" t="s">
        <v>695</v>
      </c>
      <c r="G286" s="148" t="s">
        <v>114</v>
      </c>
      <c r="H286" s="149">
        <v>80</v>
      </c>
      <c r="I286" s="150"/>
      <c r="J286" s="150">
        <f t="shared" si="54"/>
        <v>0</v>
      </c>
      <c r="K286" s="151"/>
      <c r="L286" s="152"/>
      <c r="M286" s="153" t="s">
        <v>1</v>
      </c>
      <c r="N286" s="154" t="s">
        <v>34</v>
      </c>
      <c r="O286" s="141">
        <v>0</v>
      </c>
      <c r="P286" s="141">
        <f t="shared" si="55"/>
        <v>0</v>
      </c>
      <c r="Q286" s="141">
        <v>2.2000000000000001E-4</v>
      </c>
      <c r="R286" s="141">
        <f t="shared" si="56"/>
        <v>1.7600000000000001E-2</v>
      </c>
      <c r="S286" s="141">
        <v>0</v>
      </c>
      <c r="T286" s="142">
        <f t="shared" si="57"/>
        <v>0</v>
      </c>
      <c r="AR286" s="143" t="s">
        <v>120</v>
      </c>
      <c r="AT286" s="143" t="s">
        <v>106</v>
      </c>
      <c r="AU286" s="143" t="s">
        <v>116</v>
      </c>
      <c r="AY286" s="13" t="s">
        <v>108</v>
      </c>
      <c r="BE286" s="144">
        <f t="shared" si="58"/>
        <v>0</v>
      </c>
      <c r="BF286" s="144">
        <f t="shared" si="59"/>
        <v>0</v>
      </c>
      <c r="BG286" s="144">
        <f t="shared" si="60"/>
        <v>0</v>
      </c>
      <c r="BH286" s="144">
        <f t="shared" si="61"/>
        <v>0</v>
      </c>
      <c r="BI286" s="144">
        <f t="shared" si="62"/>
        <v>0</v>
      </c>
      <c r="BJ286" s="13" t="s">
        <v>116</v>
      </c>
      <c r="BK286" s="144">
        <f t="shared" si="63"/>
        <v>0</v>
      </c>
      <c r="BL286" s="13" t="s">
        <v>120</v>
      </c>
      <c r="BM286" s="143" t="s">
        <v>696</v>
      </c>
    </row>
    <row r="287" spans="2:65" s="1" customFormat="1" ht="16.5" customHeight="1" x14ac:dyDescent="0.2">
      <c r="B287" s="131"/>
      <c r="C287" s="132" t="s">
        <v>697</v>
      </c>
      <c r="D287" s="132" t="s">
        <v>111</v>
      </c>
      <c r="E287" s="133" t="s">
        <v>698</v>
      </c>
      <c r="F287" s="134" t="s">
        <v>699</v>
      </c>
      <c r="G287" s="135" t="s">
        <v>114</v>
      </c>
      <c r="H287" s="136">
        <v>8</v>
      </c>
      <c r="I287" s="137"/>
      <c r="J287" s="137">
        <f t="shared" si="54"/>
        <v>0</v>
      </c>
      <c r="K287" s="138"/>
      <c r="L287" s="25"/>
      <c r="M287" s="139" t="s">
        <v>1</v>
      </c>
      <c r="N287" s="140" t="s">
        <v>34</v>
      </c>
      <c r="O287" s="141">
        <v>0</v>
      </c>
      <c r="P287" s="141">
        <f t="shared" si="55"/>
        <v>0</v>
      </c>
      <c r="Q287" s="141">
        <v>0</v>
      </c>
      <c r="R287" s="141">
        <f t="shared" si="56"/>
        <v>0</v>
      </c>
      <c r="S287" s="141">
        <v>0</v>
      </c>
      <c r="T287" s="142">
        <f t="shared" si="57"/>
        <v>0</v>
      </c>
      <c r="AR287" s="143" t="s">
        <v>115</v>
      </c>
      <c r="AT287" s="143" t="s">
        <v>111</v>
      </c>
      <c r="AU287" s="143" t="s">
        <v>116</v>
      </c>
      <c r="AY287" s="13" t="s">
        <v>108</v>
      </c>
      <c r="BE287" s="144">
        <f t="shared" si="58"/>
        <v>0</v>
      </c>
      <c r="BF287" s="144">
        <f t="shared" si="59"/>
        <v>0</v>
      </c>
      <c r="BG287" s="144">
        <f t="shared" si="60"/>
        <v>0</v>
      </c>
      <c r="BH287" s="144">
        <f t="shared" si="61"/>
        <v>0</v>
      </c>
      <c r="BI287" s="144">
        <f t="shared" si="62"/>
        <v>0</v>
      </c>
      <c r="BJ287" s="13" t="s">
        <v>116</v>
      </c>
      <c r="BK287" s="144">
        <f t="shared" si="63"/>
        <v>0</v>
      </c>
      <c r="BL287" s="13" t="s">
        <v>115</v>
      </c>
      <c r="BM287" s="143" t="s">
        <v>700</v>
      </c>
    </row>
    <row r="288" spans="2:65" s="1" customFormat="1" ht="16.5" customHeight="1" x14ac:dyDescent="0.2">
      <c r="B288" s="131"/>
      <c r="C288" s="145" t="s">
        <v>701</v>
      </c>
      <c r="D288" s="145" t="s">
        <v>106</v>
      </c>
      <c r="E288" s="146" t="s">
        <v>702</v>
      </c>
      <c r="F288" s="147" t="s">
        <v>703</v>
      </c>
      <c r="G288" s="148" t="s">
        <v>114</v>
      </c>
      <c r="H288" s="149">
        <v>8</v>
      </c>
      <c r="I288" s="150"/>
      <c r="J288" s="150">
        <f t="shared" si="54"/>
        <v>0</v>
      </c>
      <c r="K288" s="151"/>
      <c r="L288" s="152"/>
      <c r="M288" s="153" t="s">
        <v>1</v>
      </c>
      <c r="N288" s="154" t="s">
        <v>34</v>
      </c>
      <c r="O288" s="141">
        <v>0</v>
      </c>
      <c r="P288" s="141">
        <f t="shared" si="55"/>
        <v>0</v>
      </c>
      <c r="Q288" s="141">
        <v>0</v>
      </c>
      <c r="R288" s="141">
        <f t="shared" si="56"/>
        <v>0</v>
      </c>
      <c r="S288" s="141">
        <v>0</v>
      </c>
      <c r="T288" s="142">
        <f t="shared" si="57"/>
        <v>0</v>
      </c>
      <c r="AR288" s="143" t="s">
        <v>136</v>
      </c>
      <c r="AT288" s="143" t="s">
        <v>106</v>
      </c>
      <c r="AU288" s="143" t="s">
        <v>116</v>
      </c>
      <c r="AY288" s="13" t="s">
        <v>108</v>
      </c>
      <c r="BE288" s="144">
        <f t="shared" si="58"/>
        <v>0</v>
      </c>
      <c r="BF288" s="144">
        <f t="shared" si="59"/>
        <v>0</v>
      </c>
      <c r="BG288" s="144">
        <f t="shared" si="60"/>
        <v>0</v>
      </c>
      <c r="BH288" s="144">
        <f t="shared" si="61"/>
        <v>0</v>
      </c>
      <c r="BI288" s="144">
        <f t="shared" si="62"/>
        <v>0</v>
      </c>
      <c r="BJ288" s="13" t="s">
        <v>116</v>
      </c>
      <c r="BK288" s="144">
        <f t="shared" si="63"/>
        <v>0</v>
      </c>
      <c r="BL288" s="13" t="s">
        <v>115</v>
      </c>
      <c r="BM288" s="143" t="s">
        <v>704</v>
      </c>
    </row>
    <row r="289" spans="2:65" s="1" customFormat="1" ht="24.25" customHeight="1" x14ac:dyDescent="0.2">
      <c r="B289" s="131"/>
      <c r="C289" s="132" t="s">
        <v>705</v>
      </c>
      <c r="D289" s="132" t="s">
        <v>111</v>
      </c>
      <c r="E289" s="133" t="s">
        <v>690</v>
      </c>
      <c r="F289" s="134" t="s">
        <v>691</v>
      </c>
      <c r="G289" s="135" t="s">
        <v>114</v>
      </c>
      <c r="H289" s="136">
        <v>100</v>
      </c>
      <c r="I289" s="137"/>
      <c r="J289" s="137">
        <f t="shared" si="54"/>
        <v>0</v>
      </c>
      <c r="K289" s="138"/>
      <c r="L289" s="25"/>
      <c r="M289" s="139" t="s">
        <v>1</v>
      </c>
      <c r="N289" s="140" t="s">
        <v>34</v>
      </c>
      <c r="O289" s="141">
        <v>0.16700000000000001</v>
      </c>
      <c r="P289" s="141">
        <f t="shared" si="55"/>
        <v>16.7</v>
      </c>
      <c r="Q289" s="141">
        <v>0</v>
      </c>
      <c r="R289" s="141">
        <f t="shared" si="56"/>
        <v>0</v>
      </c>
      <c r="S289" s="141">
        <v>0</v>
      </c>
      <c r="T289" s="142">
        <f t="shared" si="57"/>
        <v>0</v>
      </c>
      <c r="AR289" s="143" t="s">
        <v>115</v>
      </c>
      <c r="AT289" s="143" t="s">
        <v>111</v>
      </c>
      <c r="AU289" s="143" t="s">
        <v>116</v>
      </c>
      <c r="AY289" s="13" t="s">
        <v>108</v>
      </c>
      <c r="BE289" s="144">
        <f t="shared" si="58"/>
        <v>0</v>
      </c>
      <c r="BF289" s="144">
        <f t="shared" si="59"/>
        <v>0</v>
      </c>
      <c r="BG289" s="144">
        <f t="shared" si="60"/>
        <v>0</v>
      </c>
      <c r="BH289" s="144">
        <f t="shared" si="61"/>
        <v>0</v>
      </c>
      <c r="BI289" s="144">
        <f t="shared" si="62"/>
        <v>0</v>
      </c>
      <c r="BJ289" s="13" t="s">
        <v>116</v>
      </c>
      <c r="BK289" s="144">
        <f t="shared" si="63"/>
        <v>0</v>
      </c>
      <c r="BL289" s="13" t="s">
        <v>115</v>
      </c>
      <c r="BM289" s="143" t="s">
        <v>706</v>
      </c>
    </row>
    <row r="290" spans="2:65" s="1" customFormat="1" ht="24.25" customHeight="1" x14ac:dyDescent="0.2">
      <c r="B290" s="131"/>
      <c r="C290" s="145" t="s">
        <v>707</v>
      </c>
      <c r="D290" s="145" t="s">
        <v>106</v>
      </c>
      <c r="E290" s="146" t="s">
        <v>708</v>
      </c>
      <c r="F290" s="147" t="s">
        <v>709</v>
      </c>
      <c r="G290" s="148" t="s">
        <v>114</v>
      </c>
      <c r="H290" s="149">
        <v>100</v>
      </c>
      <c r="I290" s="150"/>
      <c r="J290" s="150">
        <f t="shared" si="54"/>
        <v>0</v>
      </c>
      <c r="K290" s="151"/>
      <c r="L290" s="152"/>
      <c r="M290" s="153" t="s">
        <v>1</v>
      </c>
      <c r="N290" s="154" t="s">
        <v>34</v>
      </c>
      <c r="O290" s="141">
        <v>0</v>
      </c>
      <c r="P290" s="141">
        <f t="shared" si="55"/>
        <v>0</v>
      </c>
      <c r="Q290" s="141">
        <v>2.2000000000000001E-4</v>
      </c>
      <c r="R290" s="141">
        <f t="shared" si="56"/>
        <v>2.2000000000000002E-2</v>
      </c>
      <c r="S290" s="141">
        <v>0</v>
      </c>
      <c r="T290" s="142">
        <f t="shared" si="57"/>
        <v>0</v>
      </c>
      <c r="AR290" s="143" t="s">
        <v>136</v>
      </c>
      <c r="AT290" s="143" t="s">
        <v>106</v>
      </c>
      <c r="AU290" s="143" t="s">
        <v>116</v>
      </c>
      <c r="AY290" s="13" t="s">
        <v>108</v>
      </c>
      <c r="BE290" s="144">
        <f t="shared" si="58"/>
        <v>0</v>
      </c>
      <c r="BF290" s="144">
        <f t="shared" si="59"/>
        <v>0</v>
      </c>
      <c r="BG290" s="144">
        <f t="shared" si="60"/>
        <v>0</v>
      </c>
      <c r="BH290" s="144">
        <f t="shared" si="61"/>
        <v>0</v>
      </c>
      <c r="BI290" s="144">
        <f t="shared" si="62"/>
        <v>0</v>
      </c>
      <c r="BJ290" s="13" t="s">
        <v>116</v>
      </c>
      <c r="BK290" s="144">
        <f t="shared" si="63"/>
        <v>0</v>
      </c>
      <c r="BL290" s="13" t="s">
        <v>115</v>
      </c>
      <c r="BM290" s="143" t="s">
        <v>710</v>
      </c>
    </row>
    <row r="291" spans="2:65" s="1" customFormat="1" ht="24.25" customHeight="1" x14ac:dyDescent="0.2">
      <c r="B291" s="131"/>
      <c r="C291" s="132" t="s">
        <v>711</v>
      </c>
      <c r="D291" s="132" t="s">
        <v>111</v>
      </c>
      <c r="E291" s="133" t="s">
        <v>682</v>
      </c>
      <c r="F291" s="134" t="s">
        <v>683</v>
      </c>
      <c r="G291" s="135" t="s">
        <v>157</v>
      </c>
      <c r="H291" s="136">
        <v>330</v>
      </c>
      <c r="I291" s="137"/>
      <c r="J291" s="137">
        <f t="shared" si="54"/>
        <v>0</v>
      </c>
      <c r="K291" s="138"/>
      <c r="L291" s="25"/>
      <c r="M291" s="139" t="s">
        <v>1</v>
      </c>
      <c r="N291" s="140" t="s">
        <v>34</v>
      </c>
      <c r="O291" s="141">
        <v>0</v>
      </c>
      <c r="P291" s="141">
        <f t="shared" si="55"/>
        <v>0</v>
      </c>
      <c r="Q291" s="141">
        <v>0</v>
      </c>
      <c r="R291" s="141">
        <f t="shared" si="56"/>
        <v>0</v>
      </c>
      <c r="S291" s="141">
        <v>0</v>
      </c>
      <c r="T291" s="142">
        <f t="shared" si="57"/>
        <v>0</v>
      </c>
      <c r="AR291" s="143" t="s">
        <v>115</v>
      </c>
      <c r="AT291" s="143" t="s">
        <v>111</v>
      </c>
      <c r="AU291" s="143" t="s">
        <v>116</v>
      </c>
      <c r="AY291" s="13" t="s">
        <v>108</v>
      </c>
      <c r="BE291" s="144">
        <f t="shared" si="58"/>
        <v>0</v>
      </c>
      <c r="BF291" s="144">
        <f t="shared" si="59"/>
        <v>0</v>
      </c>
      <c r="BG291" s="144">
        <f t="shared" si="60"/>
        <v>0</v>
      </c>
      <c r="BH291" s="144">
        <f t="shared" si="61"/>
        <v>0</v>
      </c>
      <c r="BI291" s="144">
        <f t="shared" si="62"/>
        <v>0</v>
      </c>
      <c r="BJ291" s="13" t="s">
        <v>116</v>
      </c>
      <c r="BK291" s="144">
        <f t="shared" si="63"/>
        <v>0</v>
      </c>
      <c r="BL291" s="13" t="s">
        <v>115</v>
      </c>
      <c r="BM291" s="143" t="s">
        <v>712</v>
      </c>
    </row>
    <row r="292" spans="2:65" s="1" customFormat="1" ht="24.25" customHeight="1" x14ac:dyDescent="0.2">
      <c r="B292" s="131"/>
      <c r="C292" s="145" t="s">
        <v>713</v>
      </c>
      <c r="D292" s="145" t="s">
        <v>106</v>
      </c>
      <c r="E292" s="146" t="s">
        <v>714</v>
      </c>
      <c r="F292" s="147" t="s">
        <v>715</v>
      </c>
      <c r="G292" s="148" t="s">
        <v>157</v>
      </c>
      <c r="H292" s="149">
        <v>330</v>
      </c>
      <c r="I292" s="150"/>
      <c r="J292" s="150">
        <f t="shared" si="54"/>
        <v>0</v>
      </c>
      <c r="K292" s="151"/>
      <c r="L292" s="152"/>
      <c r="M292" s="153" t="s">
        <v>1</v>
      </c>
      <c r="N292" s="154" t="s">
        <v>34</v>
      </c>
      <c r="O292" s="141">
        <v>0</v>
      </c>
      <c r="P292" s="141">
        <f t="shared" si="55"/>
        <v>0</v>
      </c>
      <c r="Q292" s="141">
        <v>0</v>
      </c>
      <c r="R292" s="141">
        <f t="shared" si="56"/>
        <v>0</v>
      </c>
      <c r="S292" s="141">
        <v>0</v>
      </c>
      <c r="T292" s="142">
        <f t="shared" si="57"/>
        <v>0</v>
      </c>
      <c r="AR292" s="143" t="s">
        <v>136</v>
      </c>
      <c r="AT292" s="143" t="s">
        <v>106</v>
      </c>
      <c r="AU292" s="143" t="s">
        <v>116</v>
      </c>
      <c r="AY292" s="13" t="s">
        <v>108</v>
      </c>
      <c r="BE292" s="144">
        <f t="shared" si="58"/>
        <v>0</v>
      </c>
      <c r="BF292" s="144">
        <f t="shared" si="59"/>
        <v>0</v>
      </c>
      <c r="BG292" s="144">
        <f t="shared" si="60"/>
        <v>0</v>
      </c>
      <c r="BH292" s="144">
        <f t="shared" si="61"/>
        <v>0</v>
      </c>
      <c r="BI292" s="144">
        <f t="shared" si="62"/>
        <v>0</v>
      </c>
      <c r="BJ292" s="13" t="s">
        <v>116</v>
      </c>
      <c r="BK292" s="144">
        <f t="shared" si="63"/>
        <v>0</v>
      </c>
      <c r="BL292" s="13" t="s">
        <v>115</v>
      </c>
      <c r="BM292" s="143" t="s">
        <v>716</v>
      </c>
    </row>
    <row r="293" spans="2:65" s="1" customFormat="1" ht="24.25" customHeight="1" x14ac:dyDescent="0.2">
      <c r="B293" s="131"/>
      <c r="C293" s="132" t="s">
        <v>717</v>
      </c>
      <c r="D293" s="132" t="s">
        <v>111</v>
      </c>
      <c r="E293" s="133" t="s">
        <v>718</v>
      </c>
      <c r="F293" s="134" t="s">
        <v>719</v>
      </c>
      <c r="G293" s="135" t="s">
        <v>114</v>
      </c>
      <c r="H293" s="136">
        <v>50</v>
      </c>
      <c r="I293" s="137"/>
      <c r="J293" s="137">
        <f t="shared" si="54"/>
        <v>0</v>
      </c>
      <c r="K293" s="138"/>
      <c r="L293" s="25"/>
      <c r="M293" s="139" t="s">
        <v>1</v>
      </c>
      <c r="N293" s="140" t="s">
        <v>34</v>
      </c>
      <c r="O293" s="141">
        <v>0</v>
      </c>
      <c r="P293" s="141">
        <f t="shared" si="55"/>
        <v>0</v>
      </c>
      <c r="Q293" s="141">
        <v>0</v>
      </c>
      <c r="R293" s="141">
        <f t="shared" si="56"/>
        <v>0</v>
      </c>
      <c r="S293" s="141">
        <v>0</v>
      </c>
      <c r="T293" s="142">
        <f t="shared" si="57"/>
        <v>0</v>
      </c>
      <c r="AR293" s="143" t="s">
        <v>115</v>
      </c>
      <c r="AT293" s="143" t="s">
        <v>111</v>
      </c>
      <c r="AU293" s="143" t="s">
        <v>116</v>
      </c>
      <c r="AY293" s="13" t="s">
        <v>108</v>
      </c>
      <c r="BE293" s="144">
        <f t="shared" si="58"/>
        <v>0</v>
      </c>
      <c r="BF293" s="144">
        <f t="shared" si="59"/>
        <v>0</v>
      </c>
      <c r="BG293" s="144">
        <f t="shared" si="60"/>
        <v>0</v>
      </c>
      <c r="BH293" s="144">
        <f t="shared" si="61"/>
        <v>0</v>
      </c>
      <c r="BI293" s="144">
        <f t="shared" si="62"/>
        <v>0</v>
      </c>
      <c r="BJ293" s="13" t="s">
        <v>116</v>
      </c>
      <c r="BK293" s="144">
        <f t="shared" si="63"/>
        <v>0</v>
      </c>
      <c r="BL293" s="13" t="s">
        <v>115</v>
      </c>
      <c r="BM293" s="143" t="s">
        <v>720</v>
      </c>
    </row>
    <row r="294" spans="2:65" s="1" customFormat="1" ht="16.5" customHeight="1" x14ac:dyDescent="0.2">
      <c r="B294" s="131"/>
      <c r="C294" s="145" t="s">
        <v>721</v>
      </c>
      <c r="D294" s="145" t="s">
        <v>106</v>
      </c>
      <c r="E294" s="146" t="s">
        <v>722</v>
      </c>
      <c r="F294" s="147" t="s">
        <v>723</v>
      </c>
      <c r="G294" s="148" t="s">
        <v>114</v>
      </c>
      <c r="H294" s="149">
        <v>70</v>
      </c>
      <c r="I294" s="150"/>
      <c r="J294" s="150">
        <f t="shared" si="54"/>
        <v>0</v>
      </c>
      <c r="K294" s="151"/>
      <c r="L294" s="152"/>
      <c r="M294" s="153" t="s">
        <v>1</v>
      </c>
      <c r="N294" s="154" t="s">
        <v>34</v>
      </c>
      <c r="O294" s="141">
        <v>0</v>
      </c>
      <c r="P294" s="141">
        <f t="shared" si="55"/>
        <v>0</v>
      </c>
      <c r="Q294" s="141">
        <v>0</v>
      </c>
      <c r="R294" s="141">
        <f t="shared" si="56"/>
        <v>0</v>
      </c>
      <c r="S294" s="141">
        <v>0</v>
      </c>
      <c r="T294" s="142">
        <f t="shared" si="57"/>
        <v>0</v>
      </c>
      <c r="AR294" s="143" t="s">
        <v>136</v>
      </c>
      <c r="AT294" s="143" t="s">
        <v>106</v>
      </c>
      <c r="AU294" s="143" t="s">
        <v>116</v>
      </c>
      <c r="AY294" s="13" t="s">
        <v>108</v>
      </c>
      <c r="BE294" s="144">
        <f t="shared" si="58"/>
        <v>0</v>
      </c>
      <c r="BF294" s="144">
        <f t="shared" si="59"/>
        <v>0</v>
      </c>
      <c r="BG294" s="144">
        <f t="shared" si="60"/>
        <v>0</v>
      </c>
      <c r="BH294" s="144">
        <f t="shared" si="61"/>
        <v>0</v>
      </c>
      <c r="BI294" s="144">
        <f t="shared" si="62"/>
        <v>0</v>
      </c>
      <c r="BJ294" s="13" t="s">
        <v>116</v>
      </c>
      <c r="BK294" s="144">
        <f t="shared" si="63"/>
        <v>0</v>
      </c>
      <c r="BL294" s="13" t="s">
        <v>115</v>
      </c>
      <c r="BM294" s="143" t="s">
        <v>724</v>
      </c>
    </row>
    <row r="295" spans="2:65" s="1" customFormat="1" ht="16.5" customHeight="1" x14ac:dyDescent="0.2">
      <c r="B295" s="131"/>
      <c r="C295" s="132" t="s">
        <v>725</v>
      </c>
      <c r="D295" s="132" t="s">
        <v>111</v>
      </c>
      <c r="E295" s="133" t="s">
        <v>726</v>
      </c>
      <c r="F295" s="134" t="s">
        <v>727</v>
      </c>
      <c r="G295" s="135" t="s">
        <v>114</v>
      </c>
      <c r="H295" s="136">
        <v>100</v>
      </c>
      <c r="I295" s="137"/>
      <c r="J295" s="137">
        <f t="shared" si="54"/>
        <v>0</v>
      </c>
      <c r="K295" s="138"/>
      <c r="L295" s="25"/>
      <c r="M295" s="139" t="s">
        <v>1</v>
      </c>
      <c r="N295" s="140" t="s">
        <v>34</v>
      </c>
      <c r="O295" s="141">
        <v>0</v>
      </c>
      <c r="P295" s="141">
        <f t="shared" si="55"/>
        <v>0</v>
      </c>
      <c r="Q295" s="141">
        <v>0</v>
      </c>
      <c r="R295" s="141">
        <f t="shared" si="56"/>
        <v>0</v>
      </c>
      <c r="S295" s="141">
        <v>0</v>
      </c>
      <c r="T295" s="142">
        <f t="shared" si="57"/>
        <v>0</v>
      </c>
      <c r="AR295" s="143" t="s">
        <v>115</v>
      </c>
      <c r="AT295" s="143" t="s">
        <v>111</v>
      </c>
      <c r="AU295" s="143" t="s">
        <v>116</v>
      </c>
      <c r="AY295" s="13" t="s">
        <v>108</v>
      </c>
      <c r="BE295" s="144">
        <f t="shared" si="58"/>
        <v>0</v>
      </c>
      <c r="BF295" s="144">
        <f t="shared" si="59"/>
        <v>0</v>
      </c>
      <c r="BG295" s="144">
        <f t="shared" si="60"/>
        <v>0</v>
      </c>
      <c r="BH295" s="144">
        <f t="shared" si="61"/>
        <v>0</v>
      </c>
      <c r="BI295" s="144">
        <f t="shared" si="62"/>
        <v>0</v>
      </c>
      <c r="BJ295" s="13" t="s">
        <v>116</v>
      </c>
      <c r="BK295" s="144">
        <f t="shared" si="63"/>
        <v>0</v>
      </c>
      <c r="BL295" s="13" t="s">
        <v>115</v>
      </c>
      <c r="BM295" s="143" t="s">
        <v>728</v>
      </c>
    </row>
    <row r="296" spans="2:65" s="1" customFormat="1" ht="24.25" customHeight="1" x14ac:dyDescent="0.2">
      <c r="B296" s="131"/>
      <c r="C296" s="145" t="s">
        <v>729</v>
      </c>
      <c r="D296" s="145" t="s">
        <v>106</v>
      </c>
      <c r="E296" s="146" t="s">
        <v>730</v>
      </c>
      <c r="F296" s="147" t="s">
        <v>731</v>
      </c>
      <c r="G296" s="148" t="s">
        <v>114</v>
      </c>
      <c r="H296" s="149">
        <v>100</v>
      </c>
      <c r="I296" s="150"/>
      <c r="J296" s="150">
        <f t="shared" si="54"/>
        <v>0</v>
      </c>
      <c r="K296" s="151"/>
      <c r="L296" s="152"/>
      <c r="M296" s="153" t="s">
        <v>1</v>
      </c>
      <c r="N296" s="154" t="s">
        <v>34</v>
      </c>
      <c r="O296" s="141">
        <v>0</v>
      </c>
      <c r="P296" s="141">
        <f t="shared" si="55"/>
        <v>0</v>
      </c>
      <c r="Q296" s="141">
        <v>0</v>
      </c>
      <c r="R296" s="141">
        <f t="shared" si="56"/>
        <v>0</v>
      </c>
      <c r="S296" s="141">
        <v>0</v>
      </c>
      <c r="T296" s="142">
        <f t="shared" si="57"/>
        <v>0</v>
      </c>
      <c r="AR296" s="143" t="s">
        <v>136</v>
      </c>
      <c r="AT296" s="143" t="s">
        <v>106</v>
      </c>
      <c r="AU296" s="143" t="s">
        <v>116</v>
      </c>
      <c r="AY296" s="13" t="s">
        <v>108</v>
      </c>
      <c r="BE296" s="144">
        <f t="shared" si="58"/>
        <v>0</v>
      </c>
      <c r="BF296" s="144">
        <f t="shared" si="59"/>
        <v>0</v>
      </c>
      <c r="BG296" s="144">
        <f t="shared" si="60"/>
        <v>0</v>
      </c>
      <c r="BH296" s="144">
        <f t="shared" si="61"/>
        <v>0</v>
      </c>
      <c r="BI296" s="144">
        <f t="shared" si="62"/>
        <v>0</v>
      </c>
      <c r="BJ296" s="13" t="s">
        <v>116</v>
      </c>
      <c r="BK296" s="144">
        <f t="shared" si="63"/>
        <v>0</v>
      </c>
      <c r="BL296" s="13" t="s">
        <v>115</v>
      </c>
      <c r="BM296" s="143" t="s">
        <v>732</v>
      </c>
    </row>
    <row r="297" spans="2:65" s="1" customFormat="1" ht="24.25" customHeight="1" x14ac:dyDescent="0.2">
      <c r="B297" s="131"/>
      <c r="C297" s="132" t="s">
        <v>733</v>
      </c>
      <c r="D297" s="132" t="s">
        <v>111</v>
      </c>
      <c r="E297" s="133" t="s">
        <v>581</v>
      </c>
      <c r="F297" s="134" t="s">
        <v>582</v>
      </c>
      <c r="G297" s="135" t="s">
        <v>114</v>
      </c>
      <c r="H297" s="136">
        <v>7</v>
      </c>
      <c r="I297" s="137"/>
      <c r="J297" s="137">
        <f t="shared" si="54"/>
        <v>0</v>
      </c>
      <c r="K297" s="138"/>
      <c r="L297" s="25"/>
      <c r="M297" s="139" t="s">
        <v>1</v>
      </c>
      <c r="N297" s="140" t="s">
        <v>34</v>
      </c>
      <c r="O297" s="141">
        <v>1.18</v>
      </c>
      <c r="P297" s="141">
        <f t="shared" si="55"/>
        <v>8.26</v>
      </c>
      <c r="Q297" s="141">
        <v>0</v>
      </c>
      <c r="R297" s="141">
        <f t="shared" si="56"/>
        <v>0</v>
      </c>
      <c r="S297" s="141">
        <v>0</v>
      </c>
      <c r="T297" s="142">
        <f t="shared" si="57"/>
        <v>0</v>
      </c>
      <c r="AR297" s="143" t="s">
        <v>115</v>
      </c>
      <c r="AT297" s="143" t="s">
        <v>111</v>
      </c>
      <c r="AU297" s="143" t="s">
        <v>116</v>
      </c>
      <c r="AY297" s="13" t="s">
        <v>108</v>
      </c>
      <c r="BE297" s="144">
        <f t="shared" si="58"/>
        <v>0</v>
      </c>
      <c r="BF297" s="144">
        <f t="shared" si="59"/>
        <v>0</v>
      </c>
      <c r="BG297" s="144">
        <f t="shared" si="60"/>
        <v>0</v>
      </c>
      <c r="BH297" s="144">
        <f t="shared" si="61"/>
        <v>0</v>
      </c>
      <c r="BI297" s="144">
        <f t="shared" si="62"/>
        <v>0</v>
      </c>
      <c r="BJ297" s="13" t="s">
        <v>116</v>
      </c>
      <c r="BK297" s="144">
        <f t="shared" si="63"/>
        <v>0</v>
      </c>
      <c r="BL297" s="13" t="s">
        <v>115</v>
      </c>
      <c r="BM297" s="143" t="s">
        <v>734</v>
      </c>
    </row>
    <row r="298" spans="2:65" s="1" customFormat="1" ht="24.25" customHeight="1" x14ac:dyDescent="0.2">
      <c r="B298" s="131"/>
      <c r="C298" s="145" t="s">
        <v>735</v>
      </c>
      <c r="D298" s="145" t="s">
        <v>106</v>
      </c>
      <c r="E298" s="146" t="s">
        <v>736</v>
      </c>
      <c r="F298" s="147" t="s">
        <v>737</v>
      </c>
      <c r="G298" s="148" t="s">
        <v>114</v>
      </c>
      <c r="H298" s="149">
        <v>7</v>
      </c>
      <c r="I298" s="150"/>
      <c r="J298" s="150">
        <f t="shared" si="54"/>
        <v>0</v>
      </c>
      <c r="K298" s="151"/>
      <c r="L298" s="152"/>
      <c r="M298" s="153" t="s">
        <v>1</v>
      </c>
      <c r="N298" s="154" t="s">
        <v>34</v>
      </c>
      <c r="O298" s="141">
        <v>0</v>
      </c>
      <c r="P298" s="141">
        <f t="shared" si="55"/>
        <v>0</v>
      </c>
      <c r="Q298" s="141">
        <v>0</v>
      </c>
      <c r="R298" s="141">
        <f t="shared" si="56"/>
        <v>0</v>
      </c>
      <c r="S298" s="141">
        <v>0</v>
      </c>
      <c r="T298" s="142">
        <f t="shared" si="57"/>
        <v>0</v>
      </c>
      <c r="AR298" s="143" t="s">
        <v>136</v>
      </c>
      <c r="AT298" s="143" t="s">
        <v>106</v>
      </c>
      <c r="AU298" s="143" t="s">
        <v>116</v>
      </c>
      <c r="AY298" s="13" t="s">
        <v>108</v>
      </c>
      <c r="BE298" s="144">
        <f t="shared" si="58"/>
        <v>0</v>
      </c>
      <c r="BF298" s="144">
        <f t="shared" si="59"/>
        <v>0</v>
      </c>
      <c r="BG298" s="144">
        <f t="shared" si="60"/>
        <v>0</v>
      </c>
      <c r="BH298" s="144">
        <f t="shared" si="61"/>
        <v>0</v>
      </c>
      <c r="BI298" s="144">
        <f t="shared" si="62"/>
        <v>0</v>
      </c>
      <c r="BJ298" s="13" t="s">
        <v>116</v>
      </c>
      <c r="BK298" s="144">
        <f t="shared" si="63"/>
        <v>0</v>
      </c>
      <c r="BL298" s="13" t="s">
        <v>115</v>
      </c>
      <c r="BM298" s="143" t="s">
        <v>738</v>
      </c>
    </row>
    <row r="299" spans="2:65" s="1" customFormat="1" ht="24.25" customHeight="1" x14ac:dyDescent="0.2">
      <c r="B299" s="131"/>
      <c r="C299" s="132" t="s">
        <v>739</v>
      </c>
      <c r="D299" s="132" t="s">
        <v>111</v>
      </c>
      <c r="E299" s="133" t="s">
        <v>740</v>
      </c>
      <c r="F299" s="134" t="s">
        <v>741</v>
      </c>
      <c r="G299" s="135" t="s">
        <v>157</v>
      </c>
      <c r="H299" s="136">
        <v>75</v>
      </c>
      <c r="I299" s="137"/>
      <c r="J299" s="137">
        <f t="shared" si="54"/>
        <v>0</v>
      </c>
      <c r="K299" s="138"/>
      <c r="L299" s="25"/>
      <c r="M299" s="139" t="s">
        <v>1</v>
      </c>
      <c r="N299" s="140" t="s">
        <v>34</v>
      </c>
      <c r="O299" s="141">
        <v>0</v>
      </c>
      <c r="P299" s="141">
        <f t="shared" si="55"/>
        <v>0</v>
      </c>
      <c r="Q299" s="141">
        <v>0</v>
      </c>
      <c r="R299" s="141">
        <f t="shared" si="56"/>
        <v>0</v>
      </c>
      <c r="S299" s="141">
        <v>0</v>
      </c>
      <c r="T299" s="142">
        <f t="shared" si="57"/>
        <v>0</v>
      </c>
      <c r="AR299" s="143" t="s">
        <v>115</v>
      </c>
      <c r="AT299" s="143" t="s">
        <v>111</v>
      </c>
      <c r="AU299" s="143" t="s">
        <v>116</v>
      </c>
      <c r="AY299" s="13" t="s">
        <v>108</v>
      </c>
      <c r="BE299" s="144">
        <f t="shared" si="58"/>
        <v>0</v>
      </c>
      <c r="BF299" s="144">
        <f t="shared" si="59"/>
        <v>0</v>
      </c>
      <c r="BG299" s="144">
        <f t="shared" si="60"/>
        <v>0</v>
      </c>
      <c r="BH299" s="144">
        <f t="shared" si="61"/>
        <v>0</v>
      </c>
      <c r="BI299" s="144">
        <f t="shared" si="62"/>
        <v>0</v>
      </c>
      <c r="BJ299" s="13" t="s">
        <v>116</v>
      </c>
      <c r="BK299" s="144">
        <f t="shared" si="63"/>
        <v>0</v>
      </c>
      <c r="BL299" s="13" t="s">
        <v>115</v>
      </c>
      <c r="BM299" s="143" t="s">
        <v>742</v>
      </c>
    </row>
    <row r="300" spans="2:65" s="1" customFormat="1" ht="24.25" customHeight="1" x14ac:dyDescent="0.2">
      <c r="B300" s="131"/>
      <c r="C300" s="145" t="s">
        <v>743</v>
      </c>
      <c r="D300" s="145" t="s">
        <v>106</v>
      </c>
      <c r="E300" s="146" t="s">
        <v>744</v>
      </c>
      <c r="F300" s="147" t="s">
        <v>745</v>
      </c>
      <c r="G300" s="148" t="s">
        <v>157</v>
      </c>
      <c r="H300" s="149">
        <v>75</v>
      </c>
      <c r="I300" s="150"/>
      <c r="J300" s="150">
        <f t="shared" si="54"/>
        <v>0</v>
      </c>
      <c r="K300" s="151"/>
      <c r="L300" s="152"/>
      <c r="M300" s="153" t="s">
        <v>1</v>
      </c>
      <c r="N300" s="154" t="s">
        <v>34</v>
      </c>
      <c r="O300" s="141">
        <v>0</v>
      </c>
      <c r="P300" s="141">
        <f t="shared" si="55"/>
        <v>0</v>
      </c>
      <c r="Q300" s="141">
        <v>0</v>
      </c>
      <c r="R300" s="141">
        <f t="shared" si="56"/>
        <v>0</v>
      </c>
      <c r="S300" s="141">
        <v>0</v>
      </c>
      <c r="T300" s="142">
        <f t="shared" si="57"/>
        <v>0</v>
      </c>
      <c r="AR300" s="143" t="s">
        <v>136</v>
      </c>
      <c r="AT300" s="143" t="s">
        <v>106</v>
      </c>
      <c r="AU300" s="143" t="s">
        <v>116</v>
      </c>
      <c r="AY300" s="13" t="s">
        <v>108</v>
      </c>
      <c r="BE300" s="144">
        <f t="shared" si="58"/>
        <v>0</v>
      </c>
      <c r="BF300" s="144">
        <f t="shared" si="59"/>
        <v>0</v>
      </c>
      <c r="BG300" s="144">
        <f t="shared" si="60"/>
        <v>0</v>
      </c>
      <c r="BH300" s="144">
        <f t="shared" si="61"/>
        <v>0</v>
      </c>
      <c r="BI300" s="144">
        <f t="shared" si="62"/>
        <v>0</v>
      </c>
      <c r="BJ300" s="13" t="s">
        <v>116</v>
      </c>
      <c r="BK300" s="144">
        <f t="shared" si="63"/>
        <v>0</v>
      </c>
      <c r="BL300" s="13" t="s">
        <v>115</v>
      </c>
      <c r="BM300" s="143" t="s">
        <v>746</v>
      </c>
    </row>
    <row r="301" spans="2:65" s="1" customFormat="1" ht="24.25" customHeight="1" x14ac:dyDescent="0.2">
      <c r="B301" s="131"/>
      <c r="C301" s="132" t="s">
        <v>747</v>
      </c>
      <c r="D301" s="132" t="s">
        <v>111</v>
      </c>
      <c r="E301" s="133" t="s">
        <v>748</v>
      </c>
      <c r="F301" s="134" t="s">
        <v>749</v>
      </c>
      <c r="G301" s="135" t="s">
        <v>157</v>
      </c>
      <c r="H301" s="136">
        <v>180</v>
      </c>
      <c r="I301" s="137"/>
      <c r="J301" s="137">
        <f t="shared" si="54"/>
        <v>0</v>
      </c>
      <c r="K301" s="138"/>
      <c r="L301" s="25"/>
      <c r="M301" s="139" t="s">
        <v>1</v>
      </c>
      <c r="N301" s="140" t="s">
        <v>34</v>
      </c>
      <c r="O301" s="141">
        <v>0</v>
      </c>
      <c r="P301" s="141">
        <f t="shared" si="55"/>
        <v>0</v>
      </c>
      <c r="Q301" s="141">
        <v>0</v>
      </c>
      <c r="R301" s="141">
        <f t="shared" si="56"/>
        <v>0</v>
      </c>
      <c r="S301" s="141">
        <v>0</v>
      </c>
      <c r="T301" s="142">
        <f t="shared" si="57"/>
        <v>0</v>
      </c>
      <c r="AR301" s="143" t="s">
        <v>115</v>
      </c>
      <c r="AT301" s="143" t="s">
        <v>111</v>
      </c>
      <c r="AU301" s="143" t="s">
        <v>116</v>
      </c>
      <c r="AY301" s="13" t="s">
        <v>108</v>
      </c>
      <c r="BE301" s="144">
        <f t="shared" si="58"/>
        <v>0</v>
      </c>
      <c r="BF301" s="144">
        <f t="shared" si="59"/>
        <v>0</v>
      </c>
      <c r="BG301" s="144">
        <f t="shared" si="60"/>
        <v>0</v>
      </c>
      <c r="BH301" s="144">
        <f t="shared" si="61"/>
        <v>0</v>
      </c>
      <c r="BI301" s="144">
        <f t="shared" si="62"/>
        <v>0</v>
      </c>
      <c r="BJ301" s="13" t="s">
        <v>116</v>
      </c>
      <c r="BK301" s="144">
        <f t="shared" si="63"/>
        <v>0</v>
      </c>
      <c r="BL301" s="13" t="s">
        <v>115</v>
      </c>
      <c r="BM301" s="143" t="s">
        <v>750</v>
      </c>
    </row>
    <row r="302" spans="2:65" s="1" customFormat="1" ht="16.5" customHeight="1" x14ac:dyDescent="0.2">
      <c r="B302" s="131"/>
      <c r="C302" s="145" t="s">
        <v>751</v>
      </c>
      <c r="D302" s="145" t="s">
        <v>106</v>
      </c>
      <c r="E302" s="146" t="s">
        <v>752</v>
      </c>
      <c r="F302" s="147" t="s">
        <v>753</v>
      </c>
      <c r="G302" s="148" t="s">
        <v>157</v>
      </c>
      <c r="H302" s="149">
        <v>180</v>
      </c>
      <c r="I302" s="150"/>
      <c r="J302" s="150">
        <f t="shared" si="54"/>
        <v>0</v>
      </c>
      <c r="K302" s="151"/>
      <c r="L302" s="152"/>
      <c r="M302" s="153" t="s">
        <v>1</v>
      </c>
      <c r="N302" s="154" t="s">
        <v>34</v>
      </c>
      <c r="O302" s="141">
        <v>0</v>
      </c>
      <c r="P302" s="141">
        <f t="shared" si="55"/>
        <v>0</v>
      </c>
      <c r="Q302" s="141">
        <v>0</v>
      </c>
      <c r="R302" s="141">
        <f t="shared" si="56"/>
        <v>0</v>
      </c>
      <c r="S302" s="141">
        <v>0</v>
      </c>
      <c r="T302" s="142">
        <f t="shared" si="57"/>
        <v>0</v>
      </c>
      <c r="AR302" s="143" t="s">
        <v>136</v>
      </c>
      <c r="AT302" s="143" t="s">
        <v>106</v>
      </c>
      <c r="AU302" s="143" t="s">
        <v>116</v>
      </c>
      <c r="AY302" s="13" t="s">
        <v>108</v>
      </c>
      <c r="BE302" s="144">
        <f t="shared" si="58"/>
        <v>0</v>
      </c>
      <c r="BF302" s="144">
        <f t="shared" si="59"/>
        <v>0</v>
      </c>
      <c r="BG302" s="144">
        <f t="shared" si="60"/>
        <v>0</v>
      </c>
      <c r="BH302" s="144">
        <f t="shared" si="61"/>
        <v>0</v>
      </c>
      <c r="BI302" s="144">
        <f t="shared" si="62"/>
        <v>0</v>
      </c>
      <c r="BJ302" s="13" t="s">
        <v>116</v>
      </c>
      <c r="BK302" s="144">
        <f t="shared" si="63"/>
        <v>0</v>
      </c>
      <c r="BL302" s="13" t="s">
        <v>115</v>
      </c>
      <c r="BM302" s="143" t="s">
        <v>754</v>
      </c>
    </row>
    <row r="303" spans="2:65" s="1" customFormat="1" ht="16.5" customHeight="1" x14ac:dyDescent="0.2">
      <c r="B303" s="131"/>
      <c r="C303" s="145" t="s">
        <v>755</v>
      </c>
      <c r="D303" s="145" t="s">
        <v>106</v>
      </c>
      <c r="E303" s="146" t="s">
        <v>756</v>
      </c>
      <c r="F303" s="147" t="s">
        <v>757</v>
      </c>
      <c r="G303" s="148" t="s">
        <v>157</v>
      </c>
      <c r="H303" s="149">
        <v>6</v>
      </c>
      <c r="I303" s="150"/>
      <c r="J303" s="150">
        <f t="shared" si="54"/>
        <v>0</v>
      </c>
      <c r="K303" s="151"/>
      <c r="L303" s="152"/>
      <c r="M303" s="153" t="s">
        <v>1</v>
      </c>
      <c r="N303" s="154" t="s">
        <v>34</v>
      </c>
      <c r="O303" s="141">
        <v>0</v>
      </c>
      <c r="P303" s="141">
        <f t="shared" si="55"/>
        <v>0</v>
      </c>
      <c r="Q303" s="141">
        <v>0</v>
      </c>
      <c r="R303" s="141">
        <f t="shared" si="56"/>
        <v>0</v>
      </c>
      <c r="S303" s="141">
        <v>0</v>
      </c>
      <c r="T303" s="142">
        <f t="shared" si="57"/>
        <v>0</v>
      </c>
      <c r="AR303" s="143" t="s">
        <v>136</v>
      </c>
      <c r="AT303" s="143" t="s">
        <v>106</v>
      </c>
      <c r="AU303" s="143" t="s">
        <v>116</v>
      </c>
      <c r="AY303" s="13" t="s">
        <v>108</v>
      </c>
      <c r="BE303" s="144">
        <f t="shared" si="58"/>
        <v>0</v>
      </c>
      <c r="BF303" s="144">
        <f t="shared" si="59"/>
        <v>0</v>
      </c>
      <c r="BG303" s="144">
        <f t="shared" si="60"/>
        <v>0</v>
      </c>
      <c r="BH303" s="144">
        <f t="shared" si="61"/>
        <v>0</v>
      </c>
      <c r="BI303" s="144">
        <f t="shared" si="62"/>
        <v>0</v>
      </c>
      <c r="BJ303" s="13" t="s">
        <v>116</v>
      </c>
      <c r="BK303" s="144">
        <f t="shared" si="63"/>
        <v>0</v>
      </c>
      <c r="BL303" s="13" t="s">
        <v>115</v>
      </c>
      <c r="BM303" s="143" t="s">
        <v>758</v>
      </c>
    </row>
    <row r="304" spans="2:65" s="1" customFormat="1" ht="24.25" customHeight="1" x14ac:dyDescent="0.2">
      <c r="B304" s="131"/>
      <c r="C304" s="132" t="s">
        <v>759</v>
      </c>
      <c r="D304" s="132" t="s">
        <v>111</v>
      </c>
      <c r="E304" s="133" t="s">
        <v>760</v>
      </c>
      <c r="F304" s="134" t="s">
        <v>761</v>
      </c>
      <c r="G304" s="135" t="s">
        <v>114</v>
      </c>
      <c r="H304" s="136">
        <v>160</v>
      </c>
      <c r="I304" s="137"/>
      <c r="J304" s="137">
        <f t="shared" si="54"/>
        <v>0</v>
      </c>
      <c r="K304" s="138"/>
      <c r="L304" s="25"/>
      <c r="M304" s="139" t="s">
        <v>1</v>
      </c>
      <c r="N304" s="140" t="s">
        <v>34</v>
      </c>
      <c r="O304" s="141">
        <v>7.2999999999999995E-2</v>
      </c>
      <c r="P304" s="141">
        <f t="shared" si="55"/>
        <v>11.68</v>
      </c>
      <c r="Q304" s="141">
        <v>0</v>
      </c>
      <c r="R304" s="141">
        <f t="shared" si="56"/>
        <v>0</v>
      </c>
      <c r="S304" s="141">
        <v>0</v>
      </c>
      <c r="T304" s="142">
        <f t="shared" si="57"/>
        <v>0</v>
      </c>
      <c r="AR304" s="143" t="s">
        <v>115</v>
      </c>
      <c r="AT304" s="143" t="s">
        <v>111</v>
      </c>
      <c r="AU304" s="143" t="s">
        <v>116</v>
      </c>
      <c r="AY304" s="13" t="s">
        <v>108</v>
      </c>
      <c r="BE304" s="144">
        <f t="shared" si="58"/>
        <v>0</v>
      </c>
      <c r="BF304" s="144">
        <f t="shared" si="59"/>
        <v>0</v>
      </c>
      <c r="BG304" s="144">
        <f t="shared" si="60"/>
        <v>0</v>
      </c>
      <c r="BH304" s="144">
        <f t="shared" si="61"/>
        <v>0</v>
      </c>
      <c r="BI304" s="144">
        <f t="shared" si="62"/>
        <v>0</v>
      </c>
      <c r="BJ304" s="13" t="s">
        <v>116</v>
      </c>
      <c r="BK304" s="144">
        <f t="shared" si="63"/>
        <v>0</v>
      </c>
      <c r="BL304" s="13" t="s">
        <v>115</v>
      </c>
      <c r="BM304" s="143" t="s">
        <v>762</v>
      </c>
    </row>
    <row r="305" spans="2:65" s="1" customFormat="1" ht="16.5" customHeight="1" x14ac:dyDescent="0.2">
      <c r="B305" s="131"/>
      <c r="C305" s="145" t="s">
        <v>763</v>
      </c>
      <c r="D305" s="145" t="s">
        <v>106</v>
      </c>
      <c r="E305" s="146" t="s">
        <v>764</v>
      </c>
      <c r="F305" s="147" t="s">
        <v>765</v>
      </c>
      <c r="G305" s="148" t="s">
        <v>114</v>
      </c>
      <c r="H305" s="149">
        <v>160</v>
      </c>
      <c r="I305" s="150"/>
      <c r="J305" s="150">
        <f t="shared" si="54"/>
        <v>0</v>
      </c>
      <c r="K305" s="151"/>
      <c r="L305" s="152"/>
      <c r="M305" s="153" t="s">
        <v>1</v>
      </c>
      <c r="N305" s="154" t="s">
        <v>34</v>
      </c>
      <c r="O305" s="141">
        <v>0</v>
      </c>
      <c r="P305" s="141">
        <f t="shared" si="55"/>
        <v>0</v>
      </c>
      <c r="Q305" s="141">
        <v>0</v>
      </c>
      <c r="R305" s="141">
        <f t="shared" si="56"/>
        <v>0</v>
      </c>
      <c r="S305" s="141">
        <v>0</v>
      </c>
      <c r="T305" s="142">
        <f t="shared" si="57"/>
        <v>0</v>
      </c>
      <c r="AR305" s="143" t="s">
        <v>136</v>
      </c>
      <c r="AT305" s="143" t="s">
        <v>106</v>
      </c>
      <c r="AU305" s="143" t="s">
        <v>116</v>
      </c>
      <c r="AY305" s="13" t="s">
        <v>108</v>
      </c>
      <c r="BE305" s="144">
        <f t="shared" si="58"/>
        <v>0</v>
      </c>
      <c r="BF305" s="144">
        <f t="shared" si="59"/>
        <v>0</v>
      </c>
      <c r="BG305" s="144">
        <f t="shared" si="60"/>
        <v>0</v>
      </c>
      <c r="BH305" s="144">
        <f t="shared" si="61"/>
        <v>0</v>
      </c>
      <c r="BI305" s="144">
        <f t="shared" si="62"/>
        <v>0</v>
      </c>
      <c r="BJ305" s="13" t="s">
        <v>116</v>
      </c>
      <c r="BK305" s="144">
        <f t="shared" si="63"/>
        <v>0</v>
      </c>
      <c r="BL305" s="13" t="s">
        <v>115</v>
      </c>
      <c r="BM305" s="143" t="s">
        <v>766</v>
      </c>
    </row>
    <row r="306" spans="2:65" s="1" customFormat="1" ht="24.25" customHeight="1" x14ac:dyDescent="0.2">
      <c r="B306" s="131"/>
      <c r="C306" s="145" t="s">
        <v>767</v>
      </c>
      <c r="D306" s="145" t="s">
        <v>106</v>
      </c>
      <c r="E306" s="146" t="s">
        <v>768</v>
      </c>
      <c r="F306" s="147" t="s">
        <v>769</v>
      </c>
      <c r="G306" s="148" t="s">
        <v>114</v>
      </c>
      <c r="H306" s="149">
        <v>160</v>
      </c>
      <c r="I306" s="150"/>
      <c r="J306" s="150">
        <f t="shared" si="54"/>
        <v>0</v>
      </c>
      <c r="K306" s="151"/>
      <c r="L306" s="152"/>
      <c r="M306" s="153" t="s">
        <v>1</v>
      </c>
      <c r="N306" s="154" t="s">
        <v>34</v>
      </c>
      <c r="O306" s="141">
        <v>0</v>
      </c>
      <c r="P306" s="141">
        <f t="shared" si="55"/>
        <v>0</v>
      </c>
      <c r="Q306" s="141">
        <v>0</v>
      </c>
      <c r="R306" s="141">
        <f t="shared" si="56"/>
        <v>0</v>
      </c>
      <c r="S306" s="141">
        <v>0</v>
      </c>
      <c r="T306" s="142">
        <f t="shared" si="57"/>
        <v>0</v>
      </c>
      <c r="AR306" s="143" t="s">
        <v>136</v>
      </c>
      <c r="AT306" s="143" t="s">
        <v>106</v>
      </c>
      <c r="AU306" s="143" t="s">
        <v>116</v>
      </c>
      <c r="AY306" s="13" t="s">
        <v>108</v>
      </c>
      <c r="BE306" s="144">
        <f t="shared" si="58"/>
        <v>0</v>
      </c>
      <c r="BF306" s="144">
        <f t="shared" si="59"/>
        <v>0</v>
      </c>
      <c r="BG306" s="144">
        <f t="shared" si="60"/>
        <v>0</v>
      </c>
      <c r="BH306" s="144">
        <f t="shared" si="61"/>
        <v>0</v>
      </c>
      <c r="BI306" s="144">
        <f t="shared" si="62"/>
        <v>0</v>
      </c>
      <c r="BJ306" s="13" t="s">
        <v>116</v>
      </c>
      <c r="BK306" s="144">
        <f t="shared" si="63"/>
        <v>0</v>
      </c>
      <c r="BL306" s="13" t="s">
        <v>115</v>
      </c>
      <c r="BM306" s="143" t="s">
        <v>770</v>
      </c>
    </row>
    <row r="307" spans="2:65" s="1" customFormat="1" ht="24.25" customHeight="1" x14ac:dyDescent="0.2">
      <c r="B307" s="131"/>
      <c r="C307" s="145" t="s">
        <v>771</v>
      </c>
      <c r="D307" s="145" t="s">
        <v>106</v>
      </c>
      <c r="E307" s="146" t="s">
        <v>772</v>
      </c>
      <c r="F307" s="147" t="s">
        <v>773</v>
      </c>
      <c r="G307" s="148" t="s">
        <v>114</v>
      </c>
      <c r="H307" s="149">
        <v>160</v>
      </c>
      <c r="I307" s="150"/>
      <c r="J307" s="150">
        <f t="shared" si="54"/>
        <v>0</v>
      </c>
      <c r="K307" s="151"/>
      <c r="L307" s="152"/>
      <c r="M307" s="153" t="s">
        <v>1</v>
      </c>
      <c r="N307" s="154" t="s">
        <v>34</v>
      </c>
      <c r="O307" s="141">
        <v>0</v>
      </c>
      <c r="P307" s="141">
        <f t="shared" si="55"/>
        <v>0</v>
      </c>
      <c r="Q307" s="141">
        <v>0</v>
      </c>
      <c r="R307" s="141">
        <f t="shared" si="56"/>
        <v>0</v>
      </c>
      <c r="S307" s="141">
        <v>0</v>
      </c>
      <c r="T307" s="142">
        <f t="shared" si="57"/>
        <v>0</v>
      </c>
      <c r="AR307" s="143" t="s">
        <v>136</v>
      </c>
      <c r="AT307" s="143" t="s">
        <v>106</v>
      </c>
      <c r="AU307" s="143" t="s">
        <v>116</v>
      </c>
      <c r="AY307" s="13" t="s">
        <v>108</v>
      </c>
      <c r="BE307" s="144">
        <f t="shared" si="58"/>
        <v>0</v>
      </c>
      <c r="BF307" s="144">
        <f t="shared" si="59"/>
        <v>0</v>
      </c>
      <c r="BG307" s="144">
        <f t="shared" si="60"/>
        <v>0</v>
      </c>
      <c r="BH307" s="144">
        <f t="shared" si="61"/>
        <v>0</v>
      </c>
      <c r="BI307" s="144">
        <f t="shared" si="62"/>
        <v>0</v>
      </c>
      <c r="BJ307" s="13" t="s">
        <v>116</v>
      </c>
      <c r="BK307" s="144">
        <f t="shared" si="63"/>
        <v>0</v>
      </c>
      <c r="BL307" s="13" t="s">
        <v>115</v>
      </c>
      <c r="BM307" s="143" t="s">
        <v>774</v>
      </c>
    </row>
    <row r="308" spans="2:65" s="1" customFormat="1" ht="16.5" customHeight="1" x14ac:dyDescent="0.2">
      <c r="B308" s="131"/>
      <c r="C308" s="132" t="s">
        <v>775</v>
      </c>
      <c r="D308" s="132" t="s">
        <v>111</v>
      </c>
      <c r="E308" s="133" t="s">
        <v>776</v>
      </c>
      <c r="F308" s="134" t="s">
        <v>777</v>
      </c>
      <c r="G308" s="135" t="s">
        <v>114</v>
      </c>
      <c r="H308" s="136">
        <v>80</v>
      </c>
      <c r="I308" s="137"/>
      <c r="J308" s="137">
        <f t="shared" si="54"/>
        <v>0</v>
      </c>
      <c r="K308" s="138"/>
      <c r="L308" s="25"/>
      <c r="M308" s="139" t="s">
        <v>1</v>
      </c>
      <c r="N308" s="140" t="s">
        <v>34</v>
      </c>
      <c r="O308" s="141">
        <v>0</v>
      </c>
      <c r="P308" s="141">
        <f t="shared" si="55"/>
        <v>0</v>
      </c>
      <c r="Q308" s="141">
        <v>0</v>
      </c>
      <c r="R308" s="141">
        <f t="shared" si="56"/>
        <v>0</v>
      </c>
      <c r="S308" s="141">
        <v>0</v>
      </c>
      <c r="T308" s="142">
        <f t="shared" si="57"/>
        <v>0</v>
      </c>
      <c r="AR308" s="143" t="s">
        <v>115</v>
      </c>
      <c r="AT308" s="143" t="s">
        <v>111</v>
      </c>
      <c r="AU308" s="143" t="s">
        <v>116</v>
      </c>
      <c r="AY308" s="13" t="s">
        <v>108</v>
      </c>
      <c r="BE308" s="144">
        <f t="shared" si="58"/>
        <v>0</v>
      </c>
      <c r="BF308" s="144">
        <f t="shared" si="59"/>
        <v>0</v>
      </c>
      <c r="BG308" s="144">
        <f t="shared" si="60"/>
        <v>0</v>
      </c>
      <c r="BH308" s="144">
        <f t="shared" si="61"/>
        <v>0</v>
      </c>
      <c r="BI308" s="144">
        <f t="shared" si="62"/>
        <v>0</v>
      </c>
      <c r="BJ308" s="13" t="s">
        <v>116</v>
      </c>
      <c r="BK308" s="144">
        <f t="shared" si="63"/>
        <v>0</v>
      </c>
      <c r="BL308" s="13" t="s">
        <v>115</v>
      </c>
      <c r="BM308" s="143" t="s">
        <v>778</v>
      </c>
    </row>
    <row r="309" spans="2:65" s="1" customFormat="1" ht="16.5" customHeight="1" x14ac:dyDescent="0.2">
      <c r="B309" s="131"/>
      <c r="C309" s="145" t="s">
        <v>779</v>
      </c>
      <c r="D309" s="145" t="s">
        <v>106</v>
      </c>
      <c r="E309" s="146" t="s">
        <v>780</v>
      </c>
      <c r="F309" s="147" t="s">
        <v>781</v>
      </c>
      <c r="G309" s="148" t="s">
        <v>114</v>
      </c>
      <c r="H309" s="149">
        <v>80</v>
      </c>
      <c r="I309" s="150"/>
      <c r="J309" s="150">
        <f t="shared" si="54"/>
        <v>0</v>
      </c>
      <c r="K309" s="151"/>
      <c r="L309" s="152"/>
      <c r="M309" s="153" t="s">
        <v>1</v>
      </c>
      <c r="N309" s="154" t="s">
        <v>34</v>
      </c>
      <c r="O309" s="141">
        <v>0</v>
      </c>
      <c r="P309" s="141">
        <f t="shared" si="55"/>
        <v>0</v>
      </c>
      <c r="Q309" s="141">
        <v>0</v>
      </c>
      <c r="R309" s="141">
        <f t="shared" si="56"/>
        <v>0</v>
      </c>
      <c r="S309" s="141">
        <v>0</v>
      </c>
      <c r="T309" s="142">
        <f t="shared" si="57"/>
        <v>0</v>
      </c>
      <c r="AR309" s="143" t="s">
        <v>136</v>
      </c>
      <c r="AT309" s="143" t="s">
        <v>106</v>
      </c>
      <c r="AU309" s="143" t="s">
        <v>116</v>
      </c>
      <c r="AY309" s="13" t="s">
        <v>108</v>
      </c>
      <c r="BE309" s="144">
        <f t="shared" si="58"/>
        <v>0</v>
      </c>
      <c r="BF309" s="144">
        <f t="shared" si="59"/>
        <v>0</v>
      </c>
      <c r="BG309" s="144">
        <f t="shared" si="60"/>
        <v>0</v>
      </c>
      <c r="BH309" s="144">
        <f t="shared" si="61"/>
        <v>0</v>
      </c>
      <c r="BI309" s="144">
        <f t="shared" si="62"/>
        <v>0</v>
      </c>
      <c r="BJ309" s="13" t="s">
        <v>116</v>
      </c>
      <c r="BK309" s="144">
        <f t="shared" si="63"/>
        <v>0</v>
      </c>
      <c r="BL309" s="13" t="s">
        <v>115</v>
      </c>
      <c r="BM309" s="143" t="s">
        <v>782</v>
      </c>
    </row>
    <row r="310" spans="2:65" s="1" customFormat="1" ht="16.5" customHeight="1" x14ac:dyDescent="0.2">
      <c r="B310" s="131"/>
      <c r="C310" s="132" t="s">
        <v>783</v>
      </c>
      <c r="D310" s="132" t="s">
        <v>111</v>
      </c>
      <c r="E310" s="133" t="s">
        <v>784</v>
      </c>
      <c r="F310" s="134" t="s">
        <v>785</v>
      </c>
      <c r="G310" s="135" t="s">
        <v>114</v>
      </c>
      <c r="H310" s="136">
        <v>55</v>
      </c>
      <c r="I310" s="137"/>
      <c r="J310" s="137">
        <f t="shared" si="54"/>
        <v>0</v>
      </c>
      <c r="K310" s="138"/>
      <c r="L310" s="25"/>
      <c r="M310" s="139" t="s">
        <v>1</v>
      </c>
      <c r="N310" s="140" t="s">
        <v>34</v>
      </c>
      <c r="O310" s="141">
        <v>0.11700000000000001</v>
      </c>
      <c r="P310" s="141">
        <f t="shared" si="55"/>
        <v>6.4350000000000005</v>
      </c>
      <c r="Q310" s="141">
        <v>0</v>
      </c>
      <c r="R310" s="141">
        <f t="shared" si="56"/>
        <v>0</v>
      </c>
      <c r="S310" s="141">
        <v>0</v>
      </c>
      <c r="T310" s="142">
        <f t="shared" si="57"/>
        <v>0</v>
      </c>
      <c r="AR310" s="143" t="s">
        <v>115</v>
      </c>
      <c r="AT310" s="143" t="s">
        <v>111</v>
      </c>
      <c r="AU310" s="143" t="s">
        <v>116</v>
      </c>
      <c r="AY310" s="13" t="s">
        <v>108</v>
      </c>
      <c r="BE310" s="144">
        <f t="shared" si="58"/>
        <v>0</v>
      </c>
      <c r="BF310" s="144">
        <f t="shared" si="59"/>
        <v>0</v>
      </c>
      <c r="BG310" s="144">
        <f t="shared" si="60"/>
        <v>0</v>
      </c>
      <c r="BH310" s="144">
        <f t="shared" si="61"/>
        <v>0</v>
      </c>
      <c r="BI310" s="144">
        <f t="shared" si="62"/>
        <v>0</v>
      </c>
      <c r="BJ310" s="13" t="s">
        <v>116</v>
      </c>
      <c r="BK310" s="144">
        <f t="shared" si="63"/>
        <v>0</v>
      </c>
      <c r="BL310" s="13" t="s">
        <v>115</v>
      </c>
      <c r="BM310" s="143" t="s">
        <v>786</v>
      </c>
    </row>
    <row r="311" spans="2:65" s="1" customFormat="1" ht="16.5" customHeight="1" x14ac:dyDescent="0.2">
      <c r="B311" s="131"/>
      <c r="C311" s="145" t="s">
        <v>787</v>
      </c>
      <c r="D311" s="145" t="s">
        <v>106</v>
      </c>
      <c r="E311" s="146" t="s">
        <v>788</v>
      </c>
      <c r="F311" s="147" t="s">
        <v>789</v>
      </c>
      <c r="G311" s="148" t="s">
        <v>114</v>
      </c>
      <c r="H311" s="149">
        <v>55</v>
      </c>
      <c r="I311" s="150"/>
      <c r="J311" s="150">
        <f t="shared" si="54"/>
        <v>0</v>
      </c>
      <c r="K311" s="151"/>
      <c r="L311" s="152"/>
      <c r="M311" s="153" t="s">
        <v>1</v>
      </c>
      <c r="N311" s="154" t="s">
        <v>34</v>
      </c>
      <c r="O311" s="141">
        <v>0</v>
      </c>
      <c r="P311" s="141">
        <f t="shared" si="55"/>
        <v>0</v>
      </c>
      <c r="Q311" s="141">
        <v>1.4999999999999999E-4</v>
      </c>
      <c r="R311" s="141">
        <f t="shared" si="56"/>
        <v>8.2499999999999987E-3</v>
      </c>
      <c r="S311" s="141">
        <v>0</v>
      </c>
      <c r="T311" s="142">
        <f t="shared" si="57"/>
        <v>0</v>
      </c>
      <c r="AR311" s="143" t="s">
        <v>120</v>
      </c>
      <c r="AT311" s="143" t="s">
        <v>106</v>
      </c>
      <c r="AU311" s="143" t="s">
        <v>116</v>
      </c>
      <c r="AY311" s="13" t="s">
        <v>108</v>
      </c>
      <c r="BE311" s="144">
        <f t="shared" si="58"/>
        <v>0</v>
      </c>
      <c r="BF311" s="144">
        <f t="shared" si="59"/>
        <v>0</v>
      </c>
      <c r="BG311" s="144">
        <f t="shared" si="60"/>
        <v>0</v>
      </c>
      <c r="BH311" s="144">
        <f t="shared" si="61"/>
        <v>0</v>
      </c>
      <c r="BI311" s="144">
        <f t="shared" si="62"/>
        <v>0</v>
      </c>
      <c r="BJ311" s="13" t="s">
        <v>116</v>
      </c>
      <c r="BK311" s="144">
        <f t="shared" si="63"/>
        <v>0</v>
      </c>
      <c r="BL311" s="13" t="s">
        <v>120</v>
      </c>
      <c r="BM311" s="143" t="s">
        <v>790</v>
      </c>
    </row>
    <row r="312" spans="2:65" s="1" customFormat="1" ht="16.5" customHeight="1" x14ac:dyDescent="0.2">
      <c r="B312" s="131"/>
      <c r="C312" s="132" t="s">
        <v>791</v>
      </c>
      <c r="D312" s="132" t="s">
        <v>111</v>
      </c>
      <c r="E312" s="133" t="s">
        <v>792</v>
      </c>
      <c r="F312" s="134" t="s">
        <v>793</v>
      </c>
      <c r="G312" s="135" t="s">
        <v>114</v>
      </c>
      <c r="H312" s="136">
        <v>8</v>
      </c>
      <c r="I312" s="137"/>
      <c r="J312" s="137">
        <f t="shared" si="54"/>
        <v>0</v>
      </c>
      <c r="K312" s="138"/>
      <c r="L312" s="25"/>
      <c r="M312" s="139" t="s">
        <v>1</v>
      </c>
      <c r="N312" s="140" t="s">
        <v>34</v>
      </c>
      <c r="O312" s="141">
        <v>0.68799999999999994</v>
      </c>
      <c r="P312" s="141">
        <f t="shared" si="55"/>
        <v>5.5039999999999996</v>
      </c>
      <c r="Q312" s="141">
        <v>0</v>
      </c>
      <c r="R312" s="141">
        <f t="shared" si="56"/>
        <v>0</v>
      </c>
      <c r="S312" s="141">
        <v>0</v>
      </c>
      <c r="T312" s="142">
        <f t="shared" si="57"/>
        <v>0</v>
      </c>
      <c r="AR312" s="143" t="s">
        <v>115</v>
      </c>
      <c r="AT312" s="143" t="s">
        <v>111</v>
      </c>
      <c r="AU312" s="143" t="s">
        <v>116</v>
      </c>
      <c r="AY312" s="13" t="s">
        <v>108</v>
      </c>
      <c r="BE312" s="144">
        <f t="shared" si="58"/>
        <v>0</v>
      </c>
      <c r="BF312" s="144">
        <f t="shared" si="59"/>
        <v>0</v>
      </c>
      <c r="BG312" s="144">
        <f t="shared" si="60"/>
        <v>0</v>
      </c>
      <c r="BH312" s="144">
        <f t="shared" si="61"/>
        <v>0</v>
      </c>
      <c r="BI312" s="144">
        <f t="shared" si="62"/>
        <v>0</v>
      </c>
      <c r="BJ312" s="13" t="s">
        <v>116</v>
      </c>
      <c r="BK312" s="144">
        <f t="shared" si="63"/>
        <v>0</v>
      </c>
      <c r="BL312" s="13" t="s">
        <v>115</v>
      </c>
      <c r="BM312" s="143" t="s">
        <v>794</v>
      </c>
    </row>
    <row r="313" spans="2:65" s="1" customFormat="1" ht="24.25" customHeight="1" x14ac:dyDescent="0.2">
      <c r="B313" s="131"/>
      <c r="C313" s="145" t="s">
        <v>795</v>
      </c>
      <c r="D313" s="145" t="s">
        <v>106</v>
      </c>
      <c r="E313" s="146" t="s">
        <v>796</v>
      </c>
      <c r="F313" s="147" t="s">
        <v>797</v>
      </c>
      <c r="G313" s="148" t="s">
        <v>114</v>
      </c>
      <c r="H313" s="149">
        <v>8</v>
      </c>
      <c r="I313" s="150"/>
      <c r="J313" s="150">
        <f t="shared" si="54"/>
        <v>0</v>
      </c>
      <c r="K313" s="151"/>
      <c r="L313" s="152"/>
      <c r="M313" s="153" t="s">
        <v>1</v>
      </c>
      <c r="N313" s="154" t="s">
        <v>34</v>
      </c>
      <c r="O313" s="141">
        <v>0</v>
      </c>
      <c r="P313" s="141">
        <f t="shared" si="55"/>
        <v>0</v>
      </c>
      <c r="Q313" s="141">
        <v>0</v>
      </c>
      <c r="R313" s="141">
        <f t="shared" si="56"/>
        <v>0</v>
      </c>
      <c r="S313" s="141">
        <v>0</v>
      </c>
      <c r="T313" s="142">
        <f t="shared" si="57"/>
        <v>0</v>
      </c>
      <c r="AR313" s="143" t="s">
        <v>136</v>
      </c>
      <c r="AT313" s="143" t="s">
        <v>106</v>
      </c>
      <c r="AU313" s="143" t="s">
        <v>116</v>
      </c>
      <c r="AY313" s="13" t="s">
        <v>108</v>
      </c>
      <c r="BE313" s="144">
        <f t="shared" si="58"/>
        <v>0</v>
      </c>
      <c r="BF313" s="144">
        <f t="shared" si="59"/>
        <v>0</v>
      </c>
      <c r="BG313" s="144">
        <f t="shared" si="60"/>
        <v>0</v>
      </c>
      <c r="BH313" s="144">
        <f t="shared" si="61"/>
        <v>0</v>
      </c>
      <c r="BI313" s="144">
        <f t="shared" si="62"/>
        <v>0</v>
      </c>
      <c r="BJ313" s="13" t="s">
        <v>116</v>
      </c>
      <c r="BK313" s="144">
        <f t="shared" si="63"/>
        <v>0</v>
      </c>
      <c r="BL313" s="13" t="s">
        <v>115</v>
      </c>
      <c r="BM313" s="143" t="s">
        <v>798</v>
      </c>
    </row>
    <row r="314" spans="2:65" s="1" customFormat="1" ht="24.25" customHeight="1" x14ac:dyDescent="0.2">
      <c r="B314" s="131"/>
      <c r="C314" s="132" t="s">
        <v>799</v>
      </c>
      <c r="D314" s="132" t="s">
        <v>111</v>
      </c>
      <c r="E314" s="133" t="s">
        <v>800</v>
      </c>
      <c r="F314" s="134" t="s">
        <v>801</v>
      </c>
      <c r="G314" s="135" t="s">
        <v>114</v>
      </c>
      <c r="H314" s="136">
        <v>6</v>
      </c>
      <c r="I314" s="137"/>
      <c r="J314" s="137">
        <f t="shared" si="54"/>
        <v>0</v>
      </c>
      <c r="K314" s="138"/>
      <c r="L314" s="25"/>
      <c r="M314" s="139" t="s">
        <v>1</v>
      </c>
      <c r="N314" s="140" t="s">
        <v>34</v>
      </c>
      <c r="O314" s="141">
        <v>0</v>
      </c>
      <c r="P314" s="141">
        <f t="shared" si="55"/>
        <v>0</v>
      </c>
      <c r="Q314" s="141">
        <v>0</v>
      </c>
      <c r="R314" s="141">
        <f t="shared" si="56"/>
        <v>0</v>
      </c>
      <c r="S314" s="141">
        <v>0</v>
      </c>
      <c r="T314" s="142">
        <f t="shared" si="57"/>
        <v>0</v>
      </c>
      <c r="AR314" s="143" t="s">
        <v>115</v>
      </c>
      <c r="AT314" s="143" t="s">
        <v>111</v>
      </c>
      <c r="AU314" s="143" t="s">
        <v>116</v>
      </c>
      <c r="AY314" s="13" t="s">
        <v>108</v>
      </c>
      <c r="BE314" s="144">
        <f t="shared" si="58"/>
        <v>0</v>
      </c>
      <c r="BF314" s="144">
        <f t="shared" si="59"/>
        <v>0</v>
      </c>
      <c r="BG314" s="144">
        <f t="shared" si="60"/>
        <v>0</v>
      </c>
      <c r="BH314" s="144">
        <f t="shared" si="61"/>
        <v>0</v>
      </c>
      <c r="BI314" s="144">
        <f t="shared" si="62"/>
        <v>0</v>
      </c>
      <c r="BJ314" s="13" t="s">
        <v>116</v>
      </c>
      <c r="BK314" s="144">
        <f t="shared" si="63"/>
        <v>0</v>
      </c>
      <c r="BL314" s="13" t="s">
        <v>115</v>
      </c>
      <c r="BM314" s="143" t="s">
        <v>802</v>
      </c>
    </row>
    <row r="315" spans="2:65" s="1" customFormat="1" ht="24.25" customHeight="1" x14ac:dyDescent="0.2">
      <c r="B315" s="131"/>
      <c r="C315" s="145" t="s">
        <v>803</v>
      </c>
      <c r="D315" s="145" t="s">
        <v>106</v>
      </c>
      <c r="E315" s="146" t="s">
        <v>804</v>
      </c>
      <c r="F315" s="147" t="s">
        <v>805</v>
      </c>
      <c r="G315" s="148" t="s">
        <v>114</v>
      </c>
      <c r="H315" s="149">
        <v>6</v>
      </c>
      <c r="I315" s="150"/>
      <c r="J315" s="150">
        <f t="shared" ref="J315:J338" si="64">ROUND(I315*H315,2)</f>
        <v>0</v>
      </c>
      <c r="K315" s="151"/>
      <c r="L315" s="152"/>
      <c r="M315" s="153" t="s">
        <v>1</v>
      </c>
      <c r="N315" s="154" t="s">
        <v>34</v>
      </c>
      <c r="O315" s="141">
        <v>0</v>
      </c>
      <c r="P315" s="141">
        <f t="shared" ref="P315:P338" si="65">O315*H315</f>
        <v>0</v>
      </c>
      <c r="Q315" s="141">
        <v>0</v>
      </c>
      <c r="R315" s="141">
        <f t="shared" ref="R315:R338" si="66">Q315*H315</f>
        <v>0</v>
      </c>
      <c r="S315" s="141">
        <v>0</v>
      </c>
      <c r="T315" s="142">
        <f t="shared" ref="T315:T338" si="67">S315*H315</f>
        <v>0</v>
      </c>
      <c r="AR315" s="143" t="s">
        <v>136</v>
      </c>
      <c r="AT315" s="143" t="s">
        <v>106</v>
      </c>
      <c r="AU315" s="143" t="s">
        <v>116</v>
      </c>
      <c r="AY315" s="13" t="s">
        <v>108</v>
      </c>
      <c r="BE315" s="144">
        <f t="shared" ref="BE315:BE338" si="68">IF(N315="základná",J315,0)</f>
        <v>0</v>
      </c>
      <c r="BF315" s="144">
        <f t="shared" ref="BF315:BF338" si="69">IF(N315="znížená",J315,0)</f>
        <v>0</v>
      </c>
      <c r="BG315" s="144">
        <f t="shared" ref="BG315:BG338" si="70">IF(N315="zákl. prenesená",J315,0)</f>
        <v>0</v>
      </c>
      <c r="BH315" s="144">
        <f t="shared" ref="BH315:BH338" si="71">IF(N315="zníž. prenesená",J315,0)</f>
        <v>0</v>
      </c>
      <c r="BI315" s="144">
        <f t="shared" ref="BI315:BI338" si="72">IF(N315="nulová",J315,0)</f>
        <v>0</v>
      </c>
      <c r="BJ315" s="13" t="s">
        <v>116</v>
      </c>
      <c r="BK315" s="144">
        <f t="shared" ref="BK315:BK338" si="73">ROUND(I315*H315,2)</f>
        <v>0</v>
      </c>
      <c r="BL315" s="13" t="s">
        <v>115</v>
      </c>
      <c r="BM315" s="143" t="s">
        <v>806</v>
      </c>
    </row>
    <row r="316" spans="2:65" s="1" customFormat="1" ht="24.25" customHeight="1" x14ac:dyDescent="0.2">
      <c r="B316" s="131"/>
      <c r="C316" s="132" t="s">
        <v>807</v>
      </c>
      <c r="D316" s="132" t="s">
        <v>111</v>
      </c>
      <c r="E316" s="133" t="s">
        <v>808</v>
      </c>
      <c r="F316" s="134" t="s">
        <v>809</v>
      </c>
      <c r="G316" s="135" t="s">
        <v>114</v>
      </c>
      <c r="H316" s="136">
        <v>6</v>
      </c>
      <c r="I316" s="137"/>
      <c r="J316" s="137">
        <f t="shared" si="64"/>
        <v>0</v>
      </c>
      <c r="K316" s="138"/>
      <c r="L316" s="25"/>
      <c r="M316" s="139" t="s">
        <v>1</v>
      </c>
      <c r="N316" s="140" t="s">
        <v>34</v>
      </c>
      <c r="O316" s="141">
        <v>0</v>
      </c>
      <c r="P316" s="141">
        <f t="shared" si="65"/>
        <v>0</v>
      </c>
      <c r="Q316" s="141">
        <v>0</v>
      </c>
      <c r="R316" s="141">
        <f t="shared" si="66"/>
        <v>0</v>
      </c>
      <c r="S316" s="141">
        <v>0</v>
      </c>
      <c r="T316" s="142">
        <f t="shared" si="67"/>
        <v>0</v>
      </c>
      <c r="AR316" s="143" t="s">
        <v>115</v>
      </c>
      <c r="AT316" s="143" t="s">
        <v>111</v>
      </c>
      <c r="AU316" s="143" t="s">
        <v>116</v>
      </c>
      <c r="AY316" s="13" t="s">
        <v>108</v>
      </c>
      <c r="BE316" s="144">
        <f t="shared" si="68"/>
        <v>0</v>
      </c>
      <c r="BF316" s="144">
        <f t="shared" si="69"/>
        <v>0</v>
      </c>
      <c r="BG316" s="144">
        <f t="shared" si="70"/>
        <v>0</v>
      </c>
      <c r="BH316" s="144">
        <f t="shared" si="71"/>
        <v>0</v>
      </c>
      <c r="BI316" s="144">
        <f t="shared" si="72"/>
        <v>0</v>
      </c>
      <c r="BJ316" s="13" t="s">
        <v>116</v>
      </c>
      <c r="BK316" s="144">
        <f t="shared" si="73"/>
        <v>0</v>
      </c>
      <c r="BL316" s="13" t="s">
        <v>115</v>
      </c>
      <c r="BM316" s="143" t="s">
        <v>810</v>
      </c>
    </row>
    <row r="317" spans="2:65" s="1" customFormat="1" ht="16.5" customHeight="1" x14ac:dyDescent="0.2">
      <c r="B317" s="131"/>
      <c r="C317" s="145" t="s">
        <v>811</v>
      </c>
      <c r="D317" s="145" t="s">
        <v>106</v>
      </c>
      <c r="E317" s="146" t="s">
        <v>812</v>
      </c>
      <c r="F317" s="147" t="s">
        <v>813</v>
      </c>
      <c r="G317" s="148" t="s">
        <v>114</v>
      </c>
      <c r="H317" s="149">
        <v>6</v>
      </c>
      <c r="I317" s="150"/>
      <c r="J317" s="150">
        <f t="shared" si="64"/>
        <v>0</v>
      </c>
      <c r="K317" s="151"/>
      <c r="L317" s="152"/>
      <c r="M317" s="153" t="s">
        <v>1</v>
      </c>
      <c r="N317" s="154" t="s">
        <v>34</v>
      </c>
      <c r="O317" s="141">
        <v>0</v>
      </c>
      <c r="P317" s="141">
        <f t="shared" si="65"/>
        <v>0</v>
      </c>
      <c r="Q317" s="141">
        <v>0</v>
      </c>
      <c r="R317" s="141">
        <f t="shared" si="66"/>
        <v>0</v>
      </c>
      <c r="S317" s="141">
        <v>0</v>
      </c>
      <c r="T317" s="142">
        <f t="shared" si="67"/>
        <v>0</v>
      </c>
      <c r="AR317" s="143" t="s">
        <v>136</v>
      </c>
      <c r="AT317" s="143" t="s">
        <v>106</v>
      </c>
      <c r="AU317" s="143" t="s">
        <v>116</v>
      </c>
      <c r="AY317" s="13" t="s">
        <v>108</v>
      </c>
      <c r="BE317" s="144">
        <f t="shared" si="68"/>
        <v>0</v>
      </c>
      <c r="BF317" s="144">
        <f t="shared" si="69"/>
        <v>0</v>
      </c>
      <c r="BG317" s="144">
        <f t="shared" si="70"/>
        <v>0</v>
      </c>
      <c r="BH317" s="144">
        <f t="shared" si="71"/>
        <v>0</v>
      </c>
      <c r="BI317" s="144">
        <f t="shared" si="72"/>
        <v>0</v>
      </c>
      <c r="BJ317" s="13" t="s">
        <v>116</v>
      </c>
      <c r="BK317" s="144">
        <f t="shared" si="73"/>
        <v>0</v>
      </c>
      <c r="BL317" s="13" t="s">
        <v>115</v>
      </c>
      <c r="BM317" s="143" t="s">
        <v>814</v>
      </c>
    </row>
    <row r="318" spans="2:65" s="1" customFormat="1" ht="16.5" customHeight="1" x14ac:dyDescent="0.2">
      <c r="B318" s="131"/>
      <c r="C318" s="132" t="s">
        <v>815</v>
      </c>
      <c r="D318" s="132" t="s">
        <v>111</v>
      </c>
      <c r="E318" s="133" t="s">
        <v>816</v>
      </c>
      <c r="F318" s="134" t="s">
        <v>817</v>
      </c>
      <c r="G318" s="135" t="s">
        <v>114</v>
      </c>
      <c r="H318" s="136">
        <v>2</v>
      </c>
      <c r="I318" s="137"/>
      <c r="J318" s="137">
        <f t="shared" si="64"/>
        <v>0</v>
      </c>
      <c r="K318" s="138"/>
      <c r="L318" s="25"/>
      <c r="M318" s="139" t="s">
        <v>1</v>
      </c>
      <c r="N318" s="140" t="s">
        <v>34</v>
      </c>
      <c r="O318" s="141">
        <v>0.54</v>
      </c>
      <c r="P318" s="141">
        <f t="shared" si="65"/>
        <v>1.08</v>
      </c>
      <c r="Q318" s="141">
        <v>0</v>
      </c>
      <c r="R318" s="141">
        <f t="shared" si="66"/>
        <v>0</v>
      </c>
      <c r="S318" s="141">
        <v>0</v>
      </c>
      <c r="T318" s="142">
        <f t="shared" si="67"/>
        <v>0</v>
      </c>
      <c r="AR318" s="143" t="s">
        <v>115</v>
      </c>
      <c r="AT318" s="143" t="s">
        <v>111</v>
      </c>
      <c r="AU318" s="143" t="s">
        <v>116</v>
      </c>
      <c r="AY318" s="13" t="s">
        <v>108</v>
      </c>
      <c r="BE318" s="144">
        <f t="shared" si="68"/>
        <v>0</v>
      </c>
      <c r="BF318" s="144">
        <f t="shared" si="69"/>
        <v>0</v>
      </c>
      <c r="BG318" s="144">
        <f t="shared" si="70"/>
        <v>0</v>
      </c>
      <c r="BH318" s="144">
        <f t="shared" si="71"/>
        <v>0</v>
      </c>
      <c r="BI318" s="144">
        <f t="shared" si="72"/>
        <v>0</v>
      </c>
      <c r="BJ318" s="13" t="s">
        <v>116</v>
      </c>
      <c r="BK318" s="144">
        <f t="shared" si="73"/>
        <v>0</v>
      </c>
      <c r="BL318" s="13" t="s">
        <v>115</v>
      </c>
      <c r="BM318" s="143" t="s">
        <v>818</v>
      </c>
    </row>
    <row r="319" spans="2:65" s="1" customFormat="1" ht="24.25" customHeight="1" x14ac:dyDescent="0.2">
      <c r="B319" s="131"/>
      <c r="C319" s="145" t="s">
        <v>819</v>
      </c>
      <c r="D319" s="145" t="s">
        <v>106</v>
      </c>
      <c r="E319" s="146" t="s">
        <v>820</v>
      </c>
      <c r="F319" s="147" t="s">
        <v>821</v>
      </c>
      <c r="G319" s="148" t="s">
        <v>114</v>
      </c>
      <c r="H319" s="149">
        <v>2</v>
      </c>
      <c r="I319" s="150"/>
      <c r="J319" s="150">
        <f t="shared" si="64"/>
        <v>0</v>
      </c>
      <c r="K319" s="151"/>
      <c r="L319" s="152"/>
      <c r="M319" s="153" t="s">
        <v>1</v>
      </c>
      <c r="N319" s="154" t="s">
        <v>34</v>
      </c>
      <c r="O319" s="141">
        <v>0</v>
      </c>
      <c r="P319" s="141">
        <f t="shared" si="65"/>
        <v>0</v>
      </c>
      <c r="Q319" s="141">
        <v>0</v>
      </c>
      <c r="R319" s="141">
        <f t="shared" si="66"/>
        <v>0</v>
      </c>
      <c r="S319" s="141">
        <v>0</v>
      </c>
      <c r="T319" s="142">
        <f t="shared" si="67"/>
        <v>0</v>
      </c>
      <c r="AR319" s="143" t="s">
        <v>136</v>
      </c>
      <c r="AT319" s="143" t="s">
        <v>106</v>
      </c>
      <c r="AU319" s="143" t="s">
        <v>116</v>
      </c>
      <c r="AY319" s="13" t="s">
        <v>108</v>
      </c>
      <c r="BE319" s="144">
        <f t="shared" si="68"/>
        <v>0</v>
      </c>
      <c r="BF319" s="144">
        <f t="shared" si="69"/>
        <v>0</v>
      </c>
      <c r="BG319" s="144">
        <f t="shared" si="70"/>
        <v>0</v>
      </c>
      <c r="BH319" s="144">
        <f t="shared" si="71"/>
        <v>0</v>
      </c>
      <c r="BI319" s="144">
        <f t="shared" si="72"/>
        <v>0</v>
      </c>
      <c r="BJ319" s="13" t="s">
        <v>116</v>
      </c>
      <c r="BK319" s="144">
        <f t="shared" si="73"/>
        <v>0</v>
      </c>
      <c r="BL319" s="13" t="s">
        <v>115</v>
      </c>
      <c r="BM319" s="143" t="s">
        <v>822</v>
      </c>
    </row>
    <row r="320" spans="2:65" s="1" customFormat="1" ht="24.25" customHeight="1" x14ac:dyDescent="0.2">
      <c r="B320" s="131"/>
      <c r="C320" s="145" t="s">
        <v>823</v>
      </c>
      <c r="D320" s="145" t="s">
        <v>106</v>
      </c>
      <c r="E320" s="146" t="s">
        <v>824</v>
      </c>
      <c r="F320" s="147" t="s">
        <v>825</v>
      </c>
      <c r="G320" s="148" t="s">
        <v>114</v>
      </c>
      <c r="H320" s="149">
        <v>2</v>
      </c>
      <c r="I320" s="150"/>
      <c r="J320" s="150">
        <f t="shared" si="64"/>
        <v>0</v>
      </c>
      <c r="K320" s="151"/>
      <c r="L320" s="152"/>
      <c r="M320" s="153" t="s">
        <v>1</v>
      </c>
      <c r="N320" s="154" t="s">
        <v>34</v>
      </c>
      <c r="O320" s="141">
        <v>0</v>
      </c>
      <c r="P320" s="141">
        <f t="shared" si="65"/>
        <v>0</v>
      </c>
      <c r="Q320" s="141">
        <v>0</v>
      </c>
      <c r="R320" s="141">
        <f t="shared" si="66"/>
        <v>0</v>
      </c>
      <c r="S320" s="141">
        <v>0</v>
      </c>
      <c r="T320" s="142">
        <f t="shared" si="67"/>
        <v>0</v>
      </c>
      <c r="AR320" s="143" t="s">
        <v>136</v>
      </c>
      <c r="AT320" s="143" t="s">
        <v>106</v>
      </c>
      <c r="AU320" s="143" t="s">
        <v>116</v>
      </c>
      <c r="AY320" s="13" t="s">
        <v>108</v>
      </c>
      <c r="BE320" s="144">
        <f t="shared" si="68"/>
        <v>0</v>
      </c>
      <c r="BF320" s="144">
        <f t="shared" si="69"/>
        <v>0</v>
      </c>
      <c r="BG320" s="144">
        <f t="shared" si="70"/>
        <v>0</v>
      </c>
      <c r="BH320" s="144">
        <f t="shared" si="71"/>
        <v>0</v>
      </c>
      <c r="BI320" s="144">
        <f t="shared" si="72"/>
        <v>0</v>
      </c>
      <c r="BJ320" s="13" t="s">
        <v>116</v>
      </c>
      <c r="BK320" s="144">
        <f t="shared" si="73"/>
        <v>0</v>
      </c>
      <c r="BL320" s="13" t="s">
        <v>115</v>
      </c>
      <c r="BM320" s="143" t="s">
        <v>826</v>
      </c>
    </row>
    <row r="321" spans="2:65" s="1" customFormat="1" ht="16.5" customHeight="1" x14ac:dyDescent="0.2">
      <c r="B321" s="131"/>
      <c r="C321" s="132" t="s">
        <v>827</v>
      </c>
      <c r="D321" s="132" t="s">
        <v>111</v>
      </c>
      <c r="E321" s="133" t="s">
        <v>828</v>
      </c>
      <c r="F321" s="134" t="s">
        <v>829</v>
      </c>
      <c r="G321" s="135" t="s">
        <v>157</v>
      </c>
      <c r="H321" s="136">
        <v>20</v>
      </c>
      <c r="I321" s="137"/>
      <c r="J321" s="137">
        <f t="shared" si="64"/>
        <v>0</v>
      </c>
      <c r="K321" s="138"/>
      <c r="L321" s="25"/>
      <c r="M321" s="139" t="s">
        <v>1</v>
      </c>
      <c r="N321" s="140" t="s">
        <v>34</v>
      </c>
      <c r="O321" s="141">
        <v>0</v>
      </c>
      <c r="P321" s="141">
        <f t="shared" si="65"/>
        <v>0</v>
      </c>
      <c r="Q321" s="141">
        <v>0</v>
      </c>
      <c r="R321" s="141">
        <f t="shared" si="66"/>
        <v>0</v>
      </c>
      <c r="S321" s="141">
        <v>0</v>
      </c>
      <c r="T321" s="142">
        <f t="shared" si="67"/>
        <v>0</v>
      </c>
      <c r="AR321" s="143" t="s">
        <v>115</v>
      </c>
      <c r="AT321" s="143" t="s">
        <v>111</v>
      </c>
      <c r="AU321" s="143" t="s">
        <v>116</v>
      </c>
      <c r="AY321" s="13" t="s">
        <v>108</v>
      </c>
      <c r="BE321" s="144">
        <f t="shared" si="68"/>
        <v>0</v>
      </c>
      <c r="BF321" s="144">
        <f t="shared" si="69"/>
        <v>0</v>
      </c>
      <c r="BG321" s="144">
        <f t="shared" si="70"/>
        <v>0</v>
      </c>
      <c r="BH321" s="144">
        <f t="shared" si="71"/>
        <v>0</v>
      </c>
      <c r="BI321" s="144">
        <f t="shared" si="72"/>
        <v>0</v>
      </c>
      <c r="BJ321" s="13" t="s">
        <v>116</v>
      </c>
      <c r="BK321" s="144">
        <f t="shared" si="73"/>
        <v>0</v>
      </c>
      <c r="BL321" s="13" t="s">
        <v>115</v>
      </c>
      <c r="BM321" s="143" t="s">
        <v>830</v>
      </c>
    </row>
    <row r="322" spans="2:65" s="1" customFormat="1" ht="16.5" customHeight="1" x14ac:dyDescent="0.2">
      <c r="B322" s="131"/>
      <c r="C322" s="145" t="s">
        <v>831</v>
      </c>
      <c r="D322" s="145" t="s">
        <v>106</v>
      </c>
      <c r="E322" s="146" t="s">
        <v>832</v>
      </c>
      <c r="F322" s="147" t="s">
        <v>833</v>
      </c>
      <c r="G322" s="148" t="s">
        <v>157</v>
      </c>
      <c r="H322" s="149">
        <v>20</v>
      </c>
      <c r="I322" s="150"/>
      <c r="J322" s="150">
        <f t="shared" si="64"/>
        <v>0</v>
      </c>
      <c r="K322" s="151"/>
      <c r="L322" s="152"/>
      <c r="M322" s="153" t="s">
        <v>1</v>
      </c>
      <c r="N322" s="154" t="s">
        <v>34</v>
      </c>
      <c r="O322" s="141">
        <v>0</v>
      </c>
      <c r="P322" s="141">
        <f t="shared" si="65"/>
        <v>0</v>
      </c>
      <c r="Q322" s="141">
        <v>0</v>
      </c>
      <c r="R322" s="141">
        <f t="shared" si="66"/>
        <v>0</v>
      </c>
      <c r="S322" s="141">
        <v>0</v>
      </c>
      <c r="T322" s="142">
        <f t="shared" si="67"/>
        <v>0</v>
      </c>
      <c r="AR322" s="143" t="s">
        <v>136</v>
      </c>
      <c r="AT322" s="143" t="s">
        <v>106</v>
      </c>
      <c r="AU322" s="143" t="s">
        <v>116</v>
      </c>
      <c r="AY322" s="13" t="s">
        <v>108</v>
      </c>
      <c r="BE322" s="144">
        <f t="shared" si="68"/>
        <v>0</v>
      </c>
      <c r="BF322" s="144">
        <f t="shared" si="69"/>
        <v>0</v>
      </c>
      <c r="BG322" s="144">
        <f t="shared" si="70"/>
        <v>0</v>
      </c>
      <c r="BH322" s="144">
        <f t="shared" si="71"/>
        <v>0</v>
      </c>
      <c r="BI322" s="144">
        <f t="shared" si="72"/>
        <v>0</v>
      </c>
      <c r="BJ322" s="13" t="s">
        <v>116</v>
      </c>
      <c r="BK322" s="144">
        <f t="shared" si="73"/>
        <v>0</v>
      </c>
      <c r="BL322" s="13" t="s">
        <v>115</v>
      </c>
      <c r="BM322" s="143" t="s">
        <v>834</v>
      </c>
    </row>
    <row r="323" spans="2:65" s="1" customFormat="1" ht="16.5" customHeight="1" x14ac:dyDescent="0.2">
      <c r="B323" s="131"/>
      <c r="C323" s="145" t="s">
        <v>835</v>
      </c>
      <c r="D323" s="145" t="s">
        <v>106</v>
      </c>
      <c r="E323" s="146" t="s">
        <v>836</v>
      </c>
      <c r="F323" s="147" t="s">
        <v>837</v>
      </c>
      <c r="G323" s="148" t="s">
        <v>157</v>
      </c>
      <c r="H323" s="149">
        <v>10</v>
      </c>
      <c r="I323" s="150"/>
      <c r="J323" s="150">
        <f t="shared" si="64"/>
        <v>0</v>
      </c>
      <c r="K323" s="151"/>
      <c r="L323" s="152"/>
      <c r="M323" s="153" t="s">
        <v>1</v>
      </c>
      <c r="N323" s="154" t="s">
        <v>34</v>
      </c>
      <c r="O323" s="141">
        <v>0</v>
      </c>
      <c r="P323" s="141">
        <f t="shared" si="65"/>
        <v>0</v>
      </c>
      <c r="Q323" s="141">
        <v>0</v>
      </c>
      <c r="R323" s="141">
        <f t="shared" si="66"/>
        <v>0</v>
      </c>
      <c r="S323" s="141">
        <v>0</v>
      </c>
      <c r="T323" s="142">
        <f t="shared" si="67"/>
        <v>0</v>
      </c>
      <c r="AR323" s="143" t="s">
        <v>136</v>
      </c>
      <c r="AT323" s="143" t="s">
        <v>106</v>
      </c>
      <c r="AU323" s="143" t="s">
        <v>116</v>
      </c>
      <c r="AY323" s="13" t="s">
        <v>108</v>
      </c>
      <c r="BE323" s="144">
        <f t="shared" si="68"/>
        <v>0</v>
      </c>
      <c r="BF323" s="144">
        <f t="shared" si="69"/>
        <v>0</v>
      </c>
      <c r="BG323" s="144">
        <f t="shared" si="70"/>
        <v>0</v>
      </c>
      <c r="BH323" s="144">
        <f t="shared" si="71"/>
        <v>0</v>
      </c>
      <c r="BI323" s="144">
        <f t="shared" si="72"/>
        <v>0</v>
      </c>
      <c r="BJ323" s="13" t="s">
        <v>116</v>
      </c>
      <c r="BK323" s="144">
        <f t="shared" si="73"/>
        <v>0</v>
      </c>
      <c r="BL323" s="13" t="s">
        <v>115</v>
      </c>
      <c r="BM323" s="143" t="s">
        <v>838</v>
      </c>
    </row>
    <row r="324" spans="2:65" s="1" customFormat="1" ht="21.75" customHeight="1" x14ac:dyDescent="0.2">
      <c r="B324" s="131"/>
      <c r="C324" s="132" t="s">
        <v>839</v>
      </c>
      <c r="D324" s="132" t="s">
        <v>111</v>
      </c>
      <c r="E324" s="133" t="s">
        <v>840</v>
      </c>
      <c r="F324" s="134" t="s">
        <v>841</v>
      </c>
      <c r="G324" s="135" t="s">
        <v>114</v>
      </c>
      <c r="H324" s="136">
        <v>6</v>
      </c>
      <c r="I324" s="137"/>
      <c r="J324" s="137">
        <f t="shared" si="64"/>
        <v>0</v>
      </c>
      <c r="K324" s="138"/>
      <c r="L324" s="25"/>
      <c r="M324" s="139" t="s">
        <v>1</v>
      </c>
      <c r="N324" s="140" t="s">
        <v>34</v>
      </c>
      <c r="O324" s="141">
        <v>0.11700000000000001</v>
      </c>
      <c r="P324" s="141">
        <f t="shared" si="65"/>
        <v>0.70200000000000007</v>
      </c>
      <c r="Q324" s="141">
        <v>0</v>
      </c>
      <c r="R324" s="141">
        <f t="shared" si="66"/>
        <v>0</v>
      </c>
      <c r="S324" s="141">
        <v>0</v>
      </c>
      <c r="T324" s="142">
        <f t="shared" si="67"/>
        <v>0</v>
      </c>
      <c r="AR324" s="143" t="s">
        <v>115</v>
      </c>
      <c r="AT324" s="143" t="s">
        <v>111</v>
      </c>
      <c r="AU324" s="143" t="s">
        <v>116</v>
      </c>
      <c r="AY324" s="13" t="s">
        <v>108</v>
      </c>
      <c r="BE324" s="144">
        <f t="shared" si="68"/>
        <v>0</v>
      </c>
      <c r="BF324" s="144">
        <f t="shared" si="69"/>
        <v>0</v>
      </c>
      <c r="BG324" s="144">
        <f t="shared" si="70"/>
        <v>0</v>
      </c>
      <c r="BH324" s="144">
        <f t="shared" si="71"/>
        <v>0</v>
      </c>
      <c r="BI324" s="144">
        <f t="shared" si="72"/>
        <v>0</v>
      </c>
      <c r="BJ324" s="13" t="s">
        <v>116</v>
      </c>
      <c r="BK324" s="144">
        <f t="shared" si="73"/>
        <v>0</v>
      </c>
      <c r="BL324" s="13" t="s">
        <v>115</v>
      </c>
      <c r="BM324" s="143" t="s">
        <v>842</v>
      </c>
    </row>
    <row r="325" spans="2:65" s="1" customFormat="1" ht="24.25" customHeight="1" x14ac:dyDescent="0.2">
      <c r="B325" s="131"/>
      <c r="C325" s="145" t="s">
        <v>843</v>
      </c>
      <c r="D325" s="145" t="s">
        <v>106</v>
      </c>
      <c r="E325" s="146" t="s">
        <v>844</v>
      </c>
      <c r="F325" s="147" t="s">
        <v>845</v>
      </c>
      <c r="G325" s="148" t="s">
        <v>114</v>
      </c>
      <c r="H325" s="149">
        <v>2</v>
      </c>
      <c r="I325" s="150"/>
      <c r="J325" s="150">
        <f t="shared" si="64"/>
        <v>0</v>
      </c>
      <c r="K325" s="151"/>
      <c r="L325" s="152"/>
      <c r="M325" s="153" t="s">
        <v>1</v>
      </c>
      <c r="N325" s="154" t="s">
        <v>34</v>
      </c>
      <c r="O325" s="141">
        <v>0</v>
      </c>
      <c r="P325" s="141">
        <f t="shared" si="65"/>
        <v>0</v>
      </c>
      <c r="Q325" s="141">
        <v>0</v>
      </c>
      <c r="R325" s="141">
        <f t="shared" si="66"/>
        <v>0</v>
      </c>
      <c r="S325" s="141">
        <v>0</v>
      </c>
      <c r="T325" s="142">
        <f t="shared" si="67"/>
        <v>0</v>
      </c>
      <c r="AR325" s="143" t="s">
        <v>136</v>
      </c>
      <c r="AT325" s="143" t="s">
        <v>106</v>
      </c>
      <c r="AU325" s="143" t="s">
        <v>116</v>
      </c>
      <c r="AY325" s="13" t="s">
        <v>108</v>
      </c>
      <c r="BE325" s="144">
        <f t="shared" si="68"/>
        <v>0</v>
      </c>
      <c r="BF325" s="144">
        <f t="shared" si="69"/>
        <v>0</v>
      </c>
      <c r="BG325" s="144">
        <f t="shared" si="70"/>
        <v>0</v>
      </c>
      <c r="BH325" s="144">
        <f t="shared" si="71"/>
        <v>0</v>
      </c>
      <c r="BI325" s="144">
        <f t="shared" si="72"/>
        <v>0</v>
      </c>
      <c r="BJ325" s="13" t="s">
        <v>116</v>
      </c>
      <c r="BK325" s="144">
        <f t="shared" si="73"/>
        <v>0</v>
      </c>
      <c r="BL325" s="13" t="s">
        <v>115</v>
      </c>
      <c r="BM325" s="143" t="s">
        <v>846</v>
      </c>
    </row>
    <row r="326" spans="2:65" s="1" customFormat="1" ht="24.25" customHeight="1" x14ac:dyDescent="0.2">
      <c r="B326" s="131"/>
      <c r="C326" s="145" t="s">
        <v>847</v>
      </c>
      <c r="D326" s="145" t="s">
        <v>106</v>
      </c>
      <c r="E326" s="146" t="s">
        <v>848</v>
      </c>
      <c r="F326" s="147" t="s">
        <v>849</v>
      </c>
      <c r="G326" s="148" t="s">
        <v>114</v>
      </c>
      <c r="H326" s="149">
        <v>2</v>
      </c>
      <c r="I326" s="150"/>
      <c r="J326" s="150">
        <f t="shared" si="64"/>
        <v>0</v>
      </c>
      <c r="K326" s="151"/>
      <c r="L326" s="152"/>
      <c r="M326" s="153" t="s">
        <v>1</v>
      </c>
      <c r="N326" s="154" t="s">
        <v>34</v>
      </c>
      <c r="O326" s="141">
        <v>0</v>
      </c>
      <c r="P326" s="141">
        <f t="shared" si="65"/>
        <v>0</v>
      </c>
      <c r="Q326" s="141">
        <v>0</v>
      </c>
      <c r="R326" s="141">
        <f t="shared" si="66"/>
        <v>0</v>
      </c>
      <c r="S326" s="141">
        <v>0</v>
      </c>
      <c r="T326" s="142">
        <f t="shared" si="67"/>
        <v>0</v>
      </c>
      <c r="AR326" s="143" t="s">
        <v>136</v>
      </c>
      <c r="AT326" s="143" t="s">
        <v>106</v>
      </c>
      <c r="AU326" s="143" t="s">
        <v>116</v>
      </c>
      <c r="AY326" s="13" t="s">
        <v>108</v>
      </c>
      <c r="BE326" s="144">
        <f t="shared" si="68"/>
        <v>0</v>
      </c>
      <c r="BF326" s="144">
        <f t="shared" si="69"/>
        <v>0</v>
      </c>
      <c r="BG326" s="144">
        <f t="shared" si="70"/>
        <v>0</v>
      </c>
      <c r="BH326" s="144">
        <f t="shared" si="71"/>
        <v>0</v>
      </c>
      <c r="BI326" s="144">
        <f t="shared" si="72"/>
        <v>0</v>
      </c>
      <c r="BJ326" s="13" t="s">
        <v>116</v>
      </c>
      <c r="BK326" s="144">
        <f t="shared" si="73"/>
        <v>0</v>
      </c>
      <c r="BL326" s="13" t="s">
        <v>115</v>
      </c>
      <c r="BM326" s="143" t="s">
        <v>850</v>
      </c>
    </row>
    <row r="327" spans="2:65" s="1" customFormat="1" ht="24.25" customHeight="1" x14ac:dyDescent="0.2">
      <c r="B327" s="131"/>
      <c r="C327" s="145" t="s">
        <v>851</v>
      </c>
      <c r="D327" s="145" t="s">
        <v>106</v>
      </c>
      <c r="E327" s="146" t="s">
        <v>852</v>
      </c>
      <c r="F327" s="147" t="s">
        <v>853</v>
      </c>
      <c r="G327" s="148" t="s">
        <v>114</v>
      </c>
      <c r="H327" s="149">
        <v>2</v>
      </c>
      <c r="I327" s="150"/>
      <c r="J327" s="150">
        <f t="shared" si="64"/>
        <v>0</v>
      </c>
      <c r="K327" s="151"/>
      <c r="L327" s="152"/>
      <c r="M327" s="153" t="s">
        <v>1</v>
      </c>
      <c r="N327" s="154" t="s">
        <v>34</v>
      </c>
      <c r="O327" s="141">
        <v>0</v>
      </c>
      <c r="P327" s="141">
        <f t="shared" si="65"/>
        <v>0</v>
      </c>
      <c r="Q327" s="141">
        <v>0</v>
      </c>
      <c r="R327" s="141">
        <f t="shared" si="66"/>
        <v>0</v>
      </c>
      <c r="S327" s="141">
        <v>0</v>
      </c>
      <c r="T327" s="142">
        <f t="shared" si="67"/>
        <v>0</v>
      </c>
      <c r="AR327" s="143" t="s">
        <v>136</v>
      </c>
      <c r="AT327" s="143" t="s">
        <v>106</v>
      </c>
      <c r="AU327" s="143" t="s">
        <v>116</v>
      </c>
      <c r="AY327" s="13" t="s">
        <v>108</v>
      </c>
      <c r="BE327" s="144">
        <f t="shared" si="68"/>
        <v>0</v>
      </c>
      <c r="BF327" s="144">
        <f t="shared" si="69"/>
        <v>0</v>
      </c>
      <c r="BG327" s="144">
        <f t="shared" si="70"/>
        <v>0</v>
      </c>
      <c r="BH327" s="144">
        <f t="shared" si="71"/>
        <v>0</v>
      </c>
      <c r="BI327" s="144">
        <f t="shared" si="72"/>
        <v>0</v>
      </c>
      <c r="BJ327" s="13" t="s">
        <v>116</v>
      </c>
      <c r="BK327" s="144">
        <f t="shared" si="73"/>
        <v>0</v>
      </c>
      <c r="BL327" s="13" t="s">
        <v>115</v>
      </c>
      <c r="BM327" s="143" t="s">
        <v>854</v>
      </c>
    </row>
    <row r="328" spans="2:65" s="1" customFormat="1" ht="16.5" customHeight="1" x14ac:dyDescent="0.2">
      <c r="B328" s="131"/>
      <c r="C328" s="132" t="s">
        <v>855</v>
      </c>
      <c r="D328" s="132" t="s">
        <v>111</v>
      </c>
      <c r="E328" s="133" t="s">
        <v>856</v>
      </c>
      <c r="F328" s="134" t="s">
        <v>857</v>
      </c>
      <c r="G328" s="135" t="s">
        <v>114</v>
      </c>
      <c r="H328" s="136">
        <v>2</v>
      </c>
      <c r="I328" s="137"/>
      <c r="J328" s="137">
        <f t="shared" si="64"/>
        <v>0</v>
      </c>
      <c r="K328" s="138"/>
      <c r="L328" s="25"/>
      <c r="M328" s="139" t="s">
        <v>1</v>
      </c>
      <c r="N328" s="140" t="s">
        <v>34</v>
      </c>
      <c r="O328" s="141">
        <v>0.16700000000000001</v>
      </c>
      <c r="P328" s="141">
        <f t="shared" si="65"/>
        <v>0.33400000000000002</v>
      </c>
      <c r="Q328" s="141">
        <v>0</v>
      </c>
      <c r="R328" s="141">
        <f t="shared" si="66"/>
        <v>0</v>
      </c>
      <c r="S328" s="141">
        <v>0</v>
      </c>
      <c r="T328" s="142">
        <f t="shared" si="67"/>
        <v>0</v>
      </c>
      <c r="AR328" s="143" t="s">
        <v>115</v>
      </c>
      <c r="AT328" s="143" t="s">
        <v>111</v>
      </c>
      <c r="AU328" s="143" t="s">
        <v>116</v>
      </c>
      <c r="AY328" s="13" t="s">
        <v>108</v>
      </c>
      <c r="BE328" s="144">
        <f t="shared" si="68"/>
        <v>0</v>
      </c>
      <c r="BF328" s="144">
        <f t="shared" si="69"/>
        <v>0</v>
      </c>
      <c r="BG328" s="144">
        <f t="shared" si="70"/>
        <v>0</v>
      </c>
      <c r="BH328" s="144">
        <f t="shared" si="71"/>
        <v>0</v>
      </c>
      <c r="BI328" s="144">
        <f t="shared" si="72"/>
        <v>0</v>
      </c>
      <c r="BJ328" s="13" t="s">
        <v>116</v>
      </c>
      <c r="BK328" s="144">
        <f t="shared" si="73"/>
        <v>0</v>
      </c>
      <c r="BL328" s="13" t="s">
        <v>115</v>
      </c>
      <c r="BM328" s="143" t="s">
        <v>858</v>
      </c>
    </row>
    <row r="329" spans="2:65" s="1" customFormat="1" ht="16.5" customHeight="1" x14ac:dyDescent="0.2">
      <c r="B329" s="131"/>
      <c r="C329" s="145" t="s">
        <v>859</v>
      </c>
      <c r="D329" s="145" t="s">
        <v>106</v>
      </c>
      <c r="E329" s="146" t="s">
        <v>860</v>
      </c>
      <c r="F329" s="147" t="s">
        <v>861</v>
      </c>
      <c r="G329" s="148" t="s">
        <v>114</v>
      </c>
      <c r="H329" s="149">
        <v>2</v>
      </c>
      <c r="I329" s="150"/>
      <c r="J329" s="150">
        <f t="shared" si="64"/>
        <v>0</v>
      </c>
      <c r="K329" s="151"/>
      <c r="L329" s="152"/>
      <c r="M329" s="153" t="s">
        <v>1</v>
      </c>
      <c r="N329" s="154" t="s">
        <v>34</v>
      </c>
      <c r="O329" s="141">
        <v>0</v>
      </c>
      <c r="P329" s="141">
        <f t="shared" si="65"/>
        <v>0</v>
      </c>
      <c r="Q329" s="141">
        <v>1.2999999999999999E-4</v>
      </c>
      <c r="R329" s="141">
        <f t="shared" si="66"/>
        <v>2.5999999999999998E-4</v>
      </c>
      <c r="S329" s="141">
        <v>0</v>
      </c>
      <c r="T329" s="142">
        <f t="shared" si="67"/>
        <v>0</v>
      </c>
      <c r="AR329" s="143" t="s">
        <v>120</v>
      </c>
      <c r="AT329" s="143" t="s">
        <v>106</v>
      </c>
      <c r="AU329" s="143" t="s">
        <v>116</v>
      </c>
      <c r="AY329" s="13" t="s">
        <v>108</v>
      </c>
      <c r="BE329" s="144">
        <f t="shared" si="68"/>
        <v>0</v>
      </c>
      <c r="BF329" s="144">
        <f t="shared" si="69"/>
        <v>0</v>
      </c>
      <c r="BG329" s="144">
        <f t="shared" si="70"/>
        <v>0</v>
      </c>
      <c r="BH329" s="144">
        <f t="shared" si="71"/>
        <v>0</v>
      </c>
      <c r="BI329" s="144">
        <f t="shared" si="72"/>
        <v>0</v>
      </c>
      <c r="BJ329" s="13" t="s">
        <v>116</v>
      </c>
      <c r="BK329" s="144">
        <f t="shared" si="73"/>
        <v>0</v>
      </c>
      <c r="BL329" s="13" t="s">
        <v>120</v>
      </c>
      <c r="BM329" s="143" t="s">
        <v>862</v>
      </c>
    </row>
    <row r="330" spans="2:65" s="1" customFormat="1" ht="16.5" customHeight="1" x14ac:dyDescent="0.2">
      <c r="B330" s="131"/>
      <c r="C330" s="132" t="s">
        <v>863</v>
      </c>
      <c r="D330" s="132" t="s">
        <v>111</v>
      </c>
      <c r="E330" s="133" t="s">
        <v>864</v>
      </c>
      <c r="F330" s="134" t="s">
        <v>865</v>
      </c>
      <c r="G330" s="135" t="s">
        <v>114</v>
      </c>
      <c r="H330" s="136">
        <v>2</v>
      </c>
      <c r="I330" s="137"/>
      <c r="J330" s="137">
        <f t="shared" si="64"/>
        <v>0</v>
      </c>
      <c r="K330" s="138"/>
      <c r="L330" s="25"/>
      <c r="M330" s="139" t="s">
        <v>1</v>
      </c>
      <c r="N330" s="140" t="s">
        <v>34</v>
      </c>
      <c r="O330" s="141">
        <v>0</v>
      </c>
      <c r="P330" s="141">
        <f t="shared" si="65"/>
        <v>0</v>
      </c>
      <c r="Q330" s="141">
        <v>0</v>
      </c>
      <c r="R330" s="141">
        <f t="shared" si="66"/>
        <v>0</v>
      </c>
      <c r="S330" s="141">
        <v>0</v>
      </c>
      <c r="T330" s="142">
        <f t="shared" si="67"/>
        <v>0</v>
      </c>
      <c r="AR330" s="143" t="s">
        <v>115</v>
      </c>
      <c r="AT330" s="143" t="s">
        <v>111</v>
      </c>
      <c r="AU330" s="143" t="s">
        <v>116</v>
      </c>
      <c r="AY330" s="13" t="s">
        <v>108</v>
      </c>
      <c r="BE330" s="144">
        <f t="shared" si="68"/>
        <v>0</v>
      </c>
      <c r="BF330" s="144">
        <f t="shared" si="69"/>
        <v>0</v>
      </c>
      <c r="BG330" s="144">
        <f t="shared" si="70"/>
        <v>0</v>
      </c>
      <c r="BH330" s="144">
        <f t="shared" si="71"/>
        <v>0</v>
      </c>
      <c r="BI330" s="144">
        <f t="shared" si="72"/>
        <v>0</v>
      </c>
      <c r="BJ330" s="13" t="s">
        <v>116</v>
      </c>
      <c r="BK330" s="144">
        <f t="shared" si="73"/>
        <v>0</v>
      </c>
      <c r="BL330" s="13" t="s">
        <v>115</v>
      </c>
      <c r="BM330" s="143" t="s">
        <v>866</v>
      </c>
    </row>
    <row r="331" spans="2:65" s="1" customFormat="1" ht="16.5" customHeight="1" x14ac:dyDescent="0.2">
      <c r="B331" s="131"/>
      <c r="C331" s="145" t="s">
        <v>867</v>
      </c>
      <c r="D331" s="145" t="s">
        <v>106</v>
      </c>
      <c r="E331" s="146" t="s">
        <v>868</v>
      </c>
      <c r="F331" s="147" t="s">
        <v>869</v>
      </c>
      <c r="G331" s="148" t="s">
        <v>114</v>
      </c>
      <c r="H331" s="149">
        <v>2</v>
      </c>
      <c r="I331" s="150"/>
      <c r="J331" s="150">
        <f t="shared" si="64"/>
        <v>0</v>
      </c>
      <c r="K331" s="151"/>
      <c r="L331" s="152"/>
      <c r="M331" s="153" t="s">
        <v>1</v>
      </c>
      <c r="N331" s="154" t="s">
        <v>34</v>
      </c>
      <c r="O331" s="141">
        <v>0</v>
      </c>
      <c r="P331" s="141">
        <f t="shared" si="65"/>
        <v>0</v>
      </c>
      <c r="Q331" s="141">
        <v>0</v>
      </c>
      <c r="R331" s="141">
        <f t="shared" si="66"/>
        <v>0</v>
      </c>
      <c r="S331" s="141">
        <v>0</v>
      </c>
      <c r="T331" s="142">
        <f t="shared" si="67"/>
        <v>0</v>
      </c>
      <c r="AR331" s="143" t="s">
        <v>136</v>
      </c>
      <c r="AT331" s="143" t="s">
        <v>106</v>
      </c>
      <c r="AU331" s="143" t="s">
        <v>116</v>
      </c>
      <c r="AY331" s="13" t="s">
        <v>108</v>
      </c>
      <c r="BE331" s="144">
        <f t="shared" si="68"/>
        <v>0</v>
      </c>
      <c r="BF331" s="144">
        <f t="shared" si="69"/>
        <v>0</v>
      </c>
      <c r="BG331" s="144">
        <f t="shared" si="70"/>
        <v>0</v>
      </c>
      <c r="BH331" s="144">
        <f t="shared" si="71"/>
        <v>0</v>
      </c>
      <c r="BI331" s="144">
        <f t="shared" si="72"/>
        <v>0</v>
      </c>
      <c r="BJ331" s="13" t="s">
        <v>116</v>
      </c>
      <c r="BK331" s="144">
        <f t="shared" si="73"/>
        <v>0</v>
      </c>
      <c r="BL331" s="13" t="s">
        <v>115</v>
      </c>
      <c r="BM331" s="143" t="s">
        <v>870</v>
      </c>
    </row>
    <row r="332" spans="2:65" s="1" customFormat="1" ht="24.25" customHeight="1" x14ac:dyDescent="0.2">
      <c r="B332" s="131"/>
      <c r="C332" s="132" t="s">
        <v>871</v>
      </c>
      <c r="D332" s="132" t="s">
        <v>111</v>
      </c>
      <c r="E332" s="133" t="s">
        <v>872</v>
      </c>
      <c r="F332" s="134" t="s">
        <v>873</v>
      </c>
      <c r="G332" s="135" t="s">
        <v>114</v>
      </c>
      <c r="H332" s="136">
        <v>1</v>
      </c>
      <c r="I332" s="137"/>
      <c r="J332" s="137">
        <f t="shared" si="64"/>
        <v>0</v>
      </c>
      <c r="K332" s="138"/>
      <c r="L332" s="25"/>
      <c r="M332" s="139" t="s">
        <v>1</v>
      </c>
      <c r="N332" s="140" t="s">
        <v>34</v>
      </c>
      <c r="O332" s="141">
        <v>0.67</v>
      </c>
      <c r="P332" s="141">
        <f t="shared" si="65"/>
        <v>0.67</v>
      </c>
      <c r="Q332" s="141">
        <v>0</v>
      </c>
      <c r="R332" s="141">
        <f t="shared" si="66"/>
        <v>0</v>
      </c>
      <c r="S332" s="141">
        <v>0</v>
      </c>
      <c r="T332" s="142">
        <f t="shared" si="67"/>
        <v>0</v>
      </c>
      <c r="AR332" s="143" t="s">
        <v>115</v>
      </c>
      <c r="AT332" s="143" t="s">
        <v>111</v>
      </c>
      <c r="AU332" s="143" t="s">
        <v>116</v>
      </c>
      <c r="AY332" s="13" t="s">
        <v>108</v>
      </c>
      <c r="BE332" s="144">
        <f t="shared" si="68"/>
        <v>0</v>
      </c>
      <c r="BF332" s="144">
        <f t="shared" si="69"/>
        <v>0</v>
      </c>
      <c r="BG332" s="144">
        <f t="shared" si="70"/>
        <v>0</v>
      </c>
      <c r="BH332" s="144">
        <f t="shared" si="71"/>
        <v>0</v>
      </c>
      <c r="BI332" s="144">
        <f t="shared" si="72"/>
        <v>0</v>
      </c>
      <c r="BJ332" s="13" t="s">
        <v>116</v>
      </c>
      <c r="BK332" s="144">
        <f t="shared" si="73"/>
        <v>0</v>
      </c>
      <c r="BL332" s="13" t="s">
        <v>115</v>
      </c>
      <c r="BM332" s="143" t="s">
        <v>874</v>
      </c>
    </row>
    <row r="333" spans="2:65" s="1" customFormat="1" ht="24.25" customHeight="1" x14ac:dyDescent="0.2">
      <c r="B333" s="131"/>
      <c r="C333" s="145" t="s">
        <v>875</v>
      </c>
      <c r="D333" s="145" t="s">
        <v>106</v>
      </c>
      <c r="E333" s="146" t="s">
        <v>876</v>
      </c>
      <c r="F333" s="147" t="s">
        <v>877</v>
      </c>
      <c r="G333" s="148" t="s">
        <v>114</v>
      </c>
      <c r="H333" s="149">
        <v>1</v>
      </c>
      <c r="I333" s="150"/>
      <c r="J333" s="150">
        <f t="shared" si="64"/>
        <v>0</v>
      </c>
      <c r="K333" s="151"/>
      <c r="L333" s="152"/>
      <c r="M333" s="153" t="s">
        <v>1</v>
      </c>
      <c r="N333" s="154" t="s">
        <v>34</v>
      </c>
      <c r="O333" s="141">
        <v>0</v>
      </c>
      <c r="P333" s="141">
        <f t="shared" si="65"/>
        <v>0</v>
      </c>
      <c r="Q333" s="141">
        <v>1.34E-3</v>
      </c>
      <c r="R333" s="141">
        <f t="shared" si="66"/>
        <v>1.34E-3</v>
      </c>
      <c r="S333" s="141">
        <v>0</v>
      </c>
      <c r="T333" s="142">
        <f t="shared" si="67"/>
        <v>0</v>
      </c>
      <c r="AR333" s="143" t="s">
        <v>120</v>
      </c>
      <c r="AT333" s="143" t="s">
        <v>106</v>
      </c>
      <c r="AU333" s="143" t="s">
        <v>116</v>
      </c>
      <c r="AY333" s="13" t="s">
        <v>108</v>
      </c>
      <c r="BE333" s="144">
        <f t="shared" si="68"/>
        <v>0</v>
      </c>
      <c r="BF333" s="144">
        <f t="shared" si="69"/>
        <v>0</v>
      </c>
      <c r="BG333" s="144">
        <f t="shared" si="70"/>
        <v>0</v>
      </c>
      <c r="BH333" s="144">
        <f t="shared" si="71"/>
        <v>0</v>
      </c>
      <c r="BI333" s="144">
        <f t="shared" si="72"/>
        <v>0</v>
      </c>
      <c r="BJ333" s="13" t="s">
        <v>116</v>
      </c>
      <c r="BK333" s="144">
        <f t="shared" si="73"/>
        <v>0</v>
      </c>
      <c r="BL333" s="13" t="s">
        <v>120</v>
      </c>
      <c r="BM333" s="143" t="s">
        <v>878</v>
      </c>
    </row>
    <row r="334" spans="2:65" s="1" customFormat="1" ht="24.25" customHeight="1" x14ac:dyDescent="0.2">
      <c r="B334" s="131"/>
      <c r="C334" s="145" t="s">
        <v>879</v>
      </c>
      <c r="D334" s="145" t="s">
        <v>106</v>
      </c>
      <c r="E334" s="146" t="s">
        <v>880</v>
      </c>
      <c r="F334" s="147" t="s">
        <v>881</v>
      </c>
      <c r="G334" s="148" t="s">
        <v>114</v>
      </c>
      <c r="H334" s="149">
        <v>1</v>
      </c>
      <c r="I334" s="150"/>
      <c r="J334" s="150">
        <f t="shared" si="64"/>
        <v>0</v>
      </c>
      <c r="K334" s="151"/>
      <c r="L334" s="152"/>
      <c r="M334" s="153" t="s">
        <v>1</v>
      </c>
      <c r="N334" s="154" t="s">
        <v>34</v>
      </c>
      <c r="O334" s="141">
        <v>0</v>
      </c>
      <c r="P334" s="141">
        <f t="shared" si="65"/>
        <v>0</v>
      </c>
      <c r="Q334" s="141">
        <v>1.34E-3</v>
      </c>
      <c r="R334" s="141">
        <f t="shared" si="66"/>
        <v>1.34E-3</v>
      </c>
      <c r="S334" s="141">
        <v>0</v>
      </c>
      <c r="T334" s="142">
        <f t="shared" si="67"/>
        <v>0</v>
      </c>
      <c r="AR334" s="143" t="s">
        <v>120</v>
      </c>
      <c r="AT334" s="143" t="s">
        <v>106</v>
      </c>
      <c r="AU334" s="143" t="s">
        <v>116</v>
      </c>
      <c r="AY334" s="13" t="s">
        <v>108</v>
      </c>
      <c r="BE334" s="144">
        <f t="shared" si="68"/>
        <v>0</v>
      </c>
      <c r="BF334" s="144">
        <f t="shared" si="69"/>
        <v>0</v>
      </c>
      <c r="BG334" s="144">
        <f t="shared" si="70"/>
        <v>0</v>
      </c>
      <c r="BH334" s="144">
        <f t="shared" si="71"/>
        <v>0</v>
      </c>
      <c r="BI334" s="144">
        <f t="shared" si="72"/>
        <v>0</v>
      </c>
      <c r="BJ334" s="13" t="s">
        <v>116</v>
      </c>
      <c r="BK334" s="144">
        <f t="shared" si="73"/>
        <v>0</v>
      </c>
      <c r="BL334" s="13" t="s">
        <v>120</v>
      </c>
      <c r="BM334" s="143" t="s">
        <v>882</v>
      </c>
    </row>
    <row r="335" spans="2:65" s="1" customFormat="1" ht="24.25" customHeight="1" x14ac:dyDescent="0.2">
      <c r="B335" s="131"/>
      <c r="C335" s="145" t="s">
        <v>883</v>
      </c>
      <c r="D335" s="145" t="s">
        <v>106</v>
      </c>
      <c r="E335" s="146" t="s">
        <v>884</v>
      </c>
      <c r="F335" s="147" t="s">
        <v>885</v>
      </c>
      <c r="G335" s="148" t="s">
        <v>114</v>
      </c>
      <c r="H335" s="149">
        <v>3</v>
      </c>
      <c r="I335" s="150"/>
      <c r="J335" s="150">
        <f t="shared" si="64"/>
        <v>0</v>
      </c>
      <c r="K335" s="151"/>
      <c r="L335" s="152"/>
      <c r="M335" s="153" t="s">
        <v>1</v>
      </c>
      <c r="N335" s="154" t="s">
        <v>34</v>
      </c>
      <c r="O335" s="141">
        <v>0</v>
      </c>
      <c r="P335" s="141">
        <f t="shared" si="65"/>
        <v>0</v>
      </c>
      <c r="Q335" s="141">
        <v>1.34E-3</v>
      </c>
      <c r="R335" s="141">
        <f t="shared" si="66"/>
        <v>4.0200000000000001E-3</v>
      </c>
      <c r="S335" s="141">
        <v>0</v>
      </c>
      <c r="T335" s="142">
        <f t="shared" si="67"/>
        <v>0</v>
      </c>
      <c r="AR335" s="143" t="s">
        <v>120</v>
      </c>
      <c r="AT335" s="143" t="s">
        <v>106</v>
      </c>
      <c r="AU335" s="143" t="s">
        <v>116</v>
      </c>
      <c r="AY335" s="13" t="s">
        <v>108</v>
      </c>
      <c r="BE335" s="144">
        <f t="shared" si="68"/>
        <v>0</v>
      </c>
      <c r="BF335" s="144">
        <f t="shared" si="69"/>
        <v>0</v>
      </c>
      <c r="BG335" s="144">
        <f t="shared" si="70"/>
        <v>0</v>
      </c>
      <c r="BH335" s="144">
        <f t="shared" si="71"/>
        <v>0</v>
      </c>
      <c r="BI335" s="144">
        <f t="shared" si="72"/>
        <v>0</v>
      </c>
      <c r="BJ335" s="13" t="s">
        <v>116</v>
      </c>
      <c r="BK335" s="144">
        <f t="shared" si="73"/>
        <v>0</v>
      </c>
      <c r="BL335" s="13" t="s">
        <v>120</v>
      </c>
      <c r="BM335" s="143" t="s">
        <v>886</v>
      </c>
    </row>
    <row r="336" spans="2:65" s="1" customFormat="1" ht="24.25" customHeight="1" x14ac:dyDescent="0.2">
      <c r="B336" s="131"/>
      <c r="C336" s="132" t="s">
        <v>887</v>
      </c>
      <c r="D336" s="132" t="s">
        <v>111</v>
      </c>
      <c r="E336" s="133" t="s">
        <v>808</v>
      </c>
      <c r="F336" s="134" t="s">
        <v>809</v>
      </c>
      <c r="G336" s="135" t="s">
        <v>114</v>
      </c>
      <c r="H336" s="136">
        <v>6</v>
      </c>
      <c r="I336" s="137"/>
      <c r="J336" s="137">
        <f t="shared" si="64"/>
        <v>0</v>
      </c>
      <c r="K336" s="138"/>
      <c r="L336" s="25"/>
      <c r="M336" s="139" t="s">
        <v>1</v>
      </c>
      <c r="N336" s="140" t="s">
        <v>34</v>
      </c>
      <c r="O336" s="141">
        <v>0</v>
      </c>
      <c r="P336" s="141">
        <f t="shared" si="65"/>
        <v>0</v>
      </c>
      <c r="Q336" s="141">
        <v>0</v>
      </c>
      <c r="R336" s="141">
        <f t="shared" si="66"/>
        <v>0</v>
      </c>
      <c r="S336" s="141">
        <v>0</v>
      </c>
      <c r="T336" s="142">
        <f t="shared" si="67"/>
        <v>0</v>
      </c>
      <c r="AR336" s="143" t="s">
        <v>115</v>
      </c>
      <c r="AT336" s="143" t="s">
        <v>111</v>
      </c>
      <c r="AU336" s="143" t="s">
        <v>116</v>
      </c>
      <c r="AY336" s="13" t="s">
        <v>108</v>
      </c>
      <c r="BE336" s="144">
        <f t="shared" si="68"/>
        <v>0</v>
      </c>
      <c r="BF336" s="144">
        <f t="shared" si="69"/>
        <v>0</v>
      </c>
      <c r="BG336" s="144">
        <f t="shared" si="70"/>
        <v>0</v>
      </c>
      <c r="BH336" s="144">
        <f t="shared" si="71"/>
        <v>0</v>
      </c>
      <c r="BI336" s="144">
        <f t="shared" si="72"/>
        <v>0</v>
      </c>
      <c r="BJ336" s="13" t="s">
        <v>116</v>
      </c>
      <c r="BK336" s="144">
        <f t="shared" si="73"/>
        <v>0</v>
      </c>
      <c r="BL336" s="13" t="s">
        <v>115</v>
      </c>
      <c r="BM336" s="143" t="s">
        <v>888</v>
      </c>
    </row>
    <row r="337" spans="2:65" s="1" customFormat="1" ht="24.25" customHeight="1" x14ac:dyDescent="0.2">
      <c r="B337" s="131"/>
      <c r="C337" s="145" t="s">
        <v>889</v>
      </c>
      <c r="D337" s="145" t="s">
        <v>106</v>
      </c>
      <c r="E337" s="146" t="s">
        <v>890</v>
      </c>
      <c r="F337" s="147" t="s">
        <v>891</v>
      </c>
      <c r="G337" s="148" t="s">
        <v>114</v>
      </c>
      <c r="H337" s="149">
        <v>6</v>
      </c>
      <c r="I337" s="150"/>
      <c r="J337" s="150">
        <f t="shared" si="64"/>
        <v>0</v>
      </c>
      <c r="K337" s="151"/>
      <c r="L337" s="152"/>
      <c r="M337" s="153" t="s">
        <v>1</v>
      </c>
      <c r="N337" s="154" t="s">
        <v>34</v>
      </c>
      <c r="O337" s="141">
        <v>0</v>
      </c>
      <c r="P337" s="141">
        <f t="shared" si="65"/>
        <v>0</v>
      </c>
      <c r="Q337" s="141">
        <v>0</v>
      </c>
      <c r="R337" s="141">
        <f t="shared" si="66"/>
        <v>0</v>
      </c>
      <c r="S337" s="141">
        <v>0</v>
      </c>
      <c r="T337" s="142">
        <f t="shared" si="67"/>
        <v>0</v>
      </c>
      <c r="AR337" s="143" t="s">
        <v>120</v>
      </c>
      <c r="AT337" s="143" t="s">
        <v>106</v>
      </c>
      <c r="AU337" s="143" t="s">
        <v>116</v>
      </c>
      <c r="AY337" s="13" t="s">
        <v>108</v>
      </c>
      <c r="BE337" s="144">
        <f t="shared" si="68"/>
        <v>0</v>
      </c>
      <c r="BF337" s="144">
        <f t="shared" si="69"/>
        <v>0</v>
      </c>
      <c r="BG337" s="144">
        <f t="shared" si="70"/>
        <v>0</v>
      </c>
      <c r="BH337" s="144">
        <f t="shared" si="71"/>
        <v>0</v>
      </c>
      <c r="BI337" s="144">
        <f t="shared" si="72"/>
        <v>0</v>
      </c>
      <c r="BJ337" s="13" t="s">
        <v>116</v>
      </c>
      <c r="BK337" s="144">
        <f t="shared" si="73"/>
        <v>0</v>
      </c>
      <c r="BL337" s="13" t="s">
        <v>120</v>
      </c>
      <c r="BM337" s="143" t="s">
        <v>892</v>
      </c>
    </row>
    <row r="338" spans="2:65" s="1" customFormat="1" ht="24.25" customHeight="1" x14ac:dyDescent="0.2">
      <c r="B338" s="131"/>
      <c r="C338" s="145" t="s">
        <v>893</v>
      </c>
      <c r="D338" s="145" t="s">
        <v>106</v>
      </c>
      <c r="E338" s="146" t="s">
        <v>894</v>
      </c>
      <c r="F338" s="147" t="s">
        <v>895</v>
      </c>
      <c r="G338" s="148" t="s">
        <v>114</v>
      </c>
      <c r="H338" s="149">
        <v>3</v>
      </c>
      <c r="I338" s="150"/>
      <c r="J338" s="150">
        <f t="shared" si="64"/>
        <v>0</v>
      </c>
      <c r="K338" s="151"/>
      <c r="L338" s="152"/>
      <c r="M338" s="153" t="s">
        <v>1</v>
      </c>
      <c r="N338" s="154" t="s">
        <v>34</v>
      </c>
      <c r="O338" s="141">
        <v>0</v>
      </c>
      <c r="P338" s="141">
        <f t="shared" si="65"/>
        <v>0</v>
      </c>
      <c r="Q338" s="141">
        <v>0</v>
      </c>
      <c r="R338" s="141">
        <f t="shared" si="66"/>
        <v>0</v>
      </c>
      <c r="S338" s="141">
        <v>0</v>
      </c>
      <c r="T338" s="142">
        <f t="shared" si="67"/>
        <v>0</v>
      </c>
      <c r="AR338" s="143" t="s">
        <v>120</v>
      </c>
      <c r="AT338" s="143" t="s">
        <v>106</v>
      </c>
      <c r="AU338" s="143" t="s">
        <v>116</v>
      </c>
      <c r="AY338" s="13" t="s">
        <v>108</v>
      </c>
      <c r="BE338" s="144">
        <f t="shared" si="68"/>
        <v>0</v>
      </c>
      <c r="BF338" s="144">
        <f t="shared" si="69"/>
        <v>0</v>
      </c>
      <c r="BG338" s="144">
        <f t="shared" si="70"/>
        <v>0</v>
      </c>
      <c r="BH338" s="144">
        <f t="shared" si="71"/>
        <v>0</v>
      </c>
      <c r="BI338" s="144">
        <f t="shared" si="72"/>
        <v>0</v>
      </c>
      <c r="BJ338" s="13" t="s">
        <v>116</v>
      </c>
      <c r="BK338" s="144">
        <f t="shared" si="73"/>
        <v>0</v>
      </c>
      <c r="BL338" s="13" t="s">
        <v>120</v>
      </c>
      <c r="BM338" s="143" t="s">
        <v>896</v>
      </c>
    </row>
    <row r="339" spans="2:65" s="11" customFormat="1" ht="22.9" customHeight="1" x14ac:dyDescent="0.25">
      <c r="B339" s="120"/>
      <c r="D339" s="121" t="s">
        <v>66</v>
      </c>
      <c r="E339" s="129" t="s">
        <v>897</v>
      </c>
      <c r="F339" s="129" t="s">
        <v>898</v>
      </c>
      <c r="J339" s="130">
        <f>BK339</f>
        <v>0</v>
      </c>
      <c r="L339" s="120"/>
      <c r="M339" s="124"/>
      <c r="P339" s="125">
        <f>SUM(P340:P348)</f>
        <v>0</v>
      </c>
      <c r="R339" s="125">
        <f>SUM(R340:R348)</f>
        <v>0</v>
      </c>
      <c r="T339" s="126">
        <f>SUM(T340:T348)</f>
        <v>0</v>
      </c>
      <c r="AR339" s="121" t="s">
        <v>110</v>
      </c>
      <c r="AT339" s="127" t="s">
        <v>66</v>
      </c>
      <c r="AU339" s="127" t="s">
        <v>75</v>
      </c>
      <c r="AY339" s="121" t="s">
        <v>108</v>
      </c>
      <c r="BK339" s="128">
        <f>SUM(BK340:BK348)</f>
        <v>0</v>
      </c>
    </row>
    <row r="340" spans="2:65" s="1" customFormat="1" ht="21.75" customHeight="1" x14ac:dyDescent="0.2">
      <c r="B340" s="131"/>
      <c r="C340" s="132" t="s">
        <v>899</v>
      </c>
      <c r="D340" s="132" t="s">
        <v>111</v>
      </c>
      <c r="E340" s="133" t="s">
        <v>900</v>
      </c>
      <c r="F340" s="134" t="s">
        <v>901</v>
      </c>
      <c r="G340" s="135" t="s">
        <v>114</v>
      </c>
      <c r="H340" s="136">
        <v>32</v>
      </c>
      <c r="I340" s="137"/>
      <c r="J340" s="137">
        <f t="shared" ref="J340:J348" si="74">ROUND(I340*H340,2)</f>
        <v>0</v>
      </c>
      <c r="K340" s="138"/>
      <c r="L340" s="25"/>
      <c r="M340" s="139" t="s">
        <v>1</v>
      </c>
      <c r="N340" s="140" t="s">
        <v>34</v>
      </c>
      <c r="O340" s="141">
        <v>0</v>
      </c>
      <c r="P340" s="141">
        <f t="shared" ref="P340:P348" si="75">O340*H340</f>
        <v>0</v>
      </c>
      <c r="Q340" s="141">
        <v>0</v>
      </c>
      <c r="R340" s="141">
        <f t="shared" ref="R340:R348" si="76">Q340*H340</f>
        <v>0</v>
      </c>
      <c r="S340" s="141">
        <v>0</v>
      </c>
      <c r="T340" s="142">
        <f t="shared" ref="T340:T348" si="77">S340*H340</f>
        <v>0</v>
      </c>
      <c r="AR340" s="143" t="s">
        <v>115</v>
      </c>
      <c r="AT340" s="143" t="s">
        <v>111</v>
      </c>
      <c r="AU340" s="143" t="s">
        <v>116</v>
      </c>
      <c r="AY340" s="13" t="s">
        <v>108</v>
      </c>
      <c r="BE340" s="144">
        <f t="shared" ref="BE340:BE348" si="78">IF(N340="základná",J340,0)</f>
        <v>0</v>
      </c>
      <c r="BF340" s="144">
        <f t="shared" ref="BF340:BF348" si="79">IF(N340="znížená",J340,0)</f>
        <v>0</v>
      </c>
      <c r="BG340" s="144">
        <f t="shared" ref="BG340:BG348" si="80">IF(N340="zákl. prenesená",J340,0)</f>
        <v>0</v>
      </c>
      <c r="BH340" s="144">
        <f t="shared" ref="BH340:BH348" si="81">IF(N340="zníž. prenesená",J340,0)</f>
        <v>0</v>
      </c>
      <c r="BI340" s="144">
        <f t="shared" ref="BI340:BI348" si="82">IF(N340="nulová",J340,0)</f>
        <v>0</v>
      </c>
      <c r="BJ340" s="13" t="s">
        <v>116</v>
      </c>
      <c r="BK340" s="144">
        <f t="shared" ref="BK340:BK348" si="83">ROUND(I340*H340,2)</f>
        <v>0</v>
      </c>
      <c r="BL340" s="13" t="s">
        <v>115</v>
      </c>
      <c r="BM340" s="143" t="s">
        <v>902</v>
      </c>
    </row>
    <row r="341" spans="2:65" s="1" customFormat="1" ht="24.25" customHeight="1" x14ac:dyDescent="0.2">
      <c r="B341" s="131"/>
      <c r="C341" s="145" t="s">
        <v>903</v>
      </c>
      <c r="D341" s="145" t="s">
        <v>106</v>
      </c>
      <c r="E341" s="146" t="s">
        <v>904</v>
      </c>
      <c r="F341" s="147" t="s">
        <v>905</v>
      </c>
      <c r="G341" s="148" t="s">
        <v>114</v>
      </c>
      <c r="H341" s="149">
        <v>27</v>
      </c>
      <c r="I341" s="150"/>
      <c r="J341" s="150">
        <f t="shared" si="74"/>
        <v>0</v>
      </c>
      <c r="K341" s="151"/>
      <c r="L341" s="152"/>
      <c r="M341" s="153" t="s">
        <v>1</v>
      </c>
      <c r="N341" s="154" t="s">
        <v>34</v>
      </c>
      <c r="O341" s="141">
        <v>0</v>
      </c>
      <c r="P341" s="141">
        <f t="shared" si="75"/>
        <v>0</v>
      </c>
      <c r="Q341" s="141">
        <v>0</v>
      </c>
      <c r="R341" s="141">
        <f t="shared" si="76"/>
        <v>0</v>
      </c>
      <c r="S341" s="141">
        <v>0</v>
      </c>
      <c r="T341" s="142">
        <f t="shared" si="77"/>
        <v>0</v>
      </c>
      <c r="AR341" s="143" t="s">
        <v>136</v>
      </c>
      <c r="AT341" s="143" t="s">
        <v>106</v>
      </c>
      <c r="AU341" s="143" t="s">
        <v>116</v>
      </c>
      <c r="AY341" s="13" t="s">
        <v>108</v>
      </c>
      <c r="BE341" s="144">
        <f t="shared" si="78"/>
        <v>0</v>
      </c>
      <c r="BF341" s="144">
        <f t="shared" si="79"/>
        <v>0</v>
      </c>
      <c r="BG341" s="144">
        <f t="shared" si="80"/>
        <v>0</v>
      </c>
      <c r="BH341" s="144">
        <f t="shared" si="81"/>
        <v>0</v>
      </c>
      <c r="BI341" s="144">
        <f t="shared" si="82"/>
        <v>0</v>
      </c>
      <c r="BJ341" s="13" t="s">
        <v>116</v>
      </c>
      <c r="BK341" s="144">
        <f t="shared" si="83"/>
        <v>0</v>
      </c>
      <c r="BL341" s="13" t="s">
        <v>115</v>
      </c>
      <c r="BM341" s="143" t="s">
        <v>906</v>
      </c>
    </row>
    <row r="342" spans="2:65" s="1" customFormat="1" ht="37.9" customHeight="1" x14ac:dyDescent="0.2">
      <c r="B342" s="131"/>
      <c r="C342" s="145" t="s">
        <v>907</v>
      </c>
      <c r="D342" s="145" t="s">
        <v>106</v>
      </c>
      <c r="E342" s="146" t="s">
        <v>908</v>
      </c>
      <c r="F342" s="147" t="s">
        <v>909</v>
      </c>
      <c r="G342" s="148" t="s">
        <v>114</v>
      </c>
      <c r="H342" s="149">
        <v>2</v>
      </c>
      <c r="I342" s="150"/>
      <c r="J342" s="150">
        <f t="shared" si="74"/>
        <v>0</v>
      </c>
      <c r="K342" s="151"/>
      <c r="L342" s="152"/>
      <c r="M342" s="153" t="s">
        <v>1</v>
      </c>
      <c r="N342" s="154" t="s">
        <v>34</v>
      </c>
      <c r="O342" s="141">
        <v>0</v>
      </c>
      <c r="P342" s="141">
        <f t="shared" si="75"/>
        <v>0</v>
      </c>
      <c r="Q342" s="141">
        <v>0</v>
      </c>
      <c r="R342" s="141">
        <f t="shared" si="76"/>
        <v>0</v>
      </c>
      <c r="S342" s="141">
        <v>0</v>
      </c>
      <c r="T342" s="142">
        <f t="shared" si="77"/>
        <v>0</v>
      </c>
      <c r="AR342" s="143" t="s">
        <v>136</v>
      </c>
      <c r="AT342" s="143" t="s">
        <v>106</v>
      </c>
      <c r="AU342" s="143" t="s">
        <v>116</v>
      </c>
      <c r="AY342" s="13" t="s">
        <v>108</v>
      </c>
      <c r="BE342" s="144">
        <f t="shared" si="78"/>
        <v>0</v>
      </c>
      <c r="BF342" s="144">
        <f t="shared" si="79"/>
        <v>0</v>
      </c>
      <c r="BG342" s="144">
        <f t="shared" si="80"/>
        <v>0</v>
      </c>
      <c r="BH342" s="144">
        <f t="shared" si="81"/>
        <v>0</v>
      </c>
      <c r="BI342" s="144">
        <f t="shared" si="82"/>
        <v>0</v>
      </c>
      <c r="BJ342" s="13" t="s">
        <v>116</v>
      </c>
      <c r="BK342" s="144">
        <f t="shared" si="83"/>
        <v>0</v>
      </c>
      <c r="BL342" s="13" t="s">
        <v>115</v>
      </c>
      <c r="BM342" s="143" t="s">
        <v>910</v>
      </c>
    </row>
    <row r="343" spans="2:65" s="1" customFormat="1" ht="44.25" customHeight="1" x14ac:dyDescent="0.2">
      <c r="B343" s="131"/>
      <c r="C343" s="145" t="s">
        <v>911</v>
      </c>
      <c r="D343" s="145" t="s">
        <v>106</v>
      </c>
      <c r="E343" s="146" t="s">
        <v>912</v>
      </c>
      <c r="F343" s="147" t="s">
        <v>913</v>
      </c>
      <c r="G343" s="148" t="s">
        <v>114</v>
      </c>
      <c r="H343" s="149">
        <v>3</v>
      </c>
      <c r="I343" s="150"/>
      <c r="J343" s="150">
        <f t="shared" si="74"/>
        <v>0</v>
      </c>
      <c r="K343" s="151"/>
      <c r="L343" s="152"/>
      <c r="M343" s="153" t="s">
        <v>1</v>
      </c>
      <c r="N343" s="154" t="s">
        <v>34</v>
      </c>
      <c r="O343" s="141">
        <v>0</v>
      </c>
      <c r="P343" s="141">
        <f t="shared" si="75"/>
        <v>0</v>
      </c>
      <c r="Q343" s="141">
        <v>0</v>
      </c>
      <c r="R343" s="141">
        <f t="shared" si="76"/>
        <v>0</v>
      </c>
      <c r="S343" s="141">
        <v>0</v>
      </c>
      <c r="T343" s="142">
        <f t="shared" si="77"/>
        <v>0</v>
      </c>
      <c r="AR343" s="143" t="s">
        <v>136</v>
      </c>
      <c r="AT343" s="143" t="s">
        <v>106</v>
      </c>
      <c r="AU343" s="143" t="s">
        <v>116</v>
      </c>
      <c r="AY343" s="13" t="s">
        <v>108</v>
      </c>
      <c r="BE343" s="144">
        <f t="shared" si="78"/>
        <v>0</v>
      </c>
      <c r="BF343" s="144">
        <f t="shared" si="79"/>
        <v>0</v>
      </c>
      <c r="BG343" s="144">
        <f t="shared" si="80"/>
        <v>0</v>
      </c>
      <c r="BH343" s="144">
        <f t="shared" si="81"/>
        <v>0</v>
      </c>
      <c r="BI343" s="144">
        <f t="shared" si="82"/>
        <v>0</v>
      </c>
      <c r="BJ343" s="13" t="s">
        <v>116</v>
      </c>
      <c r="BK343" s="144">
        <f t="shared" si="83"/>
        <v>0</v>
      </c>
      <c r="BL343" s="13" t="s">
        <v>115</v>
      </c>
      <c r="BM343" s="143" t="s">
        <v>914</v>
      </c>
    </row>
    <row r="344" spans="2:65" s="1" customFormat="1" ht="24.25" customHeight="1" x14ac:dyDescent="0.2">
      <c r="B344" s="131"/>
      <c r="C344" s="132" t="s">
        <v>915</v>
      </c>
      <c r="D344" s="132" t="s">
        <v>111</v>
      </c>
      <c r="E344" s="133" t="s">
        <v>916</v>
      </c>
      <c r="F344" s="134" t="s">
        <v>917</v>
      </c>
      <c r="G344" s="135" t="s">
        <v>114</v>
      </c>
      <c r="H344" s="136">
        <v>19</v>
      </c>
      <c r="I344" s="137"/>
      <c r="J344" s="137">
        <f t="shared" si="74"/>
        <v>0</v>
      </c>
      <c r="K344" s="138"/>
      <c r="L344" s="25"/>
      <c r="M344" s="139" t="s">
        <v>1</v>
      </c>
      <c r="N344" s="140" t="s">
        <v>34</v>
      </c>
      <c r="O344" s="141">
        <v>0</v>
      </c>
      <c r="P344" s="141">
        <f t="shared" si="75"/>
        <v>0</v>
      </c>
      <c r="Q344" s="141">
        <v>0</v>
      </c>
      <c r="R344" s="141">
        <f t="shared" si="76"/>
        <v>0</v>
      </c>
      <c r="S344" s="141">
        <v>0</v>
      </c>
      <c r="T344" s="142">
        <f t="shared" si="77"/>
        <v>0</v>
      </c>
      <c r="AR344" s="143" t="s">
        <v>115</v>
      </c>
      <c r="AT344" s="143" t="s">
        <v>111</v>
      </c>
      <c r="AU344" s="143" t="s">
        <v>116</v>
      </c>
      <c r="AY344" s="13" t="s">
        <v>108</v>
      </c>
      <c r="BE344" s="144">
        <f t="shared" si="78"/>
        <v>0</v>
      </c>
      <c r="BF344" s="144">
        <f t="shared" si="79"/>
        <v>0</v>
      </c>
      <c r="BG344" s="144">
        <f t="shared" si="80"/>
        <v>0</v>
      </c>
      <c r="BH344" s="144">
        <f t="shared" si="81"/>
        <v>0</v>
      </c>
      <c r="BI344" s="144">
        <f t="shared" si="82"/>
        <v>0</v>
      </c>
      <c r="BJ344" s="13" t="s">
        <v>116</v>
      </c>
      <c r="BK344" s="144">
        <f t="shared" si="83"/>
        <v>0</v>
      </c>
      <c r="BL344" s="13" t="s">
        <v>115</v>
      </c>
      <c r="BM344" s="143" t="s">
        <v>918</v>
      </c>
    </row>
    <row r="345" spans="2:65" s="1" customFormat="1" ht="24.25" customHeight="1" x14ac:dyDescent="0.2">
      <c r="B345" s="131"/>
      <c r="C345" s="145" t="s">
        <v>919</v>
      </c>
      <c r="D345" s="145" t="s">
        <v>106</v>
      </c>
      <c r="E345" s="146" t="s">
        <v>920</v>
      </c>
      <c r="F345" s="147" t="s">
        <v>921</v>
      </c>
      <c r="G345" s="148" t="s">
        <v>114</v>
      </c>
      <c r="H345" s="149">
        <v>10</v>
      </c>
      <c r="I345" s="150"/>
      <c r="J345" s="150">
        <f t="shared" si="74"/>
        <v>0</v>
      </c>
      <c r="K345" s="151"/>
      <c r="L345" s="152"/>
      <c r="M345" s="153" t="s">
        <v>1</v>
      </c>
      <c r="N345" s="154" t="s">
        <v>34</v>
      </c>
      <c r="O345" s="141">
        <v>0</v>
      </c>
      <c r="P345" s="141">
        <f t="shared" si="75"/>
        <v>0</v>
      </c>
      <c r="Q345" s="141">
        <v>0</v>
      </c>
      <c r="R345" s="141">
        <f t="shared" si="76"/>
        <v>0</v>
      </c>
      <c r="S345" s="141">
        <v>0</v>
      </c>
      <c r="T345" s="142">
        <f t="shared" si="77"/>
        <v>0</v>
      </c>
      <c r="AR345" s="143" t="s">
        <v>136</v>
      </c>
      <c r="AT345" s="143" t="s">
        <v>106</v>
      </c>
      <c r="AU345" s="143" t="s">
        <v>116</v>
      </c>
      <c r="AY345" s="13" t="s">
        <v>108</v>
      </c>
      <c r="BE345" s="144">
        <f t="shared" si="78"/>
        <v>0</v>
      </c>
      <c r="BF345" s="144">
        <f t="shared" si="79"/>
        <v>0</v>
      </c>
      <c r="BG345" s="144">
        <f t="shared" si="80"/>
        <v>0</v>
      </c>
      <c r="BH345" s="144">
        <f t="shared" si="81"/>
        <v>0</v>
      </c>
      <c r="BI345" s="144">
        <f t="shared" si="82"/>
        <v>0</v>
      </c>
      <c r="BJ345" s="13" t="s">
        <v>116</v>
      </c>
      <c r="BK345" s="144">
        <f t="shared" si="83"/>
        <v>0</v>
      </c>
      <c r="BL345" s="13" t="s">
        <v>115</v>
      </c>
      <c r="BM345" s="143" t="s">
        <v>922</v>
      </c>
    </row>
    <row r="346" spans="2:65" s="1" customFormat="1" ht="24.25" customHeight="1" x14ac:dyDescent="0.2">
      <c r="B346" s="131"/>
      <c r="C346" s="145" t="s">
        <v>923</v>
      </c>
      <c r="D346" s="145" t="s">
        <v>106</v>
      </c>
      <c r="E346" s="146" t="s">
        <v>924</v>
      </c>
      <c r="F346" s="147" t="s">
        <v>925</v>
      </c>
      <c r="G346" s="148" t="s">
        <v>114</v>
      </c>
      <c r="H346" s="149">
        <v>5</v>
      </c>
      <c r="I346" s="150"/>
      <c r="J346" s="150">
        <f t="shared" si="74"/>
        <v>0</v>
      </c>
      <c r="K346" s="151"/>
      <c r="L346" s="152"/>
      <c r="M346" s="153" t="s">
        <v>1</v>
      </c>
      <c r="N346" s="154" t="s">
        <v>34</v>
      </c>
      <c r="O346" s="141">
        <v>0</v>
      </c>
      <c r="P346" s="141">
        <f t="shared" si="75"/>
        <v>0</v>
      </c>
      <c r="Q346" s="141">
        <v>0</v>
      </c>
      <c r="R346" s="141">
        <f t="shared" si="76"/>
        <v>0</v>
      </c>
      <c r="S346" s="141">
        <v>0</v>
      </c>
      <c r="T346" s="142">
        <f t="shared" si="77"/>
        <v>0</v>
      </c>
      <c r="AR346" s="143" t="s">
        <v>136</v>
      </c>
      <c r="AT346" s="143" t="s">
        <v>106</v>
      </c>
      <c r="AU346" s="143" t="s">
        <v>116</v>
      </c>
      <c r="AY346" s="13" t="s">
        <v>108</v>
      </c>
      <c r="BE346" s="144">
        <f t="shared" si="78"/>
        <v>0</v>
      </c>
      <c r="BF346" s="144">
        <f t="shared" si="79"/>
        <v>0</v>
      </c>
      <c r="BG346" s="144">
        <f t="shared" si="80"/>
        <v>0</v>
      </c>
      <c r="BH346" s="144">
        <f t="shared" si="81"/>
        <v>0</v>
      </c>
      <c r="BI346" s="144">
        <f t="shared" si="82"/>
        <v>0</v>
      </c>
      <c r="BJ346" s="13" t="s">
        <v>116</v>
      </c>
      <c r="BK346" s="144">
        <f t="shared" si="83"/>
        <v>0</v>
      </c>
      <c r="BL346" s="13" t="s">
        <v>115</v>
      </c>
      <c r="BM346" s="143" t="s">
        <v>926</v>
      </c>
    </row>
    <row r="347" spans="2:65" s="1" customFormat="1" ht="44.25" customHeight="1" x14ac:dyDescent="0.2">
      <c r="B347" s="131"/>
      <c r="C347" s="145" t="s">
        <v>927</v>
      </c>
      <c r="D347" s="145" t="s">
        <v>106</v>
      </c>
      <c r="E347" s="146" t="s">
        <v>928</v>
      </c>
      <c r="F347" s="147" t="s">
        <v>929</v>
      </c>
      <c r="G347" s="148" t="s">
        <v>114</v>
      </c>
      <c r="H347" s="149">
        <v>4</v>
      </c>
      <c r="I347" s="150"/>
      <c r="J347" s="150">
        <f t="shared" si="74"/>
        <v>0</v>
      </c>
      <c r="K347" s="151"/>
      <c r="L347" s="152"/>
      <c r="M347" s="153" t="s">
        <v>1</v>
      </c>
      <c r="N347" s="154" t="s">
        <v>34</v>
      </c>
      <c r="O347" s="141">
        <v>0</v>
      </c>
      <c r="P347" s="141">
        <f t="shared" si="75"/>
        <v>0</v>
      </c>
      <c r="Q347" s="141">
        <v>0</v>
      </c>
      <c r="R347" s="141">
        <f t="shared" si="76"/>
        <v>0</v>
      </c>
      <c r="S347" s="141">
        <v>0</v>
      </c>
      <c r="T347" s="142">
        <f t="shared" si="77"/>
        <v>0</v>
      </c>
      <c r="AR347" s="143" t="s">
        <v>136</v>
      </c>
      <c r="AT347" s="143" t="s">
        <v>106</v>
      </c>
      <c r="AU347" s="143" t="s">
        <v>116</v>
      </c>
      <c r="AY347" s="13" t="s">
        <v>108</v>
      </c>
      <c r="BE347" s="144">
        <f t="shared" si="78"/>
        <v>0</v>
      </c>
      <c r="BF347" s="144">
        <f t="shared" si="79"/>
        <v>0</v>
      </c>
      <c r="BG347" s="144">
        <f t="shared" si="80"/>
        <v>0</v>
      </c>
      <c r="BH347" s="144">
        <f t="shared" si="81"/>
        <v>0</v>
      </c>
      <c r="BI347" s="144">
        <f t="shared" si="82"/>
        <v>0</v>
      </c>
      <c r="BJ347" s="13" t="s">
        <v>116</v>
      </c>
      <c r="BK347" s="144">
        <f t="shared" si="83"/>
        <v>0</v>
      </c>
      <c r="BL347" s="13" t="s">
        <v>115</v>
      </c>
      <c r="BM347" s="143" t="s">
        <v>930</v>
      </c>
    </row>
    <row r="348" spans="2:65" s="1" customFormat="1" ht="16.5" customHeight="1" x14ac:dyDescent="0.2">
      <c r="B348" s="131"/>
      <c r="C348" s="132" t="s">
        <v>931</v>
      </c>
      <c r="D348" s="132" t="s">
        <v>111</v>
      </c>
      <c r="E348" s="133" t="s">
        <v>932</v>
      </c>
      <c r="F348" s="134" t="s">
        <v>933</v>
      </c>
      <c r="G348" s="135" t="s">
        <v>114</v>
      </c>
      <c r="H348" s="136">
        <v>51</v>
      </c>
      <c r="I348" s="137"/>
      <c r="J348" s="137">
        <f t="shared" si="74"/>
        <v>0</v>
      </c>
      <c r="K348" s="138"/>
      <c r="L348" s="25"/>
      <c r="M348" s="139" t="s">
        <v>1</v>
      </c>
      <c r="N348" s="140" t="s">
        <v>34</v>
      </c>
      <c r="O348" s="141">
        <v>0</v>
      </c>
      <c r="P348" s="141">
        <f t="shared" si="75"/>
        <v>0</v>
      </c>
      <c r="Q348" s="141">
        <v>0</v>
      </c>
      <c r="R348" s="141">
        <f t="shared" si="76"/>
        <v>0</v>
      </c>
      <c r="S348" s="141">
        <v>0</v>
      </c>
      <c r="T348" s="142">
        <f t="shared" si="77"/>
        <v>0</v>
      </c>
      <c r="AR348" s="143" t="s">
        <v>115</v>
      </c>
      <c r="AT348" s="143" t="s">
        <v>111</v>
      </c>
      <c r="AU348" s="143" t="s">
        <v>116</v>
      </c>
      <c r="AY348" s="13" t="s">
        <v>108</v>
      </c>
      <c r="BE348" s="144">
        <f t="shared" si="78"/>
        <v>0</v>
      </c>
      <c r="BF348" s="144">
        <f t="shared" si="79"/>
        <v>0</v>
      </c>
      <c r="BG348" s="144">
        <f t="shared" si="80"/>
        <v>0</v>
      </c>
      <c r="BH348" s="144">
        <f t="shared" si="81"/>
        <v>0</v>
      </c>
      <c r="BI348" s="144">
        <f t="shared" si="82"/>
        <v>0</v>
      </c>
      <c r="BJ348" s="13" t="s">
        <v>116</v>
      </c>
      <c r="BK348" s="144">
        <f t="shared" si="83"/>
        <v>0</v>
      </c>
      <c r="BL348" s="13" t="s">
        <v>115</v>
      </c>
      <c r="BM348" s="143" t="s">
        <v>934</v>
      </c>
    </row>
    <row r="349" spans="2:65" s="11" customFormat="1" ht="22.9" customHeight="1" x14ac:dyDescent="0.25">
      <c r="B349" s="120"/>
      <c r="D349" s="121" t="s">
        <v>66</v>
      </c>
      <c r="E349" s="129" t="s">
        <v>935</v>
      </c>
      <c r="F349" s="129" t="s">
        <v>936</v>
      </c>
      <c r="J349" s="130">
        <f>BK349</f>
        <v>0</v>
      </c>
      <c r="L349" s="120"/>
      <c r="M349" s="124"/>
      <c r="P349" s="125">
        <f>SUM(P350:P363)</f>
        <v>5.4132199999999999</v>
      </c>
      <c r="R349" s="125">
        <f>SUM(R350:R363)</f>
        <v>9.0500000000000011E-2</v>
      </c>
      <c r="T349" s="126">
        <f>SUM(T350:T363)</f>
        <v>0</v>
      </c>
      <c r="AR349" s="121" t="s">
        <v>110</v>
      </c>
      <c r="AT349" s="127" t="s">
        <v>66</v>
      </c>
      <c r="AU349" s="127" t="s">
        <v>75</v>
      </c>
      <c r="AY349" s="121" t="s">
        <v>108</v>
      </c>
      <c r="BK349" s="128">
        <f>SUM(BK350:BK363)</f>
        <v>0</v>
      </c>
    </row>
    <row r="350" spans="2:65" s="1" customFormat="1" ht="24.25" customHeight="1" x14ac:dyDescent="0.2">
      <c r="B350" s="131"/>
      <c r="C350" s="132" t="s">
        <v>937</v>
      </c>
      <c r="D350" s="132" t="s">
        <v>111</v>
      </c>
      <c r="E350" s="133" t="s">
        <v>938</v>
      </c>
      <c r="F350" s="134" t="s">
        <v>939</v>
      </c>
      <c r="G350" s="135" t="s">
        <v>114</v>
      </c>
      <c r="H350" s="136">
        <v>1</v>
      </c>
      <c r="I350" s="137"/>
      <c r="J350" s="137">
        <f t="shared" ref="J350:J363" si="84">ROUND(I350*H350,2)</f>
        <v>0</v>
      </c>
      <c r="K350" s="138"/>
      <c r="L350" s="25"/>
      <c r="M350" s="139" t="s">
        <v>1</v>
      </c>
      <c r="N350" s="140" t="s">
        <v>34</v>
      </c>
      <c r="O350" s="141">
        <v>2.4685700000000002</v>
      </c>
      <c r="P350" s="141">
        <f t="shared" ref="P350:P363" si="85">O350*H350</f>
        <v>2.4685700000000002</v>
      </c>
      <c r="Q350" s="141">
        <v>0</v>
      </c>
      <c r="R350" s="141">
        <f t="shared" ref="R350:R363" si="86">Q350*H350</f>
        <v>0</v>
      </c>
      <c r="S350" s="141">
        <v>0</v>
      </c>
      <c r="T350" s="142">
        <f t="shared" ref="T350:T363" si="87">S350*H350</f>
        <v>0</v>
      </c>
      <c r="AR350" s="143" t="s">
        <v>115</v>
      </c>
      <c r="AT350" s="143" t="s">
        <v>111</v>
      </c>
      <c r="AU350" s="143" t="s">
        <v>116</v>
      </c>
      <c r="AY350" s="13" t="s">
        <v>108</v>
      </c>
      <c r="BE350" s="144">
        <f t="shared" ref="BE350:BE363" si="88">IF(N350="základná",J350,0)</f>
        <v>0</v>
      </c>
      <c r="BF350" s="144">
        <f t="shared" ref="BF350:BF363" si="89">IF(N350="znížená",J350,0)</f>
        <v>0</v>
      </c>
      <c r="BG350" s="144">
        <f t="shared" ref="BG350:BG363" si="90">IF(N350="zákl. prenesená",J350,0)</f>
        <v>0</v>
      </c>
      <c r="BH350" s="144">
        <f t="shared" ref="BH350:BH363" si="91">IF(N350="zníž. prenesená",J350,0)</f>
        <v>0</v>
      </c>
      <c r="BI350" s="144">
        <f t="shared" ref="BI350:BI363" si="92">IF(N350="nulová",J350,0)</f>
        <v>0</v>
      </c>
      <c r="BJ350" s="13" t="s">
        <v>116</v>
      </c>
      <c r="BK350" s="144">
        <f t="shared" ref="BK350:BK363" si="93">ROUND(I350*H350,2)</f>
        <v>0</v>
      </c>
      <c r="BL350" s="13" t="s">
        <v>115</v>
      </c>
      <c r="BM350" s="143" t="s">
        <v>940</v>
      </c>
    </row>
    <row r="351" spans="2:65" s="1" customFormat="1" ht="21.75" customHeight="1" x14ac:dyDescent="0.2">
      <c r="B351" s="131"/>
      <c r="C351" s="145" t="s">
        <v>941</v>
      </c>
      <c r="D351" s="145" t="s">
        <v>106</v>
      </c>
      <c r="E351" s="146" t="s">
        <v>942</v>
      </c>
      <c r="F351" s="147" t="s">
        <v>943</v>
      </c>
      <c r="G351" s="148" t="s">
        <v>114</v>
      </c>
      <c r="H351" s="149">
        <v>1</v>
      </c>
      <c r="I351" s="150"/>
      <c r="J351" s="150">
        <f t="shared" si="84"/>
        <v>0</v>
      </c>
      <c r="K351" s="151"/>
      <c r="L351" s="152"/>
      <c r="M351" s="153" t="s">
        <v>1</v>
      </c>
      <c r="N351" s="154" t="s">
        <v>34</v>
      </c>
      <c r="O351" s="141">
        <v>0</v>
      </c>
      <c r="P351" s="141">
        <f t="shared" si="85"/>
        <v>0</v>
      </c>
      <c r="Q351" s="141">
        <v>7.9000000000000001E-2</v>
      </c>
      <c r="R351" s="141">
        <f t="shared" si="86"/>
        <v>7.9000000000000001E-2</v>
      </c>
      <c r="S351" s="141">
        <v>0</v>
      </c>
      <c r="T351" s="142">
        <f t="shared" si="87"/>
        <v>0</v>
      </c>
      <c r="AR351" s="143" t="s">
        <v>120</v>
      </c>
      <c r="AT351" s="143" t="s">
        <v>106</v>
      </c>
      <c r="AU351" s="143" t="s">
        <v>116</v>
      </c>
      <c r="AY351" s="13" t="s">
        <v>108</v>
      </c>
      <c r="BE351" s="144">
        <f t="shared" si="88"/>
        <v>0</v>
      </c>
      <c r="BF351" s="144">
        <f t="shared" si="89"/>
        <v>0</v>
      </c>
      <c r="BG351" s="144">
        <f t="shared" si="90"/>
        <v>0</v>
      </c>
      <c r="BH351" s="144">
        <f t="shared" si="91"/>
        <v>0</v>
      </c>
      <c r="BI351" s="144">
        <f t="shared" si="92"/>
        <v>0</v>
      </c>
      <c r="BJ351" s="13" t="s">
        <v>116</v>
      </c>
      <c r="BK351" s="144">
        <f t="shared" si="93"/>
        <v>0</v>
      </c>
      <c r="BL351" s="13" t="s">
        <v>120</v>
      </c>
      <c r="BM351" s="143" t="s">
        <v>944</v>
      </c>
    </row>
    <row r="352" spans="2:65" s="1" customFormat="1" ht="21.75" customHeight="1" x14ac:dyDescent="0.2">
      <c r="B352" s="131"/>
      <c r="C352" s="132" t="s">
        <v>945</v>
      </c>
      <c r="D352" s="132" t="s">
        <v>111</v>
      </c>
      <c r="E352" s="133" t="s">
        <v>946</v>
      </c>
      <c r="F352" s="134" t="s">
        <v>947</v>
      </c>
      <c r="G352" s="135" t="s">
        <v>114</v>
      </c>
      <c r="H352" s="136">
        <v>1</v>
      </c>
      <c r="I352" s="137"/>
      <c r="J352" s="137">
        <f t="shared" si="84"/>
        <v>0</v>
      </c>
      <c r="K352" s="138"/>
      <c r="L352" s="25"/>
      <c r="M352" s="139" t="s">
        <v>1</v>
      </c>
      <c r="N352" s="140" t="s">
        <v>34</v>
      </c>
      <c r="O352" s="141">
        <v>0.81110000000000004</v>
      </c>
      <c r="P352" s="141">
        <f t="shared" si="85"/>
        <v>0.81110000000000004</v>
      </c>
      <c r="Q352" s="141">
        <v>0</v>
      </c>
      <c r="R352" s="141">
        <f t="shared" si="86"/>
        <v>0</v>
      </c>
      <c r="S352" s="141">
        <v>0</v>
      </c>
      <c r="T352" s="142">
        <f t="shared" si="87"/>
        <v>0</v>
      </c>
      <c r="AR352" s="143" t="s">
        <v>115</v>
      </c>
      <c r="AT352" s="143" t="s">
        <v>111</v>
      </c>
      <c r="AU352" s="143" t="s">
        <v>116</v>
      </c>
      <c r="AY352" s="13" t="s">
        <v>108</v>
      </c>
      <c r="BE352" s="144">
        <f t="shared" si="88"/>
        <v>0</v>
      </c>
      <c r="BF352" s="144">
        <f t="shared" si="89"/>
        <v>0</v>
      </c>
      <c r="BG352" s="144">
        <f t="shared" si="90"/>
        <v>0</v>
      </c>
      <c r="BH352" s="144">
        <f t="shared" si="91"/>
        <v>0</v>
      </c>
      <c r="BI352" s="144">
        <f t="shared" si="92"/>
        <v>0</v>
      </c>
      <c r="BJ352" s="13" t="s">
        <v>116</v>
      </c>
      <c r="BK352" s="144">
        <f t="shared" si="93"/>
        <v>0</v>
      </c>
      <c r="BL352" s="13" t="s">
        <v>115</v>
      </c>
      <c r="BM352" s="143" t="s">
        <v>948</v>
      </c>
    </row>
    <row r="353" spans="2:65" s="1" customFormat="1" ht="16.5" customHeight="1" x14ac:dyDescent="0.2">
      <c r="B353" s="131"/>
      <c r="C353" s="145" t="s">
        <v>949</v>
      </c>
      <c r="D353" s="145" t="s">
        <v>106</v>
      </c>
      <c r="E353" s="146" t="s">
        <v>950</v>
      </c>
      <c r="F353" s="147" t="s">
        <v>951</v>
      </c>
      <c r="G353" s="148" t="s">
        <v>114</v>
      </c>
      <c r="H353" s="149">
        <v>1</v>
      </c>
      <c r="I353" s="150"/>
      <c r="J353" s="150">
        <f t="shared" si="84"/>
        <v>0</v>
      </c>
      <c r="K353" s="151"/>
      <c r="L353" s="152"/>
      <c r="M353" s="153" t="s">
        <v>1</v>
      </c>
      <c r="N353" s="154" t="s">
        <v>34</v>
      </c>
      <c r="O353" s="141">
        <v>0</v>
      </c>
      <c r="P353" s="141">
        <f t="shared" si="85"/>
        <v>0</v>
      </c>
      <c r="Q353" s="141">
        <v>1.5E-3</v>
      </c>
      <c r="R353" s="141">
        <f t="shared" si="86"/>
        <v>1.5E-3</v>
      </c>
      <c r="S353" s="141">
        <v>0</v>
      </c>
      <c r="T353" s="142">
        <f t="shared" si="87"/>
        <v>0</v>
      </c>
      <c r="AR353" s="143" t="s">
        <v>120</v>
      </c>
      <c r="AT353" s="143" t="s">
        <v>106</v>
      </c>
      <c r="AU353" s="143" t="s">
        <v>116</v>
      </c>
      <c r="AY353" s="13" t="s">
        <v>108</v>
      </c>
      <c r="BE353" s="144">
        <f t="shared" si="88"/>
        <v>0</v>
      </c>
      <c r="BF353" s="144">
        <f t="shared" si="89"/>
        <v>0</v>
      </c>
      <c r="BG353" s="144">
        <f t="shared" si="90"/>
        <v>0</v>
      </c>
      <c r="BH353" s="144">
        <f t="shared" si="91"/>
        <v>0</v>
      </c>
      <c r="BI353" s="144">
        <f t="shared" si="92"/>
        <v>0</v>
      </c>
      <c r="BJ353" s="13" t="s">
        <v>116</v>
      </c>
      <c r="BK353" s="144">
        <f t="shared" si="93"/>
        <v>0</v>
      </c>
      <c r="BL353" s="13" t="s">
        <v>120</v>
      </c>
      <c r="BM353" s="143" t="s">
        <v>952</v>
      </c>
    </row>
    <row r="354" spans="2:65" s="1" customFormat="1" ht="16.5" customHeight="1" x14ac:dyDescent="0.2">
      <c r="B354" s="131"/>
      <c r="C354" s="132" t="s">
        <v>953</v>
      </c>
      <c r="D354" s="132" t="s">
        <v>111</v>
      </c>
      <c r="E354" s="133" t="s">
        <v>954</v>
      </c>
      <c r="F354" s="134" t="s">
        <v>955</v>
      </c>
      <c r="G354" s="135" t="s">
        <v>114</v>
      </c>
      <c r="H354" s="136">
        <v>1</v>
      </c>
      <c r="I354" s="137"/>
      <c r="J354" s="137">
        <f t="shared" si="84"/>
        <v>0</v>
      </c>
      <c r="K354" s="138"/>
      <c r="L354" s="25"/>
      <c r="M354" s="139" t="s">
        <v>1</v>
      </c>
      <c r="N354" s="140" t="s">
        <v>34</v>
      </c>
      <c r="O354" s="141">
        <v>0.28211999999999998</v>
      </c>
      <c r="P354" s="141">
        <f t="shared" si="85"/>
        <v>0.28211999999999998</v>
      </c>
      <c r="Q354" s="141">
        <v>0</v>
      </c>
      <c r="R354" s="141">
        <f t="shared" si="86"/>
        <v>0</v>
      </c>
      <c r="S354" s="141">
        <v>0</v>
      </c>
      <c r="T354" s="142">
        <f t="shared" si="87"/>
        <v>0</v>
      </c>
      <c r="AR354" s="143" t="s">
        <v>115</v>
      </c>
      <c r="AT354" s="143" t="s">
        <v>111</v>
      </c>
      <c r="AU354" s="143" t="s">
        <v>116</v>
      </c>
      <c r="AY354" s="13" t="s">
        <v>108</v>
      </c>
      <c r="BE354" s="144">
        <f t="shared" si="88"/>
        <v>0</v>
      </c>
      <c r="BF354" s="144">
        <f t="shared" si="89"/>
        <v>0</v>
      </c>
      <c r="BG354" s="144">
        <f t="shared" si="90"/>
        <v>0</v>
      </c>
      <c r="BH354" s="144">
        <f t="shared" si="91"/>
        <v>0</v>
      </c>
      <c r="BI354" s="144">
        <f t="shared" si="92"/>
        <v>0</v>
      </c>
      <c r="BJ354" s="13" t="s">
        <v>116</v>
      </c>
      <c r="BK354" s="144">
        <f t="shared" si="93"/>
        <v>0</v>
      </c>
      <c r="BL354" s="13" t="s">
        <v>115</v>
      </c>
      <c r="BM354" s="143" t="s">
        <v>956</v>
      </c>
    </row>
    <row r="355" spans="2:65" s="1" customFormat="1" ht="24.25" customHeight="1" x14ac:dyDescent="0.2">
      <c r="B355" s="131"/>
      <c r="C355" s="145" t="s">
        <v>957</v>
      </c>
      <c r="D355" s="145" t="s">
        <v>106</v>
      </c>
      <c r="E355" s="146" t="s">
        <v>958</v>
      </c>
      <c r="F355" s="147" t="s">
        <v>959</v>
      </c>
      <c r="G355" s="148" t="s">
        <v>114</v>
      </c>
      <c r="H355" s="149">
        <v>1</v>
      </c>
      <c r="I355" s="150"/>
      <c r="J355" s="150">
        <f t="shared" si="84"/>
        <v>0</v>
      </c>
      <c r="K355" s="151"/>
      <c r="L355" s="152"/>
      <c r="M355" s="153" t="s">
        <v>1</v>
      </c>
      <c r="N355" s="154" t="s">
        <v>34</v>
      </c>
      <c r="O355" s="141">
        <v>0</v>
      </c>
      <c r="P355" s="141">
        <f t="shared" si="85"/>
        <v>0</v>
      </c>
      <c r="Q355" s="141">
        <v>2E-3</v>
      </c>
      <c r="R355" s="141">
        <f t="shared" si="86"/>
        <v>2E-3</v>
      </c>
      <c r="S355" s="141">
        <v>0</v>
      </c>
      <c r="T355" s="142">
        <f t="shared" si="87"/>
        <v>0</v>
      </c>
      <c r="AR355" s="143" t="s">
        <v>120</v>
      </c>
      <c r="AT355" s="143" t="s">
        <v>106</v>
      </c>
      <c r="AU355" s="143" t="s">
        <v>116</v>
      </c>
      <c r="AY355" s="13" t="s">
        <v>108</v>
      </c>
      <c r="BE355" s="144">
        <f t="shared" si="88"/>
        <v>0</v>
      </c>
      <c r="BF355" s="144">
        <f t="shared" si="89"/>
        <v>0</v>
      </c>
      <c r="BG355" s="144">
        <f t="shared" si="90"/>
        <v>0</v>
      </c>
      <c r="BH355" s="144">
        <f t="shared" si="91"/>
        <v>0</v>
      </c>
      <c r="BI355" s="144">
        <f t="shared" si="92"/>
        <v>0</v>
      </c>
      <c r="BJ355" s="13" t="s">
        <v>116</v>
      </c>
      <c r="BK355" s="144">
        <f t="shared" si="93"/>
        <v>0</v>
      </c>
      <c r="BL355" s="13" t="s">
        <v>120</v>
      </c>
      <c r="BM355" s="143" t="s">
        <v>960</v>
      </c>
    </row>
    <row r="356" spans="2:65" s="1" customFormat="1" ht="21.75" customHeight="1" x14ac:dyDescent="0.2">
      <c r="B356" s="131"/>
      <c r="C356" s="132" t="s">
        <v>961</v>
      </c>
      <c r="D356" s="132" t="s">
        <v>111</v>
      </c>
      <c r="E356" s="133" t="s">
        <v>962</v>
      </c>
      <c r="F356" s="134" t="s">
        <v>963</v>
      </c>
      <c r="G356" s="135" t="s">
        <v>114</v>
      </c>
      <c r="H356" s="136">
        <v>1</v>
      </c>
      <c r="I356" s="137"/>
      <c r="J356" s="137">
        <f t="shared" si="84"/>
        <v>0</v>
      </c>
      <c r="K356" s="138"/>
      <c r="L356" s="25"/>
      <c r="M356" s="139" t="s">
        <v>1</v>
      </c>
      <c r="N356" s="140" t="s">
        <v>34</v>
      </c>
      <c r="O356" s="141">
        <v>0.52015999999999996</v>
      </c>
      <c r="P356" s="141">
        <f t="shared" si="85"/>
        <v>0.52015999999999996</v>
      </c>
      <c r="Q356" s="141">
        <v>0</v>
      </c>
      <c r="R356" s="141">
        <f t="shared" si="86"/>
        <v>0</v>
      </c>
      <c r="S356" s="141">
        <v>0</v>
      </c>
      <c r="T356" s="142">
        <f t="shared" si="87"/>
        <v>0</v>
      </c>
      <c r="AR356" s="143" t="s">
        <v>115</v>
      </c>
      <c r="AT356" s="143" t="s">
        <v>111</v>
      </c>
      <c r="AU356" s="143" t="s">
        <v>116</v>
      </c>
      <c r="AY356" s="13" t="s">
        <v>108</v>
      </c>
      <c r="BE356" s="144">
        <f t="shared" si="88"/>
        <v>0</v>
      </c>
      <c r="BF356" s="144">
        <f t="shared" si="89"/>
        <v>0</v>
      </c>
      <c r="BG356" s="144">
        <f t="shared" si="90"/>
        <v>0</v>
      </c>
      <c r="BH356" s="144">
        <f t="shared" si="91"/>
        <v>0</v>
      </c>
      <c r="BI356" s="144">
        <f t="shared" si="92"/>
        <v>0</v>
      </c>
      <c r="BJ356" s="13" t="s">
        <v>116</v>
      </c>
      <c r="BK356" s="144">
        <f t="shared" si="93"/>
        <v>0</v>
      </c>
      <c r="BL356" s="13" t="s">
        <v>115</v>
      </c>
      <c r="BM356" s="143" t="s">
        <v>964</v>
      </c>
    </row>
    <row r="357" spans="2:65" s="1" customFormat="1" ht="21.75" customHeight="1" x14ac:dyDescent="0.2">
      <c r="B357" s="131"/>
      <c r="C357" s="145" t="s">
        <v>965</v>
      </c>
      <c r="D357" s="145" t="s">
        <v>106</v>
      </c>
      <c r="E357" s="146" t="s">
        <v>966</v>
      </c>
      <c r="F357" s="147" t="s">
        <v>967</v>
      </c>
      <c r="G357" s="148" t="s">
        <v>114</v>
      </c>
      <c r="H357" s="149">
        <v>1</v>
      </c>
      <c r="I357" s="150"/>
      <c r="J357" s="150">
        <f t="shared" si="84"/>
        <v>0</v>
      </c>
      <c r="K357" s="151"/>
      <c r="L357" s="152"/>
      <c r="M357" s="153" t="s">
        <v>1</v>
      </c>
      <c r="N357" s="154" t="s">
        <v>34</v>
      </c>
      <c r="O357" s="141">
        <v>0</v>
      </c>
      <c r="P357" s="141">
        <f t="shared" si="85"/>
        <v>0</v>
      </c>
      <c r="Q357" s="141">
        <v>1E-3</v>
      </c>
      <c r="R357" s="141">
        <f t="shared" si="86"/>
        <v>1E-3</v>
      </c>
      <c r="S357" s="141">
        <v>0</v>
      </c>
      <c r="T357" s="142">
        <f t="shared" si="87"/>
        <v>0</v>
      </c>
      <c r="AR357" s="143" t="s">
        <v>120</v>
      </c>
      <c r="AT357" s="143" t="s">
        <v>106</v>
      </c>
      <c r="AU357" s="143" t="s">
        <v>116</v>
      </c>
      <c r="AY357" s="13" t="s">
        <v>108</v>
      </c>
      <c r="BE357" s="144">
        <f t="shared" si="88"/>
        <v>0</v>
      </c>
      <c r="BF357" s="144">
        <f t="shared" si="89"/>
        <v>0</v>
      </c>
      <c r="BG357" s="144">
        <f t="shared" si="90"/>
        <v>0</v>
      </c>
      <c r="BH357" s="144">
        <f t="shared" si="91"/>
        <v>0</v>
      </c>
      <c r="BI357" s="144">
        <f t="shared" si="92"/>
        <v>0</v>
      </c>
      <c r="BJ357" s="13" t="s">
        <v>116</v>
      </c>
      <c r="BK357" s="144">
        <f t="shared" si="93"/>
        <v>0</v>
      </c>
      <c r="BL357" s="13" t="s">
        <v>120</v>
      </c>
      <c r="BM357" s="143" t="s">
        <v>968</v>
      </c>
    </row>
    <row r="358" spans="2:65" s="1" customFormat="1" ht="16.5" customHeight="1" x14ac:dyDescent="0.2">
      <c r="B358" s="131"/>
      <c r="C358" s="132" t="s">
        <v>969</v>
      </c>
      <c r="D358" s="132" t="s">
        <v>111</v>
      </c>
      <c r="E358" s="133" t="s">
        <v>970</v>
      </c>
      <c r="F358" s="134" t="s">
        <v>971</v>
      </c>
      <c r="G358" s="135" t="s">
        <v>114</v>
      </c>
      <c r="H358" s="136">
        <v>1</v>
      </c>
      <c r="I358" s="137"/>
      <c r="J358" s="137">
        <f t="shared" si="84"/>
        <v>0</v>
      </c>
      <c r="K358" s="138"/>
      <c r="L358" s="25"/>
      <c r="M358" s="139" t="s">
        <v>1</v>
      </c>
      <c r="N358" s="140" t="s">
        <v>34</v>
      </c>
      <c r="O358" s="141">
        <v>1.33127</v>
      </c>
      <c r="P358" s="141">
        <f t="shared" si="85"/>
        <v>1.33127</v>
      </c>
      <c r="Q358" s="141">
        <v>0</v>
      </c>
      <c r="R358" s="141">
        <f t="shared" si="86"/>
        <v>0</v>
      </c>
      <c r="S358" s="141">
        <v>0</v>
      </c>
      <c r="T358" s="142">
        <f t="shared" si="87"/>
        <v>0</v>
      </c>
      <c r="AR358" s="143" t="s">
        <v>115</v>
      </c>
      <c r="AT358" s="143" t="s">
        <v>111</v>
      </c>
      <c r="AU358" s="143" t="s">
        <v>116</v>
      </c>
      <c r="AY358" s="13" t="s">
        <v>108</v>
      </c>
      <c r="BE358" s="144">
        <f t="shared" si="88"/>
        <v>0</v>
      </c>
      <c r="BF358" s="144">
        <f t="shared" si="89"/>
        <v>0</v>
      </c>
      <c r="BG358" s="144">
        <f t="shared" si="90"/>
        <v>0</v>
      </c>
      <c r="BH358" s="144">
        <f t="shared" si="91"/>
        <v>0</v>
      </c>
      <c r="BI358" s="144">
        <f t="shared" si="92"/>
        <v>0</v>
      </c>
      <c r="BJ358" s="13" t="s">
        <v>116</v>
      </c>
      <c r="BK358" s="144">
        <f t="shared" si="93"/>
        <v>0</v>
      </c>
      <c r="BL358" s="13" t="s">
        <v>115</v>
      </c>
      <c r="BM358" s="143" t="s">
        <v>972</v>
      </c>
    </row>
    <row r="359" spans="2:65" s="1" customFormat="1" ht="24.25" customHeight="1" x14ac:dyDescent="0.2">
      <c r="B359" s="131"/>
      <c r="C359" s="145" t="s">
        <v>973</v>
      </c>
      <c r="D359" s="145" t="s">
        <v>106</v>
      </c>
      <c r="E359" s="146" t="s">
        <v>974</v>
      </c>
      <c r="F359" s="147" t="s">
        <v>975</v>
      </c>
      <c r="G359" s="148" t="s">
        <v>114</v>
      </c>
      <c r="H359" s="149">
        <v>1</v>
      </c>
      <c r="I359" s="150"/>
      <c r="J359" s="150">
        <f t="shared" si="84"/>
        <v>0</v>
      </c>
      <c r="K359" s="151"/>
      <c r="L359" s="152"/>
      <c r="M359" s="153" t="s">
        <v>1</v>
      </c>
      <c r="N359" s="154" t="s">
        <v>34</v>
      </c>
      <c r="O359" s="141">
        <v>0</v>
      </c>
      <c r="P359" s="141">
        <f t="shared" si="85"/>
        <v>0</v>
      </c>
      <c r="Q359" s="141">
        <v>7.0000000000000001E-3</v>
      </c>
      <c r="R359" s="141">
        <f t="shared" si="86"/>
        <v>7.0000000000000001E-3</v>
      </c>
      <c r="S359" s="141">
        <v>0</v>
      </c>
      <c r="T359" s="142">
        <f t="shared" si="87"/>
        <v>0</v>
      </c>
      <c r="AR359" s="143" t="s">
        <v>120</v>
      </c>
      <c r="AT359" s="143" t="s">
        <v>106</v>
      </c>
      <c r="AU359" s="143" t="s">
        <v>116</v>
      </c>
      <c r="AY359" s="13" t="s">
        <v>108</v>
      </c>
      <c r="BE359" s="144">
        <f t="shared" si="88"/>
        <v>0</v>
      </c>
      <c r="BF359" s="144">
        <f t="shared" si="89"/>
        <v>0</v>
      </c>
      <c r="BG359" s="144">
        <f t="shared" si="90"/>
        <v>0</v>
      </c>
      <c r="BH359" s="144">
        <f t="shared" si="91"/>
        <v>0</v>
      </c>
      <c r="BI359" s="144">
        <f t="shared" si="92"/>
        <v>0</v>
      </c>
      <c r="BJ359" s="13" t="s">
        <v>116</v>
      </c>
      <c r="BK359" s="144">
        <f t="shared" si="93"/>
        <v>0</v>
      </c>
      <c r="BL359" s="13" t="s">
        <v>120</v>
      </c>
      <c r="BM359" s="143" t="s">
        <v>976</v>
      </c>
    </row>
    <row r="360" spans="2:65" s="1" customFormat="1" ht="16.5" customHeight="1" x14ac:dyDescent="0.2">
      <c r="B360" s="131"/>
      <c r="C360" s="132" t="s">
        <v>977</v>
      </c>
      <c r="D360" s="132" t="s">
        <v>111</v>
      </c>
      <c r="E360" s="133" t="s">
        <v>978</v>
      </c>
      <c r="F360" s="134" t="s">
        <v>979</v>
      </c>
      <c r="G360" s="135" t="s">
        <v>114</v>
      </c>
      <c r="H360" s="136">
        <v>10</v>
      </c>
      <c r="I360" s="137"/>
      <c r="J360" s="137">
        <f t="shared" si="84"/>
        <v>0</v>
      </c>
      <c r="K360" s="138"/>
      <c r="L360" s="25"/>
      <c r="M360" s="139" t="s">
        <v>1</v>
      </c>
      <c r="N360" s="140" t="s">
        <v>34</v>
      </c>
      <c r="O360" s="141">
        <v>0</v>
      </c>
      <c r="P360" s="141">
        <f t="shared" si="85"/>
        <v>0</v>
      </c>
      <c r="Q360" s="141">
        <v>0</v>
      </c>
      <c r="R360" s="141">
        <f t="shared" si="86"/>
        <v>0</v>
      </c>
      <c r="S360" s="141">
        <v>0</v>
      </c>
      <c r="T360" s="142">
        <f t="shared" si="87"/>
        <v>0</v>
      </c>
      <c r="AR360" s="143" t="s">
        <v>115</v>
      </c>
      <c r="AT360" s="143" t="s">
        <v>111</v>
      </c>
      <c r="AU360" s="143" t="s">
        <v>116</v>
      </c>
      <c r="AY360" s="13" t="s">
        <v>108</v>
      </c>
      <c r="BE360" s="144">
        <f t="shared" si="88"/>
        <v>0</v>
      </c>
      <c r="BF360" s="144">
        <f t="shared" si="89"/>
        <v>0</v>
      </c>
      <c r="BG360" s="144">
        <f t="shared" si="90"/>
        <v>0</v>
      </c>
      <c r="BH360" s="144">
        <f t="shared" si="91"/>
        <v>0</v>
      </c>
      <c r="BI360" s="144">
        <f t="shared" si="92"/>
        <v>0</v>
      </c>
      <c r="BJ360" s="13" t="s">
        <v>116</v>
      </c>
      <c r="BK360" s="144">
        <f t="shared" si="93"/>
        <v>0</v>
      </c>
      <c r="BL360" s="13" t="s">
        <v>115</v>
      </c>
      <c r="BM360" s="143" t="s">
        <v>980</v>
      </c>
    </row>
    <row r="361" spans="2:65" s="1" customFormat="1" ht="24.25" customHeight="1" x14ac:dyDescent="0.2">
      <c r="B361" s="131"/>
      <c r="C361" s="145" t="s">
        <v>981</v>
      </c>
      <c r="D361" s="145" t="s">
        <v>106</v>
      </c>
      <c r="E361" s="146" t="s">
        <v>982</v>
      </c>
      <c r="F361" s="147" t="s">
        <v>983</v>
      </c>
      <c r="G361" s="148" t="s">
        <v>114</v>
      </c>
      <c r="H361" s="149">
        <v>10</v>
      </c>
      <c r="I361" s="150"/>
      <c r="J361" s="150">
        <f t="shared" si="84"/>
        <v>0</v>
      </c>
      <c r="K361" s="151"/>
      <c r="L361" s="152"/>
      <c r="M361" s="153" t="s">
        <v>1</v>
      </c>
      <c r="N361" s="154" t="s">
        <v>34</v>
      </c>
      <c r="O361" s="141">
        <v>0</v>
      </c>
      <c r="P361" s="141">
        <f t="shared" si="85"/>
        <v>0</v>
      </c>
      <c r="Q361" s="141">
        <v>0</v>
      </c>
      <c r="R361" s="141">
        <f t="shared" si="86"/>
        <v>0</v>
      </c>
      <c r="S361" s="141">
        <v>0</v>
      </c>
      <c r="T361" s="142">
        <f t="shared" si="87"/>
        <v>0</v>
      </c>
      <c r="AR361" s="143" t="s">
        <v>136</v>
      </c>
      <c r="AT361" s="143" t="s">
        <v>106</v>
      </c>
      <c r="AU361" s="143" t="s">
        <v>116</v>
      </c>
      <c r="AY361" s="13" t="s">
        <v>108</v>
      </c>
      <c r="BE361" s="144">
        <f t="shared" si="88"/>
        <v>0</v>
      </c>
      <c r="BF361" s="144">
        <f t="shared" si="89"/>
        <v>0</v>
      </c>
      <c r="BG361" s="144">
        <f t="shared" si="90"/>
        <v>0</v>
      </c>
      <c r="BH361" s="144">
        <f t="shared" si="91"/>
        <v>0</v>
      </c>
      <c r="BI361" s="144">
        <f t="shared" si="92"/>
        <v>0</v>
      </c>
      <c r="BJ361" s="13" t="s">
        <v>116</v>
      </c>
      <c r="BK361" s="144">
        <f t="shared" si="93"/>
        <v>0</v>
      </c>
      <c r="BL361" s="13" t="s">
        <v>115</v>
      </c>
      <c r="BM361" s="143" t="s">
        <v>984</v>
      </c>
    </row>
    <row r="362" spans="2:65" s="1" customFormat="1" ht="16.5" customHeight="1" x14ac:dyDescent="0.2">
      <c r="B362" s="131"/>
      <c r="C362" s="132" t="s">
        <v>985</v>
      </c>
      <c r="D362" s="132" t="s">
        <v>111</v>
      </c>
      <c r="E362" s="133" t="s">
        <v>986</v>
      </c>
      <c r="F362" s="134" t="s">
        <v>987</v>
      </c>
      <c r="G362" s="135" t="s">
        <v>157</v>
      </c>
      <c r="H362" s="136">
        <v>1270</v>
      </c>
      <c r="I362" s="137"/>
      <c r="J362" s="137">
        <f t="shared" si="84"/>
        <v>0</v>
      </c>
      <c r="K362" s="138"/>
      <c r="L362" s="25"/>
      <c r="M362" s="139" t="s">
        <v>1</v>
      </c>
      <c r="N362" s="140" t="s">
        <v>34</v>
      </c>
      <c r="O362" s="141">
        <v>0</v>
      </c>
      <c r="P362" s="141">
        <f t="shared" si="85"/>
        <v>0</v>
      </c>
      <c r="Q362" s="141">
        <v>0</v>
      </c>
      <c r="R362" s="141">
        <f t="shared" si="86"/>
        <v>0</v>
      </c>
      <c r="S362" s="141">
        <v>0</v>
      </c>
      <c r="T362" s="142">
        <f t="shared" si="87"/>
        <v>0</v>
      </c>
      <c r="AR362" s="143" t="s">
        <v>115</v>
      </c>
      <c r="AT362" s="143" t="s">
        <v>111</v>
      </c>
      <c r="AU362" s="143" t="s">
        <v>116</v>
      </c>
      <c r="AY362" s="13" t="s">
        <v>108</v>
      </c>
      <c r="BE362" s="144">
        <f t="shared" si="88"/>
        <v>0</v>
      </c>
      <c r="BF362" s="144">
        <f t="shared" si="89"/>
        <v>0</v>
      </c>
      <c r="BG362" s="144">
        <f t="shared" si="90"/>
        <v>0</v>
      </c>
      <c r="BH362" s="144">
        <f t="shared" si="91"/>
        <v>0</v>
      </c>
      <c r="BI362" s="144">
        <f t="shared" si="92"/>
        <v>0</v>
      </c>
      <c r="BJ362" s="13" t="s">
        <v>116</v>
      </c>
      <c r="BK362" s="144">
        <f t="shared" si="93"/>
        <v>0</v>
      </c>
      <c r="BL362" s="13" t="s">
        <v>115</v>
      </c>
      <c r="BM362" s="143" t="s">
        <v>988</v>
      </c>
    </row>
    <row r="363" spans="2:65" s="1" customFormat="1" ht="24.25" customHeight="1" x14ac:dyDescent="0.2">
      <c r="B363" s="131"/>
      <c r="C363" s="145" t="s">
        <v>989</v>
      </c>
      <c r="D363" s="145" t="s">
        <v>106</v>
      </c>
      <c r="E363" s="146" t="s">
        <v>990</v>
      </c>
      <c r="F363" s="147" t="s">
        <v>991</v>
      </c>
      <c r="G363" s="148" t="s">
        <v>157</v>
      </c>
      <c r="H363" s="149">
        <v>1270</v>
      </c>
      <c r="I363" s="150"/>
      <c r="J363" s="150">
        <f t="shared" si="84"/>
        <v>0</v>
      </c>
      <c r="K363" s="151"/>
      <c r="L363" s="152"/>
      <c r="M363" s="153" t="s">
        <v>1</v>
      </c>
      <c r="N363" s="154" t="s">
        <v>34</v>
      </c>
      <c r="O363" s="141">
        <v>0</v>
      </c>
      <c r="P363" s="141">
        <f t="shared" si="85"/>
        <v>0</v>
      </c>
      <c r="Q363" s="141">
        <v>0</v>
      </c>
      <c r="R363" s="141">
        <f t="shared" si="86"/>
        <v>0</v>
      </c>
      <c r="S363" s="141">
        <v>0</v>
      </c>
      <c r="T363" s="142">
        <f t="shared" si="87"/>
        <v>0</v>
      </c>
      <c r="AR363" s="143" t="s">
        <v>136</v>
      </c>
      <c r="AT363" s="143" t="s">
        <v>106</v>
      </c>
      <c r="AU363" s="143" t="s">
        <v>116</v>
      </c>
      <c r="AY363" s="13" t="s">
        <v>108</v>
      </c>
      <c r="BE363" s="144">
        <f t="shared" si="88"/>
        <v>0</v>
      </c>
      <c r="BF363" s="144">
        <f t="shared" si="89"/>
        <v>0</v>
      </c>
      <c r="BG363" s="144">
        <f t="shared" si="90"/>
        <v>0</v>
      </c>
      <c r="BH363" s="144">
        <f t="shared" si="91"/>
        <v>0</v>
      </c>
      <c r="BI363" s="144">
        <f t="shared" si="92"/>
        <v>0</v>
      </c>
      <c r="BJ363" s="13" t="s">
        <v>116</v>
      </c>
      <c r="BK363" s="144">
        <f t="shared" si="93"/>
        <v>0</v>
      </c>
      <c r="BL363" s="13" t="s">
        <v>115</v>
      </c>
      <c r="BM363" s="143" t="s">
        <v>992</v>
      </c>
    </row>
    <row r="364" spans="2:65" s="11" customFormat="1" ht="22.9" customHeight="1" x14ac:dyDescent="0.25">
      <c r="B364" s="120"/>
      <c r="D364" s="121" t="s">
        <v>66</v>
      </c>
      <c r="E364" s="129" t="s">
        <v>993</v>
      </c>
      <c r="F364" s="129" t="s">
        <v>994</v>
      </c>
      <c r="J364" s="130">
        <f>BK364</f>
        <v>0</v>
      </c>
      <c r="L364" s="120"/>
      <c r="M364" s="124"/>
      <c r="P364" s="125">
        <f>SUM(P365:P384)</f>
        <v>0</v>
      </c>
      <c r="R364" s="125">
        <f>SUM(R365:R384)</f>
        <v>0</v>
      </c>
      <c r="T364" s="126">
        <f>SUM(T365:T384)</f>
        <v>0</v>
      </c>
      <c r="AR364" s="121" t="s">
        <v>125</v>
      </c>
      <c r="AT364" s="127" t="s">
        <v>66</v>
      </c>
      <c r="AU364" s="127" t="s">
        <v>75</v>
      </c>
      <c r="AY364" s="121" t="s">
        <v>108</v>
      </c>
      <c r="BK364" s="128">
        <f>SUM(BK365:BK384)</f>
        <v>0</v>
      </c>
    </row>
    <row r="365" spans="2:65" s="1" customFormat="1" ht="16.5" customHeight="1" x14ac:dyDescent="0.2">
      <c r="B365" s="131"/>
      <c r="C365" s="132" t="s">
        <v>995</v>
      </c>
      <c r="D365" s="132" t="s">
        <v>111</v>
      </c>
      <c r="E365" s="133" t="s">
        <v>996</v>
      </c>
      <c r="F365" s="134" t="s">
        <v>997</v>
      </c>
      <c r="G365" s="135" t="s">
        <v>998</v>
      </c>
      <c r="H365" s="136">
        <v>6</v>
      </c>
      <c r="I365" s="137"/>
      <c r="J365" s="137">
        <f t="shared" ref="J365:J384" si="94">ROUND(I365*H365,2)</f>
        <v>0</v>
      </c>
      <c r="K365" s="138"/>
      <c r="L365" s="25"/>
      <c r="M365" s="139" t="s">
        <v>1</v>
      </c>
      <c r="N365" s="140" t="s">
        <v>34</v>
      </c>
      <c r="O365" s="141">
        <v>0</v>
      </c>
      <c r="P365" s="141">
        <f t="shared" ref="P365:P384" si="95">O365*H365</f>
        <v>0</v>
      </c>
      <c r="Q365" s="141">
        <v>0</v>
      </c>
      <c r="R365" s="141">
        <f t="shared" ref="R365:R384" si="96">Q365*H365</f>
        <v>0</v>
      </c>
      <c r="S365" s="141">
        <v>0</v>
      </c>
      <c r="T365" s="142">
        <f t="shared" ref="T365:T384" si="97">S365*H365</f>
        <v>0</v>
      </c>
      <c r="AR365" s="143" t="s">
        <v>999</v>
      </c>
      <c r="AT365" s="143" t="s">
        <v>111</v>
      </c>
      <c r="AU365" s="143" t="s">
        <v>116</v>
      </c>
      <c r="AY365" s="13" t="s">
        <v>108</v>
      </c>
      <c r="BE365" s="144">
        <f t="shared" ref="BE365:BE384" si="98">IF(N365="základná",J365,0)</f>
        <v>0</v>
      </c>
      <c r="BF365" s="144">
        <f t="shared" ref="BF365:BF384" si="99">IF(N365="znížená",J365,0)</f>
        <v>0</v>
      </c>
      <c r="BG365" s="144">
        <f t="shared" ref="BG365:BG384" si="100">IF(N365="zákl. prenesená",J365,0)</f>
        <v>0</v>
      </c>
      <c r="BH365" s="144">
        <f t="shared" ref="BH365:BH384" si="101">IF(N365="zníž. prenesená",J365,0)</f>
        <v>0</v>
      </c>
      <c r="BI365" s="144">
        <f t="shared" ref="BI365:BI384" si="102">IF(N365="nulová",J365,0)</f>
        <v>0</v>
      </c>
      <c r="BJ365" s="13" t="s">
        <v>116</v>
      </c>
      <c r="BK365" s="144">
        <f t="shared" ref="BK365:BK384" si="103">ROUND(I365*H365,2)</f>
        <v>0</v>
      </c>
      <c r="BL365" s="13" t="s">
        <v>999</v>
      </c>
      <c r="BM365" s="143" t="s">
        <v>1000</v>
      </c>
    </row>
    <row r="366" spans="2:65" s="1" customFormat="1" ht="16.5" customHeight="1" x14ac:dyDescent="0.2">
      <c r="B366" s="131"/>
      <c r="C366" s="132" t="s">
        <v>1001</v>
      </c>
      <c r="D366" s="132" t="s">
        <v>111</v>
      </c>
      <c r="E366" s="133" t="s">
        <v>1002</v>
      </c>
      <c r="F366" s="134" t="s">
        <v>1003</v>
      </c>
      <c r="G366" s="135" t="s">
        <v>998</v>
      </c>
      <c r="H366" s="136">
        <v>7</v>
      </c>
      <c r="I366" s="137"/>
      <c r="J366" s="137">
        <f t="shared" si="94"/>
        <v>0</v>
      </c>
      <c r="K366" s="138"/>
      <c r="L366" s="25"/>
      <c r="M366" s="139" t="s">
        <v>1</v>
      </c>
      <c r="N366" s="140" t="s">
        <v>34</v>
      </c>
      <c r="O366" s="141">
        <v>0</v>
      </c>
      <c r="P366" s="141">
        <f t="shared" si="95"/>
        <v>0</v>
      </c>
      <c r="Q366" s="141">
        <v>0</v>
      </c>
      <c r="R366" s="141">
        <f t="shared" si="96"/>
        <v>0</v>
      </c>
      <c r="S366" s="141">
        <v>0</v>
      </c>
      <c r="T366" s="142">
        <f t="shared" si="97"/>
        <v>0</v>
      </c>
      <c r="AR366" s="143" t="s">
        <v>999</v>
      </c>
      <c r="AT366" s="143" t="s">
        <v>111</v>
      </c>
      <c r="AU366" s="143" t="s">
        <v>116</v>
      </c>
      <c r="AY366" s="13" t="s">
        <v>108</v>
      </c>
      <c r="BE366" s="144">
        <f t="shared" si="98"/>
        <v>0</v>
      </c>
      <c r="BF366" s="144">
        <f t="shared" si="99"/>
        <v>0</v>
      </c>
      <c r="BG366" s="144">
        <f t="shared" si="100"/>
        <v>0</v>
      </c>
      <c r="BH366" s="144">
        <f t="shared" si="101"/>
        <v>0</v>
      </c>
      <c r="BI366" s="144">
        <f t="shared" si="102"/>
        <v>0</v>
      </c>
      <c r="BJ366" s="13" t="s">
        <v>116</v>
      </c>
      <c r="BK366" s="144">
        <f t="shared" si="103"/>
        <v>0</v>
      </c>
      <c r="BL366" s="13" t="s">
        <v>999</v>
      </c>
      <c r="BM366" s="143" t="s">
        <v>1004</v>
      </c>
    </row>
    <row r="367" spans="2:65" s="1" customFormat="1" ht="16.5" customHeight="1" x14ac:dyDescent="0.2">
      <c r="B367" s="131"/>
      <c r="C367" s="132" t="s">
        <v>1005</v>
      </c>
      <c r="D367" s="132" t="s">
        <v>111</v>
      </c>
      <c r="E367" s="133" t="s">
        <v>1006</v>
      </c>
      <c r="F367" s="134" t="s">
        <v>1007</v>
      </c>
      <c r="G367" s="135" t="s">
        <v>998</v>
      </c>
      <c r="H367" s="136">
        <v>4</v>
      </c>
      <c r="I367" s="137"/>
      <c r="J367" s="137">
        <f t="shared" si="94"/>
        <v>0</v>
      </c>
      <c r="K367" s="138"/>
      <c r="L367" s="25"/>
      <c r="M367" s="139" t="s">
        <v>1</v>
      </c>
      <c r="N367" s="140" t="s">
        <v>34</v>
      </c>
      <c r="O367" s="141">
        <v>0</v>
      </c>
      <c r="P367" s="141">
        <f t="shared" si="95"/>
        <v>0</v>
      </c>
      <c r="Q367" s="141">
        <v>0</v>
      </c>
      <c r="R367" s="141">
        <f t="shared" si="96"/>
        <v>0</v>
      </c>
      <c r="S367" s="141">
        <v>0</v>
      </c>
      <c r="T367" s="142">
        <f t="shared" si="97"/>
        <v>0</v>
      </c>
      <c r="AR367" s="143" t="s">
        <v>999</v>
      </c>
      <c r="AT367" s="143" t="s">
        <v>111</v>
      </c>
      <c r="AU367" s="143" t="s">
        <v>116</v>
      </c>
      <c r="AY367" s="13" t="s">
        <v>108</v>
      </c>
      <c r="BE367" s="144">
        <f t="shared" si="98"/>
        <v>0</v>
      </c>
      <c r="BF367" s="144">
        <f t="shared" si="99"/>
        <v>0</v>
      </c>
      <c r="BG367" s="144">
        <f t="shared" si="100"/>
        <v>0</v>
      </c>
      <c r="BH367" s="144">
        <f t="shared" si="101"/>
        <v>0</v>
      </c>
      <c r="BI367" s="144">
        <f t="shared" si="102"/>
        <v>0</v>
      </c>
      <c r="BJ367" s="13" t="s">
        <v>116</v>
      </c>
      <c r="BK367" s="144">
        <f t="shared" si="103"/>
        <v>0</v>
      </c>
      <c r="BL367" s="13" t="s">
        <v>999</v>
      </c>
      <c r="BM367" s="143" t="s">
        <v>1008</v>
      </c>
    </row>
    <row r="368" spans="2:65" s="1" customFormat="1" ht="16.5" customHeight="1" x14ac:dyDescent="0.2">
      <c r="B368" s="131"/>
      <c r="C368" s="132" t="s">
        <v>1009</v>
      </c>
      <c r="D368" s="132" t="s">
        <v>111</v>
      </c>
      <c r="E368" s="133" t="s">
        <v>1010</v>
      </c>
      <c r="F368" s="134" t="s">
        <v>1011</v>
      </c>
      <c r="G368" s="135" t="s">
        <v>998</v>
      </c>
      <c r="H368" s="136">
        <v>16</v>
      </c>
      <c r="I368" s="137"/>
      <c r="J368" s="137">
        <f t="shared" si="94"/>
        <v>0</v>
      </c>
      <c r="K368" s="138"/>
      <c r="L368" s="25"/>
      <c r="M368" s="139" t="s">
        <v>1</v>
      </c>
      <c r="N368" s="140" t="s">
        <v>34</v>
      </c>
      <c r="O368" s="141">
        <v>0</v>
      </c>
      <c r="P368" s="141">
        <f t="shared" si="95"/>
        <v>0</v>
      </c>
      <c r="Q368" s="141">
        <v>0</v>
      </c>
      <c r="R368" s="141">
        <f t="shared" si="96"/>
        <v>0</v>
      </c>
      <c r="S368" s="141">
        <v>0</v>
      </c>
      <c r="T368" s="142">
        <f t="shared" si="97"/>
        <v>0</v>
      </c>
      <c r="AR368" s="143" t="s">
        <v>999</v>
      </c>
      <c r="AT368" s="143" t="s">
        <v>111</v>
      </c>
      <c r="AU368" s="143" t="s">
        <v>116</v>
      </c>
      <c r="AY368" s="13" t="s">
        <v>108</v>
      </c>
      <c r="BE368" s="144">
        <f t="shared" si="98"/>
        <v>0</v>
      </c>
      <c r="BF368" s="144">
        <f t="shared" si="99"/>
        <v>0</v>
      </c>
      <c r="BG368" s="144">
        <f t="shared" si="100"/>
        <v>0</v>
      </c>
      <c r="BH368" s="144">
        <f t="shared" si="101"/>
        <v>0</v>
      </c>
      <c r="BI368" s="144">
        <f t="shared" si="102"/>
        <v>0</v>
      </c>
      <c r="BJ368" s="13" t="s">
        <v>116</v>
      </c>
      <c r="BK368" s="144">
        <f t="shared" si="103"/>
        <v>0</v>
      </c>
      <c r="BL368" s="13" t="s">
        <v>999</v>
      </c>
      <c r="BM368" s="143" t="s">
        <v>1012</v>
      </c>
    </row>
    <row r="369" spans="2:65" s="1" customFormat="1" ht="24.25" customHeight="1" x14ac:dyDescent="0.2">
      <c r="B369" s="131"/>
      <c r="C369" s="132" t="s">
        <v>1013</v>
      </c>
      <c r="D369" s="132" t="s">
        <v>111</v>
      </c>
      <c r="E369" s="133" t="s">
        <v>1014</v>
      </c>
      <c r="F369" s="134" t="s">
        <v>1015</v>
      </c>
      <c r="G369" s="135" t="s">
        <v>998</v>
      </c>
      <c r="H369" s="136">
        <v>35</v>
      </c>
      <c r="I369" s="137"/>
      <c r="J369" s="137">
        <f t="shared" si="94"/>
        <v>0</v>
      </c>
      <c r="K369" s="138"/>
      <c r="L369" s="25"/>
      <c r="M369" s="139" t="s">
        <v>1</v>
      </c>
      <c r="N369" s="140" t="s">
        <v>34</v>
      </c>
      <c r="O369" s="141">
        <v>0</v>
      </c>
      <c r="P369" s="141">
        <f t="shared" si="95"/>
        <v>0</v>
      </c>
      <c r="Q369" s="141">
        <v>0</v>
      </c>
      <c r="R369" s="141">
        <f t="shared" si="96"/>
        <v>0</v>
      </c>
      <c r="S369" s="141">
        <v>0</v>
      </c>
      <c r="T369" s="142">
        <f t="shared" si="97"/>
        <v>0</v>
      </c>
      <c r="AR369" s="143" t="s">
        <v>999</v>
      </c>
      <c r="AT369" s="143" t="s">
        <v>111</v>
      </c>
      <c r="AU369" s="143" t="s">
        <v>116</v>
      </c>
      <c r="AY369" s="13" t="s">
        <v>108</v>
      </c>
      <c r="BE369" s="144">
        <f t="shared" si="98"/>
        <v>0</v>
      </c>
      <c r="BF369" s="144">
        <f t="shared" si="99"/>
        <v>0</v>
      </c>
      <c r="BG369" s="144">
        <f t="shared" si="100"/>
        <v>0</v>
      </c>
      <c r="BH369" s="144">
        <f t="shared" si="101"/>
        <v>0</v>
      </c>
      <c r="BI369" s="144">
        <f t="shared" si="102"/>
        <v>0</v>
      </c>
      <c r="BJ369" s="13" t="s">
        <v>116</v>
      </c>
      <c r="BK369" s="144">
        <f t="shared" si="103"/>
        <v>0</v>
      </c>
      <c r="BL369" s="13" t="s">
        <v>999</v>
      </c>
      <c r="BM369" s="143" t="s">
        <v>1016</v>
      </c>
    </row>
    <row r="370" spans="2:65" s="1" customFormat="1" ht="37.9" customHeight="1" x14ac:dyDescent="0.2">
      <c r="B370" s="131"/>
      <c r="C370" s="132" t="s">
        <v>1017</v>
      </c>
      <c r="D370" s="132" t="s">
        <v>111</v>
      </c>
      <c r="E370" s="133" t="s">
        <v>1018</v>
      </c>
      <c r="F370" s="134" t="s">
        <v>1019</v>
      </c>
      <c r="G370" s="135" t="s">
        <v>1020</v>
      </c>
      <c r="H370" s="136">
        <v>3.5</v>
      </c>
      <c r="I370" s="137"/>
      <c r="J370" s="137">
        <f t="shared" si="94"/>
        <v>0</v>
      </c>
      <c r="K370" s="138"/>
      <c r="L370" s="25"/>
      <c r="M370" s="139" t="s">
        <v>1</v>
      </c>
      <c r="N370" s="140" t="s">
        <v>34</v>
      </c>
      <c r="O370" s="141">
        <v>0</v>
      </c>
      <c r="P370" s="141">
        <f t="shared" si="95"/>
        <v>0</v>
      </c>
      <c r="Q370" s="141">
        <v>0</v>
      </c>
      <c r="R370" s="141">
        <f t="shared" si="96"/>
        <v>0</v>
      </c>
      <c r="S370" s="141">
        <v>0</v>
      </c>
      <c r="T370" s="142">
        <f t="shared" si="97"/>
        <v>0</v>
      </c>
      <c r="AR370" s="143" t="s">
        <v>999</v>
      </c>
      <c r="AT370" s="143" t="s">
        <v>111</v>
      </c>
      <c r="AU370" s="143" t="s">
        <v>116</v>
      </c>
      <c r="AY370" s="13" t="s">
        <v>108</v>
      </c>
      <c r="BE370" s="144">
        <f t="shared" si="98"/>
        <v>0</v>
      </c>
      <c r="BF370" s="144">
        <f t="shared" si="99"/>
        <v>0</v>
      </c>
      <c r="BG370" s="144">
        <f t="shared" si="100"/>
        <v>0</v>
      </c>
      <c r="BH370" s="144">
        <f t="shared" si="101"/>
        <v>0</v>
      </c>
      <c r="BI370" s="144">
        <f t="shared" si="102"/>
        <v>0</v>
      </c>
      <c r="BJ370" s="13" t="s">
        <v>116</v>
      </c>
      <c r="BK370" s="144">
        <f t="shared" si="103"/>
        <v>0</v>
      </c>
      <c r="BL370" s="13" t="s">
        <v>999</v>
      </c>
      <c r="BM370" s="143" t="s">
        <v>1021</v>
      </c>
    </row>
    <row r="371" spans="2:65" s="1" customFormat="1" ht="16.5" customHeight="1" x14ac:dyDescent="0.2">
      <c r="B371" s="131"/>
      <c r="C371" s="132" t="s">
        <v>1022</v>
      </c>
      <c r="D371" s="132" t="s">
        <v>111</v>
      </c>
      <c r="E371" s="133" t="s">
        <v>1023</v>
      </c>
      <c r="F371" s="134" t="s">
        <v>1024</v>
      </c>
      <c r="G371" s="135" t="s">
        <v>1020</v>
      </c>
      <c r="H371" s="136">
        <v>6</v>
      </c>
      <c r="I371" s="137"/>
      <c r="J371" s="137">
        <f t="shared" si="94"/>
        <v>0</v>
      </c>
      <c r="K371" s="138"/>
      <c r="L371" s="25"/>
      <c r="M371" s="139" t="s">
        <v>1</v>
      </c>
      <c r="N371" s="140" t="s">
        <v>34</v>
      </c>
      <c r="O371" s="141">
        <v>0</v>
      </c>
      <c r="P371" s="141">
        <f t="shared" si="95"/>
        <v>0</v>
      </c>
      <c r="Q371" s="141">
        <v>0</v>
      </c>
      <c r="R371" s="141">
        <f t="shared" si="96"/>
        <v>0</v>
      </c>
      <c r="S371" s="141">
        <v>0</v>
      </c>
      <c r="T371" s="142">
        <f t="shared" si="97"/>
        <v>0</v>
      </c>
      <c r="AR371" s="143" t="s">
        <v>999</v>
      </c>
      <c r="AT371" s="143" t="s">
        <v>111</v>
      </c>
      <c r="AU371" s="143" t="s">
        <v>116</v>
      </c>
      <c r="AY371" s="13" t="s">
        <v>108</v>
      </c>
      <c r="BE371" s="144">
        <f t="shared" si="98"/>
        <v>0</v>
      </c>
      <c r="BF371" s="144">
        <f t="shared" si="99"/>
        <v>0</v>
      </c>
      <c r="BG371" s="144">
        <f t="shared" si="100"/>
        <v>0</v>
      </c>
      <c r="BH371" s="144">
        <f t="shared" si="101"/>
        <v>0</v>
      </c>
      <c r="BI371" s="144">
        <f t="shared" si="102"/>
        <v>0</v>
      </c>
      <c r="BJ371" s="13" t="s">
        <v>116</v>
      </c>
      <c r="BK371" s="144">
        <f t="shared" si="103"/>
        <v>0</v>
      </c>
      <c r="BL371" s="13" t="s">
        <v>999</v>
      </c>
      <c r="BM371" s="143" t="s">
        <v>1025</v>
      </c>
    </row>
    <row r="372" spans="2:65" s="1" customFormat="1" ht="21.75" customHeight="1" x14ac:dyDescent="0.2">
      <c r="B372" s="131"/>
      <c r="C372" s="132" t="s">
        <v>1026</v>
      </c>
      <c r="D372" s="132" t="s">
        <v>111</v>
      </c>
      <c r="E372" s="133" t="s">
        <v>1027</v>
      </c>
      <c r="F372" s="134" t="s">
        <v>1028</v>
      </c>
      <c r="G372" s="135" t="s">
        <v>157</v>
      </c>
      <c r="H372" s="136">
        <v>30</v>
      </c>
      <c r="I372" s="137"/>
      <c r="J372" s="137">
        <f t="shared" si="94"/>
        <v>0</v>
      </c>
      <c r="K372" s="138"/>
      <c r="L372" s="25"/>
      <c r="M372" s="139" t="s">
        <v>1</v>
      </c>
      <c r="N372" s="140" t="s">
        <v>34</v>
      </c>
      <c r="O372" s="141">
        <v>0</v>
      </c>
      <c r="P372" s="141">
        <f t="shared" si="95"/>
        <v>0</v>
      </c>
      <c r="Q372" s="141">
        <v>0</v>
      </c>
      <c r="R372" s="141">
        <f t="shared" si="96"/>
        <v>0</v>
      </c>
      <c r="S372" s="141">
        <v>0</v>
      </c>
      <c r="T372" s="142">
        <f t="shared" si="97"/>
        <v>0</v>
      </c>
      <c r="AR372" s="143" t="s">
        <v>999</v>
      </c>
      <c r="AT372" s="143" t="s">
        <v>111</v>
      </c>
      <c r="AU372" s="143" t="s">
        <v>116</v>
      </c>
      <c r="AY372" s="13" t="s">
        <v>108</v>
      </c>
      <c r="BE372" s="144">
        <f t="shared" si="98"/>
        <v>0</v>
      </c>
      <c r="BF372" s="144">
        <f t="shared" si="99"/>
        <v>0</v>
      </c>
      <c r="BG372" s="144">
        <f t="shared" si="100"/>
        <v>0</v>
      </c>
      <c r="BH372" s="144">
        <f t="shared" si="101"/>
        <v>0</v>
      </c>
      <c r="BI372" s="144">
        <f t="shared" si="102"/>
        <v>0</v>
      </c>
      <c r="BJ372" s="13" t="s">
        <v>116</v>
      </c>
      <c r="BK372" s="144">
        <f t="shared" si="103"/>
        <v>0</v>
      </c>
      <c r="BL372" s="13" t="s">
        <v>999</v>
      </c>
      <c r="BM372" s="143" t="s">
        <v>1029</v>
      </c>
    </row>
    <row r="373" spans="2:65" s="1" customFormat="1" ht="37.9" customHeight="1" x14ac:dyDescent="0.2">
      <c r="B373" s="131"/>
      <c r="C373" s="132" t="s">
        <v>1030</v>
      </c>
      <c r="D373" s="132" t="s">
        <v>111</v>
      </c>
      <c r="E373" s="133" t="s">
        <v>1031</v>
      </c>
      <c r="F373" s="134" t="s">
        <v>1032</v>
      </c>
      <c r="G373" s="135" t="s">
        <v>625</v>
      </c>
      <c r="H373" s="136">
        <v>1</v>
      </c>
      <c r="I373" s="137"/>
      <c r="J373" s="137">
        <f t="shared" si="94"/>
        <v>0</v>
      </c>
      <c r="K373" s="138"/>
      <c r="L373" s="25"/>
      <c r="M373" s="139" t="s">
        <v>1</v>
      </c>
      <c r="N373" s="140" t="s">
        <v>34</v>
      </c>
      <c r="O373" s="141">
        <v>0</v>
      </c>
      <c r="P373" s="141">
        <f t="shared" si="95"/>
        <v>0</v>
      </c>
      <c r="Q373" s="141">
        <v>0</v>
      </c>
      <c r="R373" s="141">
        <f t="shared" si="96"/>
        <v>0</v>
      </c>
      <c r="S373" s="141">
        <v>0</v>
      </c>
      <c r="T373" s="142">
        <f t="shared" si="97"/>
        <v>0</v>
      </c>
      <c r="AR373" s="143" t="s">
        <v>999</v>
      </c>
      <c r="AT373" s="143" t="s">
        <v>111</v>
      </c>
      <c r="AU373" s="143" t="s">
        <v>116</v>
      </c>
      <c r="AY373" s="13" t="s">
        <v>108</v>
      </c>
      <c r="BE373" s="144">
        <f t="shared" si="98"/>
        <v>0</v>
      </c>
      <c r="BF373" s="144">
        <f t="shared" si="99"/>
        <v>0</v>
      </c>
      <c r="BG373" s="144">
        <f t="shared" si="100"/>
        <v>0</v>
      </c>
      <c r="BH373" s="144">
        <f t="shared" si="101"/>
        <v>0</v>
      </c>
      <c r="BI373" s="144">
        <f t="shared" si="102"/>
        <v>0</v>
      </c>
      <c r="BJ373" s="13" t="s">
        <v>116</v>
      </c>
      <c r="BK373" s="144">
        <f t="shared" si="103"/>
        <v>0</v>
      </c>
      <c r="BL373" s="13" t="s">
        <v>999</v>
      </c>
      <c r="BM373" s="143" t="s">
        <v>1033</v>
      </c>
    </row>
    <row r="374" spans="2:65" s="1" customFormat="1" ht="37.9" customHeight="1" x14ac:dyDescent="0.2">
      <c r="B374" s="131"/>
      <c r="C374" s="145" t="s">
        <v>1034</v>
      </c>
      <c r="D374" s="145" t="s">
        <v>106</v>
      </c>
      <c r="E374" s="146" t="s">
        <v>1035</v>
      </c>
      <c r="F374" s="147" t="s">
        <v>1036</v>
      </c>
      <c r="G374" s="148" t="s">
        <v>625</v>
      </c>
      <c r="H374" s="149">
        <v>1</v>
      </c>
      <c r="I374" s="150"/>
      <c r="J374" s="150">
        <f t="shared" si="94"/>
        <v>0</v>
      </c>
      <c r="K374" s="151"/>
      <c r="L374" s="152"/>
      <c r="M374" s="153" t="s">
        <v>1</v>
      </c>
      <c r="N374" s="154" t="s">
        <v>34</v>
      </c>
      <c r="O374" s="141">
        <v>0</v>
      </c>
      <c r="P374" s="141">
        <f t="shared" si="95"/>
        <v>0</v>
      </c>
      <c r="Q374" s="141">
        <v>0</v>
      </c>
      <c r="R374" s="141">
        <f t="shared" si="96"/>
        <v>0</v>
      </c>
      <c r="S374" s="141">
        <v>0</v>
      </c>
      <c r="T374" s="142">
        <f t="shared" si="97"/>
        <v>0</v>
      </c>
      <c r="AR374" s="143" t="s">
        <v>999</v>
      </c>
      <c r="AT374" s="143" t="s">
        <v>106</v>
      </c>
      <c r="AU374" s="143" t="s">
        <v>116</v>
      </c>
      <c r="AY374" s="13" t="s">
        <v>108</v>
      </c>
      <c r="BE374" s="144">
        <f t="shared" si="98"/>
        <v>0</v>
      </c>
      <c r="BF374" s="144">
        <f t="shared" si="99"/>
        <v>0</v>
      </c>
      <c r="BG374" s="144">
        <f t="shared" si="100"/>
        <v>0</v>
      </c>
      <c r="BH374" s="144">
        <f t="shared" si="101"/>
        <v>0</v>
      </c>
      <c r="BI374" s="144">
        <f t="shared" si="102"/>
        <v>0</v>
      </c>
      <c r="BJ374" s="13" t="s">
        <v>116</v>
      </c>
      <c r="BK374" s="144">
        <f t="shared" si="103"/>
        <v>0</v>
      </c>
      <c r="BL374" s="13" t="s">
        <v>999</v>
      </c>
      <c r="BM374" s="143" t="s">
        <v>1037</v>
      </c>
    </row>
    <row r="375" spans="2:65" s="1" customFormat="1" ht="24.25" customHeight="1" x14ac:dyDescent="0.2">
      <c r="B375" s="131"/>
      <c r="C375" s="132" t="s">
        <v>1038</v>
      </c>
      <c r="D375" s="132" t="s">
        <v>111</v>
      </c>
      <c r="E375" s="133" t="s">
        <v>1039</v>
      </c>
      <c r="F375" s="134" t="s">
        <v>1040</v>
      </c>
      <c r="G375" s="135" t="s">
        <v>157</v>
      </c>
      <c r="H375" s="136">
        <v>100</v>
      </c>
      <c r="I375" s="137"/>
      <c r="J375" s="137">
        <f t="shared" si="94"/>
        <v>0</v>
      </c>
      <c r="K375" s="138"/>
      <c r="L375" s="25"/>
      <c r="M375" s="139" t="s">
        <v>1</v>
      </c>
      <c r="N375" s="140" t="s">
        <v>34</v>
      </c>
      <c r="O375" s="141">
        <v>0</v>
      </c>
      <c r="P375" s="141">
        <f t="shared" si="95"/>
        <v>0</v>
      </c>
      <c r="Q375" s="141">
        <v>0</v>
      </c>
      <c r="R375" s="141">
        <f t="shared" si="96"/>
        <v>0</v>
      </c>
      <c r="S375" s="141">
        <v>0</v>
      </c>
      <c r="T375" s="142">
        <f t="shared" si="97"/>
        <v>0</v>
      </c>
      <c r="AR375" s="143" t="s">
        <v>999</v>
      </c>
      <c r="AT375" s="143" t="s">
        <v>111</v>
      </c>
      <c r="AU375" s="143" t="s">
        <v>116</v>
      </c>
      <c r="AY375" s="13" t="s">
        <v>108</v>
      </c>
      <c r="BE375" s="144">
        <f t="shared" si="98"/>
        <v>0</v>
      </c>
      <c r="BF375" s="144">
        <f t="shared" si="99"/>
        <v>0</v>
      </c>
      <c r="BG375" s="144">
        <f t="shared" si="100"/>
        <v>0</v>
      </c>
      <c r="BH375" s="144">
        <f t="shared" si="101"/>
        <v>0</v>
      </c>
      <c r="BI375" s="144">
        <f t="shared" si="102"/>
        <v>0</v>
      </c>
      <c r="BJ375" s="13" t="s">
        <v>116</v>
      </c>
      <c r="BK375" s="144">
        <f t="shared" si="103"/>
        <v>0</v>
      </c>
      <c r="BL375" s="13" t="s">
        <v>999</v>
      </c>
      <c r="BM375" s="143" t="s">
        <v>1041</v>
      </c>
    </row>
    <row r="376" spans="2:65" s="1" customFormat="1" ht="24.25" customHeight="1" x14ac:dyDescent="0.2">
      <c r="B376" s="131"/>
      <c r="C376" s="145" t="s">
        <v>1042</v>
      </c>
      <c r="D376" s="145" t="s">
        <v>106</v>
      </c>
      <c r="E376" s="146" t="s">
        <v>1043</v>
      </c>
      <c r="F376" s="147" t="s">
        <v>1044</v>
      </c>
      <c r="G376" s="148" t="s">
        <v>157</v>
      </c>
      <c r="H376" s="149">
        <v>100</v>
      </c>
      <c r="I376" s="150"/>
      <c r="J376" s="150">
        <f t="shared" si="94"/>
        <v>0</v>
      </c>
      <c r="K376" s="151"/>
      <c r="L376" s="152"/>
      <c r="M376" s="153" t="s">
        <v>1</v>
      </c>
      <c r="N376" s="154" t="s">
        <v>34</v>
      </c>
      <c r="O376" s="141">
        <v>0</v>
      </c>
      <c r="P376" s="141">
        <f t="shared" si="95"/>
        <v>0</v>
      </c>
      <c r="Q376" s="141">
        <v>0</v>
      </c>
      <c r="R376" s="141">
        <f t="shared" si="96"/>
        <v>0</v>
      </c>
      <c r="S376" s="141">
        <v>0</v>
      </c>
      <c r="T376" s="142">
        <f t="shared" si="97"/>
        <v>0</v>
      </c>
      <c r="AR376" s="143" t="s">
        <v>999</v>
      </c>
      <c r="AT376" s="143" t="s">
        <v>106</v>
      </c>
      <c r="AU376" s="143" t="s">
        <v>116</v>
      </c>
      <c r="AY376" s="13" t="s">
        <v>108</v>
      </c>
      <c r="BE376" s="144">
        <f t="shared" si="98"/>
        <v>0</v>
      </c>
      <c r="BF376" s="144">
        <f t="shared" si="99"/>
        <v>0</v>
      </c>
      <c r="BG376" s="144">
        <f t="shared" si="100"/>
        <v>0</v>
      </c>
      <c r="BH376" s="144">
        <f t="shared" si="101"/>
        <v>0</v>
      </c>
      <c r="BI376" s="144">
        <f t="shared" si="102"/>
        <v>0</v>
      </c>
      <c r="BJ376" s="13" t="s">
        <v>116</v>
      </c>
      <c r="BK376" s="144">
        <f t="shared" si="103"/>
        <v>0</v>
      </c>
      <c r="BL376" s="13" t="s">
        <v>999</v>
      </c>
      <c r="BM376" s="143" t="s">
        <v>1045</v>
      </c>
    </row>
    <row r="377" spans="2:65" s="1" customFormat="1" ht="37.9" customHeight="1" x14ac:dyDescent="0.2">
      <c r="B377" s="131"/>
      <c r="C377" s="132" t="s">
        <v>1046</v>
      </c>
      <c r="D377" s="132" t="s">
        <v>111</v>
      </c>
      <c r="E377" s="133" t="s">
        <v>1047</v>
      </c>
      <c r="F377" s="134" t="s">
        <v>1048</v>
      </c>
      <c r="G377" s="135" t="s">
        <v>157</v>
      </c>
      <c r="H377" s="136">
        <v>100</v>
      </c>
      <c r="I377" s="137"/>
      <c r="J377" s="137">
        <f t="shared" si="94"/>
        <v>0</v>
      </c>
      <c r="K377" s="138"/>
      <c r="L377" s="25"/>
      <c r="M377" s="139" t="s">
        <v>1</v>
      </c>
      <c r="N377" s="140" t="s">
        <v>34</v>
      </c>
      <c r="O377" s="141">
        <v>0</v>
      </c>
      <c r="P377" s="141">
        <f t="shared" si="95"/>
        <v>0</v>
      </c>
      <c r="Q377" s="141">
        <v>0</v>
      </c>
      <c r="R377" s="141">
        <f t="shared" si="96"/>
        <v>0</v>
      </c>
      <c r="S377" s="141">
        <v>0</v>
      </c>
      <c r="T377" s="142">
        <f t="shared" si="97"/>
        <v>0</v>
      </c>
      <c r="AR377" s="143" t="s">
        <v>999</v>
      </c>
      <c r="AT377" s="143" t="s">
        <v>111</v>
      </c>
      <c r="AU377" s="143" t="s">
        <v>116</v>
      </c>
      <c r="AY377" s="13" t="s">
        <v>108</v>
      </c>
      <c r="BE377" s="144">
        <f t="shared" si="98"/>
        <v>0</v>
      </c>
      <c r="BF377" s="144">
        <f t="shared" si="99"/>
        <v>0</v>
      </c>
      <c r="BG377" s="144">
        <f t="shared" si="100"/>
        <v>0</v>
      </c>
      <c r="BH377" s="144">
        <f t="shared" si="101"/>
        <v>0</v>
      </c>
      <c r="BI377" s="144">
        <f t="shared" si="102"/>
        <v>0</v>
      </c>
      <c r="BJ377" s="13" t="s">
        <v>116</v>
      </c>
      <c r="BK377" s="144">
        <f t="shared" si="103"/>
        <v>0</v>
      </c>
      <c r="BL377" s="13" t="s">
        <v>999</v>
      </c>
      <c r="BM377" s="143" t="s">
        <v>1049</v>
      </c>
    </row>
    <row r="378" spans="2:65" s="1" customFormat="1" ht="37.9" customHeight="1" x14ac:dyDescent="0.2">
      <c r="B378" s="131"/>
      <c r="C378" s="145" t="s">
        <v>1050</v>
      </c>
      <c r="D378" s="145" t="s">
        <v>106</v>
      </c>
      <c r="E378" s="146" t="s">
        <v>1051</v>
      </c>
      <c r="F378" s="147" t="s">
        <v>1048</v>
      </c>
      <c r="G378" s="148" t="s">
        <v>157</v>
      </c>
      <c r="H378" s="149">
        <v>100</v>
      </c>
      <c r="I378" s="150"/>
      <c r="J378" s="150">
        <f t="shared" si="94"/>
        <v>0</v>
      </c>
      <c r="K378" s="151"/>
      <c r="L378" s="152"/>
      <c r="M378" s="153" t="s">
        <v>1</v>
      </c>
      <c r="N378" s="154" t="s">
        <v>34</v>
      </c>
      <c r="O378" s="141">
        <v>0</v>
      </c>
      <c r="P378" s="141">
        <f t="shared" si="95"/>
        <v>0</v>
      </c>
      <c r="Q378" s="141">
        <v>0</v>
      </c>
      <c r="R378" s="141">
        <f t="shared" si="96"/>
        <v>0</v>
      </c>
      <c r="S378" s="141">
        <v>0</v>
      </c>
      <c r="T378" s="142">
        <f t="shared" si="97"/>
        <v>0</v>
      </c>
      <c r="AR378" s="143" t="s">
        <v>999</v>
      </c>
      <c r="AT378" s="143" t="s">
        <v>106</v>
      </c>
      <c r="AU378" s="143" t="s">
        <v>116</v>
      </c>
      <c r="AY378" s="13" t="s">
        <v>108</v>
      </c>
      <c r="BE378" s="144">
        <f t="shared" si="98"/>
        <v>0</v>
      </c>
      <c r="BF378" s="144">
        <f t="shared" si="99"/>
        <v>0</v>
      </c>
      <c r="BG378" s="144">
        <f t="shared" si="100"/>
        <v>0</v>
      </c>
      <c r="BH378" s="144">
        <f t="shared" si="101"/>
        <v>0</v>
      </c>
      <c r="BI378" s="144">
        <f t="shared" si="102"/>
        <v>0</v>
      </c>
      <c r="BJ378" s="13" t="s">
        <v>116</v>
      </c>
      <c r="BK378" s="144">
        <f t="shared" si="103"/>
        <v>0</v>
      </c>
      <c r="BL378" s="13" t="s">
        <v>999</v>
      </c>
      <c r="BM378" s="143" t="s">
        <v>1052</v>
      </c>
    </row>
    <row r="379" spans="2:65" s="1" customFormat="1" ht="16.5" customHeight="1" x14ac:dyDescent="0.2">
      <c r="B379" s="131"/>
      <c r="C379" s="132" t="s">
        <v>1053</v>
      </c>
      <c r="D379" s="132" t="s">
        <v>111</v>
      </c>
      <c r="E379" s="133" t="s">
        <v>1054</v>
      </c>
      <c r="F379" s="134" t="s">
        <v>1055</v>
      </c>
      <c r="G379" s="135" t="s">
        <v>114</v>
      </c>
      <c r="H379" s="136">
        <v>400</v>
      </c>
      <c r="I379" s="137"/>
      <c r="J379" s="137">
        <f t="shared" si="94"/>
        <v>0</v>
      </c>
      <c r="K379" s="138"/>
      <c r="L379" s="25"/>
      <c r="M379" s="139" t="s">
        <v>1</v>
      </c>
      <c r="N379" s="140" t="s">
        <v>34</v>
      </c>
      <c r="O379" s="141">
        <v>0</v>
      </c>
      <c r="P379" s="141">
        <f t="shared" si="95"/>
        <v>0</v>
      </c>
      <c r="Q379" s="141">
        <v>0</v>
      </c>
      <c r="R379" s="141">
        <f t="shared" si="96"/>
        <v>0</v>
      </c>
      <c r="S379" s="141">
        <v>0</v>
      </c>
      <c r="T379" s="142">
        <f t="shared" si="97"/>
        <v>0</v>
      </c>
      <c r="AR379" s="143" t="s">
        <v>999</v>
      </c>
      <c r="AT379" s="143" t="s">
        <v>111</v>
      </c>
      <c r="AU379" s="143" t="s">
        <v>116</v>
      </c>
      <c r="AY379" s="13" t="s">
        <v>108</v>
      </c>
      <c r="BE379" s="144">
        <f t="shared" si="98"/>
        <v>0</v>
      </c>
      <c r="BF379" s="144">
        <f t="shared" si="99"/>
        <v>0</v>
      </c>
      <c r="BG379" s="144">
        <f t="shared" si="100"/>
        <v>0</v>
      </c>
      <c r="BH379" s="144">
        <f t="shared" si="101"/>
        <v>0</v>
      </c>
      <c r="BI379" s="144">
        <f t="shared" si="102"/>
        <v>0</v>
      </c>
      <c r="BJ379" s="13" t="s">
        <v>116</v>
      </c>
      <c r="BK379" s="144">
        <f t="shared" si="103"/>
        <v>0</v>
      </c>
      <c r="BL379" s="13" t="s">
        <v>999</v>
      </c>
      <c r="BM379" s="143" t="s">
        <v>1056</v>
      </c>
    </row>
    <row r="380" spans="2:65" s="1" customFormat="1" ht="16.5" customHeight="1" x14ac:dyDescent="0.2">
      <c r="B380" s="131"/>
      <c r="C380" s="145" t="s">
        <v>1046</v>
      </c>
      <c r="D380" s="145" t="s">
        <v>106</v>
      </c>
      <c r="E380" s="146" t="s">
        <v>1057</v>
      </c>
      <c r="F380" s="147" t="s">
        <v>1055</v>
      </c>
      <c r="G380" s="148" t="s">
        <v>114</v>
      </c>
      <c r="H380" s="149">
        <v>400</v>
      </c>
      <c r="I380" s="150"/>
      <c r="J380" s="150">
        <f t="shared" si="94"/>
        <v>0</v>
      </c>
      <c r="K380" s="151"/>
      <c r="L380" s="152"/>
      <c r="M380" s="153" t="s">
        <v>1</v>
      </c>
      <c r="N380" s="154" t="s">
        <v>34</v>
      </c>
      <c r="O380" s="141">
        <v>0</v>
      </c>
      <c r="P380" s="141">
        <f t="shared" si="95"/>
        <v>0</v>
      </c>
      <c r="Q380" s="141">
        <v>0</v>
      </c>
      <c r="R380" s="141">
        <f t="shared" si="96"/>
        <v>0</v>
      </c>
      <c r="S380" s="141">
        <v>0</v>
      </c>
      <c r="T380" s="142">
        <f t="shared" si="97"/>
        <v>0</v>
      </c>
      <c r="AR380" s="143" t="s">
        <v>999</v>
      </c>
      <c r="AT380" s="143" t="s">
        <v>106</v>
      </c>
      <c r="AU380" s="143" t="s">
        <v>116</v>
      </c>
      <c r="AY380" s="13" t="s">
        <v>108</v>
      </c>
      <c r="BE380" s="144">
        <f t="shared" si="98"/>
        <v>0</v>
      </c>
      <c r="BF380" s="144">
        <f t="shared" si="99"/>
        <v>0</v>
      </c>
      <c r="BG380" s="144">
        <f t="shared" si="100"/>
        <v>0</v>
      </c>
      <c r="BH380" s="144">
        <f t="shared" si="101"/>
        <v>0</v>
      </c>
      <c r="BI380" s="144">
        <f t="shared" si="102"/>
        <v>0</v>
      </c>
      <c r="BJ380" s="13" t="s">
        <v>116</v>
      </c>
      <c r="BK380" s="144">
        <f t="shared" si="103"/>
        <v>0</v>
      </c>
      <c r="BL380" s="13" t="s">
        <v>999</v>
      </c>
      <c r="BM380" s="143" t="s">
        <v>1058</v>
      </c>
    </row>
    <row r="381" spans="2:65" s="1" customFormat="1" ht="16.5" customHeight="1" x14ac:dyDescent="0.2">
      <c r="B381" s="131"/>
      <c r="C381" s="132" t="s">
        <v>1059</v>
      </c>
      <c r="D381" s="132" t="s">
        <v>111</v>
      </c>
      <c r="E381" s="133" t="s">
        <v>1060</v>
      </c>
      <c r="F381" s="134" t="s">
        <v>1061</v>
      </c>
      <c r="G381" s="135" t="s">
        <v>1062</v>
      </c>
      <c r="H381" s="136">
        <v>1</v>
      </c>
      <c r="I381" s="137"/>
      <c r="J381" s="137">
        <f t="shared" si="94"/>
        <v>0</v>
      </c>
      <c r="K381" s="138"/>
      <c r="L381" s="25"/>
      <c r="M381" s="139" t="s">
        <v>1</v>
      </c>
      <c r="N381" s="140" t="s">
        <v>34</v>
      </c>
      <c r="O381" s="141">
        <v>0</v>
      </c>
      <c r="P381" s="141">
        <f t="shared" si="95"/>
        <v>0</v>
      </c>
      <c r="Q381" s="141">
        <v>0</v>
      </c>
      <c r="R381" s="141">
        <f t="shared" si="96"/>
        <v>0</v>
      </c>
      <c r="S381" s="141">
        <v>0</v>
      </c>
      <c r="T381" s="142">
        <f t="shared" si="97"/>
        <v>0</v>
      </c>
      <c r="AR381" s="143" t="s">
        <v>999</v>
      </c>
      <c r="AT381" s="143" t="s">
        <v>111</v>
      </c>
      <c r="AU381" s="143" t="s">
        <v>116</v>
      </c>
      <c r="AY381" s="13" t="s">
        <v>108</v>
      </c>
      <c r="BE381" s="144">
        <f t="shared" si="98"/>
        <v>0</v>
      </c>
      <c r="BF381" s="144">
        <f t="shared" si="99"/>
        <v>0</v>
      </c>
      <c r="BG381" s="144">
        <f t="shared" si="100"/>
        <v>0</v>
      </c>
      <c r="BH381" s="144">
        <f t="shared" si="101"/>
        <v>0</v>
      </c>
      <c r="BI381" s="144">
        <f t="shared" si="102"/>
        <v>0</v>
      </c>
      <c r="BJ381" s="13" t="s">
        <v>116</v>
      </c>
      <c r="BK381" s="144">
        <f t="shared" si="103"/>
        <v>0</v>
      </c>
      <c r="BL381" s="13" t="s">
        <v>999</v>
      </c>
      <c r="BM381" s="143" t="s">
        <v>1063</v>
      </c>
    </row>
    <row r="382" spans="2:65" s="1" customFormat="1" ht="24.25" customHeight="1" x14ac:dyDescent="0.2">
      <c r="B382" s="131"/>
      <c r="C382" s="132" t="s">
        <v>1064</v>
      </c>
      <c r="D382" s="132" t="s">
        <v>111</v>
      </c>
      <c r="E382" s="133" t="s">
        <v>1065</v>
      </c>
      <c r="F382" s="134" t="s">
        <v>1066</v>
      </c>
      <c r="G382" s="135" t="s">
        <v>998</v>
      </c>
      <c r="H382" s="136">
        <v>40</v>
      </c>
      <c r="I382" s="137"/>
      <c r="J382" s="137">
        <f t="shared" si="94"/>
        <v>0</v>
      </c>
      <c r="K382" s="138"/>
      <c r="L382" s="25"/>
      <c r="M382" s="139" t="s">
        <v>1</v>
      </c>
      <c r="N382" s="140" t="s">
        <v>34</v>
      </c>
      <c r="O382" s="141">
        <v>0</v>
      </c>
      <c r="P382" s="141">
        <f t="shared" si="95"/>
        <v>0</v>
      </c>
      <c r="Q382" s="141">
        <v>0</v>
      </c>
      <c r="R382" s="141">
        <f t="shared" si="96"/>
        <v>0</v>
      </c>
      <c r="S382" s="141">
        <v>0</v>
      </c>
      <c r="T382" s="142">
        <f t="shared" si="97"/>
        <v>0</v>
      </c>
      <c r="AR382" s="143" t="s">
        <v>999</v>
      </c>
      <c r="AT382" s="143" t="s">
        <v>111</v>
      </c>
      <c r="AU382" s="143" t="s">
        <v>116</v>
      </c>
      <c r="AY382" s="13" t="s">
        <v>108</v>
      </c>
      <c r="BE382" s="144">
        <f t="shared" si="98"/>
        <v>0</v>
      </c>
      <c r="BF382" s="144">
        <f t="shared" si="99"/>
        <v>0</v>
      </c>
      <c r="BG382" s="144">
        <f t="shared" si="100"/>
        <v>0</v>
      </c>
      <c r="BH382" s="144">
        <f t="shared" si="101"/>
        <v>0</v>
      </c>
      <c r="BI382" s="144">
        <f t="shared" si="102"/>
        <v>0</v>
      </c>
      <c r="BJ382" s="13" t="s">
        <v>116</v>
      </c>
      <c r="BK382" s="144">
        <f t="shared" si="103"/>
        <v>0</v>
      </c>
      <c r="BL382" s="13" t="s">
        <v>999</v>
      </c>
      <c r="BM382" s="143" t="s">
        <v>1067</v>
      </c>
    </row>
    <row r="383" spans="2:65" s="1" customFormat="1" ht="16.5" customHeight="1" x14ac:dyDescent="0.2">
      <c r="B383" s="131"/>
      <c r="C383" s="132" t="s">
        <v>1068</v>
      </c>
      <c r="D383" s="132" t="s">
        <v>111</v>
      </c>
      <c r="E383" s="133" t="s">
        <v>1069</v>
      </c>
      <c r="F383" s="134" t="s">
        <v>1007</v>
      </c>
      <c r="G383" s="135" t="s">
        <v>998</v>
      </c>
      <c r="H383" s="136">
        <v>8</v>
      </c>
      <c r="I383" s="137"/>
      <c r="J383" s="137">
        <f t="shared" si="94"/>
        <v>0</v>
      </c>
      <c r="K383" s="138"/>
      <c r="L383" s="25"/>
      <c r="M383" s="139" t="s">
        <v>1</v>
      </c>
      <c r="N383" s="140" t="s">
        <v>34</v>
      </c>
      <c r="O383" s="141">
        <v>0</v>
      </c>
      <c r="P383" s="141">
        <f t="shared" si="95"/>
        <v>0</v>
      </c>
      <c r="Q383" s="141">
        <v>0</v>
      </c>
      <c r="R383" s="141">
        <f t="shared" si="96"/>
        <v>0</v>
      </c>
      <c r="S383" s="141">
        <v>0</v>
      </c>
      <c r="T383" s="142">
        <f t="shared" si="97"/>
        <v>0</v>
      </c>
      <c r="AR383" s="143" t="s">
        <v>999</v>
      </c>
      <c r="AT383" s="143" t="s">
        <v>111</v>
      </c>
      <c r="AU383" s="143" t="s">
        <v>116</v>
      </c>
      <c r="AY383" s="13" t="s">
        <v>108</v>
      </c>
      <c r="BE383" s="144">
        <f t="shared" si="98"/>
        <v>0</v>
      </c>
      <c r="BF383" s="144">
        <f t="shared" si="99"/>
        <v>0</v>
      </c>
      <c r="BG383" s="144">
        <f t="shared" si="100"/>
        <v>0</v>
      </c>
      <c r="BH383" s="144">
        <f t="shared" si="101"/>
        <v>0</v>
      </c>
      <c r="BI383" s="144">
        <f t="shared" si="102"/>
        <v>0</v>
      </c>
      <c r="BJ383" s="13" t="s">
        <v>116</v>
      </c>
      <c r="BK383" s="144">
        <f t="shared" si="103"/>
        <v>0</v>
      </c>
      <c r="BL383" s="13" t="s">
        <v>999</v>
      </c>
      <c r="BM383" s="143" t="s">
        <v>1070</v>
      </c>
    </row>
    <row r="384" spans="2:65" s="1" customFormat="1" ht="16.5" customHeight="1" x14ac:dyDescent="0.2">
      <c r="B384" s="131"/>
      <c r="C384" s="132" t="s">
        <v>1071</v>
      </c>
      <c r="D384" s="132" t="s">
        <v>111</v>
      </c>
      <c r="E384" s="133" t="s">
        <v>1072</v>
      </c>
      <c r="F384" s="134" t="s">
        <v>1073</v>
      </c>
      <c r="G384" s="135" t="s">
        <v>1062</v>
      </c>
      <c r="H384" s="136">
        <v>1</v>
      </c>
      <c r="I384" s="137"/>
      <c r="J384" s="137">
        <f t="shared" si="94"/>
        <v>0</v>
      </c>
      <c r="K384" s="138"/>
      <c r="L384" s="25"/>
      <c r="M384" s="155" t="s">
        <v>1</v>
      </c>
      <c r="N384" s="156" t="s">
        <v>34</v>
      </c>
      <c r="O384" s="157">
        <v>0</v>
      </c>
      <c r="P384" s="157">
        <f t="shared" si="95"/>
        <v>0</v>
      </c>
      <c r="Q384" s="157">
        <v>0</v>
      </c>
      <c r="R384" s="157">
        <f t="shared" si="96"/>
        <v>0</v>
      </c>
      <c r="S384" s="157">
        <v>0</v>
      </c>
      <c r="T384" s="158">
        <f t="shared" si="97"/>
        <v>0</v>
      </c>
      <c r="AR384" s="143" t="s">
        <v>999</v>
      </c>
      <c r="AT384" s="143" t="s">
        <v>111</v>
      </c>
      <c r="AU384" s="143" t="s">
        <v>116</v>
      </c>
      <c r="AY384" s="13" t="s">
        <v>108</v>
      </c>
      <c r="BE384" s="144">
        <f t="shared" si="98"/>
        <v>0</v>
      </c>
      <c r="BF384" s="144">
        <f t="shared" si="99"/>
        <v>0</v>
      </c>
      <c r="BG384" s="144">
        <f t="shared" si="100"/>
        <v>0</v>
      </c>
      <c r="BH384" s="144">
        <f t="shared" si="101"/>
        <v>0</v>
      </c>
      <c r="BI384" s="144">
        <f t="shared" si="102"/>
        <v>0</v>
      </c>
      <c r="BJ384" s="13" t="s">
        <v>116</v>
      </c>
      <c r="BK384" s="144">
        <f t="shared" si="103"/>
        <v>0</v>
      </c>
      <c r="BL384" s="13" t="s">
        <v>999</v>
      </c>
      <c r="BM384" s="143" t="s">
        <v>1074</v>
      </c>
    </row>
    <row r="385" spans="2:12" s="1" customFormat="1" ht="7" customHeight="1" x14ac:dyDescent="0.2">
      <c r="B385" s="40"/>
      <c r="C385" s="41"/>
      <c r="D385" s="41"/>
      <c r="E385" s="41"/>
      <c r="F385" s="41"/>
      <c r="G385" s="41"/>
      <c r="H385" s="41"/>
      <c r="I385" s="41"/>
      <c r="J385" s="41"/>
      <c r="K385" s="41"/>
      <c r="L385" s="25"/>
    </row>
  </sheetData>
  <autoFilter ref="C122:K384" xr:uid="{00000000-0009-0000-0000-000001000000}"/>
  <mergeCells count="9">
    <mergeCell ref="E87:H87"/>
    <mergeCell ref="E113:H113"/>
    <mergeCell ref="E115:H115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scale="87" fitToHeight="100" orientation="portrait" blackAndWhite="1" r:id="rId1"/>
  <headerFooter>
    <oddFooter>&amp;CStrana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167"/>
  <sheetViews>
    <sheetView showGridLines="0" topLeftCell="A102" workbookViewId="0">
      <selection activeCell="I133" sqref="I133"/>
    </sheetView>
  </sheetViews>
  <sheetFormatPr defaultRowHeight="10" x14ac:dyDescent="0.2"/>
  <cols>
    <col min="1" max="1" width="8.33203125" customWidth="1"/>
    <col min="2" max="2" width="1.109375" customWidth="1"/>
    <col min="3" max="3" width="4.109375" customWidth="1"/>
    <col min="4" max="4" width="4.33203125" customWidth="1"/>
    <col min="5" max="5" width="17.109375" customWidth="1"/>
    <col min="6" max="6" width="50.77734375" customWidth="1"/>
    <col min="7" max="7" width="7.44140625" customWidth="1"/>
    <col min="8" max="8" width="14" customWidth="1"/>
    <col min="9" max="9" width="15.77734375" customWidth="1"/>
    <col min="10" max="10" width="22.33203125" customWidth="1"/>
    <col min="11" max="11" width="22.33203125" hidden="1" customWidth="1"/>
    <col min="12" max="12" width="9.33203125" customWidth="1"/>
    <col min="13" max="13" width="10.77734375" hidden="1" customWidth="1"/>
    <col min="14" max="14" width="9.33203125" hidden="1"/>
    <col min="15" max="20" width="14.10937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7" customHeight="1" x14ac:dyDescent="0.2">
      <c r="L2" s="182" t="s">
        <v>5</v>
      </c>
      <c r="M2" s="160"/>
      <c r="N2" s="160"/>
      <c r="O2" s="160"/>
      <c r="P2" s="160"/>
      <c r="Q2" s="160"/>
      <c r="R2" s="160"/>
      <c r="S2" s="160"/>
      <c r="T2" s="160"/>
      <c r="U2" s="160"/>
      <c r="V2" s="160"/>
      <c r="AT2" s="13" t="s">
        <v>79</v>
      </c>
    </row>
    <row r="3" spans="2:46" ht="7" customHeight="1" x14ac:dyDescent="0.2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67</v>
      </c>
    </row>
    <row r="4" spans="2:46" ht="25" customHeight="1" x14ac:dyDescent="0.2">
      <c r="B4" s="16"/>
      <c r="D4" s="17" t="s">
        <v>1271</v>
      </c>
      <c r="L4" s="16"/>
      <c r="M4" s="84" t="s">
        <v>9</v>
      </c>
      <c r="AT4" s="13" t="s">
        <v>3</v>
      </c>
    </row>
    <row r="5" spans="2:46" ht="7" customHeight="1" x14ac:dyDescent="0.2">
      <c r="B5" s="16"/>
      <c r="L5" s="16"/>
    </row>
    <row r="6" spans="2:46" ht="12" customHeight="1" x14ac:dyDescent="0.2">
      <c r="B6" s="16"/>
      <c r="D6" s="22" t="s">
        <v>13</v>
      </c>
      <c r="L6" s="16"/>
    </row>
    <row r="7" spans="2:46" ht="16.5" customHeight="1" x14ac:dyDescent="0.2">
      <c r="B7" s="16"/>
      <c r="E7" s="197" t="str">
        <f>'Rekapitulácia stavby'!K6</f>
        <v>Prístavba chladiarne a mraziarne</v>
      </c>
      <c r="F7" s="198"/>
      <c r="G7" s="198"/>
      <c r="H7" s="198"/>
      <c r="L7" s="16"/>
    </row>
    <row r="8" spans="2:46" s="1" customFormat="1" ht="12" customHeight="1" x14ac:dyDescent="0.2">
      <c r="B8" s="25"/>
      <c r="D8" s="22" t="s">
        <v>83</v>
      </c>
      <c r="L8" s="25"/>
    </row>
    <row r="9" spans="2:46" s="1" customFormat="1" ht="16.5" customHeight="1" x14ac:dyDescent="0.2">
      <c r="B9" s="25"/>
      <c r="E9" s="183" t="s">
        <v>1075</v>
      </c>
      <c r="F9" s="196"/>
      <c r="G9" s="196"/>
      <c r="H9" s="196"/>
      <c r="L9" s="25"/>
    </row>
    <row r="10" spans="2:46" s="1" customFormat="1" x14ac:dyDescent="0.2">
      <c r="B10" s="25"/>
      <c r="L10" s="25"/>
    </row>
    <row r="11" spans="2:46" s="1" customFormat="1" ht="12" customHeight="1" x14ac:dyDescent="0.2">
      <c r="B11" s="25"/>
      <c r="D11" s="22" t="s">
        <v>15</v>
      </c>
      <c r="F11" s="20" t="s">
        <v>1</v>
      </c>
      <c r="I11" s="22" t="s">
        <v>16</v>
      </c>
      <c r="J11" s="20" t="s">
        <v>1</v>
      </c>
      <c r="L11" s="25"/>
    </row>
    <row r="12" spans="2:46" s="1" customFormat="1" ht="12" customHeight="1" x14ac:dyDescent="0.2">
      <c r="B12" s="25"/>
      <c r="D12" s="22" t="s">
        <v>17</v>
      </c>
      <c r="F12" s="20" t="s">
        <v>18</v>
      </c>
      <c r="I12" s="22" t="s">
        <v>19</v>
      </c>
      <c r="J12" s="48">
        <f>'Rekapitulácia stavby'!AN8</f>
        <v>0</v>
      </c>
      <c r="L12" s="25"/>
    </row>
    <row r="13" spans="2:46" s="1" customFormat="1" ht="10.9" customHeight="1" x14ac:dyDescent="0.2">
      <c r="B13" s="25"/>
      <c r="L13" s="25"/>
    </row>
    <row r="14" spans="2:46" s="1" customFormat="1" ht="12" customHeight="1" x14ac:dyDescent="0.2">
      <c r="B14" s="25"/>
      <c r="D14" s="22" t="s">
        <v>20</v>
      </c>
      <c r="I14" s="22" t="s">
        <v>21</v>
      </c>
      <c r="J14" s="20" t="str">
        <f>IF('Rekapitulácia stavby'!AN10="","",'Rekapitulácia stavby'!AN10)</f>
        <v/>
      </c>
      <c r="L14" s="25"/>
    </row>
    <row r="15" spans="2:46" s="1" customFormat="1" ht="18" customHeight="1" x14ac:dyDescent="0.2">
      <c r="B15" s="25"/>
      <c r="E15" s="20" t="str">
        <f>IF('Rekapitulácia stavby'!E11="","",'Rekapitulácia stavby'!E11)</f>
        <v xml:space="preserve"> </v>
      </c>
      <c r="I15" s="22" t="s">
        <v>22</v>
      </c>
      <c r="J15" s="20" t="str">
        <f>IF('Rekapitulácia stavby'!AN11="","",'Rekapitulácia stavby'!AN11)</f>
        <v/>
      </c>
      <c r="L15" s="25"/>
    </row>
    <row r="16" spans="2:46" s="1" customFormat="1" ht="7" customHeight="1" x14ac:dyDescent="0.2">
      <c r="B16" s="25"/>
      <c r="L16" s="25"/>
    </row>
    <row r="17" spans="2:12" s="1" customFormat="1" ht="12" customHeight="1" x14ac:dyDescent="0.2">
      <c r="B17" s="25"/>
      <c r="D17" s="22" t="s">
        <v>23</v>
      </c>
      <c r="I17" s="22" t="s">
        <v>21</v>
      </c>
      <c r="J17" s="20" t="str">
        <f>'Rekapitulácia stavby'!AN13</f>
        <v/>
      </c>
      <c r="L17" s="25"/>
    </row>
    <row r="18" spans="2:12" s="1" customFormat="1" ht="18" customHeight="1" x14ac:dyDescent="0.2">
      <c r="B18" s="25"/>
      <c r="E18" s="159" t="str">
        <f>'Rekapitulácia stavby'!E14</f>
        <v xml:space="preserve"> </v>
      </c>
      <c r="F18" s="159"/>
      <c r="G18" s="159"/>
      <c r="H18" s="159"/>
      <c r="I18" s="22" t="s">
        <v>22</v>
      </c>
      <c r="J18" s="20" t="str">
        <f>'Rekapitulácia stavby'!AN14</f>
        <v/>
      </c>
      <c r="L18" s="25"/>
    </row>
    <row r="19" spans="2:12" s="1" customFormat="1" ht="7" customHeight="1" x14ac:dyDescent="0.2">
      <c r="B19" s="25"/>
      <c r="L19" s="25"/>
    </row>
    <row r="20" spans="2:12" s="1" customFormat="1" ht="12" customHeight="1" x14ac:dyDescent="0.2">
      <c r="B20" s="25"/>
      <c r="D20" s="22" t="s">
        <v>24</v>
      </c>
      <c r="I20" s="22" t="s">
        <v>21</v>
      </c>
      <c r="J20" s="20" t="str">
        <f>IF('Rekapitulácia stavby'!AN16="","",'Rekapitulácia stavby'!AN16)</f>
        <v/>
      </c>
      <c r="L20" s="25"/>
    </row>
    <row r="21" spans="2:12" s="1" customFormat="1" ht="18" customHeight="1" x14ac:dyDescent="0.2">
      <c r="B21" s="25"/>
      <c r="E21" s="20" t="str">
        <f>IF('Rekapitulácia stavby'!E17="","",'Rekapitulácia stavby'!E17)</f>
        <v xml:space="preserve"> </v>
      </c>
      <c r="I21" s="22" t="s">
        <v>22</v>
      </c>
      <c r="J21" s="20" t="str">
        <f>IF('Rekapitulácia stavby'!AN17="","",'Rekapitulácia stavby'!AN17)</f>
        <v/>
      </c>
      <c r="L21" s="25"/>
    </row>
    <row r="22" spans="2:12" s="1" customFormat="1" ht="7" customHeight="1" x14ac:dyDescent="0.2">
      <c r="B22" s="25"/>
      <c r="L22" s="25"/>
    </row>
    <row r="23" spans="2:12" s="1" customFormat="1" ht="12" customHeight="1" x14ac:dyDescent="0.2">
      <c r="B23" s="25"/>
      <c r="D23" s="22" t="s">
        <v>26</v>
      </c>
      <c r="I23" s="22" t="s">
        <v>21</v>
      </c>
      <c r="J23" s="20" t="str">
        <f>IF('Rekapitulácia stavby'!AN19="","",'Rekapitulácia stavby'!AN19)</f>
        <v/>
      </c>
      <c r="L23" s="25"/>
    </row>
    <row r="24" spans="2:12" s="1" customFormat="1" ht="18" customHeight="1" x14ac:dyDescent="0.2">
      <c r="B24" s="25"/>
      <c r="E24" s="20" t="str">
        <f>IF('Rekapitulácia stavby'!E20="","",'Rekapitulácia stavby'!E20)</f>
        <v xml:space="preserve"> </v>
      </c>
      <c r="I24" s="22" t="s">
        <v>22</v>
      </c>
      <c r="J24" s="20" t="str">
        <f>IF('Rekapitulácia stavby'!AN20="","",'Rekapitulácia stavby'!AN20)</f>
        <v/>
      </c>
      <c r="L24" s="25"/>
    </row>
    <row r="25" spans="2:12" s="1" customFormat="1" ht="7" customHeight="1" x14ac:dyDescent="0.2">
      <c r="B25" s="25"/>
      <c r="L25" s="25"/>
    </row>
    <row r="26" spans="2:12" s="1" customFormat="1" ht="12" customHeight="1" x14ac:dyDescent="0.2">
      <c r="B26" s="25"/>
      <c r="D26" s="22" t="s">
        <v>27</v>
      </c>
      <c r="L26" s="25"/>
    </row>
    <row r="27" spans="2:12" s="7" customFormat="1" ht="16.5" customHeight="1" x14ac:dyDescent="0.2">
      <c r="B27" s="85"/>
      <c r="E27" s="162" t="s">
        <v>1</v>
      </c>
      <c r="F27" s="162"/>
      <c r="G27" s="162"/>
      <c r="H27" s="162"/>
      <c r="L27" s="85"/>
    </row>
    <row r="28" spans="2:12" s="1" customFormat="1" ht="7" customHeight="1" x14ac:dyDescent="0.2">
      <c r="B28" s="25"/>
      <c r="L28" s="25"/>
    </row>
    <row r="29" spans="2:12" s="1" customFormat="1" ht="7" customHeight="1" x14ac:dyDescent="0.2">
      <c r="B29" s="25"/>
      <c r="D29" s="49"/>
      <c r="E29" s="49"/>
      <c r="F29" s="49"/>
      <c r="G29" s="49"/>
      <c r="H29" s="49"/>
      <c r="I29" s="49"/>
      <c r="J29" s="49"/>
      <c r="K29" s="49"/>
      <c r="L29" s="25"/>
    </row>
    <row r="30" spans="2:12" s="1" customFormat="1" ht="25.4" customHeight="1" x14ac:dyDescent="0.2">
      <c r="B30" s="25"/>
      <c r="D30" s="86" t="s">
        <v>28</v>
      </c>
      <c r="J30" s="62">
        <v>0</v>
      </c>
      <c r="L30" s="25"/>
    </row>
    <row r="31" spans="2:12" s="1" customFormat="1" ht="7" customHeight="1" x14ac:dyDescent="0.2">
      <c r="B31" s="25"/>
      <c r="D31" s="49"/>
      <c r="E31" s="49"/>
      <c r="F31" s="49"/>
      <c r="G31" s="49"/>
      <c r="H31" s="49"/>
      <c r="I31" s="49"/>
      <c r="J31" s="49"/>
      <c r="K31" s="49"/>
      <c r="L31" s="25"/>
    </row>
    <row r="32" spans="2:12" s="1" customFormat="1" ht="14.5" customHeight="1" x14ac:dyDescent="0.2">
      <c r="B32" s="25"/>
      <c r="F32" s="28" t="s">
        <v>30</v>
      </c>
      <c r="I32" s="28" t="s">
        <v>29</v>
      </c>
      <c r="J32" s="28" t="s">
        <v>31</v>
      </c>
      <c r="L32" s="25"/>
    </row>
    <row r="33" spans="2:12" s="1" customFormat="1" ht="14.5" customHeight="1" x14ac:dyDescent="0.2">
      <c r="B33" s="25"/>
      <c r="D33" s="51" t="s">
        <v>32</v>
      </c>
      <c r="E33" s="30" t="s">
        <v>33</v>
      </c>
      <c r="F33" s="87">
        <f>ROUND((SUM(BE120:BE166)),  2)</f>
        <v>0</v>
      </c>
      <c r="G33" s="88"/>
      <c r="H33" s="88"/>
      <c r="I33" s="89">
        <v>0.2</v>
      </c>
      <c r="J33" s="87">
        <f>ROUND(((SUM(BE120:BE166))*I33),  2)</f>
        <v>0</v>
      </c>
      <c r="L33" s="25"/>
    </row>
    <row r="34" spans="2:12" s="1" customFormat="1" ht="14.5" customHeight="1" x14ac:dyDescent="0.2">
      <c r="B34" s="25"/>
      <c r="E34" s="30" t="s">
        <v>34</v>
      </c>
      <c r="F34" s="90"/>
      <c r="I34" s="91"/>
      <c r="J34" s="90"/>
      <c r="L34" s="25"/>
    </row>
    <row r="35" spans="2:12" s="1" customFormat="1" ht="14.5" hidden="1" customHeight="1" x14ac:dyDescent="0.2">
      <c r="B35" s="25"/>
      <c r="E35" s="22" t="s">
        <v>35</v>
      </c>
      <c r="F35" s="90">
        <f>ROUND((SUM(BG120:BG166)),  2)</f>
        <v>0</v>
      </c>
      <c r="I35" s="91">
        <v>0.2</v>
      </c>
      <c r="J35" s="90">
        <f>0</f>
        <v>0</v>
      </c>
      <c r="L35" s="25"/>
    </row>
    <row r="36" spans="2:12" s="1" customFormat="1" ht="14.5" hidden="1" customHeight="1" x14ac:dyDescent="0.2">
      <c r="B36" s="25"/>
      <c r="E36" s="22" t="s">
        <v>36</v>
      </c>
      <c r="F36" s="90">
        <f>ROUND((SUM(BH120:BH166)),  2)</f>
        <v>0</v>
      </c>
      <c r="I36" s="91">
        <v>0.2</v>
      </c>
      <c r="J36" s="90">
        <f>0</f>
        <v>0</v>
      </c>
      <c r="L36" s="25"/>
    </row>
    <row r="37" spans="2:12" s="1" customFormat="1" ht="14.5" hidden="1" customHeight="1" x14ac:dyDescent="0.2">
      <c r="B37" s="25"/>
      <c r="E37" s="30" t="s">
        <v>37</v>
      </c>
      <c r="F37" s="87">
        <f>ROUND((SUM(BI120:BI166)),  2)</f>
        <v>0</v>
      </c>
      <c r="G37" s="88"/>
      <c r="H37" s="88"/>
      <c r="I37" s="89">
        <v>0</v>
      </c>
      <c r="J37" s="87">
        <f>0</f>
        <v>0</v>
      </c>
      <c r="L37" s="25"/>
    </row>
    <row r="38" spans="2:12" s="1" customFormat="1" ht="7" customHeight="1" x14ac:dyDescent="0.2">
      <c r="B38" s="25"/>
      <c r="L38" s="25"/>
    </row>
    <row r="39" spans="2:12" s="1" customFormat="1" ht="25.4" customHeight="1" x14ac:dyDescent="0.2">
      <c r="B39" s="25"/>
      <c r="C39" s="92"/>
      <c r="D39" s="93" t="s">
        <v>38</v>
      </c>
      <c r="E39" s="53"/>
      <c r="F39" s="53"/>
      <c r="G39" s="94" t="s">
        <v>39</v>
      </c>
      <c r="H39" s="95" t="s">
        <v>40</v>
      </c>
      <c r="I39" s="53"/>
      <c r="J39" s="96">
        <f>SUM(J30:J37)</f>
        <v>0</v>
      </c>
      <c r="K39" s="97"/>
      <c r="L39" s="25"/>
    </row>
    <row r="40" spans="2:12" s="1" customFormat="1" ht="14.5" customHeight="1" x14ac:dyDescent="0.2">
      <c r="B40" s="25"/>
      <c r="L40" s="25"/>
    </row>
    <row r="41" spans="2:12" ht="14.5" customHeight="1" x14ac:dyDescent="0.2">
      <c r="B41" s="16"/>
      <c r="L41" s="16"/>
    </row>
    <row r="42" spans="2:12" ht="14.5" customHeight="1" x14ac:dyDescent="0.2">
      <c r="B42" s="16"/>
      <c r="L42" s="16"/>
    </row>
    <row r="43" spans="2:12" ht="14.5" customHeight="1" x14ac:dyDescent="0.2">
      <c r="B43" s="16"/>
      <c r="L43" s="16"/>
    </row>
    <row r="44" spans="2:12" ht="14.5" customHeight="1" x14ac:dyDescent="0.2">
      <c r="B44" s="16"/>
      <c r="L44" s="16"/>
    </row>
    <row r="45" spans="2:12" ht="14.5" customHeight="1" x14ac:dyDescent="0.2">
      <c r="B45" s="16"/>
      <c r="L45" s="16"/>
    </row>
    <row r="46" spans="2:12" ht="14.5" customHeight="1" x14ac:dyDescent="0.2">
      <c r="B46" s="16"/>
      <c r="L46" s="16"/>
    </row>
    <row r="47" spans="2:12" ht="14.5" customHeight="1" x14ac:dyDescent="0.2">
      <c r="B47" s="16"/>
      <c r="L47" s="16"/>
    </row>
    <row r="48" spans="2:12" ht="14.5" customHeight="1" x14ac:dyDescent="0.2">
      <c r="B48" s="16"/>
      <c r="L48" s="16"/>
    </row>
    <row r="49" spans="2:12" ht="14.5" customHeight="1" x14ac:dyDescent="0.2">
      <c r="B49" s="16"/>
      <c r="L49" s="16"/>
    </row>
    <row r="50" spans="2:12" s="1" customFormat="1" ht="14.5" customHeight="1" x14ac:dyDescent="0.2">
      <c r="B50" s="25"/>
      <c r="D50" s="37" t="s">
        <v>41</v>
      </c>
      <c r="E50" s="38"/>
      <c r="F50" s="38"/>
      <c r="G50" s="37" t="s">
        <v>42</v>
      </c>
      <c r="H50" s="38"/>
      <c r="I50" s="38"/>
      <c r="J50" s="38"/>
      <c r="K50" s="38"/>
      <c r="L50" s="25"/>
    </row>
    <row r="51" spans="2:12" x14ac:dyDescent="0.2">
      <c r="B51" s="16"/>
      <c r="L51" s="16"/>
    </row>
    <row r="52" spans="2:12" x14ac:dyDescent="0.2">
      <c r="B52" s="16"/>
      <c r="L52" s="16"/>
    </row>
    <row r="53" spans="2:12" x14ac:dyDescent="0.2">
      <c r="B53" s="16"/>
      <c r="L53" s="16"/>
    </row>
    <row r="54" spans="2:12" x14ac:dyDescent="0.2">
      <c r="B54" s="16"/>
      <c r="L54" s="16"/>
    </row>
    <row r="55" spans="2:12" x14ac:dyDescent="0.2">
      <c r="B55" s="16"/>
      <c r="L55" s="16"/>
    </row>
    <row r="56" spans="2:12" x14ac:dyDescent="0.2">
      <c r="B56" s="16"/>
      <c r="L56" s="16"/>
    </row>
    <row r="57" spans="2:12" x14ac:dyDescent="0.2">
      <c r="B57" s="16"/>
      <c r="L57" s="16"/>
    </row>
    <row r="58" spans="2:12" x14ac:dyDescent="0.2">
      <c r="B58" s="16"/>
      <c r="L58" s="16"/>
    </row>
    <row r="59" spans="2:12" x14ac:dyDescent="0.2">
      <c r="B59" s="16"/>
      <c r="L59" s="16"/>
    </row>
    <row r="60" spans="2:12" x14ac:dyDescent="0.2">
      <c r="B60" s="16"/>
      <c r="L60" s="16"/>
    </row>
    <row r="61" spans="2:12" s="1" customFormat="1" ht="12.5" x14ac:dyDescent="0.2">
      <c r="B61" s="25"/>
      <c r="D61" s="39" t="s">
        <v>43</v>
      </c>
      <c r="E61" s="27"/>
      <c r="F61" s="98" t="s">
        <v>44</v>
      </c>
      <c r="G61" s="39" t="s">
        <v>43</v>
      </c>
      <c r="H61" s="27"/>
      <c r="I61" s="27"/>
      <c r="J61" s="99" t="s">
        <v>44</v>
      </c>
      <c r="K61" s="27"/>
      <c r="L61" s="25"/>
    </row>
    <row r="62" spans="2:12" x14ac:dyDescent="0.2">
      <c r="B62" s="16"/>
      <c r="L62" s="16"/>
    </row>
    <row r="63" spans="2:12" x14ac:dyDescent="0.2">
      <c r="B63" s="16"/>
      <c r="L63" s="16"/>
    </row>
    <row r="64" spans="2:12" x14ac:dyDescent="0.2">
      <c r="B64" s="16"/>
      <c r="L64" s="16"/>
    </row>
    <row r="65" spans="2:12" s="1" customFormat="1" ht="13" x14ac:dyDescent="0.2">
      <c r="B65" s="25"/>
      <c r="D65" s="37" t="s">
        <v>45</v>
      </c>
      <c r="E65" s="38"/>
      <c r="F65" s="38"/>
      <c r="G65" s="37" t="s">
        <v>46</v>
      </c>
      <c r="H65" s="38"/>
      <c r="I65" s="38"/>
      <c r="J65" s="38"/>
      <c r="K65" s="38"/>
      <c r="L65" s="25"/>
    </row>
    <row r="66" spans="2:12" x14ac:dyDescent="0.2">
      <c r="B66" s="16"/>
      <c r="L66" s="16"/>
    </row>
    <row r="67" spans="2:12" x14ac:dyDescent="0.2">
      <c r="B67" s="16"/>
      <c r="L67" s="16"/>
    </row>
    <row r="68" spans="2:12" x14ac:dyDescent="0.2">
      <c r="B68" s="16"/>
      <c r="L68" s="16"/>
    </row>
    <row r="69" spans="2:12" x14ac:dyDescent="0.2">
      <c r="B69" s="16"/>
      <c r="L69" s="16"/>
    </row>
    <row r="70" spans="2:12" x14ac:dyDescent="0.2">
      <c r="B70" s="16"/>
      <c r="L70" s="16"/>
    </row>
    <row r="71" spans="2:12" x14ac:dyDescent="0.2">
      <c r="B71" s="16"/>
      <c r="L71" s="16"/>
    </row>
    <row r="72" spans="2:12" x14ac:dyDescent="0.2">
      <c r="B72" s="16"/>
      <c r="L72" s="16"/>
    </row>
    <row r="73" spans="2:12" x14ac:dyDescent="0.2">
      <c r="B73" s="16"/>
      <c r="L73" s="16"/>
    </row>
    <row r="74" spans="2:12" x14ac:dyDescent="0.2">
      <c r="B74" s="16"/>
      <c r="L74" s="16"/>
    </row>
    <row r="75" spans="2:12" x14ac:dyDescent="0.2">
      <c r="B75" s="16"/>
      <c r="L75" s="16"/>
    </row>
    <row r="76" spans="2:12" s="1" customFormat="1" ht="12.5" x14ac:dyDescent="0.2">
      <c r="B76" s="25"/>
      <c r="D76" s="39" t="s">
        <v>43</v>
      </c>
      <c r="E76" s="27"/>
      <c r="F76" s="98" t="s">
        <v>44</v>
      </c>
      <c r="G76" s="39" t="s">
        <v>43</v>
      </c>
      <c r="H76" s="27"/>
      <c r="I76" s="27"/>
      <c r="J76" s="99" t="s">
        <v>44</v>
      </c>
      <c r="K76" s="27"/>
      <c r="L76" s="25"/>
    </row>
    <row r="77" spans="2:12" s="1" customFormat="1" ht="14.5" customHeight="1" x14ac:dyDescent="0.2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25"/>
    </row>
    <row r="81" spans="2:47" s="1" customFormat="1" ht="7" customHeight="1" x14ac:dyDescent="0.2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25"/>
    </row>
    <row r="82" spans="2:47" s="1" customFormat="1" ht="25" customHeight="1" x14ac:dyDescent="0.2">
      <c r="B82" s="25"/>
      <c r="C82" s="17" t="s">
        <v>1269</v>
      </c>
      <c r="L82" s="25"/>
    </row>
    <row r="83" spans="2:47" s="1" customFormat="1" ht="7" customHeight="1" x14ac:dyDescent="0.2">
      <c r="B83" s="25"/>
      <c r="L83" s="25"/>
    </row>
    <row r="84" spans="2:47" s="1" customFormat="1" ht="12" customHeight="1" x14ac:dyDescent="0.2">
      <c r="B84" s="25"/>
      <c r="C84" s="22" t="s">
        <v>13</v>
      </c>
      <c r="L84" s="25"/>
    </row>
    <row r="85" spans="2:47" s="1" customFormat="1" ht="16.5" customHeight="1" x14ac:dyDescent="0.2">
      <c r="B85" s="25"/>
      <c r="E85" s="197" t="str">
        <f>E7</f>
        <v>Prístavba chladiarne a mraziarne</v>
      </c>
      <c r="F85" s="198"/>
      <c r="G85" s="198"/>
      <c r="H85" s="198"/>
      <c r="L85" s="25"/>
    </row>
    <row r="86" spans="2:47" s="1" customFormat="1" ht="12" customHeight="1" x14ac:dyDescent="0.2">
      <c r="B86" s="25"/>
      <c r="C86" s="22" t="s">
        <v>83</v>
      </c>
      <c r="L86" s="25"/>
    </row>
    <row r="87" spans="2:47" s="1" customFormat="1" ht="16.5" customHeight="1" x14ac:dyDescent="0.2">
      <c r="B87" s="25"/>
      <c r="E87" s="183" t="str">
        <f>E9</f>
        <v>SO06 - Preložka verejného osvetlenia</v>
      </c>
      <c r="F87" s="196"/>
      <c r="G87" s="196"/>
      <c r="H87" s="196"/>
      <c r="L87" s="25"/>
    </row>
    <row r="88" spans="2:47" s="1" customFormat="1" ht="7" customHeight="1" x14ac:dyDescent="0.2">
      <c r="B88" s="25"/>
      <c r="L88" s="25"/>
    </row>
    <row r="89" spans="2:47" s="1" customFormat="1" ht="12" customHeight="1" x14ac:dyDescent="0.2">
      <c r="B89" s="25"/>
      <c r="C89" s="22" t="s">
        <v>17</v>
      </c>
      <c r="F89" s="20" t="str">
        <f>F12</f>
        <v xml:space="preserve"> </v>
      </c>
      <c r="I89" s="22" t="s">
        <v>19</v>
      </c>
      <c r="J89" s="48">
        <f>IF(J12="","",J12)</f>
        <v>0</v>
      </c>
      <c r="L89" s="25"/>
    </row>
    <row r="90" spans="2:47" s="1" customFormat="1" ht="7" customHeight="1" x14ac:dyDescent="0.2">
      <c r="B90" s="25"/>
      <c r="L90" s="25"/>
    </row>
    <row r="91" spans="2:47" s="1" customFormat="1" ht="15.25" customHeight="1" x14ac:dyDescent="0.2">
      <c r="B91" s="25"/>
      <c r="C91" s="22" t="s">
        <v>20</v>
      </c>
      <c r="F91" s="20" t="str">
        <f>E15</f>
        <v xml:space="preserve"> </v>
      </c>
      <c r="I91" s="22" t="s">
        <v>24</v>
      </c>
      <c r="J91" s="23" t="str">
        <f>E21</f>
        <v xml:space="preserve"> </v>
      </c>
      <c r="L91" s="25"/>
    </row>
    <row r="92" spans="2:47" s="1" customFormat="1" ht="15.25" customHeight="1" x14ac:dyDescent="0.2">
      <c r="B92" s="25"/>
      <c r="C92" s="22" t="s">
        <v>23</v>
      </c>
      <c r="F92" s="20" t="str">
        <f>IF(E18="","",E18)</f>
        <v xml:space="preserve"> </v>
      </c>
      <c r="I92" s="22" t="s">
        <v>26</v>
      </c>
      <c r="J92" s="23" t="str">
        <f>E24</f>
        <v xml:space="preserve"> </v>
      </c>
      <c r="L92" s="25"/>
    </row>
    <row r="93" spans="2:47" s="1" customFormat="1" ht="10.4" customHeight="1" x14ac:dyDescent="0.2">
      <c r="B93" s="25"/>
      <c r="L93" s="25"/>
    </row>
    <row r="94" spans="2:47" s="1" customFormat="1" ht="29.25" customHeight="1" x14ac:dyDescent="0.2">
      <c r="B94" s="25"/>
      <c r="C94" s="100" t="s">
        <v>85</v>
      </c>
      <c r="D94" s="92"/>
      <c r="E94" s="92"/>
      <c r="F94" s="92"/>
      <c r="G94" s="92"/>
      <c r="H94" s="92"/>
      <c r="I94" s="92"/>
      <c r="J94" s="101" t="s">
        <v>86</v>
      </c>
      <c r="K94" s="92"/>
      <c r="L94" s="25"/>
    </row>
    <row r="95" spans="2:47" s="1" customFormat="1" ht="10.4" customHeight="1" x14ac:dyDescent="0.2">
      <c r="B95" s="25"/>
      <c r="L95" s="25"/>
    </row>
    <row r="96" spans="2:47" s="1" customFormat="1" ht="22.9" customHeight="1" x14ac:dyDescent="0.2">
      <c r="B96" s="25"/>
      <c r="C96" s="102" t="s">
        <v>1272</v>
      </c>
      <c r="J96" s="62">
        <v>0</v>
      </c>
      <c r="L96" s="25"/>
      <c r="AU96" s="13" t="s">
        <v>87</v>
      </c>
    </row>
    <row r="97" spans="2:12" s="8" customFormat="1" ht="25" customHeight="1" x14ac:dyDescent="0.2">
      <c r="B97" s="103"/>
      <c r="D97" s="104" t="s">
        <v>88</v>
      </c>
      <c r="E97" s="105"/>
      <c r="F97" s="105"/>
      <c r="G97" s="105"/>
      <c r="H97" s="105"/>
      <c r="I97" s="105"/>
      <c r="J97" s="106">
        <v>0</v>
      </c>
      <c r="L97" s="103"/>
    </row>
    <row r="98" spans="2:12" s="9" customFormat="1" ht="19.899999999999999" customHeight="1" x14ac:dyDescent="0.2">
      <c r="B98" s="107"/>
      <c r="D98" s="108" t="s">
        <v>1076</v>
      </c>
      <c r="E98" s="109"/>
      <c r="F98" s="109"/>
      <c r="G98" s="109"/>
      <c r="H98" s="109"/>
      <c r="I98" s="109"/>
      <c r="J98" s="110">
        <v>0</v>
      </c>
      <c r="L98" s="107"/>
    </row>
    <row r="99" spans="2:12" s="9" customFormat="1" ht="19.899999999999999" customHeight="1" x14ac:dyDescent="0.2">
      <c r="B99" s="107"/>
      <c r="D99" s="108" t="s">
        <v>1077</v>
      </c>
      <c r="E99" s="109"/>
      <c r="F99" s="109"/>
      <c r="G99" s="109"/>
      <c r="H99" s="109"/>
      <c r="I99" s="109"/>
      <c r="J99" s="110">
        <v>0</v>
      </c>
      <c r="L99" s="107"/>
    </row>
    <row r="100" spans="2:12" s="9" customFormat="1" ht="19.899999999999999" customHeight="1" x14ac:dyDescent="0.2">
      <c r="B100" s="107"/>
      <c r="D100" s="108" t="s">
        <v>94</v>
      </c>
      <c r="E100" s="109"/>
      <c r="F100" s="109"/>
      <c r="G100" s="109"/>
      <c r="H100" s="109"/>
      <c r="I100" s="109"/>
      <c r="J100" s="110">
        <v>0</v>
      </c>
      <c r="L100" s="107"/>
    </row>
    <row r="101" spans="2:12" s="1" customFormat="1" ht="21.75" customHeight="1" x14ac:dyDescent="0.2">
      <c r="B101" s="25"/>
      <c r="L101" s="25"/>
    </row>
    <row r="102" spans="2:12" s="1" customFormat="1" ht="7" customHeight="1" x14ac:dyDescent="0.2">
      <c r="B102" s="40"/>
      <c r="C102" s="41"/>
      <c r="D102" s="41"/>
      <c r="E102" s="41"/>
      <c r="F102" s="41"/>
      <c r="G102" s="41"/>
      <c r="H102" s="41"/>
      <c r="I102" s="41"/>
      <c r="J102" s="41"/>
      <c r="K102" s="41"/>
      <c r="L102" s="25"/>
    </row>
    <row r="106" spans="2:12" s="1" customFormat="1" ht="7" customHeight="1" x14ac:dyDescent="0.2">
      <c r="B106" s="42"/>
      <c r="C106" s="43"/>
      <c r="D106" s="43"/>
      <c r="E106" s="43"/>
      <c r="F106" s="43"/>
      <c r="G106" s="43"/>
      <c r="H106" s="43"/>
      <c r="I106" s="43"/>
      <c r="J106" s="43"/>
      <c r="K106" s="43"/>
      <c r="L106" s="25"/>
    </row>
    <row r="107" spans="2:12" s="1" customFormat="1" ht="25" customHeight="1" x14ac:dyDescent="0.2">
      <c r="B107" s="25"/>
      <c r="C107" s="17" t="s">
        <v>1270</v>
      </c>
      <c r="L107" s="25"/>
    </row>
    <row r="108" spans="2:12" s="1" customFormat="1" ht="7" customHeight="1" x14ac:dyDescent="0.2">
      <c r="B108" s="25"/>
      <c r="L108" s="25"/>
    </row>
    <row r="109" spans="2:12" s="1" customFormat="1" ht="12" customHeight="1" x14ac:dyDescent="0.2">
      <c r="B109" s="25"/>
      <c r="C109" s="22" t="s">
        <v>13</v>
      </c>
      <c r="L109" s="25"/>
    </row>
    <row r="110" spans="2:12" s="1" customFormat="1" ht="16.5" customHeight="1" x14ac:dyDescent="0.2">
      <c r="B110" s="25"/>
      <c r="E110" s="197" t="str">
        <f>E7</f>
        <v>Prístavba chladiarne a mraziarne</v>
      </c>
      <c r="F110" s="198"/>
      <c r="G110" s="198"/>
      <c r="H110" s="198"/>
      <c r="L110" s="25"/>
    </row>
    <row r="111" spans="2:12" s="1" customFormat="1" ht="12" customHeight="1" x14ac:dyDescent="0.2">
      <c r="B111" s="25"/>
      <c r="C111" s="22" t="s">
        <v>83</v>
      </c>
      <c r="L111" s="25"/>
    </row>
    <row r="112" spans="2:12" s="1" customFormat="1" ht="16.5" customHeight="1" x14ac:dyDescent="0.2">
      <c r="B112" s="25"/>
      <c r="E112" s="183" t="str">
        <f>E9</f>
        <v>SO06 - Preložka verejného osvetlenia</v>
      </c>
      <c r="F112" s="196"/>
      <c r="G112" s="196"/>
      <c r="H112" s="196"/>
      <c r="L112" s="25"/>
    </row>
    <row r="113" spans="2:65" s="1" customFormat="1" ht="7" customHeight="1" x14ac:dyDescent="0.2">
      <c r="B113" s="25"/>
      <c r="L113" s="25"/>
    </row>
    <row r="114" spans="2:65" s="1" customFormat="1" ht="12" customHeight="1" x14ac:dyDescent="0.2">
      <c r="B114" s="25"/>
      <c r="C114" s="22" t="s">
        <v>17</v>
      </c>
      <c r="F114" s="20" t="str">
        <f>F12</f>
        <v xml:space="preserve"> </v>
      </c>
      <c r="I114" s="22" t="s">
        <v>19</v>
      </c>
      <c r="J114" s="48">
        <f>IF(J12="","",J12)</f>
        <v>0</v>
      </c>
      <c r="L114" s="25"/>
    </row>
    <row r="115" spans="2:65" s="1" customFormat="1" ht="7" customHeight="1" x14ac:dyDescent="0.2">
      <c r="B115" s="25"/>
      <c r="L115" s="25"/>
    </row>
    <row r="116" spans="2:65" s="1" customFormat="1" ht="15.25" customHeight="1" x14ac:dyDescent="0.2">
      <c r="B116" s="25"/>
      <c r="C116" s="22" t="s">
        <v>20</v>
      </c>
      <c r="F116" s="20" t="str">
        <f>E15</f>
        <v xml:space="preserve"> </v>
      </c>
      <c r="I116" s="22" t="s">
        <v>24</v>
      </c>
      <c r="J116" s="23" t="str">
        <f>E21</f>
        <v xml:space="preserve"> </v>
      </c>
      <c r="L116" s="25"/>
    </row>
    <row r="117" spans="2:65" s="1" customFormat="1" ht="15.25" customHeight="1" x14ac:dyDescent="0.2">
      <c r="B117" s="25"/>
      <c r="C117" s="22" t="s">
        <v>23</v>
      </c>
      <c r="F117" s="20" t="str">
        <f>IF(E18="","",E18)</f>
        <v xml:space="preserve"> </v>
      </c>
      <c r="I117" s="22" t="s">
        <v>26</v>
      </c>
      <c r="J117" s="23" t="str">
        <f>E24</f>
        <v xml:space="preserve"> </v>
      </c>
      <c r="L117" s="25"/>
    </row>
    <row r="118" spans="2:65" s="1" customFormat="1" ht="10.4" customHeight="1" x14ac:dyDescent="0.2">
      <c r="B118" s="25"/>
      <c r="L118" s="25"/>
    </row>
    <row r="119" spans="2:65" s="10" customFormat="1" ht="29.25" customHeight="1" x14ac:dyDescent="0.2">
      <c r="B119" s="111"/>
      <c r="C119" s="112" t="s">
        <v>95</v>
      </c>
      <c r="D119" s="113" t="s">
        <v>53</v>
      </c>
      <c r="E119" s="113" t="s">
        <v>49</v>
      </c>
      <c r="F119" s="113" t="s">
        <v>50</v>
      </c>
      <c r="G119" s="113" t="s">
        <v>96</v>
      </c>
      <c r="H119" s="113" t="s">
        <v>97</v>
      </c>
      <c r="I119" s="113" t="s">
        <v>98</v>
      </c>
      <c r="J119" s="114" t="s">
        <v>86</v>
      </c>
      <c r="K119" s="115" t="s">
        <v>99</v>
      </c>
      <c r="L119" s="111"/>
      <c r="M119" s="55" t="s">
        <v>1</v>
      </c>
      <c r="N119" s="56" t="s">
        <v>32</v>
      </c>
      <c r="O119" s="56" t="s">
        <v>100</v>
      </c>
      <c r="P119" s="56" t="s">
        <v>101</v>
      </c>
      <c r="Q119" s="56" t="s">
        <v>102</v>
      </c>
      <c r="R119" s="56" t="s">
        <v>103</v>
      </c>
      <c r="S119" s="56" t="s">
        <v>104</v>
      </c>
      <c r="T119" s="57" t="s">
        <v>105</v>
      </c>
    </row>
    <row r="120" spans="2:65" s="1" customFormat="1" ht="22.9" customHeight="1" x14ac:dyDescent="0.35">
      <c r="B120" s="25"/>
      <c r="C120" s="60" t="s">
        <v>1273</v>
      </c>
      <c r="J120" s="116">
        <v>0</v>
      </c>
      <c r="L120" s="25"/>
      <c r="M120" s="58"/>
      <c r="N120" s="49"/>
      <c r="O120" s="49"/>
      <c r="P120" s="117">
        <f>P121</f>
        <v>76.892799999999994</v>
      </c>
      <c r="Q120" s="49"/>
      <c r="R120" s="117">
        <f>R121</f>
        <v>0.26868000000000003</v>
      </c>
      <c r="S120" s="49"/>
      <c r="T120" s="118">
        <f>T121</f>
        <v>0</v>
      </c>
      <c r="AT120" s="13" t="s">
        <v>66</v>
      </c>
      <c r="AU120" s="13" t="s">
        <v>87</v>
      </c>
      <c r="BK120" s="119">
        <f>BK121</f>
        <v>0</v>
      </c>
    </row>
    <row r="121" spans="2:65" s="11" customFormat="1" ht="25.9" customHeight="1" x14ac:dyDescent="0.35">
      <c r="B121" s="120"/>
      <c r="D121" s="121" t="s">
        <v>66</v>
      </c>
      <c r="E121" s="122" t="s">
        <v>106</v>
      </c>
      <c r="F121" s="122" t="s">
        <v>107</v>
      </c>
      <c r="J121" s="123">
        <v>0</v>
      </c>
      <c r="L121" s="120"/>
      <c r="M121" s="124"/>
      <c r="P121" s="125">
        <f>P122+P133+P155</f>
        <v>76.892799999999994</v>
      </c>
      <c r="R121" s="125">
        <f>R122+R133+R155</f>
        <v>0.26868000000000003</v>
      </c>
      <c r="T121" s="126">
        <f>T122+T133+T155</f>
        <v>0</v>
      </c>
      <c r="AR121" s="121" t="s">
        <v>75</v>
      </c>
      <c r="AT121" s="127" t="s">
        <v>66</v>
      </c>
      <c r="AU121" s="127" t="s">
        <v>67</v>
      </c>
      <c r="AY121" s="121" t="s">
        <v>108</v>
      </c>
      <c r="BK121" s="128">
        <f>BK122+BK133+BK155</f>
        <v>0</v>
      </c>
    </row>
    <row r="122" spans="2:65" s="11" customFormat="1" ht="22.9" customHeight="1" x14ac:dyDescent="0.25">
      <c r="B122" s="120"/>
      <c r="D122" s="121" t="s">
        <v>66</v>
      </c>
      <c r="E122" s="129" t="s">
        <v>1078</v>
      </c>
      <c r="F122" s="129" t="s">
        <v>1079</v>
      </c>
      <c r="J122" s="130">
        <v>0</v>
      </c>
      <c r="L122" s="120"/>
      <c r="M122" s="124"/>
      <c r="P122" s="125">
        <f>SUM(P123:P132)</f>
        <v>44.038800000000002</v>
      </c>
      <c r="R122" s="125">
        <f>SUM(R123:R132)</f>
        <v>0.03</v>
      </c>
      <c r="T122" s="126">
        <f>SUM(T123:T132)</f>
        <v>0</v>
      </c>
      <c r="AR122" s="121" t="s">
        <v>110</v>
      </c>
      <c r="AT122" s="127" t="s">
        <v>66</v>
      </c>
      <c r="AU122" s="127" t="s">
        <v>75</v>
      </c>
      <c r="AY122" s="121" t="s">
        <v>108</v>
      </c>
      <c r="BK122" s="128">
        <f>SUM(BK123:BK132)</f>
        <v>0</v>
      </c>
    </row>
    <row r="123" spans="2:65" s="1" customFormat="1" ht="24.25" customHeight="1" x14ac:dyDescent="0.2">
      <c r="B123" s="131"/>
      <c r="C123" s="132" t="s">
        <v>75</v>
      </c>
      <c r="D123" s="132" t="s">
        <v>111</v>
      </c>
      <c r="E123" s="133" t="s">
        <v>1080</v>
      </c>
      <c r="F123" s="134" t="s">
        <v>1081</v>
      </c>
      <c r="G123" s="135" t="s">
        <v>157</v>
      </c>
      <c r="H123" s="136">
        <v>60</v>
      </c>
      <c r="I123" s="137"/>
      <c r="J123" s="137">
        <v>0</v>
      </c>
      <c r="K123" s="138"/>
      <c r="L123" s="25"/>
      <c r="M123" s="139" t="s">
        <v>1</v>
      </c>
      <c r="N123" s="140" t="s">
        <v>34</v>
      </c>
      <c r="O123" s="141">
        <v>0</v>
      </c>
      <c r="P123" s="141">
        <f t="shared" ref="P123:P132" si="0">O123*H123</f>
        <v>0</v>
      </c>
      <c r="Q123" s="141">
        <v>0</v>
      </c>
      <c r="R123" s="141">
        <f t="shared" ref="R123:R132" si="1">Q123*H123</f>
        <v>0</v>
      </c>
      <c r="S123" s="141">
        <v>0</v>
      </c>
      <c r="T123" s="142">
        <f t="shared" ref="T123:T132" si="2">S123*H123</f>
        <v>0</v>
      </c>
      <c r="AR123" s="143" t="s">
        <v>115</v>
      </c>
      <c r="AT123" s="143" t="s">
        <v>111</v>
      </c>
      <c r="AU123" s="143" t="s">
        <v>116</v>
      </c>
      <c r="AY123" s="13" t="s">
        <v>108</v>
      </c>
      <c r="BE123" s="144">
        <f t="shared" ref="BE123:BE132" si="3">IF(N123="základná",J123,0)</f>
        <v>0</v>
      </c>
      <c r="BF123" s="144">
        <f t="shared" ref="BF123:BF132" si="4">IF(N123="znížená",J123,0)</f>
        <v>0</v>
      </c>
      <c r="BG123" s="144">
        <f t="shared" ref="BG123:BG132" si="5">IF(N123="zákl. prenesená",J123,0)</f>
        <v>0</v>
      </c>
      <c r="BH123" s="144">
        <f t="shared" ref="BH123:BH132" si="6">IF(N123="zníž. prenesená",J123,0)</f>
        <v>0</v>
      </c>
      <c r="BI123" s="144">
        <f t="shared" ref="BI123:BI132" si="7">IF(N123="nulová",J123,0)</f>
        <v>0</v>
      </c>
      <c r="BJ123" s="13" t="s">
        <v>116</v>
      </c>
      <c r="BK123" s="144">
        <f t="shared" ref="BK123:BK132" si="8">ROUND(I123*H123,2)</f>
        <v>0</v>
      </c>
      <c r="BL123" s="13" t="s">
        <v>115</v>
      </c>
      <c r="BM123" s="143" t="s">
        <v>1082</v>
      </c>
    </row>
    <row r="124" spans="2:65" s="1" customFormat="1" ht="24.25" customHeight="1" x14ac:dyDescent="0.2">
      <c r="B124" s="131"/>
      <c r="C124" s="132" t="s">
        <v>116</v>
      </c>
      <c r="D124" s="132" t="s">
        <v>111</v>
      </c>
      <c r="E124" s="133" t="s">
        <v>1083</v>
      </c>
      <c r="F124" s="134" t="s">
        <v>1084</v>
      </c>
      <c r="G124" s="135" t="s">
        <v>157</v>
      </c>
      <c r="H124" s="136">
        <v>60</v>
      </c>
      <c r="I124" s="137"/>
      <c r="J124" s="137">
        <v>0</v>
      </c>
      <c r="K124" s="138"/>
      <c r="L124" s="25"/>
      <c r="M124" s="139" t="s">
        <v>1</v>
      </c>
      <c r="N124" s="140" t="s">
        <v>34</v>
      </c>
      <c r="O124" s="141">
        <v>0.43159999999999998</v>
      </c>
      <c r="P124" s="141">
        <f t="shared" si="0"/>
        <v>25.896000000000001</v>
      </c>
      <c r="Q124" s="141">
        <v>0</v>
      </c>
      <c r="R124" s="141">
        <f t="shared" si="1"/>
        <v>0</v>
      </c>
      <c r="S124" s="141">
        <v>0</v>
      </c>
      <c r="T124" s="142">
        <f t="shared" si="2"/>
        <v>0</v>
      </c>
      <c r="AR124" s="143" t="s">
        <v>115</v>
      </c>
      <c r="AT124" s="143" t="s">
        <v>111</v>
      </c>
      <c r="AU124" s="143" t="s">
        <v>116</v>
      </c>
      <c r="AY124" s="13" t="s">
        <v>108</v>
      </c>
      <c r="BE124" s="144">
        <f t="shared" si="3"/>
        <v>0</v>
      </c>
      <c r="BF124" s="144">
        <f t="shared" si="4"/>
        <v>0</v>
      </c>
      <c r="BG124" s="144">
        <f t="shared" si="5"/>
        <v>0</v>
      </c>
      <c r="BH124" s="144">
        <f t="shared" si="6"/>
        <v>0</v>
      </c>
      <c r="BI124" s="144">
        <f t="shared" si="7"/>
        <v>0</v>
      </c>
      <c r="BJ124" s="13" t="s">
        <v>116</v>
      </c>
      <c r="BK124" s="144">
        <f t="shared" si="8"/>
        <v>0</v>
      </c>
      <c r="BL124" s="13" t="s">
        <v>115</v>
      </c>
      <c r="BM124" s="143" t="s">
        <v>1085</v>
      </c>
    </row>
    <row r="125" spans="2:65" s="1" customFormat="1" ht="33" customHeight="1" x14ac:dyDescent="0.2">
      <c r="B125" s="131"/>
      <c r="C125" s="132" t="s">
        <v>110</v>
      </c>
      <c r="D125" s="132" t="s">
        <v>111</v>
      </c>
      <c r="E125" s="133" t="s">
        <v>1086</v>
      </c>
      <c r="F125" s="134" t="s">
        <v>1087</v>
      </c>
      <c r="G125" s="135" t="s">
        <v>157</v>
      </c>
      <c r="H125" s="136">
        <v>60</v>
      </c>
      <c r="I125" s="137"/>
      <c r="J125" s="137">
        <v>0</v>
      </c>
      <c r="K125" s="138"/>
      <c r="L125" s="25"/>
      <c r="M125" s="139" t="s">
        <v>1</v>
      </c>
      <c r="N125" s="140" t="s">
        <v>34</v>
      </c>
      <c r="O125" s="141">
        <v>0.16250000000000001</v>
      </c>
      <c r="P125" s="141">
        <f t="shared" si="0"/>
        <v>9.75</v>
      </c>
      <c r="Q125" s="141">
        <v>0</v>
      </c>
      <c r="R125" s="141">
        <f t="shared" si="1"/>
        <v>0</v>
      </c>
      <c r="S125" s="141">
        <v>0</v>
      </c>
      <c r="T125" s="142">
        <f t="shared" si="2"/>
        <v>0</v>
      </c>
      <c r="AR125" s="143" t="s">
        <v>115</v>
      </c>
      <c r="AT125" s="143" t="s">
        <v>111</v>
      </c>
      <c r="AU125" s="143" t="s">
        <v>116</v>
      </c>
      <c r="AY125" s="13" t="s">
        <v>108</v>
      </c>
      <c r="BE125" s="144">
        <f t="shared" si="3"/>
        <v>0</v>
      </c>
      <c r="BF125" s="144">
        <f t="shared" si="4"/>
        <v>0</v>
      </c>
      <c r="BG125" s="144">
        <f t="shared" si="5"/>
        <v>0</v>
      </c>
      <c r="BH125" s="144">
        <f t="shared" si="6"/>
        <v>0</v>
      </c>
      <c r="BI125" s="144">
        <f t="shared" si="7"/>
        <v>0</v>
      </c>
      <c r="BJ125" s="13" t="s">
        <v>116</v>
      </c>
      <c r="BK125" s="144">
        <f t="shared" si="8"/>
        <v>0</v>
      </c>
      <c r="BL125" s="13" t="s">
        <v>115</v>
      </c>
      <c r="BM125" s="143" t="s">
        <v>1088</v>
      </c>
    </row>
    <row r="126" spans="2:65" s="1" customFormat="1" ht="24.25" customHeight="1" x14ac:dyDescent="0.2">
      <c r="B126" s="131"/>
      <c r="C126" s="132" t="s">
        <v>125</v>
      </c>
      <c r="D126" s="132" t="s">
        <v>111</v>
      </c>
      <c r="E126" s="133" t="s">
        <v>1089</v>
      </c>
      <c r="F126" s="134" t="s">
        <v>1090</v>
      </c>
      <c r="G126" s="135" t="s">
        <v>114</v>
      </c>
      <c r="H126" s="136">
        <v>2</v>
      </c>
      <c r="I126" s="137"/>
      <c r="J126" s="137">
        <v>0</v>
      </c>
      <c r="K126" s="138"/>
      <c r="L126" s="25"/>
      <c r="M126" s="139" t="s">
        <v>1</v>
      </c>
      <c r="N126" s="140" t="s">
        <v>34</v>
      </c>
      <c r="O126" s="141">
        <v>2.6949000000000001</v>
      </c>
      <c r="P126" s="141">
        <f t="shared" si="0"/>
        <v>5.3898000000000001</v>
      </c>
      <c r="Q126" s="141">
        <v>0</v>
      </c>
      <c r="R126" s="141">
        <f t="shared" si="1"/>
        <v>0</v>
      </c>
      <c r="S126" s="141">
        <v>0</v>
      </c>
      <c r="T126" s="142">
        <f t="shared" si="2"/>
        <v>0</v>
      </c>
      <c r="AR126" s="143" t="s">
        <v>115</v>
      </c>
      <c r="AT126" s="143" t="s">
        <v>111</v>
      </c>
      <c r="AU126" s="143" t="s">
        <v>116</v>
      </c>
      <c r="AY126" s="13" t="s">
        <v>108</v>
      </c>
      <c r="BE126" s="144">
        <f t="shared" si="3"/>
        <v>0</v>
      </c>
      <c r="BF126" s="144">
        <f t="shared" si="4"/>
        <v>0</v>
      </c>
      <c r="BG126" s="144">
        <f t="shared" si="5"/>
        <v>0</v>
      </c>
      <c r="BH126" s="144">
        <f t="shared" si="6"/>
        <v>0</v>
      </c>
      <c r="BI126" s="144">
        <f t="shared" si="7"/>
        <v>0</v>
      </c>
      <c r="BJ126" s="13" t="s">
        <v>116</v>
      </c>
      <c r="BK126" s="144">
        <f t="shared" si="8"/>
        <v>0</v>
      </c>
      <c r="BL126" s="13" t="s">
        <v>115</v>
      </c>
      <c r="BM126" s="143" t="s">
        <v>1091</v>
      </c>
    </row>
    <row r="127" spans="2:65" s="1" customFormat="1" ht="24.25" customHeight="1" x14ac:dyDescent="0.2">
      <c r="B127" s="131"/>
      <c r="C127" s="132" t="s">
        <v>129</v>
      </c>
      <c r="D127" s="132" t="s">
        <v>111</v>
      </c>
      <c r="E127" s="133" t="s">
        <v>1092</v>
      </c>
      <c r="F127" s="134" t="s">
        <v>1093</v>
      </c>
      <c r="G127" s="135" t="s">
        <v>1094</v>
      </c>
      <c r="H127" s="136">
        <v>4.2</v>
      </c>
      <c r="I127" s="137"/>
      <c r="J127" s="137">
        <v>0</v>
      </c>
      <c r="K127" s="138"/>
      <c r="L127" s="25"/>
      <c r="M127" s="139" t="s">
        <v>1</v>
      </c>
      <c r="N127" s="140" t="s">
        <v>34</v>
      </c>
      <c r="O127" s="141">
        <v>0</v>
      </c>
      <c r="P127" s="141">
        <f t="shared" si="0"/>
        <v>0</v>
      </c>
      <c r="Q127" s="141">
        <v>0</v>
      </c>
      <c r="R127" s="141">
        <f t="shared" si="1"/>
        <v>0</v>
      </c>
      <c r="S127" s="141">
        <v>0</v>
      </c>
      <c r="T127" s="142">
        <f t="shared" si="2"/>
        <v>0</v>
      </c>
      <c r="AR127" s="143" t="s">
        <v>115</v>
      </c>
      <c r="AT127" s="143" t="s">
        <v>111</v>
      </c>
      <c r="AU127" s="143" t="s">
        <v>116</v>
      </c>
      <c r="AY127" s="13" t="s">
        <v>108</v>
      </c>
      <c r="BE127" s="144">
        <f t="shared" si="3"/>
        <v>0</v>
      </c>
      <c r="BF127" s="144">
        <f t="shared" si="4"/>
        <v>0</v>
      </c>
      <c r="BG127" s="144">
        <f t="shared" si="5"/>
        <v>0</v>
      </c>
      <c r="BH127" s="144">
        <f t="shared" si="6"/>
        <v>0</v>
      </c>
      <c r="BI127" s="144">
        <f t="shared" si="7"/>
        <v>0</v>
      </c>
      <c r="BJ127" s="13" t="s">
        <v>116</v>
      </c>
      <c r="BK127" s="144">
        <f t="shared" si="8"/>
        <v>0</v>
      </c>
      <c r="BL127" s="13" t="s">
        <v>115</v>
      </c>
      <c r="BM127" s="143" t="s">
        <v>1095</v>
      </c>
    </row>
    <row r="128" spans="2:65" s="1" customFormat="1" ht="24.25" customHeight="1" x14ac:dyDescent="0.2">
      <c r="B128" s="131"/>
      <c r="C128" s="132" t="s">
        <v>133</v>
      </c>
      <c r="D128" s="132" t="s">
        <v>111</v>
      </c>
      <c r="E128" s="133" t="s">
        <v>1096</v>
      </c>
      <c r="F128" s="134" t="s">
        <v>1097</v>
      </c>
      <c r="G128" s="135" t="s">
        <v>157</v>
      </c>
      <c r="H128" s="136">
        <v>250</v>
      </c>
      <c r="I128" s="137"/>
      <c r="J128" s="137">
        <v>0</v>
      </c>
      <c r="K128" s="138"/>
      <c r="L128" s="25"/>
      <c r="M128" s="139" t="s">
        <v>1</v>
      </c>
      <c r="N128" s="140" t="s">
        <v>34</v>
      </c>
      <c r="O128" s="141">
        <v>0</v>
      </c>
      <c r="P128" s="141">
        <f t="shared" si="0"/>
        <v>0</v>
      </c>
      <c r="Q128" s="141">
        <v>0</v>
      </c>
      <c r="R128" s="141">
        <f t="shared" si="1"/>
        <v>0</v>
      </c>
      <c r="S128" s="141">
        <v>0</v>
      </c>
      <c r="T128" s="142">
        <f t="shared" si="2"/>
        <v>0</v>
      </c>
      <c r="AR128" s="143" t="s">
        <v>115</v>
      </c>
      <c r="AT128" s="143" t="s">
        <v>111</v>
      </c>
      <c r="AU128" s="143" t="s">
        <v>116</v>
      </c>
      <c r="AY128" s="13" t="s">
        <v>108</v>
      </c>
      <c r="BE128" s="144">
        <f t="shared" si="3"/>
        <v>0</v>
      </c>
      <c r="BF128" s="144">
        <f t="shared" si="4"/>
        <v>0</v>
      </c>
      <c r="BG128" s="144">
        <f t="shared" si="5"/>
        <v>0</v>
      </c>
      <c r="BH128" s="144">
        <f t="shared" si="6"/>
        <v>0</v>
      </c>
      <c r="BI128" s="144">
        <f t="shared" si="7"/>
        <v>0</v>
      </c>
      <c r="BJ128" s="13" t="s">
        <v>116</v>
      </c>
      <c r="BK128" s="144">
        <f t="shared" si="8"/>
        <v>0</v>
      </c>
      <c r="BL128" s="13" t="s">
        <v>115</v>
      </c>
      <c r="BM128" s="143" t="s">
        <v>1098</v>
      </c>
    </row>
    <row r="129" spans="2:65" s="1" customFormat="1" ht="21.75" customHeight="1" x14ac:dyDescent="0.2">
      <c r="B129" s="131"/>
      <c r="C129" s="145" t="s">
        <v>138</v>
      </c>
      <c r="D129" s="145" t="s">
        <v>106</v>
      </c>
      <c r="E129" s="146" t="s">
        <v>1099</v>
      </c>
      <c r="F129" s="147" t="s">
        <v>1100</v>
      </c>
      <c r="G129" s="148" t="s">
        <v>157</v>
      </c>
      <c r="H129" s="149">
        <v>250</v>
      </c>
      <c r="I129" s="150"/>
      <c r="J129" s="150">
        <v>0</v>
      </c>
      <c r="K129" s="151"/>
      <c r="L129" s="152"/>
      <c r="M129" s="153" t="s">
        <v>1</v>
      </c>
      <c r="N129" s="154" t="s">
        <v>34</v>
      </c>
      <c r="O129" s="141">
        <v>0</v>
      </c>
      <c r="P129" s="141">
        <f t="shared" si="0"/>
        <v>0</v>
      </c>
      <c r="Q129" s="141">
        <v>0</v>
      </c>
      <c r="R129" s="141">
        <f t="shared" si="1"/>
        <v>0</v>
      </c>
      <c r="S129" s="141">
        <v>0</v>
      </c>
      <c r="T129" s="142">
        <f t="shared" si="2"/>
        <v>0</v>
      </c>
      <c r="AR129" s="143" t="s">
        <v>136</v>
      </c>
      <c r="AT129" s="143" t="s">
        <v>106</v>
      </c>
      <c r="AU129" s="143" t="s">
        <v>116</v>
      </c>
      <c r="AY129" s="13" t="s">
        <v>108</v>
      </c>
      <c r="BE129" s="144">
        <f t="shared" si="3"/>
        <v>0</v>
      </c>
      <c r="BF129" s="144">
        <f t="shared" si="4"/>
        <v>0</v>
      </c>
      <c r="BG129" s="144">
        <f t="shared" si="5"/>
        <v>0</v>
      </c>
      <c r="BH129" s="144">
        <f t="shared" si="6"/>
        <v>0</v>
      </c>
      <c r="BI129" s="144">
        <f t="shared" si="7"/>
        <v>0</v>
      </c>
      <c r="BJ129" s="13" t="s">
        <v>116</v>
      </c>
      <c r="BK129" s="144">
        <f t="shared" si="8"/>
        <v>0</v>
      </c>
      <c r="BL129" s="13" t="s">
        <v>115</v>
      </c>
      <c r="BM129" s="143" t="s">
        <v>1101</v>
      </c>
    </row>
    <row r="130" spans="2:65" s="1" customFormat="1" ht="33" customHeight="1" x14ac:dyDescent="0.2">
      <c r="B130" s="131"/>
      <c r="C130" s="132" t="s">
        <v>142</v>
      </c>
      <c r="D130" s="132" t="s">
        <v>111</v>
      </c>
      <c r="E130" s="133" t="s">
        <v>1102</v>
      </c>
      <c r="F130" s="134" t="s">
        <v>1103</v>
      </c>
      <c r="G130" s="135" t="s">
        <v>157</v>
      </c>
      <c r="H130" s="136">
        <v>60</v>
      </c>
      <c r="I130" s="137"/>
      <c r="J130" s="137">
        <v>0</v>
      </c>
      <c r="K130" s="138"/>
      <c r="L130" s="25"/>
      <c r="M130" s="139" t="s">
        <v>1</v>
      </c>
      <c r="N130" s="140" t="s">
        <v>34</v>
      </c>
      <c r="O130" s="141">
        <v>0</v>
      </c>
      <c r="P130" s="141">
        <f t="shared" si="0"/>
        <v>0</v>
      </c>
      <c r="Q130" s="141">
        <v>0</v>
      </c>
      <c r="R130" s="141">
        <f t="shared" si="1"/>
        <v>0</v>
      </c>
      <c r="S130" s="141">
        <v>0</v>
      </c>
      <c r="T130" s="142">
        <f t="shared" si="2"/>
        <v>0</v>
      </c>
      <c r="AR130" s="143" t="s">
        <v>115</v>
      </c>
      <c r="AT130" s="143" t="s">
        <v>111</v>
      </c>
      <c r="AU130" s="143" t="s">
        <v>116</v>
      </c>
      <c r="AY130" s="13" t="s">
        <v>108</v>
      </c>
      <c r="BE130" s="144">
        <f t="shared" si="3"/>
        <v>0</v>
      </c>
      <c r="BF130" s="144">
        <f t="shared" si="4"/>
        <v>0</v>
      </c>
      <c r="BG130" s="144">
        <f t="shared" si="5"/>
        <v>0</v>
      </c>
      <c r="BH130" s="144">
        <f t="shared" si="6"/>
        <v>0</v>
      </c>
      <c r="BI130" s="144">
        <f t="shared" si="7"/>
        <v>0</v>
      </c>
      <c r="BJ130" s="13" t="s">
        <v>116</v>
      </c>
      <c r="BK130" s="144">
        <f t="shared" si="8"/>
        <v>0</v>
      </c>
      <c r="BL130" s="13" t="s">
        <v>115</v>
      </c>
      <c r="BM130" s="143" t="s">
        <v>1104</v>
      </c>
    </row>
    <row r="131" spans="2:65" s="1" customFormat="1" ht="24.25" customHeight="1" x14ac:dyDescent="0.2">
      <c r="B131" s="131"/>
      <c r="C131" s="145" t="s">
        <v>146</v>
      </c>
      <c r="D131" s="145" t="s">
        <v>106</v>
      </c>
      <c r="E131" s="146" t="s">
        <v>1105</v>
      </c>
      <c r="F131" s="147" t="s">
        <v>1106</v>
      </c>
      <c r="G131" s="148" t="s">
        <v>157</v>
      </c>
      <c r="H131" s="149">
        <v>60</v>
      </c>
      <c r="I131" s="150"/>
      <c r="J131" s="150">
        <v>0</v>
      </c>
      <c r="K131" s="151"/>
      <c r="L131" s="152"/>
      <c r="M131" s="153" t="s">
        <v>1</v>
      </c>
      <c r="N131" s="154" t="s">
        <v>34</v>
      </c>
      <c r="O131" s="141">
        <v>0</v>
      </c>
      <c r="P131" s="141">
        <f t="shared" si="0"/>
        <v>0</v>
      </c>
      <c r="Q131" s="141">
        <v>5.0000000000000001E-4</v>
      </c>
      <c r="R131" s="141">
        <f t="shared" si="1"/>
        <v>0.03</v>
      </c>
      <c r="S131" s="141">
        <v>0</v>
      </c>
      <c r="T131" s="142">
        <f t="shared" si="2"/>
        <v>0</v>
      </c>
      <c r="AR131" s="143" t="s">
        <v>120</v>
      </c>
      <c r="AT131" s="143" t="s">
        <v>106</v>
      </c>
      <c r="AU131" s="143" t="s">
        <v>116</v>
      </c>
      <c r="AY131" s="13" t="s">
        <v>108</v>
      </c>
      <c r="BE131" s="144">
        <f t="shared" si="3"/>
        <v>0</v>
      </c>
      <c r="BF131" s="144">
        <f t="shared" si="4"/>
        <v>0</v>
      </c>
      <c r="BG131" s="144">
        <f t="shared" si="5"/>
        <v>0</v>
      </c>
      <c r="BH131" s="144">
        <f t="shared" si="6"/>
        <v>0</v>
      </c>
      <c r="BI131" s="144">
        <f t="shared" si="7"/>
        <v>0</v>
      </c>
      <c r="BJ131" s="13" t="s">
        <v>116</v>
      </c>
      <c r="BK131" s="144">
        <f t="shared" si="8"/>
        <v>0</v>
      </c>
      <c r="BL131" s="13" t="s">
        <v>120</v>
      </c>
      <c r="BM131" s="143" t="s">
        <v>1107</v>
      </c>
    </row>
    <row r="132" spans="2:65" s="1" customFormat="1" ht="33" customHeight="1" x14ac:dyDescent="0.2">
      <c r="B132" s="131"/>
      <c r="C132" s="132" t="s">
        <v>150</v>
      </c>
      <c r="D132" s="132" t="s">
        <v>111</v>
      </c>
      <c r="E132" s="133" t="s">
        <v>1108</v>
      </c>
      <c r="F132" s="134" t="s">
        <v>1109</v>
      </c>
      <c r="G132" s="135" t="s">
        <v>625</v>
      </c>
      <c r="H132" s="136">
        <v>21</v>
      </c>
      <c r="I132" s="137"/>
      <c r="J132" s="137">
        <v>0</v>
      </c>
      <c r="K132" s="138"/>
      <c r="L132" s="25"/>
      <c r="M132" s="139" t="s">
        <v>1</v>
      </c>
      <c r="N132" s="140" t="s">
        <v>34</v>
      </c>
      <c r="O132" s="141">
        <v>0.14299999999999999</v>
      </c>
      <c r="P132" s="141">
        <f t="shared" si="0"/>
        <v>3.0029999999999997</v>
      </c>
      <c r="Q132" s="141">
        <v>0</v>
      </c>
      <c r="R132" s="141">
        <f t="shared" si="1"/>
        <v>0</v>
      </c>
      <c r="S132" s="141">
        <v>0</v>
      </c>
      <c r="T132" s="142">
        <f t="shared" si="2"/>
        <v>0</v>
      </c>
      <c r="AR132" s="143" t="s">
        <v>115</v>
      </c>
      <c r="AT132" s="143" t="s">
        <v>111</v>
      </c>
      <c r="AU132" s="143" t="s">
        <v>116</v>
      </c>
      <c r="AY132" s="13" t="s">
        <v>108</v>
      </c>
      <c r="BE132" s="144">
        <f t="shared" si="3"/>
        <v>0</v>
      </c>
      <c r="BF132" s="144">
        <f t="shared" si="4"/>
        <v>0</v>
      </c>
      <c r="BG132" s="144">
        <f t="shared" si="5"/>
        <v>0</v>
      </c>
      <c r="BH132" s="144">
        <f t="shared" si="6"/>
        <v>0</v>
      </c>
      <c r="BI132" s="144">
        <f t="shared" si="7"/>
        <v>0</v>
      </c>
      <c r="BJ132" s="13" t="s">
        <v>116</v>
      </c>
      <c r="BK132" s="144">
        <f t="shared" si="8"/>
        <v>0</v>
      </c>
      <c r="BL132" s="13" t="s">
        <v>115</v>
      </c>
      <c r="BM132" s="143" t="s">
        <v>1110</v>
      </c>
    </row>
    <row r="133" spans="2:65" s="11" customFormat="1" ht="22.9" customHeight="1" x14ac:dyDescent="0.25">
      <c r="B133" s="120"/>
      <c r="D133" s="121" t="s">
        <v>66</v>
      </c>
      <c r="E133" s="129" t="s">
        <v>109</v>
      </c>
      <c r="F133" s="129" t="s">
        <v>1111</v>
      </c>
      <c r="J133" s="137">
        <v>0</v>
      </c>
      <c r="L133" s="120"/>
      <c r="M133" s="124"/>
      <c r="P133" s="125">
        <f>SUM(P134:P154)</f>
        <v>32.853999999999999</v>
      </c>
      <c r="R133" s="125">
        <f>SUM(R134:R154)</f>
        <v>0.23868</v>
      </c>
      <c r="T133" s="126">
        <f>SUM(T134:T154)</f>
        <v>0</v>
      </c>
      <c r="AR133" s="121" t="s">
        <v>110</v>
      </c>
      <c r="AT133" s="127" t="s">
        <v>66</v>
      </c>
      <c r="AU133" s="127" t="s">
        <v>75</v>
      </c>
      <c r="AY133" s="121" t="s">
        <v>108</v>
      </c>
      <c r="BK133" s="128">
        <f>SUM(BK134:BK154)</f>
        <v>0</v>
      </c>
    </row>
    <row r="134" spans="2:65" s="1" customFormat="1" ht="24.25" customHeight="1" x14ac:dyDescent="0.2">
      <c r="B134" s="131"/>
      <c r="C134" s="132" t="s">
        <v>154</v>
      </c>
      <c r="D134" s="132" t="s">
        <v>111</v>
      </c>
      <c r="E134" s="133" t="s">
        <v>1112</v>
      </c>
      <c r="F134" s="134" t="s">
        <v>1113</v>
      </c>
      <c r="G134" s="135" t="s">
        <v>114</v>
      </c>
      <c r="H134" s="136">
        <v>1</v>
      </c>
      <c r="I134" s="137"/>
      <c r="J134" s="137">
        <v>0</v>
      </c>
      <c r="K134" s="138"/>
      <c r="L134" s="25"/>
      <c r="M134" s="139" t="s">
        <v>1</v>
      </c>
      <c r="N134" s="140" t="s">
        <v>34</v>
      </c>
      <c r="O134" s="141">
        <v>1.4</v>
      </c>
      <c r="P134" s="141">
        <f t="shared" ref="P134:P154" si="9">O134*H134</f>
        <v>1.4</v>
      </c>
      <c r="Q134" s="141">
        <v>0</v>
      </c>
      <c r="R134" s="141">
        <f t="shared" ref="R134:R154" si="10">Q134*H134</f>
        <v>0</v>
      </c>
      <c r="S134" s="141">
        <v>0</v>
      </c>
      <c r="T134" s="142">
        <f t="shared" ref="T134:T154" si="11">S134*H134</f>
        <v>0</v>
      </c>
      <c r="AR134" s="143" t="s">
        <v>115</v>
      </c>
      <c r="AT134" s="143" t="s">
        <v>111</v>
      </c>
      <c r="AU134" s="143" t="s">
        <v>116</v>
      </c>
      <c r="AY134" s="13" t="s">
        <v>108</v>
      </c>
      <c r="BE134" s="144">
        <f t="shared" ref="BE134:BE154" si="12">IF(N134="základná",J134,0)</f>
        <v>0</v>
      </c>
      <c r="BF134" s="144">
        <f t="shared" ref="BF134:BF154" si="13">IF(N134="znížená",J134,0)</f>
        <v>0</v>
      </c>
      <c r="BG134" s="144">
        <f t="shared" ref="BG134:BG154" si="14">IF(N134="zákl. prenesená",J134,0)</f>
        <v>0</v>
      </c>
      <c r="BH134" s="144">
        <f t="shared" ref="BH134:BH154" si="15">IF(N134="zníž. prenesená",J134,0)</f>
        <v>0</v>
      </c>
      <c r="BI134" s="144">
        <f t="shared" ref="BI134:BI154" si="16">IF(N134="nulová",J134,0)</f>
        <v>0</v>
      </c>
      <c r="BJ134" s="13" t="s">
        <v>116</v>
      </c>
      <c r="BK134" s="144">
        <f t="shared" ref="BK134:BK154" si="17">ROUND(I134*H134,2)</f>
        <v>0</v>
      </c>
      <c r="BL134" s="13" t="s">
        <v>115</v>
      </c>
      <c r="BM134" s="143" t="s">
        <v>1114</v>
      </c>
    </row>
    <row r="135" spans="2:65" s="1" customFormat="1" ht="24.25" customHeight="1" x14ac:dyDescent="0.2">
      <c r="B135" s="131"/>
      <c r="C135" s="145" t="s">
        <v>159</v>
      </c>
      <c r="D135" s="145" t="s">
        <v>106</v>
      </c>
      <c r="E135" s="146" t="s">
        <v>1115</v>
      </c>
      <c r="F135" s="147" t="s">
        <v>1116</v>
      </c>
      <c r="G135" s="148" t="s">
        <v>114</v>
      </c>
      <c r="H135" s="149">
        <v>1</v>
      </c>
      <c r="I135" s="150"/>
      <c r="J135" s="137">
        <v>0</v>
      </c>
      <c r="K135" s="151"/>
      <c r="L135" s="152"/>
      <c r="M135" s="153" t="s">
        <v>1</v>
      </c>
      <c r="N135" s="154" t="s">
        <v>34</v>
      </c>
      <c r="O135" s="141">
        <v>0</v>
      </c>
      <c r="P135" s="141">
        <f t="shared" si="9"/>
        <v>0</v>
      </c>
      <c r="Q135" s="141">
        <v>0</v>
      </c>
      <c r="R135" s="141">
        <f t="shared" si="10"/>
        <v>0</v>
      </c>
      <c r="S135" s="141">
        <v>0</v>
      </c>
      <c r="T135" s="142">
        <f t="shared" si="11"/>
        <v>0</v>
      </c>
      <c r="AR135" s="143" t="s">
        <v>136</v>
      </c>
      <c r="AT135" s="143" t="s">
        <v>106</v>
      </c>
      <c r="AU135" s="143" t="s">
        <v>116</v>
      </c>
      <c r="AY135" s="13" t="s">
        <v>108</v>
      </c>
      <c r="BE135" s="144">
        <f t="shared" si="12"/>
        <v>0</v>
      </c>
      <c r="BF135" s="144">
        <f t="shared" si="13"/>
        <v>0</v>
      </c>
      <c r="BG135" s="144">
        <f t="shared" si="14"/>
        <v>0</v>
      </c>
      <c r="BH135" s="144">
        <f t="shared" si="15"/>
        <v>0</v>
      </c>
      <c r="BI135" s="144">
        <f t="shared" si="16"/>
        <v>0</v>
      </c>
      <c r="BJ135" s="13" t="s">
        <v>116</v>
      </c>
      <c r="BK135" s="144">
        <f t="shared" si="17"/>
        <v>0</v>
      </c>
      <c r="BL135" s="13" t="s">
        <v>115</v>
      </c>
      <c r="BM135" s="143" t="s">
        <v>1117</v>
      </c>
    </row>
    <row r="136" spans="2:65" s="1" customFormat="1" ht="24.25" customHeight="1" x14ac:dyDescent="0.2">
      <c r="B136" s="131"/>
      <c r="C136" s="132" t="s">
        <v>163</v>
      </c>
      <c r="D136" s="132" t="s">
        <v>111</v>
      </c>
      <c r="E136" s="133" t="s">
        <v>1118</v>
      </c>
      <c r="F136" s="134" t="s">
        <v>1119</v>
      </c>
      <c r="G136" s="135" t="s">
        <v>114</v>
      </c>
      <c r="H136" s="136">
        <v>2</v>
      </c>
      <c r="I136" s="137"/>
      <c r="J136" s="137">
        <v>0</v>
      </c>
      <c r="K136" s="138"/>
      <c r="L136" s="25"/>
      <c r="M136" s="139" t="s">
        <v>1</v>
      </c>
      <c r="N136" s="140" t="s">
        <v>34</v>
      </c>
      <c r="O136" s="141">
        <v>1.4750000000000001</v>
      </c>
      <c r="P136" s="141">
        <f t="shared" si="9"/>
        <v>2.95</v>
      </c>
      <c r="Q136" s="141">
        <v>0</v>
      </c>
      <c r="R136" s="141">
        <f t="shared" si="10"/>
        <v>0</v>
      </c>
      <c r="S136" s="141">
        <v>0</v>
      </c>
      <c r="T136" s="142">
        <f t="shared" si="11"/>
        <v>0</v>
      </c>
      <c r="AR136" s="143" t="s">
        <v>115</v>
      </c>
      <c r="AT136" s="143" t="s">
        <v>111</v>
      </c>
      <c r="AU136" s="143" t="s">
        <v>116</v>
      </c>
      <c r="AY136" s="13" t="s">
        <v>108</v>
      </c>
      <c r="BE136" s="144">
        <f t="shared" si="12"/>
        <v>0</v>
      </c>
      <c r="BF136" s="144">
        <f t="shared" si="13"/>
        <v>0</v>
      </c>
      <c r="BG136" s="144">
        <f t="shared" si="14"/>
        <v>0</v>
      </c>
      <c r="BH136" s="144">
        <f t="shared" si="15"/>
        <v>0</v>
      </c>
      <c r="BI136" s="144">
        <f t="shared" si="16"/>
        <v>0</v>
      </c>
      <c r="BJ136" s="13" t="s">
        <v>116</v>
      </c>
      <c r="BK136" s="144">
        <f t="shared" si="17"/>
        <v>0</v>
      </c>
      <c r="BL136" s="13" t="s">
        <v>115</v>
      </c>
      <c r="BM136" s="143" t="s">
        <v>1120</v>
      </c>
    </row>
    <row r="137" spans="2:65" s="1" customFormat="1" ht="16.5" customHeight="1" x14ac:dyDescent="0.2">
      <c r="B137" s="131"/>
      <c r="C137" s="145" t="s">
        <v>167</v>
      </c>
      <c r="D137" s="145" t="s">
        <v>106</v>
      </c>
      <c r="E137" s="146" t="s">
        <v>1121</v>
      </c>
      <c r="F137" s="147" t="s">
        <v>1122</v>
      </c>
      <c r="G137" s="148" t="s">
        <v>114</v>
      </c>
      <c r="H137" s="149">
        <v>2</v>
      </c>
      <c r="I137" s="150"/>
      <c r="J137" s="137">
        <v>0</v>
      </c>
      <c r="K137" s="151"/>
      <c r="L137" s="152"/>
      <c r="M137" s="153" t="s">
        <v>1</v>
      </c>
      <c r="N137" s="154" t="s">
        <v>34</v>
      </c>
      <c r="O137" s="141">
        <v>0</v>
      </c>
      <c r="P137" s="141">
        <f t="shared" si="9"/>
        <v>0</v>
      </c>
      <c r="Q137" s="141">
        <v>1.4500000000000001E-2</v>
      </c>
      <c r="R137" s="141">
        <f t="shared" si="10"/>
        <v>2.9000000000000001E-2</v>
      </c>
      <c r="S137" s="141">
        <v>0</v>
      </c>
      <c r="T137" s="142">
        <f t="shared" si="11"/>
        <v>0</v>
      </c>
      <c r="AR137" s="143" t="s">
        <v>120</v>
      </c>
      <c r="AT137" s="143" t="s">
        <v>106</v>
      </c>
      <c r="AU137" s="143" t="s">
        <v>116</v>
      </c>
      <c r="AY137" s="13" t="s">
        <v>108</v>
      </c>
      <c r="BE137" s="144">
        <f t="shared" si="12"/>
        <v>0</v>
      </c>
      <c r="BF137" s="144">
        <f t="shared" si="13"/>
        <v>0</v>
      </c>
      <c r="BG137" s="144">
        <f t="shared" si="14"/>
        <v>0</v>
      </c>
      <c r="BH137" s="144">
        <f t="shared" si="15"/>
        <v>0</v>
      </c>
      <c r="BI137" s="144">
        <f t="shared" si="16"/>
        <v>0</v>
      </c>
      <c r="BJ137" s="13" t="s">
        <v>116</v>
      </c>
      <c r="BK137" s="144">
        <f t="shared" si="17"/>
        <v>0</v>
      </c>
      <c r="BL137" s="13" t="s">
        <v>120</v>
      </c>
      <c r="BM137" s="143" t="s">
        <v>1123</v>
      </c>
    </row>
    <row r="138" spans="2:65" s="1" customFormat="1" ht="24.25" customHeight="1" x14ac:dyDescent="0.2">
      <c r="B138" s="131"/>
      <c r="C138" s="145" t="s">
        <v>171</v>
      </c>
      <c r="D138" s="145" t="s">
        <v>106</v>
      </c>
      <c r="E138" s="146" t="s">
        <v>1124</v>
      </c>
      <c r="F138" s="147" t="s">
        <v>1125</v>
      </c>
      <c r="G138" s="148" t="s">
        <v>114</v>
      </c>
      <c r="H138" s="149">
        <v>2</v>
      </c>
      <c r="I138" s="150"/>
      <c r="J138" s="137">
        <v>0</v>
      </c>
      <c r="K138" s="151"/>
      <c r="L138" s="152"/>
      <c r="M138" s="153" t="s">
        <v>1</v>
      </c>
      <c r="N138" s="154" t="s">
        <v>34</v>
      </c>
      <c r="O138" s="141">
        <v>0</v>
      </c>
      <c r="P138" s="141">
        <f t="shared" si="9"/>
        <v>0</v>
      </c>
      <c r="Q138" s="141">
        <v>1.4500000000000001E-2</v>
      </c>
      <c r="R138" s="141">
        <f t="shared" si="10"/>
        <v>2.9000000000000001E-2</v>
      </c>
      <c r="S138" s="141">
        <v>0</v>
      </c>
      <c r="T138" s="142">
        <f t="shared" si="11"/>
        <v>0</v>
      </c>
      <c r="AR138" s="143" t="s">
        <v>120</v>
      </c>
      <c r="AT138" s="143" t="s">
        <v>106</v>
      </c>
      <c r="AU138" s="143" t="s">
        <v>116</v>
      </c>
      <c r="AY138" s="13" t="s">
        <v>108</v>
      </c>
      <c r="BE138" s="144">
        <f t="shared" si="12"/>
        <v>0</v>
      </c>
      <c r="BF138" s="144">
        <f t="shared" si="13"/>
        <v>0</v>
      </c>
      <c r="BG138" s="144">
        <f t="shared" si="14"/>
        <v>0</v>
      </c>
      <c r="BH138" s="144">
        <f t="shared" si="15"/>
        <v>0</v>
      </c>
      <c r="BI138" s="144">
        <f t="shared" si="16"/>
        <v>0</v>
      </c>
      <c r="BJ138" s="13" t="s">
        <v>116</v>
      </c>
      <c r="BK138" s="144">
        <f t="shared" si="17"/>
        <v>0</v>
      </c>
      <c r="BL138" s="13" t="s">
        <v>120</v>
      </c>
      <c r="BM138" s="143" t="s">
        <v>1126</v>
      </c>
    </row>
    <row r="139" spans="2:65" s="1" customFormat="1" ht="21.75" customHeight="1" x14ac:dyDescent="0.2">
      <c r="B139" s="131"/>
      <c r="C139" s="132" t="s">
        <v>175</v>
      </c>
      <c r="D139" s="132" t="s">
        <v>111</v>
      </c>
      <c r="E139" s="133" t="s">
        <v>1127</v>
      </c>
      <c r="F139" s="134" t="s">
        <v>1128</v>
      </c>
      <c r="G139" s="135" t="s">
        <v>157</v>
      </c>
      <c r="H139" s="136">
        <v>100</v>
      </c>
      <c r="I139" s="137"/>
      <c r="J139" s="137">
        <v>0</v>
      </c>
      <c r="K139" s="138"/>
      <c r="L139" s="25"/>
      <c r="M139" s="139" t="s">
        <v>1</v>
      </c>
      <c r="N139" s="140" t="s">
        <v>34</v>
      </c>
      <c r="O139" s="141">
        <v>9.5000000000000001E-2</v>
      </c>
      <c r="P139" s="141">
        <f t="shared" si="9"/>
        <v>9.5</v>
      </c>
      <c r="Q139" s="141">
        <v>0</v>
      </c>
      <c r="R139" s="141">
        <f t="shared" si="10"/>
        <v>0</v>
      </c>
      <c r="S139" s="141">
        <v>0</v>
      </c>
      <c r="T139" s="142">
        <f t="shared" si="11"/>
        <v>0</v>
      </c>
      <c r="AR139" s="143" t="s">
        <v>115</v>
      </c>
      <c r="AT139" s="143" t="s">
        <v>111</v>
      </c>
      <c r="AU139" s="143" t="s">
        <v>116</v>
      </c>
      <c r="AY139" s="13" t="s">
        <v>108</v>
      </c>
      <c r="BE139" s="144">
        <f t="shared" si="12"/>
        <v>0</v>
      </c>
      <c r="BF139" s="144">
        <f t="shared" si="13"/>
        <v>0</v>
      </c>
      <c r="BG139" s="144">
        <f t="shared" si="14"/>
        <v>0</v>
      </c>
      <c r="BH139" s="144">
        <f t="shared" si="15"/>
        <v>0</v>
      </c>
      <c r="BI139" s="144">
        <f t="shared" si="16"/>
        <v>0</v>
      </c>
      <c r="BJ139" s="13" t="s">
        <v>116</v>
      </c>
      <c r="BK139" s="144">
        <f t="shared" si="17"/>
        <v>0</v>
      </c>
      <c r="BL139" s="13" t="s">
        <v>115</v>
      </c>
      <c r="BM139" s="143" t="s">
        <v>1129</v>
      </c>
    </row>
    <row r="140" spans="2:65" s="1" customFormat="1" ht="16.5" customHeight="1" x14ac:dyDescent="0.2">
      <c r="B140" s="131"/>
      <c r="C140" s="145" t="s">
        <v>179</v>
      </c>
      <c r="D140" s="145" t="s">
        <v>106</v>
      </c>
      <c r="E140" s="146" t="s">
        <v>392</v>
      </c>
      <c r="F140" s="147" t="s">
        <v>393</v>
      </c>
      <c r="G140" s="148" t="s">
        <v>157</v>
      </c>
      <c r="H140" s="149">
        <v>100</v>
      </c>
      <c r="I140" s="150"/>
      <c r="J140" s="137">
        <v>0</v>
      </c>
      <c r="K140" s="151"/>
      <c r="L140" s="152"/>
      <c r="M140" s="153" t="s">
        <v>1</v>
      </c>
      <c r="N140" s="154" t="s">
        <v>34</v>
      </c>
      <c r="O140" s="141">
        <v>0</v>
      </c>
      <c r="P140" s="141">
        <f t="shared" si="9"/>
        <v>0</v>
      </c>
      <c r="Q140" s="141">
        <v>4.8000000000000001E-4</v>
      </c>
      <c r="R140" s="141">
        <f t="shared" si="10"/>
        <v>4.8000000000000001E-2</v>
      </c>
      <c r="S140" s="141">
        <v>0</v>
      </c>
      <c r="T140" s="142">
        <f t="shared" si="11"/>
        <v>0</v>
      </c>
      <c r="AR140" s="143" t="s">
        <v>120</v>
      </c>
      <c r="AT140" s="143" t="s">
        <v>106</v>
      </c>
      <c r="AU140" s="143" t="s">
        <v>116</v>
      </c>
      <c r="AY140" s="13" t="s">
        <v>108</v>
      </c>
      <c r="BE140" s="144">
        <f t="shared" si="12"/>
        <v>0</v>
      </c>
      <c r="BF140" s="144">
        <f t="shared" si="13"/>
        <v>0</v>
      </c>
      <c r="BG140" s="144">
        <f t="shared" si="14"/>
        <v>0</v>
      </c>
      <c r="BH140" s="144">
        <f t="shared" si="15"/>
        <v>0</v>
      </c>
      <c r="BI140" s="144">
        <f t="shared" si="16"/>
        <v>0</v>
      </c>
      <c r="BJ140" s="13" t="s">
        <v>116</v>
      </c>
      <c r="BK140" s="144">
        <f t="shared" si="17"/>
        <v>0</v>
      </c>
      <c r="BL140" s="13" t="s">
        <v>120</v>
      </c>
      <c r="BM140" s="143" t="s">
        <v>1130</v>
      </c>
    </row>
    <row r="141" spans="2:65" s="1" customFormat="1" ht="21.75" customHeight="1" x14ac:dyDescent="0.2">
      <c r="B141" s="131"/>
      <c r="C141" s="132" t="s">
        <v>183</v>
      </c>
      <c r="D141" s="132" t="s">
        <v>111</v>
      </c>
      <c r="E141" s="133" t="s">
        <v>1131</v>
      </c>
      <c r="F141" s="134" t="s">
        <v>369</v>
      </c>
      <c r="G141" s="135" t="s">
        <v>157</v>
      </c>
      <c r="H141" s="136">
        <v>50</v>
      </c>
      <c r="I141" s="137"/>
      <c r="J141" s="137">
        <v>0</v>
      </c>
      <c r="K141" s="138"/>
      <c r="L141" s="25"/>
      <c r="M141" s="139" t="s">
        <v>1</v>
      </c>
      <c r="N141" s="140" t="s">
        <v>34</v>
      </c>
      <c r="O141" s="141">
        <v>5.3999999999999999E-2</v>
      </c>
      <c r="P141" s="141">
        <f t="shared" si="9"/>
        <v>2.7</v>
      </c>
      <c r="Q141" s="141">
        <v>0</v>
      </c>
      <c r="R141" s="141">
        <f t="shared" si="10"/>
        <v>0</v>
      </c>
      <c r="S141" s="141">
        <v>0</v>
      </c>
      <c r="T141" s="142">
        <f t="shared" si="11"/>
        <v>0</v>
      </c>
      <c r="AR141" s="143" t="s">
        <v>115</v>
      </c>
      <c r="AT141" s="143" t="s">
        <v>111</v>
      </c>
      <c r="AU141" s="143" t="s">
        <v>116</v>
      </c>
      <c r="AY141" s="13" t="s">
        <v>108</v>
      </c>
      <c r="BE141" s="144">
        <f t="shared" si="12"/>
        <v>0</v>
      </c>
      <c r="BF141" s="144">
        <f t="shared" si="13"/>
        <v>0</v>
      </c>
      <c r="BG141" s="144">
        <f t="shared" si="14"/>
        <v>0</v>
      </c>
      <c r="BH141" s="144">
        <f t="shared" si="15"/>
        <v>0</v>
      </c>
      <c r="BI141" s="144">
        <f t="shared" si="16"/>
        <v>0</v>
      </c>
      <c r="BJ141" s="13" t="s">
        <v>116</v>
      </c>
      <c r="BK141" s="144">
        <f t="shared" si="17"/>
        <v>0</v>
      </c>
      <c r="BL141" s="13" t="s">
        <v>115</v>
      </c>
      <c r="BM141" s="143" t="s">
        <v>1132</v>
      </c>
    </row>
    <row r="142" spans="2:65" s="1" customFormat="1" ht="16.5" customHeight="1" x14ac:dyDescent="0.2">
      <c r="B142" s="131"/>
      <c r="C142" s="145" t="s">
        <v>187</v>
      </c>
      <c r="D142" s="145" t="s">
        <v>106</v>
      </c>
      <c r="E142" s="146" t="s">
        <v>1133</v>
      </c>
      <c r="F142" s="147" t="s">
        <v>373</v>
      </c>
      <c r="G142" s="148" t="s">
        <v>157</v>
      </c>
      <c r="H142" s="149">
        <v>50</v>
      </c>
      <c r="I142" s="150"/>
      <c r="J142" s="137">
        <v>0</v>
      </c>
      <c r="K142" s="151"/>
      <c r="L142" s="152"/>
      <c r="M142" s="153" t="s">
        <v>1</v>
      </c>
      <c r="N142" s="154" t="s">
        <v>34</v>
      </c>
      <c r="O142" s="141">
        <v>0</v>
      </c>
      <c r="P142" s="141">
        <f t="shared" si="9"/>
        <v>0</v>
      </c>
      <c r="Q142" s="141">
        <v>1.9000000000000001E-4</v>
      </c>
      <c r="R142" s="141">
        <f t="shared" si="10"/>
        <v>9.4999999999999998E-3</v>
      </c>
      <c r="S142" s="141">
        <v>0</v>
      </c>
      <c r="T142" s="142">
        <f t="shared" si="11"/>
        <v>0</v>
      </c>
      <c r="AR142" s="143" t="s">
        <v>120</v>
      </c>
      <c r="AT142" s="143" t="s">
        <v>106</v>
      </c>
      <c r="AU142" s="143" t="s">
        <v>116</v>
      </c>
      <c r="AY142" s="13" t="s">
        <v>108</v>
      </c>
      <c r="BE142" s="144">
        <f t="shared" si="12"/>
        <v>0</v>
      </c>
      <c r="BF142" s="144">
        <f t="shared" si="13"/>
        <v>0</v>
      </c>
      <c r="BG142" s="144">
        <f t="shared" si="14"/>
        <v>0</v>
      </c>
      <c r="BH142" s="144">
        <f t="shared" si="15"/>
        <v>0</v>
      </c>
      <c r="BI142" s="144">
        <f t="shared" si="16"/>
        <v>0</v>
      </c>
      <c r="BJ142" s="13" t="s">
        <v>116</v>
      </c>
      <c r="BK142" s="144">
        <f t="shared" si="17"/>
        <v>0</v>
      </c>
      <c r="BL142" s="13" t="s">
        <v>120</v>
      </c>
      <c r="BM142" s="143" t="s">
        <v>1134</v>
      </c>
    </row>
    <row r="143" spans="2:65" s="1" customFormat="1" ht="24.25" customHeight="1" x14ac:dyDescent="0.2">
      <c r="B143" s="131"/>
      <c r="C143" s="132" t="s">
        <v>7</v>
      </c>
      <c r="D143" s="132" t="s">
        <v>111</v>
      </c>
      <c r="E143" s="133" t="s">
        <v>1135</v>
      </c>
      <c r="F143" s="134" t="s">
        <v>1136</v>
      </c>
      <c r="G143" s="135" t="s">
        <v>157</v>
      </c>
      <c r="H143" s="136">
        <v>80</v>
      </c>
      <c r="I143" s="137"/>
      <c r="J143" s="137">
        <v>0</v>
      </c>
      <c r="K143" s="138"/>
      <c r="L143" s="25"/>
      <c r="M143" s="139" t="s">
        <v>1</v>
      </c>
      <c r="N143" s="140" t="s">
        <v>34</v>
      </c>
      <c r="O143" s="141">
        <v>0.11799999999999999</v>
      </c>
      <c r="P143" s="141">
        <f t="shared" si="9"/>
        <v>9.44</v>
      </c>
      <c r="Q143" s="141">
        <v>0</v>
      </c>
      <c r="R143" s="141">
        <f t="shared" si="10"/>
        <v>0</v>
      </c>
      <c r="S143" s="141">
        <v>0</v>
      </c>
      <c r="T143" s="142">
        <f t="shared" si="11"/>
        <v>0</v>
      </c>
      <c r="AR143" s="143" t="s">
        <v>115</v>
      </c>
      <c r="AT143" s="143" t="s">
        <v>111</v>
      </c>
      <c r="AU143" s="143" t="s">
        <v>116</v>
      </c>
      <c r="AY143" s="13" t="s">
        <v>108</v>
      </c>
      <c r="BE143" s="144">
        <f t="shared" si="12"/>
        <v>0</v>
      </c>
      <c r="BF143" s="144">
        <f t="shared" si="13"/>
        <v>0</v>
      </c>
      <c r="BG143" s="144">
        <f t="shared" si="14"/>
        <v>0</v>
      </c>
      <c r="BH143" s="144">
        <f t="shared" si="15"/>
        <v>0</v>
      </c>
      <c r="BI143" s="144">
        <f t="shared" si="16"/>
        <v>0</v>
      </c>
      <c r="BJ143" s="13" t="s">
        <v>116</v>
      </c>
      <c r="BK143" s="144">
        <f t="shared" si="17"/>
        <v>0</v>
      </c>
      <c r="BL143" s="13" t="s">
        <v>115</v>
      </c>
      <c r="BM143" s="143" t="s">
        <v>1137</v>
      </c>
    </row>
    <row r="144" spans="2:65" s="1" customFormat="1" ht="33" customHeight="1" x14ac:dyDescent="0.2">
      <c r="B144" s="131"/>
      <c r="C144" s="145" t="s">
        <v>192</v>
      </c>
      <c r="D144" s="145" t="s">
        <v>106</v>
      </c>
      <c r="E144" s="146" t="s">
        <v>1138</v>
      </c>
      <c r="F144" s="147" t="s">
        <v>1139</v>
      </c>
      <c r="G144" s="148" t="s">
        <v>157</v>
      </c>
      <c r="H144" s="149">
        <v>80</v>
      </c>
      <c r="I144" s="150"/>
      <c r="J144" s="137">
        <v>0</v>
      </c>
      <c r="K144" s="151"/>
      <c r="L144" s="152"/>
      <c r="M144" s="153" t="s">
        <v>1</v>
      </c>
      <c r="N144" s="154" t="s">
        <v>34</v>
      </c>
      <c r="O144" s="141">
        <v>0</v>
      </c>
      <c r="P144" s="141">
        <f t="shared" si="9"/>
        <v>0</v>
      </c>
      <c r="Q144" s="141">
        <v>1E-3</v>
      </c>
      <c r="R144" s="141">
        <f t="shared" si="10"/>
        <v>0.08</v>
      </c>
      <c r="S144" s="141">
        <v>0</v>
      </c>
      <c r="T144" s="142">
        <f t="shared" si="11"/>
        <v>0</v>
      </c>
      <c r="AR144" s="143" t="s">
        <v>120</v>
      </c>
      <c r="AT144" s="143" t="s">
        <v>106</v>
      </c>
      <c r="AU144" s="143" t="s">
        <v>116</v>
      </c>
      <c r="AY144" s="13" t="s">
        <v>108</v>
      </c>
      <c r="BE144" s="144">
        <f t="shared" si="12"/>
        <v>0</v>
      </c>
      <c r="BF144" s="144">
        <f t="shared" si="13"/>
        <v>0</v>
      </c>
      <c r="BG144" s="144">
        <f t="shared" si="14"/>
        <v>0</v>
      </c>
      <c r="BH144" s="144">
        <f t="shared" si="15"/>
        <v>0</v>
      </c>
      <c r="BI144" s="144">
        <f t="shared" si="16"/>
        <v>0</v>
      </c>
      <c r="BJ144" s="13" t="s">
        <v>116</v>
      </c>
      <c r="BK144" s="144">
        <f t="shared" si="17"/>
        <v>0</v>
      </c>
      <c r="BL144" s="13" t="s">
        <v>120</v>
      </c>
      <c r="BM144" s="143" t="s">
        <v>1140</v>
      </c>
    </row>
    <row r="145" spans="2:65" s="1" customFormat="1" ht="24.25" customHeight="1" x14ac:dyDescent="0.2">
      <c r="B145" s="131"/>
      <c r="C145" s="132" t="s">
        <v>196</v>
      </c>
      <c r="D145" s="132" t="s">
        <v>111</v>
      </c>
      <c r="E145" s="133" t="s">
        <v>1141</v>
      </c>
      <c r="F145" s="134" t="s">
        <v>1142</v>
      </c>
      <c r="G145" s="135" t="s">
        <v>114</v>
      </c>
      <c r="H145" s="136">
        <v>2</v>
      </c>
      <c r="I145" s="137"/>
      <c r="J145" s="137">
        <v>0</v>
      </c>
      <c r="K145" s="138"/>
      <c r="L145" s="25"/>
      <c r="M145" s="139" t="s">
        <v>1</v>
      </c>
      <c r="N145" s="140" t="s">
        <v>34</v>
      </c>
      <c r="O145" s="141">
        <v>0.75</v>
      </c>
      <c r="P145" s="141">
        <f t="shared" si="9"/>
        <v>1.5</v>
      </c>
      <c r="Q145" s="141">
        <v>0</v>
      </c>
      <c r="R145" s="141">
        <f t="shared" si="10"/>
        <v>0</v>
      </c>
      <c r="S145" s="141">
        <v>0</v>
      </c>
      <c r="T145" s="142">
        <f t="shared" si="11"/>
        <v>0</v>
      </c>
      <c r="AR145" s="143" t="s">
        <v>115</v>
      </c>
      <c r="AT145" s="143" t="s">
        <v>111</v>
      </c>
      <c r="AU145" s="143" t="s">
        <v>116</v>
      </c>
      <c r="AY145" s="13" t="s">
        <v>108</v>
      </c>
      <c r="BE145" s="144">
        <f t="shared" si="12"/>
        <v>0</v>
      </c>
      <c r="BF145" s="144">
        <f t="shared" si="13"/>
        <v>0</v>
      </c>
      <c r="BG145" s="144">
        <f t="shared" si="14"/>
        <v>0</v>
      </c>
      <c r="BH145" s="144">
        <f t="shared" si="15"/>
        <v>0</v>
      </c>
      <c r="BI145" s="144">
        <f t="shared" si="16"/>
        <v>0</v>
      </c>
      <c r="BJ145" s="13" t="s">
        <v>116</v>
      </c>
      <c r="BK145" s="144">
        <f t="shared" si="17"/>
        <v>0</v>
      </c>
      <c r="BL145" s="13" t="s">
        <v>115</v>
      </c>
      <c r="BM145" s="143" t="s">
        <v>1143</v>
      </c>
    </row>
    <row r="146" spans="2:65" s="1" customFormat="1" ht="21.75" customHeight="1" x14ac:dyDescent="0.2">
      <c r="B146" s="131"/>
      <c r="C146" s="145" t="s">
        <v>200</v>
      </c>
      <c r="D146" s="145" t="s">
        <v>106</v>
      </c>
      <c r="E146" s="146" t="s">
        <v>1144</v>
      </c>
      <c r="F146" s="147" t="s">
        <v>1145</v>
      </c>
      <c r="G146" s="148" t="s">
        <v>114</v>
      </c>
      <c r="H146" s="149">
        <v>2</v>
      </c>
      <c r="I146" s="150"/>
      <c r="J146" s="137">
        <v>0</v>
      </c>
      <c r="K146" s="151"/>
      <c r="L146" s="152"/>
      <c r="M146" s="153" t="s">
        <v>1</v>
      </c>
      <c r="N146" s="154" t="s">
        <v>34</v>
      </c>
      <c r="O146" s="141">
        <v>0</v>
      </c>
      <c r="P146" s="141">
        <f t="shared" si="9"/>
        <v>0</v>
      </c>
      <c r="Q146" s="141">
        <v>1E-3</v>
      </c>
      <c r="R146" s="141">
        <f t="shared" si="10"/>
        <v>2E-3</v>
      </c>
      <c r="S146" s="141">
        <v>0</v>
      </c>
      <c r="T146" s="142">
        <f t="shared" si="11"/>
        <v>0</v>
      </c>
      <c r="AR146" s="143" t="s">
        <v>120</v>
      </c>
      <c r="AT146" s="143" t="s">
        <v>106</v>
      </c>
      <c r="AU146" s="143" t="s">
        <v>116</v>
      </c>
      <c r="AY146" s="13" t="s">
        <v>108</v>
      </c>
      <c r="BE146" s="144">
        <f t="shared" si="12"/>
        <v>0</v>
      </c>
      <c r="BF146" s="144">
        <f t="shared" si="13"/>
        <v>0</v>
      </c>
      <c r="BG146" s="144">
        <f t="shared" si="14"/>
        <v>0</v>
      </c>
      <c r="BH146" s="144">
        <f t="shared" si="15"/>
        <v>0</v>
      </c>
      <c r="BI146" s="144">
        <f t="shared" si="16"/>
        <v>0</v>
      </c>
      <c r="BJ146" s="13" t="s">
        <v>116</v>
      </c>
      <c r="BK146" s="144">
        <f t="shared" si="17"/>
        <v>0</v>
      </c>
      <c r="BL146" s="13" t="s">
        <v>120</v>
      </c>
      <c r="BM146" s="143" t="s">
        <v>1146</v>
      </c>
    </row>
    <row r="147" spans="2:65" s="1" customFormat="1" ht="33" customHeight="1" x14ac:dyDescent="0.2">
      <c r="B147" s="131"/>
      <c r="C147" s="132" t="s">
        <v>202</v>
      </c>
      <c r="D147" s="132" t="s">
        <v>111</v>
      </c>
      <c r="E147" s="133" t="s">
        <v>1102</v>
      </c>
      <c r="F147" s="134" t="s">
        <v>1103</v>
      </c>
      <c r="G147" s="135" t="s">
        <v>157</v>
      </c>
      <c r="H147" s="136">
        <v>60</v>
      </c>
      <c r="I147" s="137"/>
      <c r="J147" s="137">
        <v>0</v>
      </c>
      <c r="K147" s="138"/>
      <c r="L147" s="25"/>
      <c r="M147" s="139" t="s">
        <v>1</v>
      </c>
      <c r="N147" s="140" t="s">
        <v>34</v>
      </c>
      <c r="O147" s="141">
        <v>0</v>
      </c>
      <c r="P147" s="141">
        <f t="shared" si="9"/>
        <v>0</v>
      </c>
      <c r="Q147" s="141">
        <v>0</v>
      </c>
      <c r="R147" s="141">
        <f t="shared" si="10"/>
        <v>0</v>
      </c>
      <c r="S147" s="141">
        <v>0</v>
      </c>
      <c r="T147" s="142">
        <f t="shared" si="11"/>
        <v>0</v>
      </c>
      <c r="AR147" s="143" t="s">
        <v>115</v>
      </c>
      <c r="AT147" s="143" t="s">
        <v>111</v>
      </c>
      <c r="AU147" s="143" t="s">
        <v>116</v>
      </c>
      <c r="AY147" s="13" t="s">
        <v>108</v>
      </c>
      <c r="BE147" s="144">
        <f t="shared" si="12"/>
        <v>0</v>
      </c>
      <c r="BF147" s="144">
        <f t="shared" si="13"/>
        <v>0</v>
      </c>
      <c r="BG147" s="144">
        <f t="shared" si="14"/>
        <v>0</v>
      </c>
      <c r="BH147" s="144">
        <f t="shared" si="15"/>
        <v>0</v>
      </c>
      <c r="BI147" s="144">
        <f t="shared" si="16"/>
        <v>0</v>
      </c>
      <c r="BJ147" s="13" t="s">
        <v>116</v>
      </c>
      <c r="BK147" s="144">
        <f t="shared" si="17"/>
        <v>0</v>
      </c>
      <c r="BL147" s="13" t="s">
        <v>115</v>
      </c>
      <c r="BM147" s="143" t="s">
        <v>1147</v>
      </c>
    </row>
    <row r="148" spans="2:65" s="1" customFormat="1" ht="24.25" customHeight="1" x14ac:dyDescent="0.2">
      <c r="B148" s="131"/>
      <c r="C148" s="145" t="s">
        <v>204</v>
      </c>
      <c r="D148" s="145" t="s">
        <v>106</v>
      </c>
      <c r="E148" s="146" t="s">
        <v>1105</v>
      </c>
      <c r="F148" s="147" t="s">
        <v>1106</v>
      </c>
      <c r="G148" s="148" t="s">
        <v>157</v>
      </c>
      <c r="H148" s="149">
        <v>60</v>
      </c>
      <c r="I148" s="150"/>
      <c r="J148" s="137">
        <v>0</v>
      </c>
      <c r="K148" s="151"/>
      <c r="L148" s="152"/>
      <c r="M148" s="153" t="s">
        <v>1</v>
      </c>
      <c r="N148" s="154" t="s">
        <v>34</v>
      </c>
      <c r="O148" s="141">
        <v>0</v>
      </c>
      <c r="P148" s="141">
        <f t="shared" si="9"/>
        <v>0</v>
      </c>
      <c r="Q148" s="141">
        <v>5.0000000000000001E-4</v>
      </c>
      <c r="R148" s="141">
        <f t="shared" si="10"/>
        <v>0.03</v>
      </c>
      <c r="S148" s="141">
        <v>0</v>
      </c>
      <c r="T148" s="142">
        <f t="shared" si="11"/>
        <v>0</v>
      </c>
      <c r="AR148" s="143" t="s">
        <v>120</v>
      </c>
      <c r="AT148" s="143" t="s">
        <v>106</v>
      </c>
      <c r="AU148" s="143" t="s">
        <v>116</v>
      </c>
      <c r="AY148" s="13" t="s">
        <v>108</v>
      </c>
      <c r="BE148" s="144">
        <f t="shared" si="12"/>
        <v>0</v>
      </c>
      <c r="BF148" s="144">
        <f t="shared" si="13"/>
        <v>0</v>
      </c>
      <c r="BG148" s="144">
        <f t="shared" si="14"/>
        <v>0</v>
      </c>
      <c r="BH148" s="144">
        <f t="shared" si="15"/>
        <v>0</v>
      </c>
      <c r="BI148" s="144">
        <f t="shared" si="16"/>
        <v>0</v>
      </c>
      <c r="BJ148" s="13" t="s">
        <v>116</v>
      </c>
      <c r="BK148" s="144">
        <f t="shared" si="17"/>
        <v>0</v>
      </c>
      <c r="BL148" s="13" t="s">
        <v>120</v>
      </c>
      <c r="BM148" s="143" t="s">
        <v>1148</v>
      </c>
    </row>
    <row r="149" spans="2:65" s="1" customFormat="1" ht="24.25" customHeight="1" x14ac:dyDescent="0.2">
      <c r="B149" s="131"/>
      <c r="C149" s="132" t="s">
        <v>206</v>
      </c>
      <c r="D149" s="132" t="s">
        <v>111</v>
      </c>
      <c r="E149" s="133" t="s">
        <v>508</v>
      </c>
      <c r="F149" s="134" t="s">
        <v>509</v>
      </c>
      <c r="G149" s="135" t="s">
        <v>157</v>
      </c>
      <c r="H149" s="136">
        <v>6</v>
      </c>
      <c r="I149" s="137"/>
      <c r="J149" s="137">
        <v>0</v>
      </c>
      <c r="K149" s="138"/>
      <c r="L149" s="25"/>
      <c r="M149" s="139" t="s">
        <v>1</v>
      </c>
      <c r="N149" s="140" t="s">
        <v>34</v>
      </c>
      <c r="O149" s="141">
        <v>9.7000000000000003E-2</v>
      </c>
      <c r="P149" s="141">
        <f t="shared" si="9"/>
        <v>0.58200000000000007</v>
      </c>
      <c r="Q149" s="141">
        <v>0</v>
      </c>
      <c r="R149" s="141">
        <f t="shared" si="10"/>
        <v>0</v>
      </c>
      <c r="S149" s="141">
        <v>0</v>
      </c>
      <c r="T149" s="142">
        <f t="shared" si="11"/>
        <v>0</v>
      </c>
      <c r="AR149" s="143" t="s">
        <v>115</v>
      </c>
      <c r="AT149" s="143" t="s">
        <v>111</v>
      </c>
      <c r="AU149" s="143" t="s">
        <v>116</v>
      </c>
      <c r="AY149" s="13" t="s">
        <v>108</v>
      </c>
      <c r="BE149" s="144">
        <f t="shared" si="12"/>
        <v>0</v>
      </c>
      <c r="BF149" s="144">
        <f t="shared" si="13"/>
        <v>0</v>
      </c>
      <c r="BG149" s="144">
        <f t="shared" si="14"/>
        <v>0</v>
      </c>
      <c r="BH149" s="144">
        <f t="shared" si="15"/>
        <v>0</v>
      </c>
      <c r="BI149" s="144">
        <f t="shared" si="16"/>
        <v>0</v>
      </c>
      <c r="BJ149" s="13" t="s">
        <v>116</v>
      </c>
      <c r="BK149" s="144">
        <f t="shared" si="17"/>
        <v>0</v>
      </c>
      <c r="BL149" s="13" t="s">
        <v>115</v>
      </c>
      <c r="BM149" s="143" t="s">
        <v>1149</v>
      </c>
    </row>
    <row r="150" spans="2:65" s="1" customFormat="1" ht="24.25" customHeight="1" x14ac:dyDescent="0.2">
      <c r="B150" s="131"/>
      <c r="C150" s="145" t="s">
        <v>208</v>
      </c>
      <c r="D150" s="145" t="s">
        <v>106</v>
      </c>
      <c r="E150" s="146" t="s">
        <v>1150</v>
      </c>
      <c r="F150" s="147" t="s">
        <v>1151</v>
      </c>
      <c r="G150" s="148" t="s">
        <v>157</v>
      </c>
      <c r="H150" s="149">
        <v>6</v>
      </c>
      <c r="I150" s="150"/>
      <c r="J150" s="137">
        <v>0</v>
      </c>
      <c r="K150" s="151"/>
      <c r="L150" s="152"/>
      <c r="M150" s="153" t="s">
        <v>1</v>
      </c>
      <c r="N150" s="154" t="s">
        <v>34</v>
      </c>
      <c r="O150" s="141">
        <v>0</v>
      </c>
      <c r="P150" s="141">
        <f t="shared" si="9"/>
        <v>0</v>
      </c>
      <c r="Q150" s="141">
        <v>1.7700000000000001E-3</v>
      </c>
      <c r="R150" s="141">
        <f t="shared" si="10"/>
        <v>1.0620000000000001E-2</v>
      </c>
      <c r="S150" s="141">
        <v>0</v>
      </c>
      <c r="T150" s="142">
        <f t="shared" si="11"/>
        <v>0</v>
      </c>
      <c r="AR150" s="143" t="s">
        <v>120</v>
      </c>
      <c r="AT150" s="143" t="s">
        <v>106</v>
      </c>
      <c r="AU150" s="143" t="s">
        <v>116</v>
      </c>
      <c r="AY150" s="13" t="s">
        <v>108</v>
      </c>
      <c r="BE150" s="144">
        <f t="shared" si="12"/>
        <v>0</v>
      </c>
      <c r="BF150" s="144">
        <f t="shared" si="13"/>
        <v>0</v>
      </c>
      <c r="BG150" s="144">
        <f t="shared" si="14"/>
        <v>0</v>
      </c>
      <c r="BH150" s="144">
        <f t="shared" si="15"/>
        <v>0</v>
      </c>
      <c r="BI150" s="144">
        <f t="shared" si="16"/>
        <v>0</v>
      </c>
      <c r="BJ150" s="13" t="s">
        <v>116</v>
      </c>
      <c r="BK150" s="144">
        <f t="shared" si="17"/>
        <v>0</v>
      </c>
      <c r="BL150" s="13" t="s">
        <v>120</v>
      </c>
      <c r="BM150" s="143" t="s">
        <v>1152</v>
      </c>
    </row>
    <row r="151" spans="2:65" s="1" customFormat="1" ht="24.25" customHeight="1" x14ac:dyDescent="0.2">
      <c r="B151" s="131"/>
      <c r="C151" s="132" t="s">
        <v>210</v>
      </c>
      <c r="D151" s="132" t="s">
        <v>111</v>
      </c>
      <c r="E151" s="133" t="s">
        <v>1153</v>
      </c>
      <c r="F151" s="134" t="s">
        <v>1154</v>
      </c>
      <c r="G151" s="135" t="s">
        <v>114</v>
      </c>
      <c r="H151" s="136">
        <v>2</v>
      </c>
      <c r="I151" s="137"/>
      <c r="J151" s="137">
        <v>0</v>
      </c>
      <c r="K151" s="138"/>
      <c r="L151" s="25"/>
      <c r="M151" s="139" t="s">
        <v>1</v>
      </c>
      <c r="N151" s="140" t="s">
        <v>34</v>
      </c>
      <c r="O151" s="141">
        <v>0.61599999999999999</v>
      </c>
      <c r="P151" s="141">
        <f t="shared" si="9"/>
        <v>1.232</v>
      </c>
      <c r="Q151" s="141">
        <v>0</v>
      </c>
      <c r="R151" s="141">
        <f t="shared" si="10"/>
        <v>0</v>
      </c>
      <c r="S151" s="141">
        <v>0</v>
      </c>
      <c r="T151" s="142">
        <f t="shared" si="11"/>
        <v>0</v>
      </c>
      <c r="AR151" s="143" t="s">
        <v>115</v>
      </c>
      <c r="AT151" s="143" t="s">
        <v>111</v>
      </c>
      <c r="AU151" s="143" t="s">
        <v>116</v>
      </c>
      <c r="AY151" s="13" t="s">
        <v>108</v>
      </c>
      <c r="BE151" s="144">
        <f t="shared" si="12"/>
        <v>0</v>
      </c>
      <c r="BF151" s="144">
        <f t="shared" si="13"/>
        <v>0</v>
      </c>
      <c r="BG151" s="144">
        <f t="shared" si="14"/>
        <v>0</v>
      </c>
      <c r="BH151" s="144">
        <f t="shared" si="15"/>
        <v>0</v>
      </c>
      <c r="BI151" s="144">
        <f t="shared" si="16"/>
        <v>0</v>
      </c>
      <c r="BJ151" s="13" t="s">
        <v>116</v>
      </c>
      <c r="BK151" s="144">
        <f t="shared" si="17"/>
        <v>0</v>
      </c>
      <c r="BL151" s="13" t="s">
        <v>115</v>
      </c>
      <c r="BM151" s="143" t="s">
        <v>1155</v>
      </c>
    </row>
    <row r="152" spans="2:65" s="1" customFormat="1" ht="16.5" customHeight="1" x14ac:dyDescent="0.2">
      <c r="B152" s="131"/>
      <c r="C152" s="132" t="s">
        <v>214</v>
      </c>
      <c r="D152" s="132" t="s">
        <v>111</v>
      </c>
      <c r="E152" s="133" t="s">
        <v>1156</v>
      </c>
      <c r="F152" s="134" t="s">
        <v>1157</v>
      </c>
      <c r="G152" s="135" t="s">
        <v>114</v>
      </c>
      <c r="H152" s="136">
        <v>2</v>
      </c>
      <c r="I152" s="137"/>
      <c r="J152" s="137">
        <v>0</v>
      </c>
      <c r="K152" s="138"/>
      <c r="L152" s="25"/>
      <c r="M152" s="139" t="s">
        <v>1</v>
      </c>
      <c r="N152" s="140" t="s">
        <v>34</v>
      </c>
      <c r="O152" s="141">
        <v>0.4</v>
      </c>
      <c r="P152" s="141">
        <f t="shared" si="9"/>
        <v>0.8</v>
      </c>
      <c r="Q152" s="141">
        <v>0</v>
      </c>
      <c r="R152" s="141">
        <f t="shared" si="10"/>
        <v>0</v>
      </c>
      <c r="S152" s="141">
        <v>0</v>
      </c>
      <c r="T152" s="142">
        <f t="shared" si="11"/>
        <v>0</v>
      </c>
      <c r="AR152" s="143" t="s">
        <v>115</v>
      </c>
      <c r="AT152" s="143" t="s">
        <v>111</v>
      </c>
      <c r="AU152" s="143" t="s">
        <v>116</v>
      </c>
      <c r="AY152" s="13" t="s">
        <v>108</v>
      </c>
      <c r="BE152" s="144">
        <f t="shared" si="12"/>
        <v>0</v>
      </c>
      <c r="BF152" s="144">
        <f t="shared" si="13"/>
        <v>0</v>
      </c>
      <c r="BG152" s="144">
        <f t="shared" si="14"/>
        <v>0</v>
      </c>
      <c r="BH152" s="144">
        <f t="shared" si="15"/>
        <v>0</v>
      </c>
      <c r="BI152" s="144">
        <f t="shared" si="16"/>
        <v>0</v>
      </c>
      <c r="BJ152" s="13" t="s">
        <v>116</v>
      </c>
      <c r="BK152" s="144">
        <f t="shared" si="17"/>
        <v>0</v>
      </c>
      <c r="BL152" s="13" t="s">
        <v>115</v>
      </c>
      <c r="BM152" s="143" t="s">
        <v>1158</v>
      </c>
    </row>
    <row r="153" spans="2:65" s="1" customFormat="1" ht="16.5" customHeight="1" x14ac:dyDescent="0.2">
      <c r="B153" s="131"/>
      <c r="C153" s="145" t="s">
        <v>218</v>
      </c>
      <c r="D153" s="145" t="s">
        <v>106</v>
      </c>
      <c r="E153" s="146" t="s">
        <v>1159</v>
      </c>
      <c r="F153" s="147" t="s">
        <v>1160</v>
      </c>
      <c r="G153" s="148" t="s">
        <v>114</v>
      </c>
      <c r="H153" s="149">
        <v>2</v>
      </c>
      <c r="I153" s="150"/>
      <c r="J153" s="137">
        <v>0</v>
      </c>
      <c r="K153" s="151"/>
      <c r="L153" s="152"/>
      <c r="M153" s="153" t="s">
        <v>1</v>
      </c>
      <c r="N153" s="154" t="s">
        <v>34</v>
      </c>
      <c r="O153" s="141">
        <v>0</v>
      </c>
      <c r="P153" s="141">
        <f t="shared" si="9"/>
        <v>0</v>
      </c>
      <c r="Q153" s="141">
        <v>2.7999999999999998E-4</v>
      </c>
      <c r="R153" s="141">
        <f t="shared" si="10"/>
        <v>5.5999999999999995E-4</v>
      </c>
      <c r="S153" s="141">
        <v>0</v>
      </c>
      <c r="T153" s="142">
        <f t="shared" si="11"/>
        <v>0</v>
      </c>
      <c r="AR153" s="143" t="s">
        <v>120</v>
      </c>
      <c r="AT153" s="143" t="s">
        <v>106</v>
      </c>
      <c r="AU153" s="143" t="s">
        <v>116</v>
      </c>
      <c r="AY153" s="13" t="s">
        <v>108</v>
      </c>
      <c r="BE153" s="144">
        <f t="shared" si="12"/>
        <v>0</v>
      </c>
      <c r="BF153" s="144">
        <f t="shared" si="13"/>
        <v>0</v>
      </c>
      <c r="BG153" s="144">
        <f t="shared" si="14"/>
        <v>0</v>
      </c>
      <c r="BH153" s="144">
        <f t="shared" si="15"/>
        <v>0</v>
      </c>
      <c r="BI153" s="144">
        <f t="shared" si="16"/>
        <v>0</v>
      </c>
      <c r="BJ153" s="13" t="s">
        <v>116</v>
      </c>
      <c r="BK153" s="144">
        <f t="shared" si="17"/>
        <v>0</v>
      </c>
      <c r="BL153" s="13" t="s">
        <v>120</v>
      </c>
      <c r="BM153" s="143" t="s">
        <v>1161</v>
      </c>
    </row>
    <row r="154" spans="2:65" s="1" customFormat="1" ht="24.25" customHeight="1" x14ac:dyDescent="0.2">
      <c r="B154" s="131"/>
      <c r="C154" s="132" t="s">
        <v>220</v>
      </c>
      <c r="D154" s="132" t="s">
        <v>111</v>
      </c>
      <c r="E154" s="133" t="s">
        <v>1162</v>
      </c>
      <c r="F154" s="134" t="s">
        <v>1163</v>
      </c>
      <c r="G154" s="135" t="s">
        <v>114</v>
      </c>
      <c r="H154" s="136">
        <v>2</v>
      </c>
      <c r="I154" s="137"/>
      <c r="J154" s="137">
        <v>0</v>
      </c>
      <c r="K154" s="138"/>
      <c r="L154" s="25"/>
      <c r="M154" s="139" t="s">
        <v>1</v>
      </c>
      <c r="N154" s="140" t="s">
        <v>34</v>
      </c>
      <c r="O154" s="141">
        <v>1.375</v>
      </c>
      <c r="P154" s="141">
        <f t="shared" si="9"/>
        <v>2.75</v>
      </c>
      <c r="Q154" s="141">
        <v>0</v>
      </c>
      <c r="R154" s="141">
        <f t="shared" si="10"/>
        <v>0</v>
      </c>
      <c r="S154" s="141">
        <v>0</v>
      </c>
      <c r="T154" s="142">
        <f t="shared" si="11"/>
        <v>0</v>
      </c>
      <c r="AR154" s="143" t="s">
        <v>115</v>
      </c>
      <c r="AT154" s="143" t="s">
        <v>111</v>
      </c>
      <c r="AU154" s="143" t="s">
        <v>116</v>
      </c>
      <c r="AY154" s="13" t="s">
        <v>108</v>
      </c>
      <c r="BE154" s="144">
        <f t="shared" si="12"/>
        <v>0</v>
      </c>
      <c r="BF154" s="144">
        <f t="shared" si="13"/>
        <v>0</v>
      </c>
      <c r="BG154" s="144">
        <f t="shared" si="14"/>
        <v>0</v>
      </c>
      <c r="BH154" s="144">
        <f t="shared" si="15"/>
        <v>0</v>
      </c>
      <c r="BI154" s="144">
        <f t="shared" si="16"/>
        <v>0</v>
      </c>
      <c r="BJ154" s="13" t="s">
        <v>116</v>
      </c>
      <c r="BK154" s="144">
        <f t="shared" si="17"/>
        <v>0</v>
      </c>
      <c r="BL154" s="13" t="s">
        <v>115</v>
      </c>
      <c r="BM154" s="143" t="s">
        <v>1164</v>
      </c>
    </row>
    <row r="155" spans="2:65" s="11" customFormat="1" ht="22.9" customHeight="1" x14ac:dyDescent="0.25">
      <c r="B155" s="120"/>
      <c r="D155" s="121" t="s">
        <v>66</v>
      </c>
      <c r="E155" s="129" t="s">
        <v>993</v>
      </c>
      <c r="F155" s="129" t="s">
        <v>994</v>
      </c>
      <c r="J155" s="137">
        <v>0</v>
      </c>
      <c r="L155" s="120"/>
      <c r="M155" s="124"/>
      <c r="P155" s="125">
        <f>SUM(P156:P166)</f>
        <v>0</v>
      </c>
      <c r="R155" s="125">
        <f>SUM(R156:R166)</f>
        <v>0</v>
      </c>
      <c r="T155" s="126">
        <f>SUM(T156:T166)</f>
        <v>0</v>
      </c>
      <c r="AR155" s="121" t="s">
        <v>125</v>
      </c>
      <c r="AT155" s="127" t="s">
        <v>66</v>
      </c>
      <c r="AU155" s="127" t="s">
        <v>75</v>
      </c>
      <c r="AY155" s="121" t="s">
        <v>108</v>
      </c>
      <c r="BK155" s="128">
        <f>SUM(BK156:BK166)</f>
        <v>0</v>
      </c>
    </row>
    <row r="156" spans="2:65" s="1" customFormat="1" ht="16.5" customHeight="1" x14ac:dyDescent="0.2">
      <c r="B156" s="131"/>
      <c r="C156" s="132" t="s">
        <v>224</v>
      </c>
      <c r="D156" s="132" t="s">
        <v>111</v>
      </c>
      <c r="E156" s="133" t="s">
        <v>1165</v>
      </c>
      <c r="F156" s="134" t="s">
        <v>1166</v>
      </c>
      <c r="G156" s="135" t="s">
        <v>998</v>
      </c>
      <c r="H156" s="136">
        <v>5</v>
      </c>
      <c r="I156" s="137"/>
      <c r="J156" s="137">
        <v>0</v>
      </c>
      <c r="K156" s="138"/>
      <c r="L156" s="25"/>
      <c r="M156" s="139" t="s">
        <v>1</v>
      </c>
      <c r="N156" s="140" t="s">
        <v>34</v>
      </c>
      <c r="O156" s="141">
        <v>0</v>
      </c>
      <c r="P156" s="141">
        <f t="shared" ref="P156:P166" si="18">O156*H156</f>
        <v>0</v>
      </c>
      <c r="Q156" s="141">
        <v>0</v>
      </c>
      <c r="R156" s="141">
        <f t="shared" ref="R156:R166" si="19">Q156*H156</f>
        <v>0</v>
      </c>
      <c r="S156" s="141">
        <v>0</v>
      </c>
      <c r="T156" s="142">
        <f t="shared" ref="T156:T166" si="20">S156*H156</f>
        <v>0</v>
      </c>
      <c r="AR156" s="143" t="s">
        <v>999</v>
      </c>
      <c r="AT156" s="143" t="s">
        <v>111</v>
      </c>
      <c r="AU156" s="143" t="s">
        <v>116</v>
      </c>
      <c r="AY156" s="13" t="s">
        <v>108</v>
      </c>
      <c r="BE156" s="144">
        <f t="shared" ref="BE156:BE166" si="21">IF(N156="základná",J156,0)</f>
        <v>0</v>
      </c>
      <c r="BF156" s="144">
        <f t="shared" ref="BF156:BF166" si="22">IF(N156="znížená",J156,0)</f>
        <v>0</v>
      </c>
      <c r="BG156" s="144">
        <f t="shared" ref="BG156:BG166" si="23">IF(N156="zákl. prenesená",J156,0)</f>
        <v>0</v>
      </c>
      <c r="BH156" s="144">
        <f t="shared" ref="BH156:BH166" si="24">IF(N156="zníž. prenesená",J156,0)</f>
        <v>0</v>
      </c>
      <c r="BI156" s="144">
        <f t="shared" ref="BI156:BI166" si="25">IF(N156="nulová",J156,0)</f>
        <v>0</v>
      </c>
      <c r="BJ156" s="13" t="s">
        <v>116</v>
      </c>
      <c r="BK156" s="144">
        <f t="shared" ref="BK156:BK166" si="26">ROUND(I156*H156,2)</f>
        <v>0</v>
      </c>
      <c r="BL156" s="13" t="s">
        <v>999</v>
      </c>
      <c r="BM156" s="143" t="s">
        <v>1167</v>
      </c>
    </row>
    <row r="157" spans="2:65" s="1" customFormat="1" ht="16.5" customHeight="1" x14ac:dyDescent="0.2">
      <c r="B157" s="131"/>
      <c r="C157" s="132" t="s">
        <v>228</v>
      </c>
      <c r="D157" s="132" t="s">
        <v>111</v>
      </c>
      <c r="E157" s="133" t="s">
        <v>996</v>
      </c>
      <c r="F157" s="134" t="s">
        <v>1168</v>
      </c>
      <c r="G157" s="135" t="s">
        <v>998</v>
      </c>
      <c r="H157" s="136">
        <v>10</v>
      </c>
      <c r="I157" s="137"/>
      <c r="J157" s="137">
        <v>0</v>
      </c>
      <c r="K157" s="138"/>
      <c r="L157" s="25"/>
      <c r="M157" s="139" t="s">
        <v>1</v>
      </c>
      <c r="N157" s="140" t="s">
        <v>34</v>
      </c>
      <c r="O157" s="141">
        <v>0</v>
      </c>
      <c r="P157" s="141">
        <f t="shared" si="18"/>
        <v>0</v>
      </c>
      <c r="Q157" s="141">
        <v>0</v>
      </c>
      <c r="R157" s="141">
        <f t="shared" si="19"/>
        <v>0</v>
      </c>
      <c r="S157" s="141">
        <v>0</v>
      </c>
      <c r="T157" s="142">
        <f t="shared" si="20"/>
        <v>0</v>
      </c>
      <c r="AR157" s="143" t="s">
        <v>999</v>
      </c>
      <c r="AT157" s="143" t="s">
        <v>111</v>
      </c>
      <c r="AU157" s="143" t="s">
        <v>116</v>
      </c>
      <c r="AY157" s="13" t="s">
        <v>108</v>
      </c>
      <c r="BE157" s="144">
        <f t="shared" si="21"/>
        <v>0</v>
      </c>
      <c r="BF157" s="144">
        <f t="shared" si="22"/>
        <v>0</v>
      </c>
      <c r="BG157" s="144">
        <f t="shared" si="23"/>
        <v>0</v>
      </c>
      <c r="BH157" s="144">
        <f t="shared" si="24"/>
        <v>0</v>
      </c>
      <c r="BI157" s="144">
        <f t="shared" si="25"/>
        <v>0</v>
      </c>
      <c r="BJ157" s="13" t="s">
        <v>116</v>
      </c>
      <c r="BK157" s="144">
        <f t="shared" si="26"/>
        <v>0</v>
      </c>
      <c r="BL157" s="13" t="s">
        <v>999</v>
      </c>
      <c r="BM157" s="143" t="s">
        <v>1169</v>
      </c>
    </row>
    <row r="158" spans="2:65" s="1" customFormat="1" ht="16.5" customHeight="1" x14ac:dyDescent="0.2">
      <c r="B158" s="131"/>
      <c r="C158" s="132" t="s">
        <v>232</v>
      </c>
      <c r="D158" s="132" t="s">
        <v>111</v>
      </c>
      <c r="E158" s="133" t="s">
        <v>1002</v>
      </c>
      <c r="F158" s="134" t="s">
        <v>1170</v>
      </c>
      <c r="G158" s="135" t="s">
        <v>998</v>
      </c>
      <c r="H158" s="136">
        <v>4</v>
      </c>
      <c r="I158" s="137"/>
      <c r="J158" s="137">
        <v>0</v>
      </c>
      <c r="K158" s="138"/>
      <c r="L158" s="25"/>
      <c r="M158" s="139" t="s">
        <v>1</v>
      </c>
      <c r="N158" s="140" t="s">
        <v>34</v>
      </c>
      <c r="O158" s="141">
        <v>0</v>
      </c>
      <c r="P158" s="141">
        <f t="shared" si="18"/>
        <v>0</v>
      </c>
      <c r="Q158" s="141">
        <v>0</v>
      </c>
      <c r="R158" s="141">
        <f t="shared" si="19"/>
        <v>0</v>
      </c>
      <c r="S158" s="141">
        <v>0</v>
      </c>
      <c r="T158" s="142">
        <f t="shared" si="20"/>
        <v>0</v>
      </c>
      <c r="AR158" s="143" t="s">
        <v>999</v>
      </c>
      <c r="AT158" s="143" t="s">
        <v>111</v>
      </c>
      <c r="AU158" s="143" t="s">
        <v>116</v>
      </c>
      <c r="AY158" s="13" t="s">
        <v>108</v>
      </c>
      <c r="BE158" s="144">
        <f t="shared" si="21"/>
        <v>0</v>
      </c>
      <c r="BF158" s="144">
        <f t="shared" si="22"/>
        <v>0</v>
      </c>
      <c r="BG158" s="144">
        <f t="shared" si="23"/>
        <v>0</v>
      </c>
      <c r="BH158" s="144">
        <f t="shared" si="24"/>
        <v>0</v>
      </c>
      <c r="BI158" s="144">
        <f t="shared" si="25"/>
        <v>0</v>
      </c>
      <c r="BJ158" s="13" t="s">
        <v>116</v>
      </c>
      <c r="BK158" s="144">
        <f t="shared" si="26"/>
        <v>0</v>
      </c>
      <c r="BL158" s="13" t="s">
        <v>999</v>
      </c>
      <c r="BM158" s="143" t="s">
        <v>1171</v>
      </c>
    </row>
    <row r="159" spans="2:65" s="1" customFormat="1" ht="16.5" customHeight="1" x14ac:dyDescent="0.2">
      <c r="B159" s="131"/>
      <c r="C159" s="132" t="s">
        <v>236</v>
      </c>
      <c r="D159" s="132" t="s">
        <v>111</v>
      </c>
      <c r="E159" s="133" t="s">
        <v>1006</v>
      </c>
      <c r="F159" s="134" t="s">
        <v>1007</v>
      </c>
      <c r="G159" s="135" t="s">
        <v>998</v>
      </c>
      <c r="H159" s="136">
        <v>2</v>
      </c>
      <c r="I159" s="137"/>
      <c r="J159" s="137">
        <v>0</v>
      </c>
      <c r="K159" s="138"/>
      <c r="L159" s="25"/>
      <c r="M159" s="139" t="s">
        <v>1</v>
      </c>
      <c r="N159" s="140" t="s">
        <v>34</v>
      </c>
      <c r="O159" s="141">
        <v>0</v>
      </c>
      <c r="P159" s="141">
        <f t="shared" si="18"/>
        <v>0</v>
      </c>
      <c r="Q159" s="141">
        <v>0</v>
      </c>
      <c r="R159" s="141">
        <f t="shared" si="19"/>
        <v>0</v>
      </c>
      <c r="S159" s="141">
        <v>0</v>
      </c>
      <c r="T159" s="142">
        <f t="shared" si="20"/>
        <v>0</v>
      </c>
      <c r="AR159" s="143" t="s">
        <v>999</v>
      </c>
      <c r="AT159" s="143" t="s">
        <v>111</v>
      </c>
      <c r="AU159" s="143" t="s">
        <v>116</v>
      </c>
      <c r="AY159" s="13" t="s">
        <v>108</v>
      </c>
      <c r="BE159" s="144">
        <f t="shared" si="21"/>
        <v>0</v>
      </c>
      <c r="BF159" s="144">
        <f t="shared" si="22"/>
        <v>0</v>
      </c>
      <c r="BG159" s="144">
        <f t="shared" si="23"/>
        <v>0</v>
      </c>
      <c r="BH159" s="144">
        <f t="shared" si="24"/>
        <v>0</v>
      </c>
      <c r="BI159" s="144">
        <f t="shared" si="25"/>
        <v>0</v>
      </c>
      <c r="BJ159" s="13" t="s">
        <v>116</v>
      </c>
      <c r="BK159" s="144">
        <f t="shared" si="26"/>
        <v>0</v>
      </c>
      <c r="BL159" s="13" t="s">
        <v>999</v>
      </c>
      <c r="BM159" s="143" t="s">
        <v>1172</v>
      </c>
    </row>
    <row r="160" spans="2:65" s="1" customFormat="1" ht="24.25" customHeight="1" x14ac:dyDescent="0.2">
      <c r="B160" s="131"/>
      <c r="C160" s="132" t="s">
        <v>240</v>
      </c>
      <c r="D160" s="132" t="s">
        <v>111</v>
      </c>
      <c r="E160" s="133" t="s">
        <v>1173</v>
      </c>
      <c r="F160" s="134" t="s">
        <v>1015</v>
      </c>
      <c r="G160" s="135" t="s">
        <v>998</v>
      </c>
      <c r="H160" s="136">
        <v>6</v>
      </c>
      <c r="I160" s="137"/>
      <c r="J160" s="137">
        <v>0</v>
      </c>
      <c r="K160" s="138"/>
      <c r="L160" s="25"/>
      <c r="M160" s="139" t="s">
        <v>1</v>
      </c>
      <c r="N160" s="140" t="s">
        <v>34</v>
      </c>
      <c r="O160" s="141">
        <v>0</v>
      </c>
      <c r="P160" s="141">
        <f t="shared" si="18"/>
        <v>0</v>
      </c>
      <c r="Q160" s="141">
        <v>0</v>
      </c>
      <c r="R160" s="141">
        <f t="shared" si="19"/>
        <v>0</v>
      </c>
      <c r="S160" s="141">
        <v>0</v>
      </c>
      <c r="T160" s="142">
        <f t="shared" si="20"/>
        <v>0</v>
      </c>
      <c r="AR160" s="143" t="s">
        <v>999</v>
      </c>
      <c r="AT160" s="143" t="s">
        <v>111</v>
      </c>
      <c r="AU160" s="143" t="s">
        <v>116</v>
      </c>
      <c r="AY160" s="13" t="s">
        <v>108</v>
      </c>
      <c r="BE160" s="144">
        <f t="shared" si="21"/>
        <v>0</v>
      </c>
      <c r="BF160" s="144">
        <f t="shared" si="22"/>
        <v>0</v>
      </c>
      <c r="BG160" s="144">
        <f t="shared" si="23"/>
        <v>0</v>
      </c>
      <c r="BH160" s="144">
        <f t="shared" si="24"/>
        <v>0</v>
      </c>
      <c r="BI160" s="144">
        <f t="shared" si="25"/>
        <v>0</v>
      </c>
      <c r="BJ160" s="13" t="s">
        <v>116</v>
      </c>
      <c r="BK160" s="144">
        <f t="shared" si="26"/>
        <v>0</v>
      </c>
      <c r="BL160" s="13" t="s">
        <v>999</v>
      </c>
      <c r="BM160" s="143" t="s">
        <v>1174</v>
      </c>
    </row>
    <row r="161" spans="2:65" s="1" customFormat="1" ht="37.9" customHeight="1" x14ac:dyDescent="0.2">
      <c r="B161" s="131"/>
      <c r="C161" s="132" t="s">
        <v>244</v>
      </c>
      <c r="D161" s="132" t="s">
        <v>111</v>
      </c>
      <c r="E161" s="133" t="s">
        <v>1018</v>
      </c>
      <c r="F161" s="134" t="s">
        <v>1019</v>
      </c>
      <c r="G161" s="135" t="s">
        <v>1020</v>
      </c>
      <c r="H161" s="136">
        <v>3.5</v>
      </c>
      <c r="I161" s="137"/>
      <c r="J161" s="137">
        <v>0</v>
      </c>
      <c r="K161" s="138"/>
      <c r="L161" s="25"/>
      <c r="M161" s="139" t="s">
        <v>1</v>
      </c>
      <c r="N161" s="140" t="s">
        <v>34</v>
      </c>
      <c r="O161" s="141">
        <v>0</v>
      </c>
      <c r="P161" s="141">
        <f t="shared" si="18"/>
        <v>0</v>
      </c>
      <c r="Q161" s="141">
        <v>0</v>
      </c>
      <c r="R161" s="141">
        <f t="shared" si="19"/>
        <v>0</v>
      </c>
      <c r="S161" s="141">
        <v>0</v>
      </c>
      <c r="T161" s="142">
        <f t="shared" si="20"/>
        <v>0</v>
      </c>
      <c r="AR161" s="143" t="s">
        <v>999</v>
      </c>
      <c r="AT161" s="143" t="s">
        <v>111</v>
      </c>
      <c r="AU161" s="143" t="s">
        <v>116</v>
      </c>
      <c r="AY161" s="13" t="s">
        <v>108</v>
      </c>
      <c r="BE161" s="144">
        <f t="shared" si="21"/>
        <v>0</v>
      </c>
      <c r="BF161" s="144">
        <f t="shared" si="22"/>
        <v>0</v>
      </c>
      <c r="BG161" s="144">
        <f t="shared" si="23"/>
        <v>0</v>
      </c>
      <c r="BH161" s="144">
        <f t="shared" si="24"/>
        <v>0</v>
      </c>
      <c r="BI161" s="144">
        <f t="shared" si="25"/>
        <v>0</v>
      </c>
      <c r="BJ161" s="13" t="s">
        <v>116</v>
      </c>
      <c r="BK161" s="144">
        <f t="shared" si="26"/>
        <v>0</v>
      </c>
      <c r="BL161" s="13" t="s">
        <v>999</v>
      </c>
      <c r="BM161" s="143" t="s">
        <v>1175</v>
      </c>
    </row>
    <row r="162" spans="2:65" s="1" customFormat="1" ht="16.5" customHeight="1" x14ac:dyDescent="0.2">
      <c r="B162" s="131"/>
      <c r="C162" s="132" t="s">
        <v>248</v>
      </c>
      <c r="D162" s="132" t="s">
        <v>111</v>
      </c>
      <c r="E162" s="133" t="s">
        <v>1023</v>
      </c>
      <c r="F162" s="134" t="s">
        <v>1024</v>
      </c>
      <c r="G162" s="135" t="s">
        <v>1020</v>
      </c>
      <c r="H162" s="136">
        <v>6</v>
      </c>
      <c r="I162" s="137"/>
      <c r="J162" s="137">
        <v>0</v>
      </c>
      <c r="K162" s="138"/>
      <c r="L162" s="25"/>
      <c r="M162" s="139" t="s">
        <v>1</v>
      </c>
      <c r="N162" s="140" t="s">
        <v>34</v>
      </c>
      <c r="O162" s="141">
        <v>0</v>
      </c>
      <c r="P162" s="141">
        <f t="shared" si="18"/>
        <v>0</v>
      </c>
      <c r="Q162" s="141">
        <v>0</v>
      </c>
      <c r="R162" s="141">
        <f t="shared" si="19"/>
        <v>0</v>
      </c>
      <c r="S162" s="141">
        <v>0</v>
      </c>
      <c r="T162" s="142">
        <f t="shared" si="20"/>
        <v>0</v>
      </c>
      <c r="AR162" s="143" t="s">
        <v>999</v>
      </c>
      <c r="AT162" s="143" t="s">
        <v>111</v>
      </c>
      <c r="AU162" s="143" t="s">
        <v>116</v>
      </c>
      <c r="AY162" s="13" t="s">
        <v>108</v>
      </c>
      <c r="BE162" s="144">
        <f t="shared" si="21"/>
        <v>0</v>
      </c>
      <c r="BF162" s="144">
        <f t="shared" si="22"/>
        <v>0</v>
      </c>
      <c r="BG162" s="144">
        <f t="shared" si="23"/>
        <v>0</v>
      </c>
      <c r="BH162" s="144">
        <f t="shared" si="24"/>
        <v>0</v>
      </c>
      <c r="BI162" s="144">
        <f t="shared" si="25"/>
        <v>0</v>
      </c>
      <c r="BJ162" s="13" t="s">
        <v>116</v>
      </c>
      <c r="BK162" s="144">
        <f t="shared" si="26"/>
        <v>0</v>
      </c>
      <c r="BL162" s="13" t="s">
        <v>999</v>
      </c>
      <c r="BM162" s="143" t="s">
        <v>1176</v>
      </c>
    </row>
    <row r="163" spans="2:65" s="1" customFormat="1" ht="16.5" customHeight="1" x14ac:dyDescent="0.2">
      <c r="B163" s="131"/>
      <c r="C163" s="132" t="s">
        <v>252</v>
      </c>
      <c r="D163" s="132" t="s">
        <v>111</v>
      </c>
      <c r="E163" s="133" t="s">
        <v>1060</v>
      </c>
      <c r="F163" s="134" t="s">
        <v>1177</v>
      </c>
      <c r="G163" s="135" t="s">
        <v>1062</v>
      </c>
      <c r="H163" s="136">
        <v>1</v>
      </c>
      <c r="I163" s="137"/>
      <c r="J163" s="137">
        <v>0</v>
      </c>
      <c r="K163" s="138"/>
      <c r="L163" s="25"/>
      <c r="M163" s="139" t="s">
        <v>1</v>
      </c>
      <c r="N163" s="140" t="s">
        <v>34</v>
      </c>
      <c r="O163" s="141">
        <v>0</v>
      </c>
      <c r="P163" s="141">
        <f t="shared" si="18"/>
        <v>0</v>
      </c>
      <c r="Q163" s="141">
        <v>0</v>
      </c>
      <c r="R163" s="141">
        <f t="shared" si="19"/>
        <v>0</v>
      </c>
      <c r="S163" s="141">
        <v>0</v>
      </c>
      <c r="T163" s="142">
        <f t="shared" si="20"/>
        <v>0</v>
      </c>
      <c r="AR163" s="143" t="s">
        <v>999</v>
      </c>
      <c r="AT163" s="143" t="s">
        <v>111</v>
      </c>
      <c r="AU163" s="143" t="s">
        <v>116</v>
      </c>
      <c r="AY163" s="13" t="s">
        <v>108</v>
      </c>
      <c r="BE163" s="144">
        <f t="shared" si="21"/>
        <v>0</v>
      </c>
      <c r="BF163" s="144">
        <f t="shared" si="22"/>
        <v>0</v>
      </c>
      <c r="BG163" s="144">
        <f t="shared" si="23"/>
        <v>0</v>
      </c>
      <c r="BH163" s="144">
        <f t="shared" si="24"/>
        <v>0</v>
      </c>
      <c r="BI163" s="144">
        <f t="shared" si="25"/>
        <v>0</v>
      </c>
      <c r="BJ163" s="13" t="s">
        <v>116</v>
      </c>
      <c r="BK163" s="144">
        <f t="shared" si="26"/>
        <v>0</v>
      </c>
      <c r="BL163" s="13" t="s">
        <v>999</v>
      </c>
      <c r="BM163" s="143" t="s">
        <v>1178</v>
      </c>
    </row>
    <row r="164" spans="2:65" s="1" customFormat="1" ht="24.25" customHeight="1" x14ac:dyDescent="0.2">
      <c r="B164" s="131"/>
      <c r="C164" s="132" t="s">
        <v>256</v>
      </c>
      <c r="D164" s="132" t="s">
        <v>111</v>
      </c>
      <c r="E164" s="133" t="s">
        <v>1179</v>
      </c>
      <c r="F164" s="134" t="s">
        <v>1066</v>
      </c>
      <c r="G164" s="135" t="s">
        <v>998</v>
      </c>
      <c r="H164" s="136">
        <v>10</v>
      </c>
      <c r="I164" s="137"/>
      <c r="J164" s="137">
        <v>0</v>
      </c>
      <c r="K164" s="138"/>
      <c r="L164" s="25"/>
      <c r="M164" s="139" t="s">
        <v>1</v>
      </c>
      <c r="N164" s="140" t="s">
        <v>34</v>
      </c>
      <c r="O164" s="141">
        <v>0</v>
      </c>
      <c r="P164" s="141">
        <f t="shared" si="18"/>
        <v>0</v>
      </c>
      <c r="Q164" s="141">
        <v>0</v>
      </c>
      <c r="R164" s="141">
        <f t="shared" si="19"/>
        <v>0</v>
      </c>
      <c r="S164" s="141">
        <v>0</v>
      </c>
      <c r="T164" s="142">
        <f t="shared" si="20"/>
        <v>0</v>
      </c>
      <c r="AR164" s="143" t="s">
        <v>999</v>
      </c>
      <c r="AT164" s="143" t="s">
        <v>111</v>
      </c>
      <c r="AU164" s="143" t="s">
        <v>116</v>
      </c>
      <c r="AY164" s="13" t="s">
        <v>108</v>
      </c>
      <c r="BE164" s="144">
        <f t="shared" si="21"/>
        <v>0</v>
      </c>
      <c r="BF164" s="144">
        <f t="shared" si="22"/>
        <v>0</v>
      </c>
      <c r="BG164" s="144">
        <f t="shared" si="23"/>
        <v>0</v>
      </c>
      <c r="BH164" s="144">
        <f t="shared" si="24"/>
        <v>0</v>
      </c>
      <c r="BI164" s="144">
        <f t="shared" si="25"/>
        <v>0</v>
      </c>
      <c r="BJ164" s="13" t="s">
        <v>116</v>
      </c>
      <c r="BK164" s="144">
        <f t="shared" si="26"/>
        <v>0</v>
      </c>
      <c r="BL164" s="13" t="s">
        <v>999</v>
      </c>
      <c r="BM164" s="143" t="s">
        <v>1180</v>
      </c>
    </row>
    <row r="165" spans="2:65" s="1" customFormat="1" ht="24.25" customHeight="1" x14ac:dyDescent="0.2">
      <c r="B165" s="131"/>
      <c r="C165" s="132" t="s">
        <v>260</v>
      </c>
      <c r="D165" s="132" t="s">
        <v>111</v>
      </c>
      <c r="E165" s="133" t="s">
        <v>1010</v>
      </c>
      <c r="F165" s="134" t="s">
        <v>1181</v>
      </c>
      <c r="G165" s="135" t="s">
        <v>998</v>
      </c>
      <c r="H165" s="136">
        <v>2</v>
      </c>
      <c r="I165" s="137"/>
      <c r="J165" s="137">
        <v>0</v>
      </c>
      <c r="K165" s="138"/>
      <c r="L165" s="25"/>
      <c r="M165" s="139" t="s">
        <v>1</v>
      </c>
      <c r="N165" s="140" t="s">
        <v>34</v>
      </c>
      <c r="O165" s="141">
        <v>0</v>
      </c>
      <c r="P165" s="141">
        <f t="shared" si="18"/>
        <v>0</v>
      </c>
      <c r="Q165" s="141">
        <v>0</v>
      </c>
      <c r="R165" s="141">
        <f t="shared" si="19"/>
        <v>0</v>
      </c>
      <c r="S165" s="141">
        <v>0</v>
      </c>
      <c r="T165" s="142">
        <f t="shared" si="20"/>
        <v>0</v>
      </c>
      <c r="AR165" s="143" t="s">
        <v>999</v>
      </c>
      <c r="AT165" s="143" t="s">
        <v>111</v>
      </c>
      <c r="AU165" s="143" t="s">
        <v>116</v>
      </c>
      <c r="AY165" s="13" t="s">
        <v>108</v>
      </c>
      <c r="BE165" s="144">
        <f t="shared" si="21"/>
        <v>0</v>
      </c>
      <c r="BF165" s="144">
        <f t="shared" si="22"/>
        <v>0</v>
      </c>
      <c r="BG165" s="144">
        <f t="shared" si="23"/>
        <v>0</v>
      </c>
      <c r="BH165" s="144">
        <f t="shared" si="24"/>
        <v>0</v>
      </c>
      <c r="BI165" s="144">
        <f t="shared" si="25"/>
        <v>0</v>
      </c>
      <c r="BJ165" s="13" t="s">
        <v>116</v>
      </c>
      <c r="BK165" s="144">
        <f t="shared" si="26"/>
        <v>0</v>
      </c>
      <c r="BL165" s="13" t="s">
        <v>999</v>
      </c>
      <c r="BM165" s="143" t="s">
        <v>1182</v>
      </c>
    </row>
    <row r="166" spans="2:65" s="1" customFormat="1" ht="16.5" customHeight="1" x14ac:dyDescent="0.2">
      <c r="B166" s="131"/>
      <c r="C166" s="132" t="s">
        <v>264</v>
      </c>
      <c r="D166" s="132" t="s">
        <v>111</v>
      </c>
      <c r="E166" s="133" t="s">
        <v>1072</v>
      </c>
      <c r="F166" s="134" t="s">
        <v>1073</v>
      </c>
      <c r="G166" s="135" t="s">
        <v>1062</v>
      </c>
      <c r="H166" s="136">
        <v>1</v>
      </c>
      <c r="I166" s="137"/>
      <c r="J166" s="137">
        <v>0</v>
      </c>
      <c r="K166" s="138"/>
      <c r="L166" s="25"/>
      <c r="M166" s="155" t="s">
        <v>1</v>
      </c>
      <c r="N166" s="156" t="s">
        <v>34</v>
      </c>
      <c r="O166" s="157">
        <v>0</v>
      </c>
      <c r="P166" s="157">
        <f t="shared" si="18"/>
        <v>0</v>
      </c>
      <c r="Q166" s="157">
        <v>0</v>
      </c>
      <c r="R166" s="157">
        <f t="shared" si="19"/>
        <v>0</v>
      </c>
      <c r="S166" s="157">
        <v>0</v>
      </c>
      <c r="T166" s="158">
        <f t="shared" si="20"/>
        <v>0</v>
      </c>
      <c r="AR166" s="143" t="s">
        <v>999</v>
      </c>
      <c r="AT166" s="143" t="s">
        <v>111</v>
      </c>
      <c r="AU166" s="143" t="s">
        <v>116</v>
      </c>
      <c r="AY166" s="13" t="s">
        <v>108</v>
      </c>
      <c r="BE166" s="144">
        <f t="shared" si="21"/>
        <v>0</v>
      </c>
      <c r="BF166" s="144">
        <f t="shared" si="22"/>
        <v>0</v>
      </c>
      <c r="BG166" s="144">
        <f t="shared" si="23"/>
        <v>0</v>
      </c>
      <c r="BH166" s="144">
        <f t="shared" si="24"/>
        <v>0</v>
      </c>
      <c r="BI166" s="144">
        <f t="shared" si="25"/>
        <v>0</v>
      </c>
      <c r="BJ166" s="13" t="s">
        <v>116</v>
      </c>
      <c r="BK166" s="144">
        <f t="shared" si="26"/>
        <v>0</v>
      </c>
      <c r="BL166" s="13" t="s">
        <v>999</v>
      </c>
      <c r="BM166" s="143" t="s">
        <v>1183</v>
      </c>
    </row>
    <row r="167" spans="2:65" s="1" customFormat="1" ht="7" customHeight="1" x14ac:dyDescent="0.2">
      <c r="B167" s="40"/>
      <c r="C167" s="41"/>
      <c r="D167" s="41"/>
      <c r="E167" s="41"/>
      <c r="F167" s="41"/>
      <c r="G167" s="41"/>
      <c r="H167" s="41"/>
      <c r="I167" s="41"/>
      <c r="J167" s="137"/>
      <c r="K167" s="41"/>
      <c r="L167" s="25"/>
    </row>
  </sheetData>
  <autoFilter ref="C119:K166" xr:uid="{00000000-0009-0000-0000-000002000000}"/>
  <mergeCells count="9">
    <mergeCell ref="E87:H87"/>
    <mergeCell ref="E110:H110"/>
    <mergeCell ref="E112:H112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scale="87" fitToHeight="100" orientation="portrait" blackAndWhite="1" r:id="rId1"/>
  <headerFooter>
    <oddFooter>&amp;CStrana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2:BM175"/>
  <sheetViews>
    <sheetView showGridLines="0" tabSelected="1" topLeftCell="A98" workbookViewId="0">
      <selection activeCell="X107" sqref="X107"/>
    </sheetView>
  </sheetViews>
  <sheetFormatPr defaultRowHeight="10" x14ac:dyDescent="0.2"/>
  <cols>
    <col min="1" max="1" width="8.33203125" customWidth="1"/>
    <col min="2" max="2" width="1.109375" customWidth="1"/>
    <col min="3" max="3" width="4.109375" customWidth="1"/>
    <col min="4" max="4" width="4.33203125" customWidth="1"/>
    <col min="5" max="5" width="17.109375" customWidth="1"/>
    <col min="6" max="6" width="50.77734375" customWidth="1"/>
    <col min="7" max="7" width="7.44140625" customWidth="1"/>
    <col min="8" max="8" width="14" customWidth="1"/>
    <col min="9" max="9" width="15.77734375" customWidth="1"/>
    <col min="10" max="10" width="22.33203125" customWidth="1"/>
    <col min="11" max="11" width="22.33203125" hidden="1" customWidth="1"/>
    <col min="12" max="12" width="9.33203125" customWidth="1"/>
    <col min="13" max="13" width="10.77734375" hidden="1" customWidth="1"/>
    <col min="14" max="14" width="9.33203125" hidden="1"/>
    <col min="15" max="20" width="14.10937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7" customHeight="1" x14ac:dyDescent="0.2">
      <c r="L2" s="182" t="s">
        <v>5</v>
      </c>
      <c r="M2" s="160"/>
      <c r="N2" s="160"/>
      <c r="O2" s="160"/>
      <c r="P2" s="160"/>
      <c r="Q2" s="160"/>
      <c r="R2" s="160"/>
      <c r="S2" s="160"/>
      <c r="T2" s="160"/>
      <c r="U2" s="160"/>
      <c r="V2" s="160"/>
      <c r="AT2" s="13" t="s">
        <v>82</v>
      </c>
    </row>
    <row r="3" spans="2:46" ht="7" customHeight="1" x14ac:dyDescent="0.2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67</v>
      </c>
    </row>
    <row r="4" spans="2:46" ht="25" customHeight="1" x14ac:dyDescent="0.2">
      <c r="B4" s="16"/>
      <c r="D4" s="17" t="s">
        <v>1271</v>
      </c>
      <c r="L4" s="16"/>
      <c r="M4" s="84" t="s">
        <v>9</v>
      </c>
      <c r="AT4" s="13" t="s">
        <v>3</v>
      </c>
    </row>
    <row r="5" spans="2:46" ht="7" customHeight="1" x14ac:dyDescent="0.2">
      <c r="B5" s="16"/>
      <c r="L5" s="16"/>
    </row>
    <row r="6" spans="2:46" ht="12" customHeight="1" x14ac:dyDescent="0.2">
      <c r="B6" s="16"/>
      <c r="D6" s="22" t="s">
        <v>13</v>
      </c>
      <c r="L6" s="16"/>
    </row>
    <row r="7" spans="2:46" ht="16.5" customHeight="1" x14ac:dyDescent="0.2">
      <c r="B7" s="16"/>
      <c r="E7" s="197" t="str">
        <f>'Rekapitulácia stavby'!K6</f>
        <v>Prístavba chladiarne a mraziarne</v>
      </c>
      <c r="F7" s="198"/>
      <c r="G7" s="198"/>
      <c r="H7" s="198"/>
      <c r="L7" s="16"/>
    </row>
    <row r="8" spans="2:46" s="1" customFormat="1" ht="12" customHeight="1" x14ac:dyDescent="0.2">
      <c r="B8" s="25"/>
      <c r="D8" s="22" t="s">
        <v>83</v>
      </c>
      <c r="L8" s="25"/>
    </row>
    <row r="9" spans="2:46" s="1" customFormat="1" ht="16.5" customHeight="1" x14ac:dyDescent="0.2">
      <c r="B9" s="25"/>
      <c r="E9" s="183" t="s">
        <v>1184</v>
      </c>
      <c r="F9" s="196"/>
      <c r="G9" s="196"/>
      <c r="H9" s="196"/>
      <c r="L9" s="25"/>
    </row>
    <row r="10" spans="2:46" s="1" customFormat="1" x14ac:dyDescent="0.2">
      <c r="B10" s="25"/>
      <c r="L10" s="25"/>
    </row>
    <row r="11" spans="2:46" s="1" customFormat="1" ht="12" customHeight="1" x14ac:dyDescent="0.2">
      <c r="B11" s="25"/>
      <c r="D11" s="22" t="s">
        <v>15</v>
      </c>
      <c r="F11" s="20" t="s">
        <v>1</v>
      </c>
      <c r="I11" s="22" t="s">
        <v>16</v>
      </c>
      <c r="J11" s="20" t="s">
        <v>1</v>
      </c>
      <c r="L11" s="25"/>
    </row>
    <row r="12" spans="2:46" s="1" customFormat="1" ht="12" customHeight="1" x14ac:dyDescent="0.2">
      <c r="B12" s="25"/>
      <c r="D12" s="22" t="s">
        <v>17</v>
      </c>
      <c r="F12" s="20" t="s">
        <v>18</v>
      </c>
      <c r="I12" s="22" t="s">
        <v>19</v>
      </c>
      <c r="J12" s="48">
        <f>'Rekapitulácia stavby'!AN8</f>
        <v>0</v>
      </c>
      <c r="L12" s="25"/>
    </row>
    <row r="13" spans="2:46" s="1" customFormat="1" ht="10.9" customHeight="1" x14ac:dyDescent="0.2">
      <c r="B13" s="25"/>
      <c r="L13" s="25"/>
    </row>
    <row r="14" spans="2:46" s="1" customFormat="1" ht="12" customHeight="1" x14ac:dyDescent="0.2">
      <c r="B14" s="25"/>
      <c r="D14" s="22" t="s">
        <v>20</v>
      </c>
      <c r="I14" s="22" t="s">
        <v>21</v>
      </c>
      <c r="J14" s="20" t="str">
        <f>IF('Rekapitulácia stavby'!AN10="","",'Rekapitulácia stavby'!AN10)</f>
        <v/>
      </c>
      <c r="L14" s="25"/>
    </row>
    <row r="15" spans="2:46" s="1" customFormat="1" ht="18" customHeight="1" x14ac:dyDescent="0.2">
      <c r="B15" s="25"/>
      <c r="E15" s="20" t="str">
        <f>IF('Rekapitulácia stavby'!E11="","",'Rekapitulácia stavby'!E11)</f>
        <v xml:space="preserve"> </v>
      </c>
      <c r="I15" s="22" t="s">
        <v>22</v>
      </c>
      <c r="J15" s="20" t="str">
        <f>IF('Rekapitulácia stavby'!AN11="","",'Rekapitulácia stavby'!AN11)</f>
        <v/>
      </c>
      <c r="L15" s="25"/>
    </row>
    <row r="16" spans="2:46" s="1" customFormat="1" ht="7" customHeight="1" x14ac:dyDescent="0.2">
      <c r="B16" s="25"/>
      <c r="L16" s="25"/>
    </row>
    <row r="17" spans="2:12" s="1" customFormat="1" ht="12" customHeight="1" x14ac:dyDescent="0.2">
      <c r="B17" s="25"/>
      <c r="D17" s="22" t="s">
        <v>23</v>
      </c>
      <c r="I17" s="22" t="s">
        <v>21</v>
      </c>
      <c r="J17" s="20" t="str">
        <f>'Rekapitulácia stavby'!AN13</f>
        <v/>
      </c>
      <c r="L17" s="25"/>
    </row>
    <row r="18" spans="2:12" s="1" customFormat="1" ht="18" customHeight="1" x14ac:dyDescent="0.2">
      <c r="B18" s="25"/>
      <c r="E18" s="159" t="str">
        <f>'Rekapitulácia stavby'!E14</f>
        <v xml:space="preserve"> </v>
      </c>
      <c r="F18" s="159"/>
      <c r="G18" s="159"/>
      <c r="H18" s="159"/>
      <c r="I18" s="22" t="s">
        <v>22</v>
      </c>
      <c r="J18" s="20" t="str">
        <f>'Rekapitulácia stavby'!AN14</f>
        <v/>
      </c>
      <c r="L18" s="25"/>
    </row>
    <row r="19" spans="2:12" s="1" customFormat="1" ht="7" customHeight="1" x14ac:dyDescent="0.2">
      <c r="B19" s="25"/>
      <c r="L19" s="25"/>
    </row>
    <row r="20" spans="2:12" s="1" customFormat="1" ht="12" customHeight="1" x14ac:dyDescent="0.2">
      <c r="B20" s="25"/>
      <c r="D20" s="22" t="s">
        <v>24</v>
      </c>
      <c r="I20" s="22" t="s">
        <v>21</v>
      </c>
      <c r="J20" s="20" t="str">
        <f>IF('Rekapitulácia stavby'!AN16="","",'Rekapitulácia stavby'!AN16)</f>
        <v/>
      </c>
      <c r="L20" s="25"/>
    </row>
    <row r="21" spans="2:12" s="1" customFormat="1" ht="18" customHeight="1" x14ac:dyDescent="0.2">
      <c r="B21" s="25"/>
      <c r="E21" s="20" t="str">
        <f>IF('Rekapitulácia stavby'!E17="","",'Rekapitulácia stavby'!E17)</f>
        <v xml:space="preserve"> </v>
      </c>
      <c r="I21" s="22" t="s">
        <v>22</v>
      </c>
      <c r="J21" s="20" t="str">
        <f>IF('Rekapitulácia stavby'!AN17="","",'Rekapitulácia stavby'!AN17)</f>
        <v/>
      </c>
      <c r="L21" s="25"/>
    </row>
    <row r="22" spans="2:12" s="1" customFormat="1" ht="7" customHeight="1" x14ac:dyDescent="0.2">
      <c r="B22" s="25"/>
      <c r="L22" s="25"/>
    </row>
    <row r="23" spans="2:12" s="1" customFormat="1" ht="12" customHeight="1" x14ac:dyDescent="0.2">
      <c r="B23" s="25"/>
      <c r="D23" s="22" t="s">
        <v>26</v>
      </c>
      <c r="I23" s="22" t="s">
        <v>21</v>
      </c>
      <c r="J23" s="20" t="str">
        <f>IF('Rekapitulácia stavby'!AN19="","",'Rekapitulácia stavby'!AN19)</f>
        <v/>
      </c>
      <c r="L23" s="25"/>
    </row>
    <row r="24" spans="2:12" s="1" customFormat="1" ht="18" customHeight="1" x14ac:dyDescent="0.2">
      <c r="B24" s="25"/>
      <c r="E24" s="20" t="str">
        <f>IF('Rekapitulácia stavby'!E20="","",'Rekapitulácia stavby'!E20)</f>
        <v xml:space="preserve"> </v>
      </c>
      <c r="I24" s="22" t="s">
        <v>22</v>
      </c>
      <c r="J24" s="20" t="str">
        <f>IF('Rekapitulácia stavby'!AN20="","",'Rekapitulácia stavby'!AN20)</f>
        <v/>
      </c>
      <c r="L24" s="25"/>
    </row>
    <row r="25" spans="2:12" s="1" customFormat="1" ht="7" customHeight="1" x14ac:dyDescent="0.2">
      <c r="B25" s="25"/>
      <c r="L25" s="25"/>
    </row>
    <row r="26" spans="2:12" s="1" customFormat="1" ht="12" customHeight="1" x14ac:dyDescent="0.2">
      <c r="B26" s="25"/>
      <c r="D26" s="22" t="s">
        <v>27</v>
      </c>
      <c r="L26" s="25"/>
    </row>
    <row r="27" spans="2:12" s="7" customFormat="1" ht="16.5" customHeight="1" x14ac:dyDescent="0.2">
      <c r="B27" s="85"/>
      <c r="E27" s="162" t="s">
        <v>1</v>
      </c>
      <c r="F27" s="162"/>
      <c r="G27" s="162"/>
      <c r="H27" s="162"/>
      <c r="L27" s="85"/>
    </row>
    <row r="28" spans="2:12" s="1" customFormat="1" ht="7" customHeight="1" x14ac:dyDescent="0.2">
      <c r="B28" s="25"/>
      <c r="L28" s="25"/>
    </row>
    <row r="29" spans="2:12" s="1" customFormat="1" ht="7" customHeight="1" x14ac:dyDescent="0.2">
      <c r="B29" s="25"/>
      <c r="D29" s="49"/>
      <c r="E29" s="49"/>
      <c r="F29" s="49"/>
      <c r="G29" s="49"/>
      <c r="H29" s="49"/>
      <c r="I29" s="49"/>
      <c r="J29" s="49"/>
      <c r="K29" s="49"/>
      <c r="L29" s="25"/>
    </row>
    <row r="30" spans="2:12" s="1" customFormat="1" ht="25.4" customHeight="1" x14ac:dyDescent="0.2">
      <c r="B30" s="25"/>
      <c r="D30" s="86" t="s">
        <v>28</v>
      </c>
      <c r="J30" s="62">
        <f>ROUND(J122, 2)</f>
        <v>0</v>
      </c>
      <c r="L30" s="25"/>
    </row>
    <row r="31" spans="2:12" s="1" customFormat="1" ht="7" customHeight="1" x14ac:dyDescent="0.2">
      <c r="B31" s="25"/>
      <c r="D31" s="49"/>
      <c r="E31" s="49"/>
      <c r="F31" s="49"/>
      <c r="G31" s="49"/>
      <c r="H31" s="49"/>
      <c r="I31" s="49"/>
      <c r="J31" s="49"/>
      <c r="K31" s="49"/>
      <c r="L31" s="25"/>
    </row>
    <row r="32" spans="2:12" s="1" customFormat="1" ht="14.5" customHeight="1" x14ac:dyDescent="0.2">
      <c r="B32" s="25"/>
      <c r="F32" s="28" t="s">
        <v>30</v>
      </c>
      <c r="I32" s="28" t="s">
        <v>29</v>
      </c>
      <c r="J32" s="28" t="s">
        <v>31</v>
      </c>
      <c r="L32" s="25"/>
    </row>
    <row r="33" spans="2:12" s="1" customFormat="1" ht="14.5" customHeight="1" x14ac:dyDescent="0.2">
      <c r="B33" s="25"/>
      <c r="D33" s="51" t="s">
        <v>32</v>
      </c>
      <c r="E33" s="30" t="s">
        <v>33</v>
      </c>
      <c r="F33" s="87">
        <f>ROUND((SUM(BE122:BE174)),  2)</f>
        <v>0</v>
      </c>
      <c r="G33" s="88"/>
      <c r="H33" s="88"/>
      <c r="I33" s="89">
        <v>0.2</v>
      </c>
      <c r="J33" s="87">
        <f>ROUND(((SUM(BE122:BE174))*I33),  2)</f>
        <v>0</v>
      </c>
      <c r="L33" s="25"/>
    </row>
    <row r="34" spans="2:12" s="1" customFormat="1" ht="14.5" customHeight="1" x14ac:dyDescent="0.2">
      <c r="B34" s="25"/>
      <c r="E34" s="30" t="s">
        <v>34</v>
      </c>
      <c r="F34" s="90">
        <f>ROUND((SUM(BF122:BF174)),  2)</f>
        <v>0</v>
      </c>
      <c r="I34" s="91">
        <v>0.2</v>
      </c>
      <c r="J34" s="90">
        <f>ROUND(((SUM(BF122:BF174))*I34),  2)</f>
        <v>0</v>
      </c>
      <c r="L34" s="25"/>
    </row>
    <row r="35" spans="2:12" s="1" customFormat="1" ht="14.5" hidden="1" customHeight="1" x14ac:dyDescent="0.2">
      <c r="B35" s="25"/>
      <c r="E35" s="22" t="s">
        <v>35</v>
      </c>
      <c r="F35" s="90">
        <f>ROUND((SUM(BG122:BG174)),  2)</f>
        <v>0</v>
      </c>
      <c r="I35" s="91">
        <v>0.2</v>
      </c>
      <c r="J35" s="90">
        <f>0</f>
        <v>0</v>
      </c>
      <c r="L35" s="25"/>
    </row>
    <row r="36" spans="2:12" s="1" customFormat="1" ht="14.5" hidden="1" customHeight="1" x14ac:dyDescent="0.2">
      <c r="B36" s="25"/>
      <c r="E36" s="22" t="s">
        <v>36</v>
      </c>
      <c r="F36" s="90">
        <f>ROUND((SUM(BH122:BH174)),  2)</f>
        <v>0</v>
      </c>
      <c r="I36" s="91">
        <v>0.2</v>
      </c>
      <c r="J36" s="90">
        <f>0</f>
        <v>0</v>
      </c>
      <c r="L36" s="25"/>
    </row>
    <row r="37" spans="2:12" s="1" customFormat="1" ht="14.5" hidden="1" customHeight="1" x14ac:dyDescent="0.2">
      <c r="B37" s="25"/>
      <c r="E37" s="30" t="s">
        <v>37</v>
      </c>
      <c r="F37" s="87">
        <f>ROUND((SUM(BI122:BI174)),  2)</f>
        <v>0</v>
      </c>
      <c r="G37" s="88"/>
      <c r="H37" s="88"/>
      <c r="I37" s="89">
        <v>0</v>
      </c>
      <c r="J37" s="87">
        <f>0</f>
        <v>0</v>
      </c>
      <c r="L37" s="25"/>
    </row>
    <row r="38" spans="2:12" s="1" customFormat="1" ht="7" customHeight="1" x14ac:dyDescent="0.2">
      <c r="B38" s="25"/>
      <c r="L38" s="25"/>
    </row>
    <row r="39" spans="2:12" s="1" customFormat="1" ht="25.4" customHeight="1" x14ac:dyDescent="0.2">
      <c r="B39" s="25"/>
      <c r="C39" s="92"/>
      <c r="D39" s="93" t="s">
        <v>38</v>
      </c>
      <c r="E39" s="53"/>
      <c r="F39" s="53"/>
      <c r="G39" s="94" t="s">
        <v>39</v>
      </c>
      <c r="H39" s="95" t="s">
        <v>40</v>
      </c>
      <c r="I39" s="53"/>
      <c r="J39" s="96">
        <f>SUM(J30:J37)</f>
        <v>0</v>
      </c>
      <c r="K39" s="97"/>
      <c r="L39" s="25"/>
    </row>
    <row r="40" spans="2:12" s="1" customFormat="1" ht="14.5" customHeight="1" x14ac:dyDescent="0.2">
      <c r="B40" s="25"/>
      <c r="L40" s="25"/>
    </row>
    <row r="41" spans="2:12" ht="14.5" customHeight="1" x14ac:dyDescent="0.2">
      <c r="B41" s="16"/>
      <c r="L41" s="16"/>
    </row>
    <row r="42" spans="2:12" ht="14.5" customHeight="1" x14ac:dyDescent="0.2">
      <c r="B42" s="16"/>
      <c r="L42" s="16"/>
    </row>
    <row r="43" spans="2:12" ht="14.5" customHeight="1" x14ac:dyDescent="0.2">
      <c r="B43" s="16"/>
      <c r="L43" s="16"/>
    </row>
    <row r="44" spans="2:12" ht="14.5" customHeight="1" x14ac:dyDescent="0.2">
      <c r="B44" s="16"/>
      <c r="L44" s="16"/>
    </row>
    <row r="45" spans="2:12" ht="14.5" customHeight="1" x14ac:dyDescent="0.2">
      <c r="B45" s="16"/>
      <c r="L45" s="16"/>
    </row>
    <row r="46" spans="2:12" ht="14.5" customHeight="1" x14ac:dyDescent="0.2">
      <c r="B46" s="16"/>
      <c r="L46" s="16"/>
    </row>
    <row r="47" spans="2:12" ht="14.5" customHeight="1" x14ac:dyDescent="0.2">
      <c r="B47" s="16"/>
      <c r="L47" s="16"/>
    </row>
    <row r="48" spans="2:12" ht="14.5" customHeight="1" x14ac:dyDescent="0.2">
      <c r="B48" s="16"/>
      <c r="L48" s="16"/>
    </row>
    <row r="49" spans="2:12" ht="14.5" customHeight="1" x14ac:dyDescent="0.2">
      <c r="B49" s="16"/>
      <c r="L49" s="16"/>
    </row>
    <row r="50" spans="2:12" s="1" customFormat="1" ht="14.5" customHeight="1" x14ac:dyDescent="0.2">
      <c r="B50" s="25"/>
      <c r="D50" s="37" t="s">
        <v>41</v>
      </c>
      <c r="E50" s="38"/>
      <c r="F50" s="38"/>
      <c r="G50" s="37" t="s">
        <v>42</v>
      </c>
      <c r="H50" s="38"/>
      <c r="I50" s="38"/>
      <c r="J50" s="38"/>
      <c r="K50" s="38"/>
      <c r="L50" s="25"/>
    </row>
    <row r="51" spans="2:12" x14ac:dyDescent="0.2">
      <c r="B51" s="16"/>
      <c r="L51" s="16"/>
    </row>
    <row r="52" spans="2:12" x14ac:dyDescent="0.2">
      <c r="B52" s="16"/>
      <c r="L52" s="16"/>
    </row>
    <row r="53" spans="2:12" x14ac:dyDescent="0.2">
      <c r="B53" s="16"/>
      <c r="L53" s="16"/>
    </row>
    <row r="54" spans="2:12" x14ac:dyDescent="0.2">
      <c r="B54" s="16"/>
      <c r="L54" s="16"/>
    </row>
    <row r="55" spans="2:12" x14ac:dyDescent="0.2">
      <c r="B55" s="16"/>
      <c r="L55" s="16"/>
    </row>
    <row r="56" spans="2:12" x14ac:dyDescent="0.2">
      <c r="B56" s="16"/>
      <c r="L56" s="16"/>
    </row>
    <row r="57" spans="2:12" x14ac:dyDescent="0.2">
      <c r="B57" s="16"/>
      <c r="L57" s="16"/>
    </row>
    <row r="58" spans="2:12" x14ac:dyDescent="0.2">
      <c r="B58" s="16"/>
      <c r="L58" s="16"/>
    </row>
    <row r="59" spans="2:12" x14ac:dyDescent="0.2">
      <c r="B59" s="16"/>
      <c r="L59" s="16"/>
    </row>
    <row r="60" spans="2:12" x14ac:dyDescent="0.2">
      <c r="B60" s="16"/>
      <c r="L60" s="16"/>
    </row>
    <row r="61" spans="2:12" s="1" customFormat="1" ht="12.5" x14ac:dyDescent="0.2">
      <c r="B61" s="25"/>
      <c r="D61" s="39" t="s">
        <v>43</v>
      </c>
      <c r="E61" s="27"/>
      <c r="F61" s="98" t="s">
        <v>44</v>
      </c>
      <c r="G61" s="39" t="s">
        <v>43</v>
      </c>
      <c r="H61" s="27"/>
      <c r="I61" s="27"/>
      <c r="J61" s="99" t="s">
        <v>44</v>
      </c>
      <c r="K61" s="27"/>
      <c r="L61" s="25"/>
    </row>
    <row r="62" spans="2:12" x14ac:dyDescent="0.2">
      <c r="B62" s="16"/>
      <c r="L62" s="16"/>
    </row>
    <row r="63" spans="2:12" x14ac:dyDescent="0.2">
      <c r="B63" s="16"/>
      <c r="L63" s="16"/>
    </row>
    <row r="64" spans="2:12" x14ac:dyDescent="0.2">
      <c r="B64" s="16"/>
      <c r="L64" s="16"/>
    </row>
    <row r="65" spans="2:12" s="1" customFormat="1" ht="13" x14ac:dyDescent="0.2">
      <c r="B65" s="25"/>
      <c r="D65" s="37" t="s">
        <v>45</v>
      </c>
      <c r="E65" s="38"/>
      <c r="F65" s="38"/>
      <c r="G65" s="37" t="s">
        <v>46</v>
      </c>
      <c r="H65" s="38"/>
      <c r="I65" s="38"/>
      <c r="J65" s="38"/>
      <c r="K65" s="38"/>
      <c r="L65" s="25"/>
    </row>
    <row r="66" spans="2:12" x14ac:dyDescent="0.2">
      <c r="B66" s="16"/>
      <c r="L66" s="16"/>
    </row>
    <row r="67" spans="2:12" x14ac:dyDescent="0.2">
      <c r="B67" s="16"/>
      <c r="L67" s="16"/>
    </row>
    <row r="68" spans="2:12" x14ac:dyDescent="0.2">
      <c r="B68" s="16"/>
      <c r="L68" s="16"/>
    </row>
    <row r="69" spans="2:12" x14ac:dyDescent="0.2">
      <c r="B69" s="16"/>
      <c r="L69" s="16"/>
    </row>
    <row r="70" spans="2:12" x14ac:dyDescent="0.2">
      <c r="B70" s="16"/>
      <c r="L70" s="16"/>
    </row>
    <row r="71" spans="2:12" x14ac:dyDescent="0.2">
      <c r="B71" s="16"/>
      <c r="L71" s="16"/>
    </row>
    <row r="72" spans="2:12" x14ac:dyDescent="0.2">
      <c r="B72" s="16"/>
      <c r="L72" s="16"/>
    </row>
    <row r="73" spans="2:12" x14ac:dyDescent="0.2">
      <c r="B73" s="16"/>
      <c r="L73" s="16"/>
    </row>
    <row r="74" spans="2:12" x14ac:dyDescent="0.2">
      <c r="B74" s="16"/>
      <c r="L74" s="16"/>
    </row>
    <row r="75" spans="2:12" x14ac:dyDescent="0.2">
      <c r="B75" s="16"/>
      <c r="L75" s="16"/>
    </row>
    <row r="76" spans="2:12" s="1" customFormat="1" ht="12.5" x14ac:dyDescent="0.2">
      <c r="B76" s="25"/>
      <c r="D76" s="39" t="s">
        <v>43</v>
      </c>
      <c r="E76" s="27"/>
      <c r="F76" s="98" t="s">
        <v>44</v>
      </c>
      <c r="G76" s="39" t="s">
        <v>43</v>
      </c>
      <c r="H76" s="27"/>
      <c r="I76" s="27"/>
      <c r="J76" s="99" t="s">
        <v>44</v>
      </c>
      <c r="K76" s="27"/>
      <c r="L76" s="25"/>
    </row>
    <row r="77" spans="2:12" s="1" customFormat="1" ht="14.5" customHeight="1" x14ac:dyDescent="0.2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25"/>
    </row>
    <row r="81" spans="2:47" s="1" customFormat="1" ht="7" customHeight="1" x14ac:dyDescent="0.2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25"/>
    </row>
    <row r="82" spans="2:47" s="1" customFormat="1" ht="25" customHeight="1" x14ac:dyDescent="0.2">
      <c r="B82" s="25"/>
      <c r="C82" s="17" t="s">
        <v>1269</v>
      </c>
      <c r="L82" s="25"/>
    </row>
    <row r="83" spans="2:47" s="1" customFormat="1" ht="7" customHeight="1" x14ac:dyDescent="0.2">
      <c r="B83" s="25"/>
      <c r="L83" s="25"/>
    </row>
    <row r="84" spans="2:47" s="1" customFormat="1" ht="12" customHeight="1" x14ac:dyDescent="0.2">
      <c r="B84" s="25"/>
      <c r="C84" s="22" t="s">
        <v>13</v>
      </c>
      <c r="L84" s="25"/>
    </row>
    <row r="85" spans="2:47" s="1" customFormat="1" ht="16.5" customHeight="1" x14ac:dyDescent="0.2">
      <c r="B85" s="25"/>
      <c r="E85" s="197" t="str">
        <f>E7</f>
        <v>Prístavba chladiarne a mraziarne</v>
      </c>
      <c r="F85" s="198"/>
      <c r="G85" s="198"/>
      <c r="H85" s="198"/>
      <c r="L85" s="25"/>
    </row>
    <row r="86" spans="2:47" s="1" customFormat="1" ht="12" customHeight="1" x14ac:dyDescent="0.2">
      <c r="B86" s="25"/>
      <c r="C86" s="22" t="s">
        <v>83</v>
      </c>
      <c r="L86" s="25"/>
    </row>
    <row r="87" spans="2:47" s="1" customFormat="1" ht="16.5" customHeight="1" x14ac:dyDescent="0.2">
      <c r="B87" s="25"/>
      <c r="E87" s="183" t="str">
        <f>E9</f>
        <v>SO07 - Areálové NN rozvody</v>
      </c>
      <c r="F87" s="196"/>
      <c r="G87" s="196"/>
      <c r="H87" s="196"/>
      <c r="L87" s="25"/>
    </row>
    <row r="88" spans="2:47" s="1" customFormat="1" ht="7" customHeight="1" x14ac:dyDescent="0.2">
      <c r="B88" s="25"/>
      <c r="L88" s="25"/>
    </row>
    <row r="89" spans="2:47" s="1" customFormat="1" ht="12" customHeight="1" x14ac:dyDescent="0.2">
      <c r="B89" s="25"/>
      <c r="C89" s="22" t="s">
        <v>17</v>
      </c>
      <c r="F89" s="20" t="str">
        <f>F12</f>
        <v xml:space="preserve"> </v>
      </c>
      <c r="I89" s="22" t="s">
        <v>19</v>
      </c>
      <c r="J89" s="48">
        <f>IF(J12="","",J12)</f>
        <v>0</v>
      </c>
      <c r="L89" s="25"/>
    </row>
    <row r="90" spans="2:47" s="1" customFormat="1" ht="7" customHeight="1" x14ac:dyDescent="0.2">
      <c r="B90" s="25"/>
      <c r="L90" s="25"/>
    </row>
    <row r="91" spans="2:47" s="1" customFormat="1" ht="15.25" customHeight="1" x14ac:dyDescent="0.2">
      <c r="B91" s="25"/>
      <c r="C91" s="22" t="s">
        <v>20</v>
      </c>
      <c r="F91" s="20" t="str">
        <f>E15</f>
        <v xml:space="preserve"> </v>
      </c>
      <c r="I91" s="22" t="s">
        <v>24</v>
      </c>
      <c r="J91" s="23" t="str">
        <f>E21</f>
        <v xml:space="preserve"> </v>
      </c>
      <c r="L91" s="25"/>
    </row>
    <row r="92" spans="2:47" s="1" customFormat="1" ht="15.25" customHeight="1" x14ac:dyDescent="0.2">
      <c r="B92" s="25"/>
      <c r="C92" s="22" t="s">
        <v>23</v>
      </c>
      <c r="F92" s="20" t="str">
        <f>IF(E18="","",E18)</f>
        <v xml:space="preserve"> </v>
      </c>
      <c r="I92" s="22" t="s">
        <v>26</v>
      </c>
      <c r="J92" s="23" t="str">
        <f>E24</f>
        <v xml:space="preserve"> </v>
      </c>
      <c r="L92" s="25"/>
    </row>
    <row r="93" spans="2:47" s="1" customFormat="1" ht="10.4" customHeight="1" x14ac:dyDescent="0.2">
      <c r="B93" s="25"/>
      <c r="L93" s="25"/>
    </row>
    <row r="94" spans="2:47" s="1" customFormat="1" ht="29.25" customHeight="1" x14ac:dyDescent="0.2">
      <c r="B94" s="25"/>
      <c r="C94" s="100" t="s">
        <v>85</v>
      </c>
      <c r="D94" s="92"/>
      <c r="E94" s="92"/>
      <c r="F94" s="92"/>
      <c r="G94" s="92"/>
      <c r="H94" s="92"/>
      <c r="I94" s="92"/>
      <c r="J94" s="101" t="s">
        <v>86</v>
      </c>
      <c r="K94" s="92"/>
      <c r="L94" s="25"/>
    </row>
    <row r="95" spans="2:47" s="1" customFormat="1" ht="10.4" customHeight="1" x14ac:dyDescent="0.2">
      <c r="B95" s="25"/>
      <c r="L95" s="25"/>
    </row>
    <row r="96" spans="2:47" s="1" customFormat="1" ht="22.9" customHeight="1" x14ac:dyDescent="0.2">
      <c r="B96" s="25"/>
      <c r="C96" s="102" t="s">
        <v>1272</v>
      </c>
      <c r="J96" s="62">
        <f>J122</f>
        <v>0</v>
      </c>
      <c r="L96" s="25"/>
      <c r="AU96" s="13" t="s">
        <v>87</v>
      </c>
    </row>
    <row r="97" spans="2:12" s="8" customFormat="1" ht="25" customHeight="1" x14ac:dyDescent="0.2">
      <c r="B97" s="103"/>
      <c r="D97" s="104" t="s">
        <v>88</v>
      </c>
      <c r="E97" s="105"/>
      <c r="F97" s="105"/>
      <c r="G97" s="105"/>
      <c r="H97" s="105"/>
      <c r="I97" s="105"/>
      <c r="J97" s="106">
        <f>J123</f>
        <v>0</v>
      </c>
      <c r="L97" s="103"/>
    </row>
    <row r="98" spans="2:12" s="9" customFormat="1" ht="19.899999999999999" customHeight="1" x14ac:dyDescent="0.2">
      <c r="B98" s="107"/>
      <c r="D98" s="108" t="s">
        <v>1185</v>
      </c>
      <c r="E98" s="109"/>
      <c r="F98" s="109"/>
      <c r="G98" s="109"/>
      <c r="H98" s="109"/>
      <c r="I98" s="109"/>
      <c r="J98" s="110">
        <f>J124</f>
        <v>0</v>
      </c>
      <c r="L98" s="107"/>
    </row>
    <row r="99" spans="2:12" s="9" customFormat="1" ht="19.899999999999999" customHeight="1" x14ac:dyDescent="0.2">
      <c r="B99" s="107"/>
      <c r="D99" s="108" t="s">
        <v>1186</v>
      </c>
      <c r="E99" s="109"/>
      <c r="F99" s="109"/>
      <c r="G99" s="109"/>
      <c r="H99" s="109"/>
      <c r="I99" s="109"/>
      <c r="J99" s="110">
        <f>J133</f>
        <v>0</v>
      </c>
      <c r="L99" s="107"/>
    </row>
    <row r="100" spans="2:12" s="9" customFormat="1" ht="19.899999999999999" customHeight="1" x14ac:dyDescent="0.2">
      <c r="B100" s="107"/>
      <c r="D100" s="108" t="s">
        <v>1187</v>
      </c>
      <c r="E100" s="109"/>
      <c r="F100" s="109"/>
      <c r="G100" s="109"/>
      <c r="H100" s="109"/>
      <c r="I100" s="109"/>
      <c r="J100" s="110">
        <f>J136</f>
        <v>0</v>
      </c>
      <c r="L100" s="107"/>
    </row>
    <row r="101" spans="2:12" s="9" customFormat="1" ht="19.899999999999999" customHeight="1" x14ac:dyDescent="0.2">
      <c r="B101" s="107"/>
      <c r="D101" s="108" t="s">
        <v>1076</v>
      </c>
      <c r="E101" s="109"/>
      <c r="F101" s="109"/>
      <c r="G101" s="109"/>
      <c r="H101" s="109"/>
      <c r="I101" s="109"/>
      <c r="J101" s="110">
        <f>J140</f>
        <v>0</v>
      </c>
      <c r="L101" s="107"/>
    </row>
    <row r="102" spans="2:12" s="9" customFormat="1" ht="19.899999999999999" customHeight="1" x14ac:dyDescent="0.2">
      <c r="B102" s="107"/>
      <c r="D102" s="108" t="s">
        <v>94</v>
      </c>
      <c r="E102" s="109"/>
      <c r="F102" s="109"/>
      <c r="G102" s="109"/>
      <c r="H102" s="109"/>
      <c r="I102" s="109"/>
      <c r="J102" s="110">
        <f>J155</f>
        <v>0</v>
      </c>
      <c r="L102" s="107"/>
    </row>
    <row r="103" spans="2:12" s="1" customFormat="1" ht="21.75" customHeight="1" x14ac:dyDescent="0.2">
      <c r="B103" s="25"/>
      <c r="L103" s="25"/>
    </row>
    <row r="104" spans="2:12" s="1" customFormat="1" ht="7" customHeight="1" x14ac:dyDescent="0.2">
      <c r="B104" s="40"/>
      <c r="C104" s="41"/>
      <c r="D104" s="41"/>
      <c r="E104" s="41"/>
      <c r="F104" s="41"/>
      <c r="G104" s="41"/>
      <c r="H104" s="41"/>
      <c r="I104" s="41"/>
      <c r="J104" s="41"/>
      <c r="K104" s="41"/>
      <c r="L104" s="25"/>
    </row>
    <row r="108" spans="2:12" s="1" customFormat="1" ht="7" customHeight="1" x14ac:dyDescent="0.2">
      <c r="B108" s="42"/>
      <c r="C108" s="43"/>
      <c r="D108" s="43"/>
      <c r="E108" s="43"/>
      <c r="F108" s="43"/>
      <c r="G108" s="43"/>
      <c r="H108" s="43"/>
      <c r="I108" s="43"/>
      <c r="J108" s="43"/>
      <c r="K108" s="43"/>
      <c r="L108" s="25"/>
    </row>
    <row r="109" spans="2:12" s="1" customFormat="1" ht="25" customHeight="1" x14ac:dyDescent="0.2">
      <c r="B109" s="25"/>
      <c r="C109" s="17" t="s">
        <v>1270</v>
      </c>
      <c r="L109" s="25"/>
    </row>
    <row r="110" spans="2:12" s="1" customFormat="1" ht="7" customHeight="1" x14ac:dyDescent="0.2">
      <c r="B110" s="25"/>
      <c r="L110" s="25"/>
    </row>
    <row r="111" spans="2:12" s="1" customFormat="1" ht="12" customHeight="1" x14ac:dyDescent="0.2">
      <c r="B111" s="25"/>
      <c r="C111" s="22" t="s">
        <v>13</v>
      </c>
      <c r="L111" s="25"/>
    </row>
    <row r="112" spans="2:12" s="1" customFormat="1" ht="16.5" customHeight="1" x14ac:dyDescent="0.2">
      <c r="B112" s="25"/>
      <c r="E112" s="197" t="str">
        <f>E7</f>
        <v>Prístavba chladiarne a mraziarne</v>
      </c>
      <c r="F112" s="198"/>
      <c r="G112" s="198"/>
      <c r="H112" s="198"/>
      <c r="L112" s="25"/>
    </row>
    <row r="113" spans="2:65" s="1" customFormat="1" ht="12" customHeight="1" x14ac:dyDescent="0.2">
      <c r="B113" s="25"/>
      <c r="C113" s="22" t="s">
        <v>83</v>
      </c>
      <c r="L113" s="25"/>
    </row>
    <row r="114" spans="2:65" s="1" customFormat="1" ht="16.5" customHeight="1" x14ac:dyDescent="0.2">
      <c r="B114" s="25"/>
      <c r="E114" s="183" t="str">
        <f>E9</f>
        <v>SO07 - Areálové NN rozvody</v>
      </c>
      <c r="F114" s="196"/>
      <c r="G114" s="196"/>
      <c r="H114" s="196"/>
      <c r="L114" s="25"/>
    </row>
    <row r="115" spans="2:65" s="1" customFormat="1" ht="7" customHeight="1" x14ac:dyDescent="0.2">
      <c r="B115" s="25"/>
      <c r="L115" s="25"/>
    </row>
    <row r="116" spans="2:65" s="1" customFormat="1" ht="12" customHeight="1" x14ac:dyDescent="0.2">
      <c r="B116" s="25"/>
      <c r="C116" s="22" t="s">
        <v>17</v>
      </c>
      <c r="F116" s="20" t="str">
        <f>F12</f>
        <v xml:space="preserve"> </v>
      </c>
      <c r="I116" s="22" t="s">
        <v>19</v>
      </c>
      <c r="J116" s="48">
        <f>IF(J12="","",J12)</f>
        <v>0</v>
      </c>
      <c r="L116" s="25"/>
    </row>
    <row r="117" spans="2:65" s="1" customFormat="1" ht="7" customHeight="1" x14ac:dyDescent="0.2">
      <c r="B117" s="25"/>
      <c r="L117" s="25"/>
    </row>
    <row r="118" spans="2:65" s="1" customFormat="1" ht="15.25" customHeight="1" x14ac:dyDescent="0.2">
      <c r="B118" s="25"/>
      <c r="C118" s="22" t="s">
        <v>20</v>
      </c>
      <c r="F118" s="20" t="str">
        <f>E15</f>
        <v xml:space="preserve"> </v>
      </c>
      <c r="I118" s="22" t="s">
        <v>24</v>
      </c>
      <c r="J118" s="23" t="str">
        <f>E21</f>
        <v xml:space="preserve"> </v>
      </c>
      <c r="L118" s="25"/>
    </row>
    <row r="119" spans="2:65" s="1" customFormat="1" ht="15.25" customHeight="1" x14ac:dyDescent="0.2">
      <c r="B119" s="25"/>
      <c r="C119" s="22" t="s">
        <v>23</v>
      </c>
      <c r="F119" s="20" t="str">
        <f>IF(E18="","",E18)</f>
        <v xml:space="preserve"> </v>
      </c>
      <c r="I119" s="22" t="s">
        <v>26</v>
      </c>
      <c r="J119" s="23" t="str">
        <f>E24</f>
        <v xml:space="preserve"> </v>
      </c>
      <c r="L119" s="25"/>
    </row>
    <row r="120" spans="2:65" s="1" customFormat="1" ht="10.4" customHeight="1" x14ac:dyDescent="0.2">
      <c r="B120" s="25"/>
      <c r="L120" s="25"/>
    </row>
    <row r="121" spans="2:65" s="10" customFormat="1" ht="29.25" customHeight="1" x14ac:dyDescent="0.2">
      <c r="B121" s="111"/>
      <c r="C121" s="112" t="s">
        <v>95</v>
      </c>
      <c r="D121" s="113" t="s">
        <v>53</v>
      </c>
      <c r="E121" s="113" t="s">
        <v>49</v>
      </c>
      <c r="F121" s="113" t="s">
        <v>50</v>
      </c>
      <c r="G121" s="113" t="s">
        <v>96</v>
      </c>
      <c r="H121" s="113" t="s">
        <v>97</v>
      </c>
      <c r="I121" s="113" t="s">
        <v>98</v>
      </c>
      <c r="J121" s="114" t="s">
        <v>86</v>
      </c>
      <c r="K121" s="115" t="s">
        <v>99</v>
      </c>
      <c r="L121" s="111"/>
      <c r="M121" s="55" t="s">
        <v>1</v>
      </c>
      <c r="N121" s="56" t="s">
        <v>32</v>
      </c>
      <c r="O121" s="56" t="s">
        <v>100</v>
      </c>
      <c r="P121" s="56" t="s">
        <v>101</v>
      </c>
      <c r="Q121" s="56" t="s">
        <v>102</v>
      </c>
      <c r="R121" s="56" t="s">
        <v>103</v>
      </c>
      <c r="S121" s="56" t="s">
        <v>104</v>
      </c>
      <c r="T121" s="57" t="s">
        <v>105</v>
      </c>
    </row>
    <row r="122" spans="2:65" s="1" customFormat="1" ht="22.9" customHeight="1" x14ac:dyDescent="0.35">
      <c r="B122" s="25"/>
      <c r="C122" s="60" t="s">
        <v>1272</v>
      </c>
      <c r="J122" s="116">
        <f>BK122</f>
        <v>0</v>
      </c>
      <c r="L122" s="25"/>
      <c r="M122" s="58"/>
      <c r="N122" s="49"/>
      <c r="O122" s="49"/>
      <c r="P122" s="117">
        <f>P123</f>
        <v>353.57009999999997</v>
      </c>
      <c r="Q122" s="49"/>
      <c r="R122" s="117">
        <f>R123</f>
        <v>8.2212200000000006</v>
      </c>
      <c r="S122" s="49"/>
      <c r="T122" s="118">
        <f>T123</f>
        <v>0</v>
      </c>
      <c r="AT122" s="13" t="s">
        <v>66</v>
      </c>
      <c r="AU122" s="13" t="s">
        <v>87</v>
      </c>
      <c r="BK122" s="119">
        <f>BK123</f>
        <v>0</v>
      </c>
    </row>
    <row r="123" spans="2:65" s="11" customFormat="1" ht="25.9" customHeight="1" x14ac:dyDescent="0.35">
      <c r="B123" s="120"/>
      <c r="D123" s="121" t="s">
        <v>66</v>
      </c>
      <c r="E123" s="122" t="s">
        <v>106</v>
      </c>
      <c r="F123" s="122" t="s">
        <v>107</v>
      </c>
      <c r="J123" s="123">
        <f>BK123</f>
        <v>0</v>
      </c>
      <c r="L123" s="120"/>
      <c r="M123" s="124"/>
      <c r="P123" s="125">
        <f>P124+P133+P136+P140+P155</f>
        <v>353.57009999999997</v>
      </c>
      <c r="R123" s="125">
        <f>R124+R133+R136+R140+R155</f>
        <v>8.2212200000000006</v>
      </c>
      <c r="T123" s="126">
        <f>T124+T133+T136+T140+T155</f>
        <v>0</v>
      </c>
      <c r="AR123" s="121" t="s">
        <v>75</v>
      </c>
      <c r="AT123" s="127" t="s">
        <v>66</v>
      </c>
      <c r="AU123" s="127" t="s">
        <v>67</v>
      </c>
      <c r="AY123" s="121" t="s">
        <v>108</v>
      </c>
      <c r="BK123" s="128">
        <f>BK124+BK133+BK136+BK140+BK155</f>
        <v>0</v>
      </c>
    </row>
    <row r="124" spans="2:65" s="11" customFormat="1" ht="22.9" customHeight="1" x14ac:dyDescent="0.25">
      <c r="B124" s="120"/>
      <c r="D124" s="121" t="s">
        <v>66</v>
      </c>
      <c r="E124" s="129" t="s">
        <v>588</v>
      </c>
      <c r="F124" s="129" t="s">
        <v>1188</v>
      </c>
      <c r="J124" s="130">
        <f>BK124</f>
        <v>0</v>
      </c>
      <c r="L124" s="120"/>
      <c r="M124" s="124"/>
      <c r="P124" s="125">
        <f>SUM(P125:P132)</f>
        <v>24.698</v>
      </c>
      <c r="R124" s="125">
        <f>SUM(R125:R132)</f>
        <v>8.320000000000001E-3</v>
      </c>
      <c r="T124" s="126">
        <f>SUM(T125:T132)</f>
        <v>0</v>
      </c>
      <c r="AR124" s="121" t="s">
        <v>75</v>
      </c>
      <c r="AT124" s="127" t="s">
        <v>66</v>
      </c>
      <c r="AU124" s="127" t="s">
        <v>75</v>
      </c>
      <c r="AY124" s="121" t="s">
        <v>108</v>
      </c>
      <c r="BK124" s="128">
        <f>SUM(BK125:BK132)</f>
        <v>0</v>
      </c>
    </row>
    <row r="125" spans="2:65" s="1" customFormat="1" ht="24.25" customHeight="1" x14ac:dyDescent="0.2">
      <c r="B125" s="131"/>
      <c r="C125" s="132" t="s">
        <v>75</v>
      </c>
      <c r="D125" s="132" t="s">
        <v>111</v>
      </c>
      <c r="E125" s="133" t="s">
        <v>591</v>
      </c>
      <c r="F125" s="134" t="s">
        <v>1189</v>
      </c>
      <c r="G125" s="135" t="s">
        <v>114</v>
      </c>
      <c r="H125" s="136">
        <v>1</v>
      </c>
      <c r="I125" s="137"/>
      <c r="J125" s="137">
        <f t="shared" ref="J125:J132" si="0">ROUND(I125*H125,2)</f>
        <v>0</v>
      </c>
      <c r="K125" s="138"/>
      <c r="L125" s="25"/>
      <c r="M125" s="139" t="s">
        <v>1</v>
      </c>
      <c r="N125" s="140" t="s">
        <v>34</v>
      </c>
      <c r="O125" s="141">
        <v>7.29</v>
      </c>
      <c r="P125" s="141">
        <f t="shared" ref="P125:P132" si="1">O125*H125</f>
        <v>7.29</v>
      </c>
      <c r="Q125" s="141">
        <v>0</v>
      </c>
      <c r="R125" s="141">
        <f t="shared" ref="R125:R132" si="2">Q125*H125</f>
        <v>0</v>
      </c>
      <c r="S125" s="141">
        <v>0</v>
      </c>
      <c r="T125" s="142">
        <f t="shared" ref="T125:T132" si="3">S125*H125</f>
        <v>0</v>
      </c>
      <c r="AR125" s="143" t="s">
        <v>115</v>
      </c>
      <c r="AT125" s="143" t="s">
        <v>111</v>
      </c>
      <c r="AU125" s="143" t="s">
        <v>116</v>
      </c>
      <c r="AY125" s="13" t="s">
        <v>108</v>
      </c>
      <c r="BE125" s="144">
        <f t="shared" ref="BE125:BE132" si="4">IF(N125="základná",J125,0)</f>
        <v>0</v>
      </c>
      <c r="BF125" s="144">
        <f t="shared" ref="BF125:BF132" si="5">IF(N125="znížená",J125,0)</f>
        <v>0</v>
      </c>
      <c r="BG125" s="144">
        <f t="shared" ref="BG125:BG132" si="6">IF(N125="zákl. prenesená",J125,0)</f>
        <v>0</v>
      </c>
      <c r="BH125" s="144">
        <f t="shared" ref="BH125:BH132" si="7">IF(N125="zníž. prenesená",J125,0)</f>
        <v>0</v>
      </c>
      <c r="BI125" s="144">
        <f t="shared" ref="BI125:BI132" si="8">IF(N125="nulová",J125,0)</f>
        <v>0</v>
      </c>
      <c r="BJ125" s="13" t="s">
        <v>116</v>
      </c>
      <c r="BK125" s="144">
        <f t="shared" ref="BK125:BK132" si="9">ROUND(I125*H125,2)</f>
        <v>0</v>
      </c>
      <c r="BL125" s="13" t="s">
        <v>115</v>
      </c>
      <c r="BM125" s="143" t="s">
        <v>1190</v>
      </c>
    </row>
    <row r="126" spans="2:65" s="1" customFormat="1" ht="16.5" customHeight="1" x14ac:dyDescent="0.2">
      <c r="B126" s="131"/>
      <c r="C126" s="145" t="s">
        <v>116</v>
      </c>
      <c r="D126" s="145" t="s">
        <v>106</v>
      </c>
      <c r="E126" s="146" t="s">
        <v>595</v>
      </c>
      <c r="F126" s="147" t="s">
        <v>1191</v>
      </c>
      <c r="G126" s="148" t="s">
        <v>114</v>
      </c>
      <c r="H126" s="149">
        <v>1</v>
      </c>
      <c r="I126" s="150"/>
      <c r="J126" s="150">
        <f t="shared" si="0"/>
        <v>0</v>
      </c>
      <c r="K126" s="151"/>
      <c r="L126" s="152"/>
      <c r="M126" s="153" t="s">
        <v>1</v>
      </c>
      <c r="N126" s="154" t="s">
        <v>34</v>
      </c>
      <c r="O126" s="141">
        <v>0</v>
      </c>
      <c r="P126" s="141">
        <f t="shared" si="1"/>
        <v>0</v>
      </c>
      <c r="Q126" s="141">
        <v>0</v>
      </c>
      <c r="R126" s="141">
        <f t="shared" si="2"/>
        <v>0</v>
      </c>
      <c r="S126" s="141">
        <v>0</v>
      </c>
      <c r="T126" s="142">
        <f t="shared" si="3"/>
        <v>0</v>
      </c>
      <c r="AR126" s="143" t="s">
        <v>136</v>
      </c>
      <c r="AT126" s="143" t="s">
        <v>106</v>
      </c>
      <c r="AU126" s="143" t="s">
        <v>116</v>
      </c>
      <c r="AY126" s="13" t="s">
        <v>108</v>
      </c>
      <c r="BE126" s="144">
        <f t="shared" si="4"/>
        <v>0</v>
      </c>
      <c r="BF126" s="144">
        <f t="shared" si="5"/>
        <v>0</v>
      </c>
      <c r="BG126" s="144">
        <f t="shared" si="6"/>
        <v>0</v>
      </c>
      <c r="BH126" s="144">
        <f t="shared" si="7"/>
        <v>0</v>
      </c>
      <c r="BI126" s="144">
        <f t="shared" si="8"/>
        <v>0</v>
      </c>
      <c r="BJ126" s="13" t="s">
        <v>116</v>
      </c>
      <c r="BK126" s="144">
        <f t="shared" si="9"/>
        <v>0</v>
      </c>
      <c r="BL126" s="13" t="s">
        <v>115</v>
      </c>
      <c r="BM126" s="143" t="s">
        <v>1192</v>
      </c>
    </row>
    <row r="127" spans="2:65" s="1" customFormat="1" ht="24.25" customHeight="1" x14ac:dyDescent="0.2">
      <c r="B127" s="131"/>
      <c r="C127" s="132" t="s">
        <v>110</v>
      </c>
      <c r="D127" s="132" t="s">
        <v>111</v>
      </c>
      <c r="E127" s="133" t="s">
        <v>599</v>
      </c>
      <c r="F127" s="134" t="s">
        <v>600</v>
      </c>
      <c r="G127" s="135" t="s">
        <v>114</v>
      </c>
      <c r="H127" s="136">
        <v>16</v>
      </c>
      <c r="I127" s="137"/>
      <c r="J127" s="137">
        <f t="shared" si="0"/>
        <v>0</v>
      </c>
      <c r="K127" s="138"/>
      <c r="L127" s="25"/>
      <c r="M127" s="139" t="s">
        <v>1</v>
      </c>
      <c r="N127" s="140" t="s">
        <v>34</v>
      </c>
      <c r="O127" s="141">
        <v>0.66800000000000004</v>
      </c>
      <c r="P127" s="141">
        <f t="shared" si="1"/>
        <v>10.688000000000001</v>
      </c>
      <c r="Q127" s="141">
        <v>0</v>
      </c>
      <c r="R127" s="141">
        <f t="shared" si="2"/>
        <v>0</v>
      </c>
      <c r="S127" s="141">
        <v>0</v>
      </c>
      <c r="T127" s="142">
        <f t="shared" si="3"/>
        <v>0</v>
      </c>
      <c r="AR127" s="143" t="s">
        <v>115</v>
      </c>
      <c r="AT127" s="143" t="s">
        <v>111</v>
      </c>
      <c r="AU127" s="143" t="s">
        <v>116</v>
      </c>
      <c r="AY127" s="13" t="s">
        <v>108</v>
      </c>
      <c r="BE127" s="144">
        <f t="shared" si="4"/>
        <v>0</v>
      </c>
      <c r="BF127" s="144">
        <f t="shared" si="5"/>
        <v>0</v>
      </c>
      <c r="BG127" s="144">
        <f t="shared" si="6"/>
        <v>0</v>
      </c>
      <c r="BH127" s="144">
        <f t="shared" si="7"/>
        <v>0</v>
      </c>
      <c r="BI127" s="144">
        <f t="shared" si="8"/>
        <v>0</v>
      </c>
      <c r="BJ127" s="13" t="s">
        <v>116</v>
      </c>
      <c r="BK127" s="144">
        <f t="shared" si="9"/>
        <v>0</v>
      </c>
      <c r="BL127" s="13" t="s">
        <v>115</v>
      </c>
      <c r="BM127" s="143" t="s">
        <v>1193</v>
      </c>
    </row>
    <row r="128" spans="2:65" s="1" customFormat="1" ht="16.5" customHeight="1" x14ac:dyDescent="0.2">
      <c r="B128" s="131"/>
      <c r="C128" s="145" t="s">
        <v>125</v>
      </c>
      <c r="D128" s="145" t="s">
        <v>106</v>
      </c>
      <c r="E128" s="146" t="s">
        <v>603</v>
      </c>
      <c r="F128" s="147" t="s">
        <v>604</v>
      </c>
      <c r="G128" s="148" t="s">
        <v>114</v>
      </c>
      <c r="H128" s="149">
        <v>16</v>
      </c>
      <c r="I128" s="150"/>
      <c r="J128" s="150">
        <f t="shared" si="0"/>
        <v>0</v>
      </c>
      <c r="K128" s="151"/>
      <c r="L128" s="152"/>
      <c r="M128" s="153" t="s">
        <v>1</v>
      </c>
      <c r="N128" s="154" t="s">
        <v>34</v>
      </c>
      <c r="O128" s="141">
        <v>0</v>
      </c>
      <c r="P128" s="141">
        <f t="shared" si="1"/>
        <v>0</v>
      </c>
      <c r="Q128" s="141">
        <v>2.7E-4</v>
      </c>
      <c r="R128" s="141">
        <f t="shared" si="2"/>
        <v>4.3200000000000001E-3</v>
      </c>
      <c r="S128" s="141">
        <v>0</v>
      </c>
      <c r="T128" s="142">
        <f t="shared" si="3"/>
        <v>0</v>
      </c>
      <c r="AR128" s="143" t="s">
        <v>120</v>
      </c>
      <c r="AT128" s="143" t="s">
        <v>106</v>
      </c>
      <c r="AU128" s="143" t="s">
        <v>116</v>
      </c>
      <c r="AY128" s="13" t="s">
        <v>108</v>
      </c>
      <c r="BE128" s="144">
        <f t="shared" si="4"/>
        <v>0</v>
      </c>
      <c r="BF128" s="144">
        <f t="shared" si="5"/>
        <v>0</v>
      </c>
      <c r="BG128" s="144">
        <f t="shared" si="6"/>
        <v>0</v>
      </c>
      <c r="BH128" s="144">
        <f t="shared" si="7"/>
        <v>0</v>
      </c>
      <c r="BI128" s="144">
        <f t="shared" si="8"/>
        <v>0</v>
      </c>
      <c r="BJ128" s="13" t="s">
        <v>116</v>
      </c>
      <c r="BK128" s="144">
        <f t="shared" si="9"/>
        <v>0</v>
      </c>
      <c r="BL128" s="13" t="s">
        <v>120</v>
      </c>
      <c r="BM128" s="143" t="s">
        <v>1194</v>
      </c>
    </row>
    <row r="129" spans="2:65" s="1" customFormat="1" ht="33" customHeight="1" x14ac:dyDescent="0.2">
      <c r="B129" s="131"/>
      <c r="C129" s="132" t="s">
        <v>129</v>
      </c>
      <c r="D129" s="132" t="s">
        <v>111</v>
      </c>
      <c r="E129" s="133" t="s">
        <v>607</v>
      </c>
      <c r="F129" s="134" t="s">
        <v>608</v>
      </c>
      <c r="G129" s="135" t="s">
        <v>114</v>
      </c>
      <c r="H129" s="136">
        <v>4</v>
      </c>
      <c r="I129" s="137"/>
      <c r="J129" s="137">
        <f t="shared" si="0"/>
        <v>0</v>
      </c>
      <c r="K129" s="138"/>
      <c r="L129" s="25"/>
      <c r="M129" s="139" t="s">
        <v>1</v>
      </c>
      <c r="N129" s="140" t="s">
        <v>34</v>
      </c>
      <c r="O129" s="141">
        <v>1.68</v>
      </c>
      <c r="P129" s="141">
        <f t="shared" si="1"/>
        <v>6.72</v>
      </c>
      <c r="Q129" s="141">
        <v>0</v>
      </c>
      <c r="R129" s="141">
        <f t="shared" si="2"/>
        <v>0</v>
      </c>
      <c r="S129" s="141">
        <v>0</v>
      </c>
      <c r="T129" s="142">
        <f t="shared" si="3"/>
        <v>0</v>
      </c>
      <c r="AR129" s="143" t="s">
        <v>115</v>
      </c>
      <c r="AT129" s="143" t="s">
        <v>111</v>
      </c>
      <c r="AU129" s="143" t="s">
        <v>116</v>
      </c>
      <c r="AY129" s="13" t="s">
        <v>108</v>
      </c>
      <c r="BE129" s="144">
        <f t="shared" si="4"/>
        <v>0</v>
      </c>
      <c r="BF129" s="144">
        <f t="shared" si="5"/>
        <v>0</v>
      </c>
      <c r="BG129" s="144">
        <f t="shared" si="6"/>
        <v>0</v>
      </c>
      <c r="BH129" s="144">
        <f t="shared" si="7"/>
        <v>0</v>
      </c>
      <c r="BI129" s="144">
        <f t="shared" si="8"/>
        <v>0</v>
      </c>
      <c r="BJ129" s="13" t="s">
        <v>116</v>
      </c>
      <c r="BK129" s="144">
        <f t="shared" si="9"/>
        <v>0</v>
      </c>
      <c r="BL129" s="13" t="s">
        <v>115</v>
      </c>
      <c r="BM129" s="143" t="s">
        <v>1195</v>
      </c>
    </row>
    <row r="130" spans="2:65" s="1" customFormat="1" ht="24.25" customHeight="1" x14ac:dyDescent="0.2">
      <c r="B130" s="131"/>
      <c r="C130" s="145" t="s">
        <v>133</v>
      </c>
      <c r="D130" s="145" t="s">
        <v>106</v>
      </c>
      <c r="E130" s="146" t="s">
        <v>611</v>
      </c>
      <c r="F130" s="147" t="s">
        <v>612</v>
      </c>
      <c r="G130" s="148" t="s">
        <v>114</v>
      </c>
      <c r="H130" s="149">
        <v>4</v>
      </c>
      <c r="I130" s="150"/>
      <c r="J130" s="150">
        <f t="shared" si="0"/>
        <v>0</v>
      </c>
      <c r="K130" s="151"/>
      <c r="L130" s="152"/>
      <c r="M130" s="153" t="s">
        <v>1</v>
      </c>
      <c r="N130" s="154" t="s">
        <v>34</v>
      </c>
      <c r="O130" s="141">
        <v>0</v>
      </c>
      <c r="P130" s="141">
        <f t="shared" si="1"/>
        <v>0</v>
      </c>
      <c r="Q130" s="141">
        <v>1E-3</v>
      </c>
      <c r="R130" s="141">
        <f t="shared" si="2"/>
        <v>4.0000000000000001E-3</v>
      </c>
      <c r="S130" s="141">
        <v>0</v>
      </c>
      <c r="T130" s="142">
        <f t="shared" si="3"/>
        <v>0</v>
      </c>
      <c r="AR130" s="143" t="s">
        <v>136</v>
      </c>
      <c r="AT130" s="143" t="s">
        <v>106</v>
      </c>
      <c r="AU130" s="143" t="s">
        <v>116</v>
      </c>
      <c r="AY130" s="13" t="s">
        <v>108</v>
      </c>
      <c r="BE130" s="144">
        <f t="shared" si="4"/>
        <v>0</v>
      </c>
      <c r="BF130" s="144">
        <f t="shared" si="5"/>
        <v>0</v>
      </c>
      <c r="BG130" s="144">
        <f t="shared" si="6"/>
        <v>0</v>
      </c>
      <c r="BH130" s="144">
        <f t="shared" si="7"/>
        <v>0</v>
      </c>
      <c r="BI130" s="144">
        <f t="shared" si="8"/>
        <v>0</v>
      </c>
      <c r="BJ130" s="13" t="s">
        <v>116</v>
      </c>
      <c r="BK130" s="144">
        <f t="shared" si="9"/>
        <v>0</v>
      </c>
      <c r="BL130" s="13" t="s">
        <v>115</v>
      </c>
      <c r="BM130" s="143" t="s">
        <v>1196</v>
      </c>
    </row>
    <row r="131" spans="2:65" s="1" customFormat="1" ht="24.25" customHeight="1" x14ac:dyDescent="0.2">
      <c r="B131" s="131"/>
      <c r="C131" s="132" t="s">
        <v>138</v>
      </c>
      <c r="D131" s="132" t="s">
        <v>111</v>
      </c>
      <c r="E131" s="133" t="s">
        <v>615</v>
      </c>
      <c r="F131" s="134" t="s">
        <v>616</v>
      </c>
      <c r="G131" s="135" t="s">
        <v>114</v>
      </c>
      <c r="H131" s="136">
        <v>4</v>
      </c>
      <c r="I131" s="137"/>
      <c r="J131" s="137">
        <f t="shared" si="0"/>
        <v>0</v>
      </c>
      <c r="K131" s="138"/>
      <c r="L131" s="25"/>
      <c r="M131" s="139" t="s">
        <v>1</v>
      </c>
      <c r="N131" s="140" t="s">
        <v>34</v>
      </c>
      <c r="O131" s="141">
        <v>0</v>
      </c>
      <c r="P131" s="141">
        <f t="shared" si="1"/>
        <v>0</v>
      </c>
      <c r="Q131" s="141">
        <v>0</v>
      </c>
      <c r="R131" s="141">
        <f t="shared" si="2"/>
        <v>0</v>
      </c>
      <c r="S131" s="141">
        <v>0</v>
      </c>
      <c r="T131" s="142">
        <f t="shared" si="3"/>
        <v>0</v>
      </c>
      <c r="AR131" s="143" t="s">
        <v>115</v>
      </c>
      <c r="AT131" s="143" t="s">
        <v>111</v>
      </c>
      <c r="AU131" s="143" t="s">
        <v>116</v>
      </c>
      <c r="AY131" s="13" t="s">
        <v>108</v>
      </c>
      <c r="BE131" s="144">
        <f t="shared" si="4"/>
        <v>0</v>
      </c>
      <c r="BF131" s="144">
        <f t="shared" si="5"/>
        <v>0</v>
      </c>
      <c r="BG131" s="144">
        <f t="shared" si="6"/>
        <v>0</v>
      </c>
      <c r="BH131" s="144">
        <f t="shared" si="7"/>
        <v>0</v>
      </c>
      <c r="BI131" s="144">
        <f t="shared" si="8"/>
        <v>0</v>
      </c>
      <c r="BJ131" s="13" t="s">
        <v>116</v>
      </c>
      <c r="BK131" s="144">
        <f t="shared" si="9"/>
        <v>0</v>
      </c>
      <c r="BL131" s="13" t="s">
        <v>115</v>
      </c>
      <c r="BM131" s="143" t="s">
        <v>1197</v>
      </c>
    </row>
    <row r="132" spans="2:65" s="1" customFormat="1" ht="16.5" customHeight="1" x14ac:dyDescent="0.2">
      <c r="B132" s="131"/>
      <c r="C132" s="145" t="s">
        <v>142</v>
      </c>
      <c r="D132" s="145" t="s">
        <v>106</v>
      </c>
      <c r="E132" s="146" t="s">
        <v>619</v>
      </c>
      <c r="F132" s="147" t="s">
        <v>620</v>
      </c>
      <c r="G132" s="148" t="s">
        <v>114</v>
      </c>
      <c r="H132" s="149">
        <v>4</v>
      </c>
      <c r="I132" s="150"/>
      <c r="J132" s="150">
        <f t="shared" si="0"/>
        <v>0</v>
      </c>
      <c r="K132" s="151"/>
      <c r="L132" s="152"/>
      <c r="M132" s="153" t="s">
        <v>1</v>
      </c>
      <c r="N132" s="154" t="s">
        <v>34</v>
      </c>
      <c r="O132" s="141">
        <v>0</v>
      </c>
      <c r="P132" s="141">
        <f t="shared" si="1"/>
        <v>0</v>
      </c>
      <c r="Q132" s="141">
        <v>0</v>
      </c>
      <c r="R132" s="141">
        <f t="shared" si="2"/>
        <v>0</v>
      </c>
      <c r="S132" s="141">
        <v>0</v>
      </c>
      <c r="T132" s="142">
        <f t="shared" si="3"/>
        <v>0</v>
      </c>
      <c r="AR132" s="143" t="s">
        <v>136</v>
      </c>
      <c r="AT132" s="143" t="s">
        <v>106</v>
      </c>
      <c r="AU132" s="143" t="s">
        <v>116</v>
      </c>
      <c r="AY132" s="13" t="s">
        <v>108</v>
      </c>
      <c r="BE132" s="144">
        <f t="shared" si="4"/>
        <v>0</v>
      </c>
      <c r="BF132" s="144">
        <f t="shared" si="5"/>
        <v>0</v>
      </c>
      <c r="BG132" s="144">
        <f t="shared" si="6"/>
        <v>0</v>
      </c>
      <c r="BH132" s="144">
        <f t="shared" si="7"/>
        <v>0</v>
      </c>
      <c r="BI132" s="144">
        <f t="shared" si="8"/>
        <v>0</v>
      </c>
      <c r="BJ132" s="13" t="s">
        <v>116</v>
      </c>
      <c r="BK132" s="144">
        <f t="shared" si="9"/>
        <v>0</v>
      </c>
      <c r="BL132" s="13" t="s">
        <v>115</v>
      </c>
      <c r="BM132" s="143" t="s">
        <v>1198</v>
      </c>
    </row>
    <row r="133" spans="2:65" s="11" customFormat="1" ht="22.9" customHeight="1" x14ac:dyDescent="0.25">
      <c r="B133" s="120"/>
      <c r="D133" s="121" t="s">
        <v>66</v>
      </c>
      <c r="E133" s="129" t="s">
        <v>109</v>
      </c>
      <c r="F133" s="129" t="s">
        <v>81</v>
      </c>
      <c r="J133" s="130">
        <f>BK133</f>
        <v>0</v>
      </c>
      <c r="L133" s="120"/>
      <c r="M133" s="124"/>
      <c r="P133" s="125">
        <f>SUM(P134:P135)</f>
        <v>202.64</v>
      </c>
      <c r="R133" s="125">
        <f>SUM(R134:R135)</f>
        <v>3.5156000000000001</v>
      </c>
      <c r="T133" s="126">
        <f>SUM(T134:T135)</f>
        <v>0</v>
      </c>
      <c r="AR133" s="121" t="s">
        <v>110</v>
      </c>
      <c r="AT133" s="127" t="s">
        <v>66</v>
      </c>
      <c r="AU133" s="127" t="s">
        <v>75</v>
      </c>
      <c r="AY133" s="121" t="s">
        <v>108</v>
      </c>
      <c r="BK133" s="128">
        <f>SUM(BK134:BK135)</f>
        <v>0</v>
      </c>
    </row>
    <row r="134" spans="2:65" s="1" customFormat="1" ht="24.25" customHeight="1" x14ac:dyDescent="0.2">
      <c r="B134" s="131"/>
      <c r="C134" s="132" t="s">
        <v>146</v>
      </c>
      <c r="D134" s="132" t="s">
        <v>111</v>
      </c>
      <c r="E134" s="133" t="s">
        <v>1199</v>
      </c>
      <c r="F134" s="134" t="s">
        <v>1200</v>
      </c>
      <c r="G134" s="135" t="s">
        <v>157</v>
      </c>
      <c r="H134" s="136">
        <v>680</v>
      </c>
      <c r="I134" s="137"/>
      <c r="J134" s="137">
        <f>ROUND(I134*H134,2)</f>
        <v>0</v>
      </c>
      <c r="K134" s="138"/>
      <c r="L134" s="25"/>
      <c r="M134" s="139" t="s">
        <v>1</v>
      </c>
      <c r="N134" s="140" t="s">
        <v>34</v>
      </c>
      <c r="O134" s="141">
        <v>0.29799999999999999</v>
      </c>
      <c r="P134" s="141">
        <f>O134*H134</f>
        <v>202.64</v>
      </c>
      <c r="Q134" s="141">
        <v>0</v>
      </c>
      <c r="R134" s="141">
        <f>Q134*H134</f>
        <v>0</v>
      </c>
      <c r="S134" s="141">
        <v>0</v>
      </c>
      <c r="T134" s="142">
        <f>S134*H134</f>
        <v>0</v>
      </c>
      <c r="AR134" s="143" t="s">
        <v>115</v>
      </c>
      <c r="AT134" s="143" t="s">
        <v>111</v>
      </c>
      <c r="AU134" s="143" t="s">
        <v>116</v>
      </c>
      <c r="AY134" s="13" t="s">
        <v>108</v>
      </c>
      <c r="BE134" s="144">
        <f>IF(N134="základná",J134,0)</f>
        <v>0</v>
      </c>
      <c r="BF134" s="144">
        <f>IF(N134="znížená",J134,0)</f>
        <v>0</v>
      </c>
      <c r="BG134" s="144">
        <f>IF(N134="zákl. prenesená",J134,0)</f>
        <v>0</v>
      </c>
      <c r="BH134" s="144">
        <f>IF(N134="zníž. prenesená",J134,0)</f>
        <v>0</v>
      </c>
      <c r="BI134" s="144">
        <f>IF(N134="nulová",J134,0)</f>
        <v>0</v>
      </c>
      <c r="BJ134" s="13" t="s">
        <v>116</v>
      </c>
      <c r="BK134" s="144">
        <f>ROUND(I134*H134,2)</f>
        <v>0</v>
      </c>
      <c r="BL134" s="13" t="s">
        <v>115</v>
      </c>
      <c r="BM134" s="143" t="s">
        <v>1201</v>
      </c>
    </row>
    <row r="135" spans="2:65" s="1" customFormat="1" ht="16.5" customHeight="1" x14ac:dyDescent="0.2">
      <c r="B135" s="131"/>
      <c r="C135" s="145" t="s">
        <v>150</v>
      </c>
      <c r="D135" s="145" t="s">
        <v>106</v>
      </c>
      <c r="E135" s="146" t="s">
        <v>1202</v>
      </c>
      <c r="F135" s="147" t="s">
        <v>1203</v>
      </c>
      <c r="G135" s="148" t="s">
        <v>157</v>
      </c>
      <c r="H135" s="149">
        <v>680</v>
      </c>
      <c r="I135" s="150"/>
      <c r="J135" s="150">
        <f>ROUND(I135*H135,2)</f>
        <v>0</v>
      </c>
      <c r="K135" s="151"/>
      <c r="L135" s="152"/>
      <c r="M135" s="153" t="s">
        <v>1</v>
      </c>
      <c r="N135" s="154" t="s">
        <v>34</v>
      </c>
      <c r="O135" s="141">
        <v>0</v>
      </c>
      <c r="P135" s="141">
        <f>O135*H135</f>
        <v>0</v>
      </c>
      <c r="Q135" s="141">
        <v>5.1700000000000001E-3</v>
      </c>
      <c r="R135" s="141">
        <f>Q135*H135</f>
        <v>3.5156000000000001</v>
      </c>
      <c r="S135" s="141">
        <v>0</v>
      </c>
      <c r="T135" s="142">
        <f>S135*H135</f>
        <v>0</v>
      </c>
      <c r="AR135" s="143" t="s">
        <v>120</v>
      </c>
      <c r="AT135" s="143" t="s">
        <v>106</v>
      </c>
      <c r="AU135" s="143" t="s">
        <v>116</v>
      </c>
      <c r="AY135" s="13" t="s">
        <v>108</v>
      </c>
      <c r="BE135" s="144">
        <f>IF(N135="základná",J135,0)</f>
        <v>0</v>
      </c>
      <c r="BF135" s="144">
        <f>IF(N135="znížená",J135,0)</f>
        <v>0</v>
      </c>
      <c r="BG135" s="144">
        <f>IF(N135="zákl. prenesená",J135,0)</f>
        <v>0</v>
      </c>
      <c r="BH135" s="144">
        <f>IF(N135="zníž. prenesená",J135,0)</f>
        <v>0</v>
      </c>
      <c r="BI135" s="144">
        <f>IF(N135="nulová",J135,0)</f>
        <v>0</v>
      </c>
      <c r="BJ135" s="13" t="s">
        <v>116</v>
      </c>
      <c r="BK135" s="144">
        <f>ROUND(I135*H135,2)</f>
        <v>0</v>
      </c>
      <c r="BL135" s="13" t="s">
        <v>120</v>
      </c>
      <c r="BM135" s="143" t="s">
        <v>1204</v>
      </c>
    </row>
    <row r="136" spans="2:65" s="11" customFormat="1" ht="22.9" customHeight="1" x14ac:dyDescent="0.25">
      <c r="B136" s="120"/>
      <c r="D136" s="121" t="s">
        <v>66</v>
      </c>
      <c r="E136" s="129" t="s">
        <v>1205</v>
      </c>
      <c r="F136" s="129" t="s">
        <v>1206</v>
      </c>
      <c r="J136" s="130">
        <f>BK136</f>
        <v>0</v>
      </c>
      <c r="L136" s="120"/>
      <c r="M136" s="124"/>
      <c r="P136" s="125">
        <f>SUM(P137:P139)</f>
        <v>4.0049999999999999</v>
      </c>
      <c r="R136" s="125">
        <f>SUM(R137:R139)</f>
        <v>0</v>
      </c>
      <c r="T136" s="126">
        <f>SUM(T137:T139)</f>
        <v>0</v>
      </c>
      <c r="AR136" s="121" t="s">
        <v>110</v>
      </c>
      <c r="AT136" s="127" t="s">
        <v>66</v>
      </c>
      <c r="AU136" s="127" t="s">
        <v>75</v>
      </c>
      <c r="AY136" s="121" t="s">
        <v>108</v>
      </c>
      <c r="BK136" s="128">
        <f>SUM(BK137:BK139)</f>
        <v>0</v>
      </c>
    </row>
    <row r="137" spans="2:65" s="1" customFormat="1" ht="16.5" customHeight="1" x14ac:dyDescent="0.2">
      <c r="B137" s="131"/>
      <c r="C137" s="132" t="s">
        <v>272</v>
      </c>
      <c r="D137" s="132" t="s">
        <v>111</v>
      </c>
      <c r="E137" s="133" t="s">
        <v>1207</v>
      </c>
      <c r="F137" s="134" t="s">
        <v>1208</v>
      </c>
      <c r="G137" s="135" t="s">
        <v>114</v>
      </c>
      <c r="H137" s="136">
        <v>3</v>
      </c>
      <c r="I137" s="137"/>
      <c r="J137" s="137">
        <f>ROUND(I137*H137,2)</f>
        <v>0</v>
      </c>
      <c r="K137" s="138"/>
      <c r="L137" s="25"/>
      <c r="M137" s="139" t="s">
        <v>1</v>
      </c>
      <c r="N137" s="140" t="s">
        <v>34</v>
      </c>
      <c r="O137" s="141">
        <v>0.71499999999999997</v>
      </c>
      <c r="P137" s="141">
        <f>O137*H137</f>
        <v>2.145</v>
      </c>
      <c r="Q137" s="141">
        <v>0</v>
      </c>
      <c r="R137" s="141">
        <f>Q137*H137</f>
        <v>0</v>
      </c>
      <c r="S137" s="141">
        <v>0</v>
      </c>
      <c r="T137" s="142">
        <f>S137*H137</f>
        <v>0</v>
      </c>
      <c r="AR137" s="143" t="s">
        <v>115</v>
      </c>
      <c r="AT137" s="143" t="s">
        <v>111</v>
      </c>
      <c r="AU137" s="143" t="s">
        <v>116</v>
      </c>
      <c r="AY137" s="13" t="s">
        <v>108</v>
      </c>
      <c r="BE137" s="144">
        <f>IF(N137="základná",J137,0)</f>
        <v>0</v>
      </c>
      <c r="BF137" s="144">
        <f>IF(N137="znížená",J137,0)</f>
        <v>0</v>
      </c>
      <c r="BG137" s="144">
        <f>IF(N137="zákl. prenesená",J137,0)</f>
        <v>0</v>
      </c>
      <c r="BH137" s="144">
        <f>IF(N137="zníž. prenesená",J137,0)</f>
        <v>0</v>
      </c>
      <c r="BI137" s="144">
        <f>IF(N137="nulová",J137,0)</f>
        <v>0</v>
      </c>
      <c r="BJ137" s="13" t="s">
        <v>116</v>
      </c>
      <c r="BK137" s="144">
        <f>ROUND(I137*H137,2)</f>
        <v>0</v>
      </c>
      <c r="BL137" s="13" t="s">
        <v>115</v>
      </c>
      <c r="BM137" s="143" t="s">
        <v>1209</v>
      </c>
    </row>
    <row r="138" spans="2:65" s="1" customFormat="1" ht="16.5" customHeight="1" x14ac:dyDescent="0.2">
      <c r="B138" s="131"/>
      <c r="C138" s="145" t="s">
        <v>276</v>
      </c>
      <c r="D138" s="145" t="s">
        <v>106</v>
      </c>
      <c r="E138" s="146" t="s">
        <v>1210</v>
      </c>
      <c r="F138" s="147" t="s">
        <v>1211</v>
      </c>
      <c r="G138" s="148" t="s">
        <v>114</v>
      </c>
      <c r="H138" s="149">
        <v>3</v>
      </c>
      <c r="I138" s="150"/>
      <c r="J138" s="150">
        <f>ROUND(I138*H138,2)</f>
        <v>0</v>
      </c>
      <c r="K138" s="151"/>
      <c r="L138" s="152"/>
      <c r="M138" s="153" t="s">
        <v>1</v>
      </c>
      <c r="N138" s="154" t="s">
        <v>34</v>
      </c>
      <c r="O138" s="141">
        <v>0</v>
      </c>
      <c r="P138" s="141">
        <f>O138*H138</f>
        <v>0</v>
      </c>
      <c r="Q138" s="141">
        <v>0</v>
      </c>
      <c r="R138" s="141">
        <f>Q138*H138</f>
        <v>0</v>
      </c>
      <c r="S138" s="141">
        <v>0</v>
      </c>
      <c r="T138" s="142">
        <f>S138*H138</f>
        <v>0</v>
      </c>
      <c r="AR138" s="143" t="s">
        <v>136</v>
      </c>
      <c r="AT138" s="143" t="s">
        <v>106</v>
      </c>
      <c r="AU138" s="143" t="s">
        <v>116</v>
      </c>
      <c r="AY138" s="13" t="s">
        <v>108</v>
      </c>
      <c r="BE138" s="144">
        <f>IF(N138="základná",J138,0)</f>
        <v>0</v>
      </c>
      <c r="BF138" s="144">
        <f>IF(N138="znížená",J138,0)</f>
        <v>0</v>
      </c>
      <c r="BG138" s="144">
        <f>IF(N138="zákl. prenesená",J138,0)</f>
        <v>0</v>
      </c>
      <c r="BH138" s="144">
        <f>IF(N138="zníž. prenesená",J138,0)</f>
        <v>0</v>
      </c>
      <c r="BI138" s="144">
        <f>IF(N138="nulová",J138,0)</f>
        <v>0</v>
      </c>
      <c r="BJ138" s="13" t="s">
        <v>116</v>
      </c>
      <c r="BK138" s="144">
        <f>ROUND(I138*H138,2)</f>
        <v>0</v>
      </c>
      <c r="BL138" s="13" t="s">
        <v>115</v>
      </c>
      <c r="BM138" s="143" t="s">
        <v>1212</v>
      </c>
    </row>
    <row r="139" spans="2:65" s="1" customFormat="1" ht="16.5" customHeight="1" x14ac:dyDescent="0.2">
      <c r="B139" s="131"/>
      <c r="C139" s="132" t="s">
        <v>268</v>
      </c>
      <c r="D139" s="132" t="s">
        <v>111</v>
      </c>
      <c r="E139" s="133" t="s">
        <v>1213</v>
      </c>
      <c r="F139" s="134" t="s">
        <v>1214</v>
      </c>
      <c r="G139" s="135" t="s">
        <v>114</v>
      </c>
      <c r="H139" s="136">
        <v>3</v>
      </c>
      <c r="I139" s="137"/>
      <c r="J139" s="137">
        <f>ROUND(I139*H139,2)</f>
        <v>0</v>
      </c>
      <c r="K139" s="138"/>
      <c r="L139" s="25"/>
      <c r="M139" s="139" t="s">
        <v>1</v>
      </c>
      <c r="N139" s="140" t="s">
        <v>34</v>
      </c>
      <c r="O139" s="141">
        <v>0.62</v>
      </c>
      <c r="P139" s="141">
        <f>O139*H139</f>
        <v>1.8599999999999999</v>
      </c>
      <c r="Q139" s="141">
        <v>0</v>
      </c>
      <c r="R139" s="141">
        <f>Q139*H139</f>
        <v>0</v>
      </c>
      <c r="S139" s="141">
        <v>0</v>
      </c>
      <c r="T139" s="142">
        <f>S139*H139</f>
        <v>0</v>
      </c>
      <c r="AR139" s="143" t="s">
        <v>115</v>
      </c>
      <c r="AT139" s="143" t="s">
        <v>111</v>
      </c>
      <c r="AU139" s="143" t="s">
        <v>116</v>
      </c>
      <c r="AY139" s="13" t="s">
        <v>108</v>
      </c>
      <c r="BE139" s="144">
        <f>IF(N139="základná",J139,0)</f>
        <v>0</v>
      </c>
      <c r="BF139" s="144">
        <f>IF(N139="znížená",J139,0)</f>
        <v>0</v>
      </c>
      <c r="BG139" s="144">
        <f>IF(N139="zákl. prenesená",J139,0)</f>
        <v>0</v>
      </c>
      <c r="BH139" s="144">
        <f>IF(N139="zníž. prenesená",J139,0)</f>
        <v>0</v>
      </c>
      <c r="BI139" s="144">
        <f>IF(N139="nulová",J139,0)</f>
        <v>0</v>
      </c>
      <c r="BJ139" s="13" t="s">
        <v>116</v>
      </c>
      <c r="BK139" s="144">
        <f>ROUND(I139*H139,2)</f>
        <v>0</v>
      </c>
      <c r="BL139" s="13" t="s">
        <v>115</v>
      </c>
      <c r="BM139" s="143" t="s">
        <v>1215</v>
      </c>
    </row>
    <row r="140" spans="2:65" s="11" customFormat="1" ht="22.9" customHeight="1" x14ac:dyDescent="0.25">
      <c r="B140" s="120"/>
      <c r="D140" s="121" t="s">
        <v>66</v>
      </c>
      <c r="E140" s="129" t="s">
        <v>1078</v>
      </c>
      <c r="F140" s="129" t="s">
        <v>1079</v>
      </c>
      <c r="J140" s="130">
        <f>BK140</f>
        <v>0</v>
      </c>
      <c r="L140" s="120"/>
      <c r="M140" s="124"/>
      <c r="P140" s="125">
        <f>SUM(P141:P154)</f>
        <v>122.22709999999999</v>
      </c>
      <c r="R140" s="125">
        <f>SUM(R141:R154)</f>
        <v>4.6973000000000003</v>
      </c>
      <c r="T140" s="126">
        <f>SUM(T141:T154)</f>
        <v>0</v>
      </c>
      <c r="AR140" s="121" t="s">
        <v>110</v>
      </c>
      <c r="AT140" s="127" t="s">
        <v>66</v>
      </c>
      <c r="AU140" s="127" t="s">
        <v>75</v>
      </c>
      <c r="AY140" s="121" t="s">
        <v>108</v>
      </c>
      <c r="BK140" s="128">
        <f>SUM(BK141:BK154)</f>
        <v>0</v>
      </c>
    </row>
    <row r="141" spans="2:65" s="1" customFormat="1" ht="24.25" customHeight="1" x14ac:dyDescent="0.2">
      <c r="B141" s="131"/>
      <c r="C141" s="132" t="s">
        <v>154</v>
      </c>
      <c r="D141" s="132" t="s">
        <v>111</v>
      </c>
      <c r="E141" s="133" t="s">
        <v>1080</v>
      </c>
      <c r="F141" s="134" t="s">
        <v>1081</v>
      </c>
      <c r="G141" s="135" t="s">
        <v>157</v>
      </c>
      <c r="H141" s="136">
        <v>150</v>
      </c>
      <c r="I141" s="137"/>
      <c r="J141" s="137">
        <f t="shared" ref="J141:J154" si="10">ROUND(I141*H141,2)</f>
        <v>0</v>
      </c>
      <c r="K141" s="138"/>
      <c r="L141" s="25"/>
      <c r="M141" s="139" t="s">
        <v>1</v>
      </c>
      <c r="N141" s="140" t="s">
        <v>34</v>
      </c>
      <c r="O141" s="141">
        <v>0</v>
      </c>
      <c r="P141" s="141">
        <f t="shared" ref="P141:P154" si="11">O141*H141</f>
        <v>0</v>
      </c>
      <c r="Q141" s="141">
        <v>0</v>
      </c>
      <c r="R141" s="141">
        <f t="shared" ref="R141:R154" si="12">Q141*H141</f>
        <v>0</v>
      </c>
      <c r="S141" s="141">
        <v>0</v>
      </c>
      <c r="T141" s="142">
        <f t="shared" ref="T141:T154" si="13">S141*H141</f>
        <v>0</v>
      </c>
      <c r="AR141" s="143" t="s">
        <v>115</v>
      </c>
      <c r="AT141" s="143" t="s">
        <v>111</v>
      </c>
      <c r="AU141" s="143" t="s">
        <v>116</v>
      </c>
      <c r="AY141" s="13" t="s">
        <v>108</v>
      </c>
      <c r="BE141" s="144">
        <f t="shared" ref="BE141:BE154" si="14">IF(N141="základná",J141,0)</f>
        <v>0</v>
      </c>
      <c r="BF141" s="144">
        <f t="shared" ref="BF141:BF154" si="15">IF(N141="znížená",J141,0)</f>
        <v>0</v>
      </c>
      <c r="BG141" s="144">
        <f t="shared" ref="BG141:BG154" si="16">IF(N141="zákl. prenesená",J141,0)</f>
        <v>0</v>
      </c>
      <c r="BH141" s="144">
        <f t="shared" ref="BH141:BH154" si="17">IF(N141="zníž. prenesená",J141,0)</f>
        <v>0</v>
      </c>
      <c r="BI141" s="144">
        <f t="shared" ref="BI141:BI154" si="18">IF(N141="nulová",J141,0)</f>
        <v>0</v>
      </c>
      <c r="BJ141" s="13" t="s">
        <v>116</v>
      </c>
      <c r="BK141" s="144">
        <f t="shared" ref="BK141:BK154" si="19">ROUND(I141*H141,2)</f>
        <v>0</v>
      </c>
      <c r="BL141" s="13" t="s">
        <v>115</v>
      </c>
      <c r="BM141" s="143" t="s">
        <v>1216</v>
      </c>
    </row>
    <row r="142" spans="2:65" s="1" customFormat="1" ht="24.25" customHeight="1" x14ac:dyDescent="0.2">
      <c r="B142" s="131"/>
      <c r="C142" s="132" t="s">
        <v>159</v>
      </c>
      <c r="D142" s="132" t="s">
        <v>111</v>
      </c>
      <c r="E142" s="133" t="s">
        <v>1083</v>
      </c>
      <c r="F142" s="134" t="s">
        <v>1084</v>
      </c>
      <c r="G142" s="135" t="s">
        <v>157</v>
      </c>
      <c r="H142" s="136">
        <v>150</v>
      </c>
      <c r="I142" s="137"/>
      <c r="J142" s="137">
        <f t="shared" si="10"/>
        <v>0</v>
      </c>
      <c r="K142" s="138"/>
      <c r="L142" s="25"/>
      <c r="M142" s="139" t="s">
        <v>1</v>
      </c>
      <c r="N142" s="140" t="s">
        <v>34</v>
      </c>
      <c r="O142" s="141">
        <v>0.43159999999999998</v>
      </c>
      <c r="P142" s="141">
        <f t="shared" si="11"/>
        <v>64.739999999999995</v>
      </c>
      <c r="Q142" s="141">
        <v>0</v>
      </c>
      <c r="R142" s="141">
        <f t="shared" si="12"/>
        <v>0</v>
      </c>
      <c r="S142" s="141">
        <v>0</v>
      </c>
      <c r="T142" s="142">
        <f t="shared" si="13"/>
        <v>0</v>
      </c>
      <c r="AR142" s="143" t="s">
        <v>115</v>
      </c>
      <c r="AT142" s="143" t="s">
        <v>111</v>
      </c>
      <c r="AU142" s="143" t="s">
        <v>116</v>
      </c>
      <c r="AY142" s="13" t="s">
        <v>108</v>
      </c>
      <c r="BE142" s="144">
        <f t="shared" si="14"/>
        <v>0</v>
      </c>
      <c r="BF142" s="144">
        <f t="shared" si="15"/>
        <v>0</v>
      </c>
      <c r="BG142" s="144">
        <f t="shared" si="16"/>
        <v>0</v>
      </c>
      <c r="BH142" s="144">
        <f t="shared" si="17"/>
        <v>0</v>
      </c>
      <c r="BI142" s="144">
        <f t="shared" si="18"/>
        <v>0</v>
      </c>
      <c r="BJ142" s="13" t="s">
        <v>116</v>
      </c>
      <c r="BK142" s="144">
        <f t="shared" si="19"/>
        <v>0</v>
      </c>
      <c r="BL142" s="13" t="s">
        <v>115</v>
      </c>
      <c r="BM142" s="143" t="s">
        <v>1217</v>
      </c>
    </row>
    <row r="143" spans="2:65" s="1" customFormat="1" ht="33" customHeight="1" x14ac:dyDescent="0.2">
      <c r="B143" s="131"/>
      <c r="C143" s="132" t="s">
        <v>163</v>
      </c>
      <c r="D143" s="132" t="s">
        <v>111</v>
      </c>
      <c r="E143" s="133" t="s">
        <v>1086</v>
      </c>
      <c r="F143" s="134" t="s">
        <v>1087</v>
      </c>
      <c r="G143" s="135" t="s">
        <v>157</v>
      </c>
      <c r="H143" s="136">
        <v>150</v>
      </c>
      <c r="I143" s="137"/>
      <c r="J143" s="137">
        <f t="shared" si="10"/>
        <v>0</v>
      </c>
      <c r="K143" s="138"/>
      <c r="L143" s="25"/>
      <c r="M143" s="139" t="s">
        <v>1</v>
      </c>
      <c r="N143" s="140" t="s">
        <v>34</v>
      </c>
      <c r="O143" s="141">
        <v>0.16250000000000001</v>
      </c>
      <c r="P143" s="141">
        <f t="shared" si="11"/>
        <v>24.375</v>
      </c>
      <c r="Q143" s="141">
        <v>0</v>
      </c>
      <c r="R143" s="141">
        <f t="shared" si="12"/>
        <v>0</v>
      </c>
      <c r="S143" s="141">
        <v>0</v>
      </c>
      <c r="T143" s="142">
        <f t="shared" si="13"/>
        <v>0</v>
      </c>
      <c r="AR143" s="143" t="s">
        <v>115</v>
      </c>
      <c r="AT143" s="143" t="s">
        <v>111</v>
      </c>
      <c r="AU143" s="143" t="s">
        <v>116</v>
      </c>
      <c r="AY143" s="13" t="s">
        <v>108</v>
      </c>
      <c r="BE143" s="144">
        <f t="shared" si="14"/>
        <v>0</v>
      </c>
      <c r="BF143" s="144">
        <f t="shared" si="15"/>
        <v>0</v>
      </c>
      <c r="BG143" s="144">
        <f t="shared" si="16"/>
        <v>0</v>
      </c>
      <c r="BH143" s="144">
        <f t="shared" si="17"/>
        <v>0</v>
      </c>
      <c r="BI143" s="144">
        <f t="shared" si="18"/>
        <v>0</v>
      </c>
      <c r="BJ143" s="13" t="s">
        <v>116</v>
      </c>
      <c r="BK143" s="144">
        <f t="shared" si="19"/>
        <v>0</v>
      </c>
      <c r="BL143" s="13" t="s">
        <v>115</v>
      </c>
      <c r="BM143" s="143" t="s">
        <v>1218</v>
      </c>
    </row>
    <row r="144" spans="2:65" s="1" customFormat="1" ht="24.25" customHeight="1" x14ac:dyDescent="0.2">
      <c r="B144" s="131"/>
      <c r="C144" s="132" t="s">
        <v>167</v>
      </c>
      <c r="D144" s="132" t="s">
        <v>111</v>
      </c>
      <c r="E144" s="133" t="s">
        <v>1089</v>
      </c>
      <c r="F144" s="134" t="s">
        <v>1090</v>
      </c>
      <c r="G144" s="135" t="s">
        <v>114</v>
      </c>
      <c r="H144" s="136">
        <v>4</v>
      </c>
      <c r="I144" s="137"/>
      <c r="J144" s="137">
        <f t="shared" si="10"/>
        <v>0</v>
      </c>
      <c r="K144" s="138"/>
      <c r="L144" s="25"/>
      <c r="M144" s="139" t="s">
        <v>1</v>
      </c>
      <c r="N144" s="140" t="s">
        <v>34</v>
      </c>
      <c r="O144" s="141">
        <v>2.6949000000000001</v>
      </c>
      <c r="P144" s="141">
        <f t="shared" si="11"/>
        <v>10.7796</v>
      </c>
      <c r="Q144" s="141">
        <v>0</v>
      </c>
      <c r="R144" s="141">
        <f t="shared" si="12"/>
        <v>0</v>
      </c>
      <c r="S144" s="141">
        <v>0</v>
      </c>
      <c r="T144" s="142">
        <f t="shared" si="13"/>
        <v>0</v>
      </c>
      <c r="AR144" s="143" t="s">
        <v>115</v>
      </c>
      <c r="AT144" s="143" t="s">
        <v>111</v>
      </c>
      <c r="AU144" s="143" t="s">
        <v>116</v>
      </c>
      <c r="AY144" s="13" t="s">
        <v>108</v>
      </c>
      <c r="BE144" s="144">
        <f t="shared" si="14"/>
        <v>0</v>
      </c>
      <c r="BF144" s="144">
        <f t="shared" si="15"/>
        <v>0</v>
      </c>
      <c r="BG144" s="144">
        <f t="shared" si="16"/>
        <v>0</v>
      </c>
      <c r="BH144" s="144">
        <f t="shared" si="17"/>
        <v>0</v>
      </c>
      <c r="BI144" s="144">
        <f t="shared" si="18"/>
        <v>0</v>
      </c>
      <c r="BJ144" s="13" t="s">
        <v>116</v>
      </c>
      <c r="BK144" s="144">
        <f t="shared" si="19"/>
        <v>0</v>
      </c>
      <c r="BL144" s="13" t="s">
        <v>115</v>
      </c>
      <c r="BM144" s="143" t="s">
        <v>1219</v>
      </c>
    </row>
    <row r="145" spans="2:65" s="1" customFormat="1" ht="24.25" customHeight="1" x14ac:dyDescent="0.2">
      <c r="B145" s="131"/>
      <c r="C145" s="132" t="s">
        <v>171</v>
      </c>
      <c r="D145" s="132" t="s">
        <v>111</v>
      </c>
      <c r="E145" s="133" t="s">
        <v>1092</v>
      </c>
      <c r="F145" s="134" t="s">
        <v>1093</v>
      </c>
      <c r="G145" s="135" t="s">
        <v>1094</v>
      </c>
      <c r="H145" s="136">
        <v>10.5</v>
      </c>
      <c r="I145" s="137"/>
      <c r="J145" s="137">
        <f t="shared" si="10"/>
        <v>0</v>
      </c>
      <c r="K145" s="138"/>
      <c r="L145" s="25"/>
      <c r="M145" s="139" t="s">
        <v>1</v>
      </c>
      <c r="N145" s="140" t="s">
        <v>34</v>
      </c>
      <c r="O145" s="141">
        <v>0</v>
      </c>
      <c r="P145" s="141">
        <f t="shared" si="11"/>
        <v>0</v>
      </c>
      <c r="Q145" s="141">
        <v>0</v>
      </c>
      <c r="R145" s="141">
        <f t="shared" si="12"/>
        <v>0</v>
      </c>
      <c r="S145" s="141">
        <v>0</v>
      </c>
      <c r="T145" s="142">
        <f t="shared" si="13"/>
        <v>0</v>
      </c>
      <c r="AR145" s="143" t="s">
        <v>115</v>
      </c>
      <c r="AT145" s="143" t="s">
        <v>111</v>
      </c>
      <c r="AU145" s="143" t="s">
        <v>116</v>
      </c>
      <c r="AY145" s="13" t="s">
        <v>108</v>
      </c>
      <c r="BE145" s="144">
        <f t="shared" si="14"/>
        <v>0</v>
      </c>
      <c r="BF145" s="144">
        <f t="shared" si="15"/>
        <v>0</v>
      </c>
      <c r="BG145" s="144">
        <f t="shared" si="16"/>
        <v>0</v>
      </c>
      <c r="BH145" s="144">
        <f t="shared" si="17"/>
        <v>0</v>
      </c>
      <c r="BI145" s="144">
        <f t="shared" si="18"/>
        <v>0</v>
      </c>
      <c r="BJ145" s="13" t="s">
        <v>116</v>
      </c>
      <c r="BK145" s="144">
        <f t="shared" si="19"/>
        <v>0</v>
      </c>
      <c r="BL145" s="13" t="s">
        <v>115</v>
      </c>
      <c r="BM145" s="143" t="s">
        <v>1220</v>
      </c>
    </row>
    <row r="146" spans="2:65" s="1" customFormat="1" ht="33" customHeight="1" x14ac:dyDescent="0.2">
      <c r="B146" s="131"/>
      <c r="C146" s="132" t="s">
        <v>175</v>
      </c>
      <c r="D146" s="132" t="s">
        <v>111</v>
      </c>
      <c r="E146" s="133" t="s">
        <v>1221</v>
      </c>
      <c r="F146" s="134" t="s">
        <v>1222</v>
      </c>
      <c r="G146" s="135" t="s">
        <v>157</v>
      </c>
      <c r="H146" s="136">
        <v>25</v>
      </c>
      <c r="I146" s="137"/>
      <c r="J146" s="137">
        <f t="shared" si="10"/>
        <v>0</v>
      </c>
      <c r="K146" s="138"/>
      <c r="L146" s="25"/>
      <c r="M146" s="139" t="s">
        <v>1</v>
      </c>
      <c r="N146" s="140" t="s">
        <v>34</v>
      </c>
      <c r="O146" s="141">
        <v>0.55100000000000005</v>
      </c>
      <c r="P146" s="141">
        <f t="shared" si="11"/>
        <v>13.775</v>
      </c>
      <c r="Q146" s="141">
        <v>0</v>
      </c>
      <c r="R146" s="141">
        <f t="shared" si="12"/>
        <v>0</v>
      </c>
      <c r="S146" s="141">
        <v>0</v>
      </c>
      <c r="T146" s="142">
        <f t="shared" si="13"/>
        <v>0</v>
      </c>
      <c r="AR146" s="143" t="s">
        <v>115</v>
      </c>
      <c r="AT146" s="143" t="s">
        <v>111</v>
      </c>
      <c r="AU146" s="143" t="s">
        <v>116</v>
      </c>
      <c r="AY146" s="13" t="s">
        <v>108</v>
      </c>
      <c r="BE146" s="144">
        <f t="shared" si="14"/>
        <v>0</v>
      </c>
      <c r="BF146" s="144">
        <f t="shared" si="15"/>
        <v>0</v>
      </c>
      <c r="BG146" s="144">
        <f t="shared" si="16"/>
        <v>0</v>
      </c>
      <c r="BH146" s="144">
        <f t="shared" si="17"/>
        <v>0</v>
      </c>
      <c r="BI146" s="144">
        <f t="shared" si="18"/>
        <v>0</v>
      </c>
      <c r="BJ146" s="13" t="s">
        <v>116</v>
      </c>
      <c r="BK146" s="144">
        <f t="shared" si="19"/>
        <v>0</v>
      </c>
      <c r="BL146" s="13" t="s">
        <v>115</v>
      </c>
      <c r="BM146" s="143" t="s">
        <v>1223</v>
      </c>
    </row>
    <row r="147" spans="2:65" s="1" customFormat="1" ht="24.25" customHeight="1" x14ac:dyDescent="0.2">
      <c r="B147" s="131"/>
      <c r="C147" s="145" t="s">
        <v>179</v>
      </c>
      <c r="D147" s="145" t="s">
        <v>106</v>
      </c>
      <c r="E147" s="146" t="s">
        <v>1224</v>
      </c>
      <c r="F147" s="147" t="s">
        <v>1225</v>
      </c>
      <c r="G147" s="148" t="s">
        <v>1094</v>
      </c>
      <c r="H147" s="149">
        <v>2</v>
      </c>
      <c r="I147" s="150"/>
      <c r="J147" s="150">
        <f t="shared" si="10"/>
        <v>0</v>
      </c>
      <c r="K147" s="151"/>
      <c r="L147" s="152"/>
      <c r="M147" s="153" t="s">
        <v>1</v>
      </c>
      <c r="N147" s="154" t="s">
        <v>34</v>
      </c>
      <c r="O147" s="141">
        <v>0</v>
      </c>
      <c r="P147" s="141">
        <f t="shared" si="11"/>
        <v>0</v>
      </c>
      <c r="Q147" s="141">
        <v>2.2984</v>
      </c>
      <c r="R147" s="141">
        <f t="shared" si="12"/>
        <v>4.5968</v>
      </c>
      <c r="S147" s="141">
        <v>0</v>
      </c>
      <c r="T147" s="142">
        <f t="shared" si="13"/>
        <v>0</v>
      </c>
      <c r="AR147" s="143" t="s">
        <v>136</v>
      </c>
      <c r="AT147" s="143" t="s">
        <v>106</v>
      </c>
      <c r="AU147" s="143" t="s">
        <v>116</v>
      </c>
      <c r="AY147" s="13" t="s">
        <v>108</v>
      </c>
      <c r="BE147" s="144">
        <f t="shared" si="14"/>
        <v>0</v>
      </c>
      <c r="BF147" s="144">
        <f t="shared" si="15"/>
        <v>0</v>
      </c>
      <c r="BG147" s="144">
        <f t="shared" si="16"/>
        <v>0</v>
      </c>
      <c r="BH147" s="144">
        <f t="shared" si="17"/>
        <v>0</v>
      </c>
      <c r="BI147" s="144">
        <f t="shared" si="18"/>
        <v>0</v>
      </c>
      <c r="BJ147" s="13" t="s">
        <v>116</v>
      </c>
      <c r="BK147" s="144">
        <f t="shared" si="19"/>
        <v>0</v>
      </c>
      <c r="BL147" s="13" t="s">
        <v>115</v>
      </c>
      <c r="BM147" s="143" t="s">
        <v>1226</v>
      </c>
    </row>
    <row r="148" spans="2:65" s="1" customFormat="1" ht="24.25" customHeight="1" x14ac:dyDescent="0.2">
      <c r="B148" s="131"/>
      <c r="C148" s="132" t="s">
        <v>183</v>
      </c>
      <c r="D148" s="132" t="s">
        <v>111</v>
      </c>
      <c r="E148" s="133" t="s">
        <v>1096</v>
      </c>
      <c r="F148" s="134" t="s">
        <v>1097</v>
      </c>
      <c r="G148" s="135" t="s">
        <v>157</v>
      </c>
      <c r="H148" s="136">
        <v>250</v>
      </c>
      <c r="I148" s="137"/>
      <c r="J148" s="137">
        <f t="shared" si="10"/>
        <v>0</v>
      </c>
      <c r="K148" s="138"/>
      <c r="L148" s="25"/>
      <c r="M148" s="139" t="s">
        <v>1</v>
      </c>
      <c r="N148" s="140" t="s">
        <v>34</v>
      </c>
      <c r="O148" s="141">
        <v>0</v>
      </c>
      <c r="P148" s="141">
        <f t="shared" si="11"/>
        <v>0</v>
      </c>
      <c r="Q148" s="141">
        <v>0</v>
      </c>
      <c r="R148" s="141">
        <f t="shared" si="12"/>
        <v>0</v>
      </c>
      <c r="S148" s="141">
        <v>0</v>
      </c>
      <c r="T148" s="142">
        <f t="shared" si="13"/>
        <v>0</v>
      </c>
      <c r="AR148" s="143" t="s">
        <v>115</v>
      </c>
      <c r="AT148" s="143" t="s">
        <v>111</v>
      </c>
      <c r="AU148" s="143" t="s">
        <v>116</v>
      </c>
      <c r="AY148" s="13" t="s">
        <v>108</v>
      </c>
      <c r="BE148" s="144">
        <f t="shared" si="14"/>
        <v>0</v>
      </c>
      <c r="BF148" s="144">
        <f t="shared" si="15"/>
        <v>0</v>
      </c>
      <c r="BG148" s="144">
        <f t="shared" si="16"/>
        <v>0</v>
      </c>
      <c r="BH148" s="144">
        <f t="shared" si="17"/>
        <v>0</v>
      </c>
      <c r="BI148" s="144">
        <f t="shared" si="18"/>
        <v>0</v>
      </c>
      <c r="BJ148" s="13" t="s">
        <v>116</v>
      </c>
      <c r="BK148" s="144">
        <f t="shared" si="19"/>
        <v>0</v>
      </c>
      <c r="BL148" s="13" t="s">
        <v>115</v>
      </c>
      <c r="BM148" s="143" t="s">
        <v>1227</v>
      </c>
    </row>
    <row r="149" spans="2:65" s="1" customFormat="1" ht="21.75" customHeight="1" x14ac:dyDescent="0.2">
      <c r="B149" s="131"/>
      <c r="C149" s="145" t="s">
        <v>187</v>
      </c>
      <c r="D149" s="145" t="s">
        <v>106</v>
      </c>
      <c r="E149" s="146" t="s">
        <v>1099</v>
      </c>
      <c r="F149" s="147" t="s">
        <v>1100</v>
      </c>
      <c r="G149" s="148" t="s">
        <v>157</v>
      </c>
      <c r="H149" s="149">
        <v>250</v>
      </c>
      <c r="I149" s="150"/>
      <c r="J149" s="150">
        <f t="shared" si="10"/>
        <v>0</v>
      </c>
      <c r="K149" s="151"/>
      <c r="L149" s="152"/>
      <c r="M149" s="153" t="s">
        <v>1</v>
      </c>
      <c r="N149" s="154" t="s">
        <v>34</v>
      </c>
      <c r="O149" s="141">
        <v>0</v>
      </c>
      <c r="P149" s="141">
        <f t="shared" si="11"/>
        <v>0</v>
      </c>
      <c r="Q149" s="141">
        <v>0</v>
      </c>
      <c r="R149" s="141">
        <f t="shared" si="12"/>
        <v>0</v>
      </c>
      <c r="S149" s="141">
        <v>0</v>
      </c>
      <c r="T149" s="142">
        <f t="shared" si="13"/>
        <v>0</v>
      </c>
      <c r="AR149" s="143" t="s">
        <v>136</v>
      </c>
      <c r="AT149" s="143" t="s">
        <v>106</v>
      </c>
      <c r="AU149" s="143" t="s">
        <v>116</v>
      </c>
      <c r="AY149" s="13" t="s">
        <v>108</v>
      </c>
      <c r="BE149" s="144">
        <f t="shared" si="14"/>
        <v>0</v>
      </c>
      <c r="BF149" s="144">
        <f t="shared" si="15"/>
        <v>0</v>
      </c>
      <c r="BG149" s="144">
        <f t="shared" si="16"/>
        <v>0</v>
      </c>
      <c r="BH149" s="144">
        <f t="shared" si="17"/>
        <v>0</v>
      </c>
      <c r="BI149" s="144">
        <f t="shared" si="18"/>
        <v>0</v>
      </c>
      <c r="BJ149" s="13" t="s">
        <v>116</v>
      </c>
      <c r="BK149" s="144">
        <f t="shared" si="19"/>
        <v>0</v>
      </c>
      <c r="BL149" s="13" t="s">
        <v>115</v>
      </c>
      <c r="BM149" s="143" t="s">
        <v>1228</v>
      </c>
    </row>
    <row r="150" spans="2:65" s="1" customFormat="1" ht="24.25" customHeight="1" x14ac:dyDescent="0.2">
      <c r="B150" s="131"/>
      <c r="C150" s="132" t="s">
        <v>7</v>
      </c>
      <c r="D150" s="132" t="s">
        <v>111</v>
      </c>
      <c r="E150" s="133" t="s">
        <v>1229</v>
      </c>
      <c r="F150" s="134" t="s">
        <v>1230</v>
      </c>
      <c r="G150" s="135" t="s">
        <v>157</v>
      </c>
      <c r="H150" s="136">
        <v>150</v>
      </c>
      <c r="I150" s="137"/>
      <c r="J150" s="137">
        <f t="shared" si="10"/>
        <v>0</v>
      </c>
      <c r="K150" s="138"/>
      <c r="L150" s="25"/>
      <c r="M150" s="139" t="s">
        <v>1</v>
      </c>
      <c r="N150" s="140" t="s">
        <v>34</v>
      </c>
      <c r="O150" s="141">
        <v>7.0000000000000001E-3</v>
      </c>
      <c r="P150" s="141">
        <f t="shared" si="11"/>
        <v>1.05</v>
      </c>
      <c r="Q150" s="141">
        <v>0</v>
      </c>
      <c r="R150" s="141">
        <f t="shared" si="12"/>
        <v>0</v>
      </c>
      <c r="S150" s="141">
        <v>0</v>
      </c>
      <c r="T150" s="142">
        <f t="shared" si="13"/>
        <v>0</v>
      </c>
      <c r="AR150" s="143" t="s">
        <v>115</v>
      </c>
      <c r="AT150" s="143" t="s">
        <v>111</v>
      </c>
      <c r="AU150" s="143" t="s">
        <v>116</v>
      </c>
      <c r="AY150" s="13" t="s">
        <v>108</v>
      </c>
      <c r="BE150" s="144">
        <f t="shared" si="14"/>
        <v>0</v>
      </c>
      <c r="BF150" s="144">
        <f t="shared" si="15"/>
        <v>0</v>
      </c>
      <c r="BG150" s="144">
        <f t="shared" si="16"/>
        <v>0</v>
      </c>
      <c r="BH150" s="144">
        <f t="shared" si="17"/>
        <v>0</v>
      </c>
      <c r="BI150" s="144">
        <f t="shared" si="18"/>
        <v>0</v>
      </c>
      <c r="BJ150" s="13" t="s">
        <v>116</v>
      </c>
      <c r="BK150" s="144">
        <f t="shared" si="19"/>
        <v>0</v>
      </c>
      <c r="BL150" s="13" t="s">
        <v>115</v>
      </c>
      <c r="BM150" s="143" t="s">
        <v>1231</v>
      </c>
    </row>
    <row r="151" spans="2:65" s="1" customFormat="1" ht="24.25" customHeight="1" x14ac:dyDescent="0.2">
      <c r="B151" s="131"/>
      <c r="C151" s="145" t="s">
        <v>192</v>
      </c>
      <c r="D151" s="145" t="s">
        <v>106</v>
      </c>
      <c r="E151" s="146" t="s">
        <v>1232</v>
      </c>
      <c r="F151" s="147" t="s">
        <v>1233</v>
      </c>
      <c r="G151" s="148" t="s">
        <v>157</v>
      </c>
      <c r="H151" s="149">
        <v>150</v>
      </c>
      <c r="I151" s="150"/>
      <c r="J151" s="150">
        <f t="shared" si="10"/>
        <v>0</v>
      </c>
      <c r="K151" s="151"/>
      <c r="L151" s="152"/>
      <c r="M151" s="153" t="s">
        <v>1</v>
      </c>
      <c r="N151" s="154" t="s">
        <v>34</v>
      </c>
      <c r="O151" s="141">
        <v>0</v>
      </c>
      <c r="P151" s="141">
        <f t="shared" si="11"/>
        <v>0</v>
      </c>
      <c r="Q151" s="141">
        <v>6.7000000000000002E-4</v>
      </c>
      <c r="R151" s="141">
        <f t="shared" si="12"/>
        <v>0.10050000000000001</v>
      </c>
      <c r="S151" s="141">
        <v>0</v>
      </c>
      <c r="T151" s="142">
        <f t="shared" si="13"/>
        <v>0</v>
      </c>
      <c r="AR151" s="143" t="s">
        <v>136</v>
      </c>
      <c r="AT151" s="143" t="s">
        <v>106</v>
      </c>
      <c r="AU151" s="143" t="s">
        <v>116</v>
      </c>
      <c r="AY151" s="13" t="s">
        <v>108</v>
      </c>
      <c r="BE151" s="144">
        <f t="shared" si="14"/>
        <v>0</v>
      </c>
      <c r="BF151" s="144">
        <f t="shared" si="15"/>
        <v>0</v>
      </c>
      <c r="BG151" s="144">
        <f t="shared" si="16"/>
        <v>0</v>
      </c>
      <c r="BH151" s="144">
        <f t="shared" si="17"/>
        <v>0</v>
      </c>
      <c r="BI151" s="144">
        <f t="shared" si="18"/>
        <v>0</v>
      </c>
      <c r="BJ151" s="13" t="s">
        <v>116</v>
      </c>
      <c r="BK151" s="144">
        <f t="shared" si="19"/>
        <v>0</v>
      </c>
      <c r="BL151" s="13" t="s">
        <v>115</v>
      </c>
      <c r="BM151" s="143" t="s">
        <v>1234</v>
      </c>
    </row>
    <row r="152" spans="2:65" s="1" customFormat="1" ht="33" customHeight="1" x14ac:dyDescent="0.2">
      <c r="B152" s="131"/>
      <c r="C152" s="132" t="s">
        <v>196</v>
      </c>
      <c r="D152" s="132" t="s">
        <v>111</v>
      </c>
      <c r="E152" s="133" t="s">
        <v>1102</v>
      </c>
      <c r="F152" s="134" t="s">
        <v>1103</v>
      </c>
      <c r="G152" s="135" t="s">
        <v>157</v>
      </c>
      <c r="H152" s="136">
        <v>50</v>
      </c>
      <c r="I152" s="137"/>
      <c r="J152" s="137">
        <f t="shared" si="10"/>
        <v>0</v>
      </c>
      <c r="K152" s="138"/>
      <c r="L152" s="25"/>
      <c r="M152" s="139" t="s">
        <v>1</v>
      </c>
      <c r="N152" s="140" t="s">
        <v>34</v>
      </c>
      <c r="O152" s="141">
        <v>0</v>
      </c>
      <c r="P152" s="141">
        <f t="shared" si="11"/>
        <v>0</v>
      </c>
      <c r="Q152" s="141">
        <v>0</v>
      </c>
      <c r="R152" s="141">
        <f t="shared" si="12"/>
        <v>0</v>
      </c>
      <c r="S152" s="141">
        <v>0</v>
      </c>
      <c r="T152" s="142">
        <f t="shared" si="13"/>
        <v>0</v>
      </c>
      <c r="AR152" s="143" t="s">
        <v>115</v>
      </c>
      <c r="AT152" s="143" t="s">
        <v>111</v>
      </c>
      <c r="AU152" s="143" t="s">
        <v>116</v>
      </c>
      <c r="AY152" s="13" t="s">
        <v>108</v>
      </c>
      <c r="BE152" s="144">
        <f t="shared" si="14"/>
        <v>0</v>
      </c>
      <c r="BF152" s="144">
        <f t="shared" si="15"/>
        <v>0</v>
      </c>
      <c r="BG152" s="144">
        <f t="shared" si="16"/>
        <v>0</v>
      </c>
      <c r="BH152" s="144">
        <f t="shared" si="17"/>
        <v>0</v>
      </c>
      <c r="BI152" s="144">
        <f t="shared" si="18"/>
        <v>0</v>
      </c>
      <c r="BJ152" s="13" t="s">
        <v>116</v>
      </c>
      <c r="BK152" s="144">
        <f t="shared" si="19"/>
        <v>0</v>
      </c>
      <c r="BL152" s="13" t="s">
        <v>115</v>
      </c>
      <c r="BM152" s="143" t="s">
        <v>1235</v>
      </c>
    </row>
    <row r="153" spans="2:65" s="1" customFormat="1" ht="16.5" customHeight="1" x14ac:dyDescent="0.2">
      <c r="B153" s="131"/>
      <c r="C153" s="145" t="s">
        <v>200</v>
      </c>
      <c r="D153" s="145" t="s">
        <v>106</v>
      </c>
      <c r="E153" s="146" t="s">
        <v>1236</v>
      </c>
      <c r="F153" s="147" t="s">
        <v>1237</v>
      </c>
      <c r="G153" s="148" t="s">
        <v>157</v>
      </c>
      <c r="H153" s="149">
        <v>50</v>
      </c>
      <c r="I153" s="150"/>
      <c r="J153" s="150">
        <f t="shared" si="10"/>
        <v>0</v>
      </c>
      <c r="K153" s="151"/>
      <c r="L153" s="152"/>
      <c r="M153" s="153" t="s">
        <v>1</v>
      </c>
      <c r="N153" s="154" t="s">
        <v>34</v>
      </c>
      <c r="O153" s="141">
        <v>0</v>
      </c>
      <c r="P153" s="141">
        <f t="shared" si="11"/>
        <v>0</v>
      </c>
      <c r="Q153" s="141">
        <v>0</v>
      </c>
      <c r="R153" s="141">
        <f t="shared" si="12"/>
        <v>0</v>
      </c>
      <c r="S153" s="141">
        <v>0</v>
      </c>
      <c r="T153" s="142">
        <f t="shared" si="13"/>
        <v>0</v>
      </c>
      <c r="AR153" s="143" t="s">
        <v>136</v>
      </c>
      <c r="AT153" s="143" t="s">
        <v>106</v>
      </c>
      <c r="AU153" s="143" t="s">
        <v>116</v>
      </c>
      <c r="AY153" s="13" t="s">
        <v>108</v>
      </c>
      <c r="BE153" s="144">
        <f t="shared" si="14"/>
        <v>0</v>
      </c>
      <c r="BF153" s="144">
        <f t="shared" si="15"/>
        <v>0</v>
      </c>
      <c r="BG153" s="144">
        <f t="shared" si="16"/>
        <v>0</v>
      </c>
      <c r="BH153" s="144">
        <f t="shared" si="17"/>
        <v>0</v>
      </c>
      <c r="BI153" s="144">
        <f t="shared" si="18"/>
        <v>0</v>
      </c>
      <c r="BJ153" s="13" t="s">
        <v>116</v>
      </c>
      <c r="BK153" s="144">
        <f t="shared" si="19"/>
        <v>0</v>
      </c>
      <c r="BL153" s="13" t="s">
        <v>115</v>
      </c>
      <c r="BM153" s="143" t="s">
        <v>1238</v>
      </c>
    </row>
    <row r="154" spans="2:65" s="1" customFormat="1" ht="33" customHeight="1" x14ac:dyDescent="0.2">
      <c r="B154" s="131"/>
      <c r="C154" s="132" t="s">
        <v>202</v>
      </c>
      <c r="D154" s="132" t="s">
        <v>111</v>
      </c>
      <c r="E154" s="133" t="s">
        <v>1108</v>
      </c>
      <c r="F154" s="134" t="s">
        <v>1109</v>
      </c>
      <c r="G154" s="135" t="s">
        <v>625</v>
      </c>
      <c r="H154" s="136">
        <v>52.5</v>
      </c>
      <c r="I154" s="137"/>
      <c r="J154" s="137">
        <f t="shared" si="10"/>
        <v>0</v>
      </c>
      <c r="K154" s="138"/>
      <c r="L154" s="25"/>
      <c r="M154" s="139" t="s">
        <v>1</v>
      </c>
      <c r="N154" s="140" t="s">
        <v>34</v>
      </c>
      <c r="O154" s="141">
        <v>0.14299999999999999</v>
      </c>
      <c r="P154" s="141">
        <f t="shared" si="11"/>
        <v>7.5074999999999994</v>
      </c>
      <c r="Q154" s="141">
        <v>0</v>
      </c>
      <c r="R154" s="141">
        <f t="shared" si="12"/>
        <v>0</v>
      </c>
      <c r="S154" s="141">
        <v>0</v>
      </c>
      <c r="T154" s="142">
        <f t="shared" si="13"/>
        <v>0</v>
      </c>
      <c r="AR154" s="143" t="s">
        <v>115</v>
      </c>
      <c r="AT154" s="143" t="s">
        <v>111</v>
      </c>
      <c r="AU154" s="143" t="s">
        <v>116</v>
      </c>
      <c r="AY154" s="13" t="s">
        <v>108</v>
      </c>
      <c r="BE154" s="144">
        <f t="shared" si="14"/>
        <v>0</v>
      </c>
      <c r="BF154" s="144">
        <f t="shared" si="15"/>
        <v>0</v>
      </c>
      <c r="BG154" s="144">
        <f t="shared" si="16"/>
        <v>0</v>
      </c>
      <c r="BH154" s="144">
        <f t="shared" si="17"/>
        <v>0</v>
      </c>
      <c r="BI154" s="144">
        <f t="shared" si="18"/>
        <v>0</v>
      </c>
      <c r="BJ154" s="13" t="s">
        <v>116</v>
      </c>
      <c r="BK154" s="144">
        <f t="shared" si="19"/>
        <v>0</v>
      </c>
      <c r="BL154" s="13" t="s">
        <v>115</v>
      </c>
      <c r="BM154" s="143" t="s">
        <v>1239</v>
      </c>
    </row>
    <row r="155" spans="2:65" s="11" customFormat="1" ht="22.9" customHeight="1" x14ac:dyDescent="0.25">
      <c r="B155" s="120"/>
      <c r="D155" s="121" t="s">
        <v>66</v>
      </c>
      <c r="E155" s="129" t="s">
        <v>993</v>
      </c>
      <c r="F155" s="129" t="s">
        <v>994</v>
      </c>
      <c r="J155" s="130">
        <f>BK155</f>
        <v>0</v>
      </c>
      <c r="L155" s="120"/>
      <c r="M155" s="124"/>
      <c r="P155" s="125">
        <f>SUM(P156:P174)</f>
        <v>0</v>
      </c>
      <c r="R155" s="125">
        <f>SUM(R156:R174)</f>
        <v>0</v>
      </c>
      <c r="T155" s="126">
        <f>SUM(T156:T174)</f>
        <v>0</v>
      </c>
      <c r="AR155" s="121" t="s">
        <v>125</v>
      </c>
      <c r="AT155" s="127" t="s">
        <v>66</v>
      </c>
      <c r="AU155" s="127" t="s">
        <v>75</v>
      </c>
      <c r="AY155" s="121" t="s">
        <v>108</v>
      </c>
      <c r="BK155" s="128">
        <f>SUM(BK156:BK174)</f>
        <v>0</v>
      </c>
    </row>
    <row r="156" spans="2:65" s="1" customFormat="1" ht="16.5" customHeight="1" x14ac:dyDescent="0.2">
      <c r="B156" s="131"/>
      <c r="C156" s="132" t="s">
        <v>204</v>
      </c>
      <c r="D156" s="132" t="s">
        <v>111</v>
      </c>
      <c r="E156" s="133" t="s">
        <v>1165</v>
      </c>
      <c r="F156" s="134" t="s">
        <v>1166</v>
      </c>
      <c r="G156" s="135" t="s">
        <v>998</v>
      </c>
      <c r="H156" s="136">
        <v>10</v>
      </c>
      <c r="I156" s="137"/>
      <c r="J156" s="137">
        <f t="shared" ref="J156:J174" si="20">ROUND(I156*H156,2)</f>
        <v>0</v>
      </c>
      <c r="K156" s="138"/>
      <c r="L156" s="25"/>
      <c r="M156" s="139" t="s">
        <v>1</v>
      </c>
      <c r="N156" s="140" t="s">
        <v>34</v>
      </c>
      <c r="O156" s="141">
        <v>0</v>
      </c>
      <c r="P156" s="141">
        <f t="shared" ref="P156:P174" si="21">O156*H156</f>
        <v>0</v>
      </c>
      <c r="Q156" s="141">
        <v>0</v>
      </c>
      <c r="R156" s="141">
        <f t="shared" ref="R156:R174" si="22">Q156*H156</f>
        <v>0</v>
      </c>
      <c r="S156" s="141">
        <v>0</v>
      </c>
      <c r="T156" s="142">
        <f t="shared" ref="T156:T174" si="23">S156*H156</f>
        <v>0</v>
      </c>
      <c r="AR156" s="143" t="s">
        <v>999</v>
      </c>
      <c r="AT156" s="143" t="s">
        <v>111</v>
      </c>
      <c r="AU156" s="143" t="s">
        <v>116</v>
      </c>
      <c r="AY156" s="13" t="s">
        <v>108</v>
      </c>
      <c r="BE156" s="144">
        <f t="shared" ref="BE156:BE174" si="24">IF(N156="základná",J156,0)</f>
        <v>0</v>
      </c>
      <c r="BF156" s="144">
        <f t="shared" ref="BF156:BF174" si="25">IF(N156="znížená",J156,0)</f>
        <v>0</v>
      </c>
      <c r="BG156" s="144">
        <f t="shared" ref="BG156:BG174" si="26">IF(N156="zákl. prenesená",J156,0)</f>
        <v>0</v>
      </c>
      <c r="BH156" s="144">
        <f t="shared" ref="BH156:BH174" si="27">IF(N156="zníž. prenesená",J156,0)</f>
        <v>0</v>
      </c>
      <c r="BI156" s="144">
        <f t="shared" ref="BI156:BI174" si="28">IF(N156="nulová",J156,0)</f>
        <v>0</v>
      </c>
      <c r="BJ156" s="13" t="s">
        <v>116</v>
      </c>
      <c r="BK156" s="144">
        <f t="shared" ref="BK156:BK174" si="29">ROUND(I156*H156,2)</f>
        <v>0</v>
      </c>
      <c r="BL156" s="13" t="s">
        <v>999</v>
      </c>
      <c r="BM156" s="143" t="s">
        <v>1240</v>
      </c>
    </row>
    <row r="157" spans="2:65" s="1" customFormat="1" ht="16.5" customHeight="1" x14ac:dyDescent="0.2">
      <c r="B157" s="131"/>
      <c r="C157" s="132" t="s">
        <v>206</v>
      </c>
      <c r="D157" s="132" t="s">
        <v>111</v>
      </c>
      <c r="E157" s="133" t="s">
        <v>996</v>
      </c>
      <c r="F157" s="134" t="s">
        <v>1168</v>
      </c>
      <c r="G157" s="135" t="s">
        <v>998</v>
      </c>
      <c r="H157" s="136">
        <v>2</v>
      </c>
      <c r="I157" s="137"/>
      <c r="J157" s="137">
        <f t="shared" si="20"/>
        <v>0</v>
      </c>
      <c r="K157" s="138"/>
      <c r="L157" s="25"/>
      <c r="M157" s="139" t="s">
        <v>1</v>
      </c>
      <c r="N157" s="140" t="s">
        <v>34</v>
      </c>
      <c r="O157" s="141">
        <v>0</v>
      </c>
      <c r="P157" s="141">
        <f t="shared" si="21"/>
        <v>0</v>
      </c>
      <c r="Q157" s="141">
        <v>0</v>
      </c>
      <c r="R157" s="141">
        <f t="shared" si="22"/>
        <v>0</v>
      </c>
      <c r="S157" s="141">
        <v>0</v>
      </c>
      <c r="T157" s="142">
        <f t="shared" si="23"/>
        <v>0</v>
      </c>
      <c r="AR157" s="143" t="s">
        <v>999</v>
      </c>
      <c r="AT157" s="143" t="s">
        <v>111</v>
      </c>
      <c r="AU157" s="143" t="s">
        <v>116</v>
      </c>
      <c r="AY157" s="13" t="s">
        <v>108</v>
      </c>
      <c r="BE157" s="144">
        <f t="shared" si="24"/>
        <v>0</v>
      </c>
      <c r="BF157" s="144">
        <f t="shared" si="25"/>
        <v>0</v>
      </c>
      <c r="BG157" s="144">
        <f t="shared" si="26"/>
        <v>0</v>
      </c>
      <c r="BH157" s="144">
        <f t="shared" si="27"/>
        <v>0</v>
      </c>
      <c r="BI157" s="144">
        <f t="shared" si="28"/>
        <v>0</v>
      </c>
      <c r="BJ157" s="13" t="s">
        <v>116</v>
      </c>
      <c r="BK157" s="144">
        <f t="shared" si="29"/>
        <v>0</v>
      </c>
      <c r="BL157" s="13" t="s">
        <v>999</v>
      </c>
      <c r="BM157" s="143" t="s">
        <v>1241</v>
      </c>
    </row>
    <row r="158" spans="2:65" s="1" customFormat="1" ht="16.5" customHeight="1" x14ac:dyDescent="0.2">
      <c r="B158" s="131"/>
      <c r="C158" s="132" t="s">
        <v>208</v>
      </c>
      <c r="D158" s="132" t="s">
        <v>111</v>
      </c>
      <c r="E158" s="133" t="s">
        <v>1002</v>
      </c>
      <c r="F158" s="134" t="s">
        <v>1170</v>
      </c>
      <c r="G158" s="135" t="s">
        <v>998</v>
      </c>
      <c r="H158" s="136">
        <v>8</v>
      </c>
      <c r="I158" s="137"/>
      <c r="J158" s="137">
        <f t="shared" si="20"/>
        <v>0</v>
      </c>
      <c r="K158" s="138"/>
      <c r="L158" s="25"/>
      <c r="M158" s="139" t="s">
        <v>1</v>
      </c>
      <c r="N158" s="140" t="s">
        <v>34</v>
      </c>
      <c r="O158" s="141">
        <v>0</v>
      </c>
      <c r="P158" s="141">
        <f t="shared" si="21"/>
        <v>0</v>
      </c>
      <c r="Q158" s="141">
        <v>0</v>
      </c>
      <c r="R158" s="141">
        <f t="shared" si="22"/>
        <v>0</v>
      </c>
      <c r="S158" s="141">
        <v>0</v>
      </c>
      <c r="T158" s="142">
        <f t="shared" si="23"/>
        <v>0</v>
      </c>
      <c r="AR158" s="143" t="s">
        <v>999</v>
      </c>
      <c r="AT158" s="143" t="s">
        <v>111</v>
      </c>
      <c r="AU158" s="143" t="s">
        <v>116</v>
      </c>
      <c r="AY158" s="13" t="s">
        <v>108</v>
      </c>
      <c r="BE158" s="144">
        <f t="shared" si="24"/>
        <v>0</v>
      </c>
      <c r="BF158" s="144">
        <f t="shared" si="25"/>
        <v>0</v>
      </c>
      <c r="BG158" s="144">
        <f t="shared" si="26"/>
        <v>0</v>
      </c>
      <c r="BH158" s="144">
        <f t="shared" si="27"/>
        <v>0</v>
      </c>
      <c r="BI158" s="144">
        <f t="shared" si="28"/>
        <v>0</v>
      </c>
      <c r="BJ158" s="13" t="s">
        <v>116</v>
      </c>
      <c r="BK158" s="144">
        <f t="shared" si="29"/>
        <v>0</v>
      </c>
      <c r="BL158" s="13" t="s">
        <v>999</v>
      </c>
      <c r="BM158" s="143" t="s">
        <v>1242</v>
      </c>
    </row>
    <row r="159" spans="2:65" s="1" customFormat="1" ht="16.5" customHeight="1" x14ac:dyDescent="0.2">
      <c r="B159" s="131"/>
      <c r="C159" s="132" t="s">
        <v>210</v>
      </c>
      <c r="D159" s="132" t="s">
        <v>111</v>
      </c>
      <c r="E159" s="133" t="s">
        <v>1006</v>
      </c>
      <c r="F159" s="134" t="s">
        <v>1007</v>
      </c>
      <c r="G159" s="135" t="s">
        <v>998</v>
      </c>
      <c r="H159" s="136">
        <v>3</v>
      </c>
      <c r="I159" s="137"/>
      <c r="J159" s="137">
        <f t="shared" si="20"/>
        <v>0</v>
      </c>
      <c r="K159" s="138"/>
      <c r="L159" s="25"/>
      <c r="M159" s="139" t="s">
        <v>1</v>
      </c>
      <c r="N159" s="140" t="s">
        <v>34</v>
      </c>
      <c r="O159" s="141">
        <v>0</v>
      </c>
      <c r="P159" s="141">
        <f t="shared" si="21"/>
        <v>0</v>
      </c>
      <c r="Q159" s="141">
        <v>0</v>
      </c>
      <c r="R159" s="141">
        <f t="shared" si="22"/>
        <v>0</v>
      </c>
      <c r="S159" s="141">
        <v>0</v>
      </c>
      <c r="T159" s="142">
        <f t="shared" si="23"/>
        <v>0</v>
      </c>
      <c r="AR159" s="143" t="s">
        <v>999</v>
      </c>
      <c r="AT159" s="143" t="s">
        <v>111</v>
      </c>
      <c r="AU159" s="143" t="s">
        <v>116</v>
      </c>
      <c r="AY159" s="13" t="s">
        <v>108</v>
      </c>
      <c r="BE159" s="144">
        <f t="shared" si="24"/>
        <v>0</v>
      </c>
      <c r="BF159" s="144">
        <f t="shared" si="25"/>
        <v>0</v>
      </c>
      <c r="BG159" s="144">
        <f t="shared" si="26"/>
        <v>0</v>
      </c>
      <c r="BH159" s="144">
        <f t="shared" si="27"/>
        <v>0</v>
      </c>
      <c r="BI159" s="144">
        <f t="shared" si="28"/>
        <v>0</v>
      </c>
      <c r="BJ159" s="13" t="s">
        <v>116</v>
      </c>
      <c r="BK159" s="144">
        <f t="shared" si="29"/>
        <v>0</v>
      </c>
      <c r="BL159" s="13" t="s">
        <v>999</v>
      </c>
      <c r="BM159" s="143" t="s">
        <v>1243</v>
      </c>
    </row>
    <row r="160" spans="2:65" s="1" customFormat="1" ht="16.5" customHeight="1" x14ac:dyDescent="0.2">
      <c r="B160" s="131"/>
      <c r="C160" s="132" t="s">
        <v>214</v>
      </c>
      <c r="D160" s="132" t="s">
        <v>111</v>
      </c>
      <c r="E160" s="133" t="s">
        <v>1010</v>
      </c>
      <c r="F160" s="134" t="s">
        <v>1011</v>
      </c>
      <c r="G160" s="135" t="s">
        <v>998</v>
      </c>
      <c r="H160" s="136">
        <v>2</v>
      </c>
      <c r="I160" s="137"/>
      <c r="J160" s="137">
        <f t="shared" si="20"/>
        <v>0</v>
      </c>
      <c r="K160" s="138"/>
      <c r="L160" s="25"/>
      <c r="M160" s="139" t="s">
        <v>1</v>
      </c>
      <c r="N160" s="140" t="s">
        <v>34</v>
      </c>
      <c r="O160" s="141">
        <v>0</v>
      </c>
      <c r="P160" s="141">
        <f t="shared" si="21"/>
        <v>0</v>
      </c>
      <c r="Q160" s="141">
        <v>0</v>
      </c>
      <c r="R160" s="141">
        <f t="shared" si="22"/>
        <v>0</v>
      </c>
      <c r="S160" s="141">
        <v>0</v>
      </c>
      <c r="T160" s="142">
        <f t="shared" si="23"/>
        <v>0</v>
      </c>
      <c r="AR160" s="143" t="s">
        <v>999</v>
      </c>
      <c r="AT160" s="143" t="s">
        <v>111</v>
      </c>
      <c r="AU160" s="143" t="s">
        <v>116</v>
      </c>
      <c r="AY160" s="13" t="s">
        <v>108</v>
      </c>
      <c r="BE160" s="144">
        <f t="shared" si="24"/>
        <v>0</v>
      </c>
      <c r="BF160" s="144">
        <f t="shared" si="25"/>
        <v>0</v>
      </c>
      <c r="BG160" s="144">
        <f t="shared" si="26"/>
        <v>0</v>
      </c>
      <c r="BH160" s="144">
        <f t="shared" si="27"/>
        <v>0</v>
      </c>
      <c r="BI160" s="144">
        <f t="shared" si="28"/>
        <v>0</v>
      </c>
      <c r="BJ160" s="13" t="s">
        <v>116</v>
      </c>
      <c r="BK160" s="144">
        <f t="shared" si="29"/>
        <v>0</v>
      </c>
      <c r="BL160" s="13" t="s">
        <v>999</v>
      </c>
      <c r="BM160" s="143" t="s">
        <v>1244</v>
      </c>
    </row>
    <row r="161" spans="2:65" s="1" customFormat="1" ht="16.5" customHeight="1" x14ac:dyDescent="0.2">
      <c r="B161" s="131"/>
      <c r="C161" s="132" t="s">
        <v>280</v>
      </c>
      <c r="D161" s="132" t="s">
        <v>111</v>
      </c>
      <c r="E161" s="133" t="s">
        <v>1014</v>
      </c>
      <c r="F161" s="134" t="s">
        <v>1245</v>
      </c>
      <c r="G161" s="135" t="s">
        <v>998</v>
      </c>
      <c r="H161" s="136">
        <v>6</v>
      </c>
      <c r="I161" s="137"/>
      <c r="J161" s="137">
        <f t="shared" si="20"/>
        <v>0</v>
      </c>
      <c r="K161" s="138"/>
      <c r="L161" s="25"/>
      <c r="M161" s="139" t="s">
        <v>1</v>
      </c>
      <c r="N161" s="140" t="s">
        <v>34</v>
      </c>
      <c r="O161" s="141">
        <v>0</v>
      </c>
      <c r="P161" s="141">
        <f t="shared" si="21"/>
        <v>0</v>
      </c>
      <c r="Q161" s="141">
        <v>0</v>
      </c>
      <c r="R161" s="141">
        <f t="shared" si="22"/>
        <v>0</v>
      </c>
      <c r="S161" s="141">
        <v>0</v>
      </c>
      <c r="T161" s="142">
        <f t="shared" si="23"/>
        <v>0</v>
      </c>
      <c r="AR161" s="143" t="s">
        <v>999</v>
      </c>
      <c r="AT161" s="143" t="s">
        <v>111</v>
      </c>
      <c r="AU161" s="143" t="s">
        <v>116</v>
      </c>
      <c r="AY161" s="13" t="s">
        <v>108</v>
      </c>
      <c r="BE161" s="144">
        <f t="shared" si="24"/>
        <v>0</v>
      </c>
      <c r="BF161" s="144">
        <f t="shared" si="25"/>
        <v>0</v>
      </c>
      <c r="BG161" s="144">
        <f t="shared" si="26"/>
        <v>0</v>
      </c>
      <c r="BH161" s="144">
        <f t="shared" si="27"/>
        <v>0</v>
      </c>
      <c r="BI161" s="144">
        <f t="shared" si="28"/>
        <v>0</v>
      </c>
      <c r="BJ161" s="13" t="s">
        <v>116</v>
      </c>
      <c r="BK161" s="144">
        <f t="shared" si="29"/>
        <v>0</v>
      </c>
      <c r="BL161" s="13" t="s">
        <v>999</v>
      </c>
      <c r="BM161" s="143" t="s">
        <v>1246</v>
      </c>
    </row>
    <row r="162" spans="2:65" s="1" customFormat="1" ht="24.25" customHeight="1" x14ac:dyDescent="0.2">
      <c r="B162" s="131"/>
      <c r="C162" s="132" t="s">
        <v>218</v>
      </c>
      <c r="D162" s="132" t="s">
        <v>111</v>
      </c>
      <c r="E162" s="133" t="s">
        <v>1173</v>
      </c>
      <c r="F162" s="134" t="s">
        <v>1015</v>
      </c>
      <c r="G162" s="135" t="s">
        <v>998</v>
      </c>
      <c r="H162" s="136">
        <v>40</v>
      </c>
      <c r="I162" s="137"/>
      <c r="J162" s="137">
        <f t="shared" si="20"/>
        <v>0</v>
      </c>
      <c r="K162" s="138"/>
      <c r="L162" s="25"/>
      <c r="M162" s="139" t="s">
        <v>1</v>
      </c>
      <c r="N162" s="140" t="s">
        <v>34</v>
      </c>
      <c r="O162" s="141">
        <v>0</v>
      </c>
      <c r="P162" s="141">
        <f t="shared" si="21"/>
        <v>0</v>
      </c>
      <c r="Q162" s="141">
        <v>0</v>
      </c>
      <c r="R162" s="141">
        <f t="shared" si="22"/>
        <v>0</v>
      </c>
      <c r="S162" s="141">
        <v>0</v>
      </c>
      <c r="T162" s="142">
        <f t="shared" si="23"/>
        <v>0</v>
      </c>
      <c r="AR162" s="143" t="s">
        <v>999</v>
      </c>
      <c r="AT162" s="143" t="s">
        <v>111</v>
      </c>
      <c r="AU162" s="143" t="s">
        <v>116</v>
      </c>
      <c r="AY162" s="13" t="s">
        <v>108</v>
      </c>
      <c r="BE162" s="144">
        <f t="shared" si="24"/>
        <v>0</v>
      </c>
      <c r="BF162" s="144">
        <f t="shared" si="25"/>
        <v>0</v>
      </c>
      <c r="BG162" s="144">
        <f t="shared" si="26"/>
        <v>0</v>
      </c>
      <c r="BH162" s="144">
        <f t="shared" si="27"/>
        <v>0</v>
      </c>
      <c r="BI162" s="144">
        <f t="shared" si="28"/>
        <v>0</v>
      </c>
      <c r="BJ162" s="13" t="s">
        <v>116</v>
      </c>
      <c r="BK162" s="144">
        <f t="shared" si="29"/>
        <v>0</v>
      </c>
      <c r="BL162" s="13" t="s">
        <v>999</v>
      </c>
      <c r="BM162" s="143" t="s">
        <v>1247</v>
      </c>
    </row>
    <row r="163" spans="2:65" s="1" customFormat="1" ht="37.9" customHeight="1" x14ac:dyDescent="0.2">
      <c r="B163" s="131"/>
      <c r="C163" s="132" t="s">
        <v>220</v>
      </c>
      <c r="D163" s="132" t="s">
        <v>111</v>
      </c>
      <c r="E163" s="133" t="s">
        <v>1018</v>
      </c>
      <c r="F163" s="134" t="s">
        <v>1019</v>
      </c>
      <c r="G163" s="135" t="s">
        <v>1020</v>
      </c>
      <c r="H163" s="136">
        <v>3.5</v>
      </c>
      <c r="I163" s="137"/>
      <c r="J163" s="137">
        <f t="shared" si="20"/>
        <v>0</v>
      </c>
      <c r="K163" s="138"/>
      <c r="L163" s="25"/>
      <c r="M163" s="139" t="s">
        <v>1</v>
      </c>
      <c r="N163" s="140" t="s">
        <v>34</v>
      </c>
      <c r="O163" s="141">
        <v>0</v>
      </c>
      <c r="P163" s="141">
        <f t="shared" si="21"/>
        <v>0</v>
      </c>
      <c r="Q163" s="141">
        <v>0</v>
      </c>
      <c r="R163" s="141">
        <f t="shared" si="22"/>
        <v>0</v>
      </c>
      <c r="S163" s="141">
        <v>0</v>
      </c>
      <c r="T163" s="142">
        <f t="shared" si="23"/>
        <v>0</v>
      </c>
      <c r="AR163" s="143" t="s">
        <v>999</v>
      </c>
      <c r="AT163" s="143" t="s">
        <v>111</v>
      </c>
      <c r="AU163" s="143" t="s">
        <v>116</v>
      </c>
      <c r="AY163" s="13" t="s">
        <v>108</v>
      </c>
      <c r="BE163" s="144">
        <f t="shared" si="24"/>
        <v>0</v>
      </c>
      <c r="BF163" s="144">
        <f t="shared" si="25"/>
        <v>0</v>
      </c>
      <c r="BG163" s="144">
        <f t="shared" si="26"/>
        <v>0</v>
      </c>
      <c r="BH163" s="144">
        <f t="shared" si="27"/>
        <v>0</v>
      </c>
      <c r="BI163" s="144">
        <f t="shared" si="28"/>
        <v>0</v>
      </c>
      <c r="BJ163" s="13" t="s">
        <v>116</v>
      </c>
      <c r="BK163" s="144">
        <f t="shared" si="29"/>
        <v>0</v>
      </c>
      <c r="BL163" s="13" t="s">
        <v>999</v>
      </c>
      <c r="BM163" s="143" t="s">
        <v>1248</v>
      </c>
    </row>
    <row r="164" spans="2:65" s="1" customFormat="1" ht="16.5" customHeight="1" x14ac:dyDescent="0.2">
      <c r="B164" s="131"/>
      <c r="C164" s="132" t="s">
        <v>224</v>
      </c>
      <c r="D164" s="132" t="s">
        <v>111</v>
      </c>
      <c r="E164" s="133" t="s">
        <v>1023</v>
      </c>
      <c r="F164" s="134" t="s">
        <v>1024</v>
      </c>
      <c r="G164" s="135" t="s">
        <v>1020</v>
      </c>
      <c r="H164" s="136">
        <v>6</v>
      </c>
      <c r="I164" s="137"/>
      <c r="J164" s="137">
        <f t="shared" si="20"/>
        <v>0</v>
      </c>
      <c r="K164" s="138"/>
      <c r="L164" s="25"/>
      <c r="M164" s="139" t="s">
        <v>1</v>
      </c>
      <c r="N164" s="140" t="s">
        <v>34</v>
      </c>
      <c r="O164" s="141">
        <v>0</v>
      </c>
      <c r="P164" s="141">
        <f t="shared" si="21"/>
        <v>0</v>
      </c>
      <c r="Q164" s="141">
        <v>0</v>
      </c>
      <c r="R164" s="141">
        <f t="shared" si="22"/>
        <v>0</v>
      </c>
      <c r="S164" s="141">
        <v>0</v>
      </c>
      <c r="T164" s="142">
        <f t="shared" si="23"/>
        <v>0</v>
      </c>
      <c r="AR164" s="143" t="s">
        <v>999</v>
      </c>
      <c r="AT164" s="143" t="s">
        <v>111</v>
      </c>
      <c r="AU164" s="143" t="s">
        <v>116</v>
      </c>
      <c r="AY164" s="13" t="s">
        <v>108</v>
      </c>
      <c r="BE164" s="144">
        <f t="shared" si="24"/>
        <v>0</v>
      </c>
      <c r="BF164" s="144">
        <f t="shared" si="25"/>
        <v>0</v>
      </c>
      <c r="BG164" s="144">
        <f t="shared" si="26"/>
        <v>0</v>
      </c>
      <c r="BH164" s="144">
        <f t="shared" si="27"/>
        <v>0</v>
      </c>
      <c r="BI164" s="144">
        <f t="shared" si="28"/>
        <v>0</v>
      </c>
      <c r="BJ164" s="13" t="s">
        <v>116</v>
      </c>
      <c r="BK164" s="144">
        <f t="shared" si="29"/>
        <v>0</v>
      </c>
      <c r="BL164" s="13" t="s">
        <v>999</v>
      </c>
      <c r="BM164" s="143" t="s">
        <v>1249</v>
      </c>
    </row>
    <row r="165" spans="2:65" s="1" customFormat="1" ht="21.75" customHeight="1" x14ac:dyDescent="0.2">
      <c r="B165" s="131"/>
      <c r="C165" s="132" t="s">
        <v>228</v>
      </c>
      <c r="D165" s="132" t="s">
        <v>111</v>
      </c>
      <c r="E165" s="133" t="s">
        <v>1031</v>
      </c>
      <c r="F165" s="134" t="s">
        <v>1250</v>
      </c>
      <c r="G165" s="135" t="s">
        <v>998</v>
      </c>
      <c r="H165" s="136">
        <v>5</v>
      </c>
      <c r="I165" s="137"/>
      <c r="J165" s="137">
        <f t="shared" si="20"/>
        <v>0</v>
      </c>
      <c r="K165" s="138"/>
      <c r="L165" s="25"/>
      <c r="M165" s="139" t="s">
        <v>1</v>
      </c>
      <c r="N165" s="140" t="s">
        <v>34</v>
      </c>
      <c r="O165" s="141">
        <v>0</v>
      </c>
      <c r="P165" s="141">
        <f t="shared" si="21"/>
        <v>0</v>
      </c>
      <c r="Q165" s="141">
        <v>0</v>
      </c>
      <c r="R165" s="141">
        <f t="shared" si="22"/>
        <v>0</v>
      </c>
      <c r="S165" s="141">
        <v>0</v>
      </c>
      <c r="T165" s="142">
        <f t="shared" si="23"/>
        <v>0</v>
      </c>
      <c r="AR165" s="143" t="s">
        <v>999</v>
      </c>
      <c r="AT165" s="143" t="s">
        <v>111</v>
      </c>
      <c r="AU165" s="143" t="s">
        <v>116</v>
      </c>
      <c r="AY165" s="13" t="s">
        <v>108</v>
      </c>
      <c r="BE165" s="144">
        <f t="shared" si="24"/>
        <v>0</v>
      </c>
      <c r="BF165" s="144">
        <f t="shared" si="25"/>
        <v>0</v>
      </c>
      <c r="BG165" s="144">
        <f t="shared" si="26"/>
        <v>0</v>
      </c>
      <c r="BH165" s="144">
        <f t="shared" si="27"/>
        <v>0</v>
      </c>
      <c r="BI165" s="144">
        <f t="shared" si="28"/>
        <v>0</v>
      </c>
      <c r="BJ165" s="13" t="s">
        <v>116</v>
      </c>
      <c r="BK165" s="144">
        <f t="shared" si="29"/>
        <v>0</v>
      </c>
      <c r="BL165" s="13" t="s">
        <v>999</v>
      </c>
      <c r="BM165" s="143" t="s">
        <v>1251</v>
      </c>
    </row>
    <row r="166" spans="2:65" s="1" customFormat="1" ht="16.5" customHeight="1" x14ac:dyDescent="0.2">
      <c r="B166" s="131"/>
      <c r="C166" s="132" t="s">
        <v>232</v>
      </c>
      <c r="D166" s="132" t="s">
        <v>111</v>
      </c>
      <c r="E166" s="133" t="s">
        <v>1047</v>
      </c>
      <c r="F166" s="134" t="s">
        <v>1252</v>
      </c>
      <c r="G166" s="135" t="s">
        <v>1062</v>
      </c>
      <c r="H166" s="136">
        <v>1</v>
      </c>
      <c r="I166" s="137"/>
      <c r="J166" s="137">
        <f t="shared" si="20"/>
        <v>0</v>
      </c>
      <c r="K166" s="138"/>
      <c r="L166" s="25"/>
      <c r="M166" s="139" t="s">
        <v>1</v>
      </c>
      <c r="N166" s="140" t="s">
        <v>34</v>
      </c>
      <c r="O166" s="141">
        <v>0</v>
      </c>
      <c r="P166" s="141">
        <f t="shared" si="21"/>
        <v>0</v>
      </c>
      <c r="Q166" s="141">
        <v>0</v>
      </c>
      <c r="R166" s="141">
        <f t="shared" si="22"/>
        <v>0</v>
      </c>
      <c r="S166" s="141">
        <v>0</v>
      </c>
      <c r="T166" s="142">
        <f t="shared" si="23"/>
        <v>0</v>
      </c>
      <c r="AR166" s="143" t="s">
        <v>999</v>
      </c>
      <c r="AT166" s="143" t="s">
        <v>111</v>
      </c>
      <c r="AU166" s="143" t="s">
        <v>116</v>
      </c>
      <c r="AY166" s="13" t="s">
        <v>108</v>
      </c>
      <c r="BE166" s="144">
        <f t="shared" si="24"/>
        <v>0</v>
      </c>
      <c r="BF166" s="144">
        <f t="shared" si="25"/>
        <v>0</v>
      </c>
      <c r="BG166" s="144">
        <f t="shared" si="26"/>
        <v>0</v>
      </c>
      <c r="BH166" s="144">
        <f t="shared" si="27"/>
        <v>0</v>
      </c>
      <c r="BI166" s="144">
        <f t="shared" si="28"/>
        <v>0</v>
      </c>
      <c r="BJ166" s="13" t="s">
        <v>116</v>
      </c>
      <c r="BK166" s="144">
        <f t="shared" si="29"/>
        <v>0</v>
      </c>
      <c r="BL166" s="13" t="s">
        <v>999</v>
      </c>
      <c r="BM166" s="143" t="s">
        <v>1253</v>
      </c>
    </row>
    <row r="167" spans="2:65" s="1" customFormat="1" ht="44.25" customHeight="1" x14ac:dyDescent="0.2">
      <c r="B167" s="131"/>
      <c r="C167" s="145" t="s">
        <v>236</v>
      </c>
      <c r="D167" s="145" t="s">
        <v>106</v>
      </c>
      <c r="E167" s="146" t="s">
        <v>1051</v>
      </c>
      <c r="F167" s="147" t="s">
        <v>1254</v>
      </c>
      <c r="G167" s="148" t="s">
        <v>1255</v>
      </c>
      <c r="H167" s="149">
        <v>40</v>
      </c>
      <c r="I167" s="150"/>
      <c r="J167" s="150">
        <f t="shared" si="20"/>
        <v>0</v>
      </c>
      <c r="K167" s="151"/>
      <c r="L167" s="152"/>
      <c r="M167" s="153" t="s">
        <v>1</v>
      </c>
      <c r="N167" s="154" t="s">
        <v>34</v>
      </c>
      <c r="O167" s="141">
        <v>0</v>
      </c>
      <c r="P167" s="141">
        <f t="shared" si="21"/>
        <v>0</v>
      </c>
      <c r="Q167" s="141">
        <v>0</v>
      </c>
      <c r="R167" s="141">
        <f t="shared" si="22"/>
        <v>0</v>
      </c>
      <c r="S167" s="141">
        <v>0</v>
      </c>
      <c r="T167" s="142">
        <f t="shared" si="23"/>
        <v>0</v>
      </c>
      <c r="AR167" s="143" t="s">
        <v>999</v>
      </c>
      <c r="AT167" s="143" t="s">
        <v>106</v>
      </c>
      <c r="AU167" s="143" t="s">
        <v>116</v>
      </c>
      <c r="AY167" s="13" t="s">
        <v>108</v>
      </c>
      <c r="BE167" s="144">
        <f t="shared" si="24"/>
        <v>0</v>
      </c>
      <c r="BF167" s="144">
        <f t="shared" si="25"/>
        <v>0</v>
      </c>
      <c r="BG167" s="144">
        <f t="shared" si="26"/>
        <v>0</v>
      </c>
      <c r="BH167" s="144">
        <f t="shared" si="27"/>
        <v>0</v>
      </c>
      <c r="BI167" s="144">
        <f t="shared" si="28"/>
        <v>0</v>
      </c>
      <c r="BJ167" s="13" t="s">
        <v>116</v>
      </c>
      <c r="BK167" s="144">
        <f t="shared" si="29"/>
        <v>0</v>
      </c>
      <c r="BL167" s="13" t="s">
        <v>999</v>
      </c>
      <c r="BM167" s="143" t="s">
        <v>1256</v>
      </c>
    </row>
    <row r="168" spans="2:65" s="1" customFormat="1" ht="16.5" customHeight="1" x14ac:dyDescent="0.2">
      <c r="B168" s="131"/>
      <c r="C168" s="132" t="s">
        <v>240</v>
      </c>
      <c r="D168" s="132" t="s">
        <v>111</v>
      </c>
      <c r="E168" s="133" t="s">
        <v>1257</v>
      </c>
      <c r="F168" s="134" t="s">
        <v>1258</v>
      </c>
      <c r="G168" s="135" t="s">
        <v>1062</v>
      </c>
      <c r="H168" s="136">
        <v>1</v>
      </c>
      <c r="I168" s="137"/>
      <c r="J168" s="137">
        <f t="shared" si="20"/>
        <v>0</v>
      </c>
      <c r="K168" s="138"/>
      <c r="L168" s="25"/>
      <c r="M168" s="139" t="s">
        <v>1</v>
      </c>
      <c r="N168" s="140" t="s">
        <v>34</v>
      </c>
      <c r="O168" s="141">
        <v>0</v>
      </c>
      <c r="P168" s="141">
        <f t="shared" si="21"/>
        <v>0</v>
      </c>
      <c r="Q168" s="141">
        <v>0</v>
      </c>
      <c r="R168" s="141">
        <f t="shared" si="22"/>
        <v>0</v>
      </c>
      <c r="S168" s="141">
        <v>0</v>
      </c>
      <c r="T168" s="142">
        <f t="shared" si="23"/>
        <v>0</v>
      </c>
      <c r="AR168" s="143" t="s">
        <v>999</v>
      </c>
      <c r="AT168" s="143" t="s">
        <v>111</v>
      </c>
      <c r="AU168" s="143" t="s">
        <v>116</v>
      </c>
      <c r="AY168" s="13" t="s">
        <v>108</v>
      </c>
      <c r="BE168" s="144">
        <f t="shared" si="24"/>
        <v>0</v>
      </c>
      <c r="BF168" s="144">
        <f t="shared" si="25"/>
        <v>0</v>
      </c>
      <c r="BG168" s="144">
        <f t="shared" si="26"/>
        <v>0</v>
      </c>
      <c r="BH168" s="144">
        <f t="shared" si="27"/>
        <v>0</v>
      </c>
      <c r="BI168" s="144">
        <f t="shared" si="28"/>
        <v>0</v>
      </c>
      <c r="BJ168" s="13" t="s">
        <v>116</v>
      </c>
      <c r="BK168" s="144">
        <f t="shared" si="29"/>
        <v>0</v>
      </c>
      <c r="BL168" s="13" t="s">
        <v>999</v>
      </c>
      <c r="BM168" s="143" t="s">
        <v>1259</v>
      </c>
    </row>
    <row r="169" spans="2:65" s="1" customFormat="1" ht="37.9" customHeight="1" x14ac:dyDescent="0.2">
      <c r="B169" s="131"/>
      <c r="C169" s="132" t="s">
        <v>244</v>
      </c>
      <c r="D169" s="132" t="s">
        <v>111</v>
      </c>
      <c r="E169" s="133" t="s">
        <v>1260</v>
      </c>
      <c r="F169" s="134" t="s">
        <v>1261</v>
      </c>
      <c r="G169" s="135" t="s">
        <v>625</v>
      </c>
      <c r="H169" s="136">
        <v>0.25</v>
      </c>
      <c r="I169" s="137"/>
      <c r="J169" s="137">
        <f t="shared" si="20"/>
        <v>0</v>
      </c>
      <c r="K169" s="138"/>
      <c r="L169" s="25"/>
      <c r="M169" s="139" t="s">
        <v>1</v>
      </c>
      <c r="N169" s="140" t="s">
        <v>34</v>
      </c>
      <c r="O169" s="141">
        <v>0</v>
      </c>
      <c r="P169" s="141">
        <f t="shared" si="21"/>
        <v>0</v>
      </c>
      <c r="Q169" s="141">
        <v>0</v>
      </c>
      <c r="R169" s="141">
        <f t="shared" si="22"/>
        <v>0</v>
      </c>
      <c r="S169" s="141">
        <v>0</v>
      </c>
      <c r="T169" s="142">
        <f t="shared" si="23"/>
        <v>0</v>
      </c>
      <c r="AR169" s="143" t="s">
        <v>999</v>
      </c>
      <c r="AT169" s="143" t="s">
        <v>111</v>
      </c>
      <c r="AU169" s="143" t="s">
        <v>116</v>
      </c>
      <c r="AY169" s="13" t="s">
        <v>108</v>
      </c>
      <c r="BE169" s="144">
        <f t="shared" si="24"/>
        <v>0</v>
      </c>
      <c r="BF169" s="144">
        <f t="shared" si="25"/>
        <v>0</v>
      </c>
      <c r="BG169" s="144">
        <f t="shared" si="26"/>
        <v>0</v>
      </c>
      <c r="BH169" s="144">
        <f t="shared" si="27"/>
        <v>0</v>
      </c>
      <c r="BI169" s="144">
        <f t="shared" si="28"/>
        <v>0</v>
      </c>
      <c r="BJ169" s="13" t="s">
        <v>116</v>
      </c>
      <c r="BK169" s="144">
        <f t="shared" si="29"/>
        <v>0</v>
      </c>
      <c r="BL169" s="13" t="s">
        <v>999</v>
      </c>
      <c r="BM169" s="143" t="s">
        <v>1262</v>
      </c>
    </row>
    <row r="170" spans="2:65" s="1" customFormat="1" ht="16.5" customHeight="1" x14ac:dyDescent="0.2">
      <c r="B170" s="131"/>
      <c r="C170" s="132" t="s">
        <v>248</v>
      </c>
      <c r="D170" s="132" t="s">
        <v>111</v>
      </c>
      <c r="E170" s="133" t="s">
        <v>1054</v>
      </c>
      <c r="F170" s="134" t="s">
        <v>1055</v>
      </c>
      <c r="G170" s="135" t="s">
        <v>114</v>
      </c>
      <c r="H170" s="136">
        <v>300</v>
      </c>
      <c r="I170" s="137"/>
      <c r="J170" s="137">
        <f t="shared" si="20"/>
        <v>0</v>
      </c>
      <c r="K170" s="138"/>
      <c r="L170" s="25"/>
      <c r="M170" s="139" t="s">
        <v>1</v>
      </c>
      <c r="N170" s="140" t="s">
        <v>34</v>
      </c>
      <c r="O170" s="141">
        <v>0</v>
      </c>
      <c r="P170" s="141">
        <f t="shared" si="21"/>
        <v>0</v>
      </c>
      <c r="Q170" s="141">
        <v>0</v>
      </c>
      <c r="R170" s="141">
        <f t="shared" si="22"/>
        <v>0</v>
      </c>
      <c r="S170" s="141">
        <v>0</v>
      </c>
      <c r="T170" s="142">
        <f t="shared" si="23"/>
        <v>0</v>
      </c>
      <c r="AR170" s="143" t="s">
        <v>999</v>
      </c>
      <c r="AT170" s="143" t="s">
        <v>111</v>
      </c>
      <c r="AU170" s="143" t="s">
        <v>116</v>
      </c>
      <c r="AY170" s="13" t="s">
        <v>108</v>
      </c>
      <c r="BE170" s="144">
        <f t="shared" si="24"/>
        <v>0</v>
      </c>
      <c r="BF170" s="144">
        <f t="shared" si="25"/>
        <v>0</v>
      </c>
      <c r="BG170" s="144">
        <f t="shared" si="26"/>
        <v>0</v>
      </c>
      <c r="BH170" s="144">
        <f t="shared" si="27"/>
        <v>0</v>
      </c>
      <c r="BI170" s="144">
        <f t="shared" si="28"/>
        <v>0</v>
      </c>
      <c r="BJ170" s="13" t="s">
        <v>116</v>
      </c>
      <c r="BK170" s="144">
        <f t="shared" si="29"/>
        <v>0</v>
      </c>
      <c r="BL170" s="13" t="s">
        <v>999</v>
      </c>
      <c r="BM170" s="143" t="s">
        <v>1263</v>
      </c>
    </row>
    <row r="171" spans="2:65" s="1" customFormat="1" ht="16.5" customHeight="1" x14ac:dyDescent="0.2">
      <c r="B171" s="131"/>
      <c r="C171" s="145" t="s">
        <v>252</v>
      </c>
      <c r="D171" s="145" t="s">
        <v>106</v>
      </c>
      <c r="E171" s="146" t="s">
        <v>1057</v>
      </c>
      <c r="F171" s="147" t="s">
        <v>1055</v>
      </c>
      <c r="G171" s="148" t="s">
        <v>114</v>
      </c>
      <c r="H171" s="149">
        <v>300</v>
      </c>
      <c r="I171" s="150"/>
      <c r="J171" s="150">
        <f t="shared" si="20"/>
        <v>0</v>
      </c>
      <c r="K171" s="151"/>
      <c r="L171" s="152"/>
      <c r="M171" s="153" t="s">
        <v>1</v>
      </c>
      <c r="N171" s="154" t="s">
        <v>34</v>
      </c>
      <c r="O171" s="141">
        <v>0</v>
      </c>
      <c r="P171" s="141">
        <f t="shared" si="21"/>
        <v>0</v>
      </c>
      <c r="Q171" s="141">
        <v>0</v>
      </c>
      <c r="R171" s="141">
        <f t="shared" si="22"/>
        <v>0</v>
      </c>
      <c r="S171" s="141">
        <v>0</v>
      </c>
      <c r="T171" s="142">
        <f t="shared" si="23"/>
        <v>0</v>
      </c>
      <c r="AR171" s="143" t="s">
        <v>999</v>
      </c>
      <c r="AT171" s="143" t="s">
        <v>106</v>
      </c>
      <c r="AU171" s="143" t="s">
        <v>116</v>
      </c>
      <c r="AY171" s="13" t="s">
        <v>108</v>
      </c>
      <c r="BE171" s="144">
        <f t="shared" si="24"/>
        <v>0</v>
      </c>
      <c r="BF171" s="144">
        <f t="shared" si="25"/>
        <v>0</v>
      </c>
      <c r="BG171" s="144">
        <f t="shared" si="26"/>
        <v>0</v>
      </c>
      <c r="BH171" s="144">
        <f t="shared" si="27"/>
        <v>0</v>
      </c>
      <c r="BI171" s="144">
        <f t="shared" si="28"/>
        <v>0</v>
      </c>
      <c r="BJ171" s="13" t="s">
        <v>116</v>
      </c>
      <c r="BK171" s="144">
        <f t="shared" si="29"/>
        <v>0</v>
      </c>
      <c r="BL171" s="13" t="s">
        <v>999</v>
      </c>
      <c r="BM171" s="143" t="s">
        <v>1264</v>
      </c>
    </row>
    <row r="172" spans="2:65" s="1" customFormat="1" ht="16.5" customHeight="1" x14ac:dyDescent="0.2">
      <c r="B172" s="131"/>
      <c r="C172" s="132" t="s">
        <v>256</v>
      </c>
      <c r="D172" s="132" t="s">
        <v>111</v>
      </c>
      <c r="E172" s="133" t="s">
        <v>1060</v>
      </c>
      <c r="F172" s="134" t="s">
        <v>1177</v>
      </c>
      <c r="G172" s="135" t="s">
        <v>1062</v>
      </c>
      <c r="H172" s="136">
        <v>1</v>
      </c>
      <c r="I172" s="137"/>
      <c r="J172" s="137">
        <f t="shared" si="20"/>
        <v>0</v>
      </c>
      <c r="K172" s="138"/>
      <c r="L172" s="25"/>
      <c r="M172" s="139" t="s">
        <v>1</v>
      </c>
      <c r="N172" s="140" t="s">
        <v>34</v>
      </c>
      <c r="O172" s="141">
        <v>0</v>
      </c>
      <c r="P172" s="141">
        <f t="shared" si="21"/>
        <v>0</v>
      </c>
      <c r="Q172" s="141">
        <v>0</v>
      </c>
      <c r="R172" s="141">
        <f t="shared" si="22"/>
        <v>0</v>
      </c>
      <c r="S172" s="141">
        <v>0</v>
      </c>
      <c r="T172" s="142">
        <f t="shared" si="23"/>
        <v>0</v>
      </c>
      <c r="AR172" s="143" t="s">
        <v>999</v>
      </c>
      <c r="AT172" s="143" t="s">
        <v>111</v>
      </c>
      <c r="AU172" s="143" t="s">
        <v>116</v>
      </c>
      <c r="AY172" s="13" t="s">
        <v>108</v>
      </c>
      <c r="BE172" s="144">
        <f t="shared" si="24"/>
        <v>0</v>
      </c>
      <c r="BF172" s="144">
        <f t="shared" si="25"/>
        <v>0</v>
      </c>
      <c r="BG172" s="144">
        <f t="shared" si="26"/>
        <v>0</v>
      </c>
      <c r="BH172" s="144">
        <f t="shared" si="27"/>
        <v>0</v>
      </c>
      <c r="BI172" s="144">
        <f t="shared" si="28"/>
        <v>0</v>
      </c>
      <c r="BJ172" s="13" t="s">
        <v>116</v>
      </c>
      <c r="BK172" s="144">
        <f t="shared" si="29"/>
        <v>0</v>
      </c>
      <c r="BL172" s="13" t="s">
        <v>999</v>
      </c>
      <c r="BM172" s="143" t="s">
        <v>1265</v>
      </c>
    </row>
    <row r="173" spans="2:65" s="1" customFormat="1" ht="24.25" customHeight="1" x14ac:dyDescent="0.2">
      <c r="B173" s="131"/>
      <c r="C173" s="132" t="s">
        <v>260</v>
      </c>
      <c r="D173" s="132" t="s">
        <v>111</v>
      </c>
      <c r="E173" s="133" t="s">
        <v>1179</v>
      </c>
      <c r="F173" s="134" t="s">
        <v>1066</v>
      </c>
      <c r="G173" s="135" t="s">
        <v>998</v>
      </c>
      <c r="H173" s="136">
        <v>14</v>
      </c>
      <c r="I173" s="137"/>
      <c r="J173" s="137">
        <f t="shared" si="20"/>
        <v>0</v>
      </c>
      <c r="K173" s="138"/>
      <c r="L173" s="25"/>
      <c r="M173" s="139" t="s">
        <v>1</v>
      </c>
      <c r="N173" s="140" t="s">
        <v>34</v>
      </c>
      <c r="O173" s="141">
        <v>0</v>
      </c>
      <c r="P173" s="141">
        <f t="shared" si="21"/>
        <v>0</v>
      </c>
      <c r="Q173" s="141">
        <v>0</v>
      </c>
      <c r="R173" s="141">
        <f t="shared" si="22"/>
        <v>0</v>
      </c>
      <c r="S173" s="141">
        <v>0</v>
      </c>
      <c r="T173" s="142">
        <f t="shared" si="23"/>
        <v>0</v>
      </c>
      <c r="AR173" s="143" t="s">
        <v>999</v>
      </c>
      <c r="AT173" s="143" t="s">
        <v>111</v>
      </c>
      <c r="AU173" s="143" t="s">
        <v>116</v>
      </c>
      <c r="AY173" s="13" t="s">
        <v>108</v>
      </c>
      <c r="BE173" s="144">
        <f t="shared" si="24"/>
        <v>0</v>
      </c>
      <c r="BF173" s="144">
        <f t="shared" si="25"/>
        <v>0</v>
      </c>
      <c r="BG173" s="144">
        <f t="shared" si="26"/>
        <v>0</v>
      </c>
      <c r="BH173" s="144">
        <f t="shared" si="27"/>
        <v>0</v>
      </c>
      <c r="BI173" s="144">
        <f t="shared" si="28"/>
        <v>0</v>
      </c>
      <c r="BJ173" s="13" t="s">
        <v>116</v>
      </c>
      <c r="BK173" s="144">
        <f t="shared" si="29"/>
        <v>0</v>
      </c>
      <c r="BL173" s="13" t="s">
        <v>999</v>
      </c>
      <c r="BM173" s="143" t="s">
        <v>1266</v>
      </c>
    </row>
    <row r="174" spans="2:65" s="1" customFormat="1" ht="21.75" customHeight="1" x14ac:dyDescent="0.2">
      <c r="B174" s="131"/>
      <c r="C174" s="132" t="s">
        <v>264</v>
      </c>
      <c r="D174" s="132" t="s">
        <v>111</v>
      </c>
      <c r="E174" s="133" t="s">
        <v>1072</v>
      </c>
      <c r="F174" s="134" t="s">
        <v>1267</v>
      </c>
      <c r="G174" s="135" t="s">
        <v>998</v>
      </c>
      <c r="H174" s="136">
        <v>4</v>
      </c>
      <c r="I174" s="137"/>
      <c r="J174" s="137">
        <f t="shared" si="20"/>
        <v>0</v>
      </c>
      <c r="K174" s="138"/>
      <c r="L174" s="25"/>
      <c r="M174" s="155" t="s">
        <v>1</v>
      </c>
      <c r="N174" s="156" t="s">
        <v>34</v>
      </c>
      <c r="O174" s="157">
        <v>0</v>
      </c>
      <c r="P174" s="157">
        <f t="shared" si="21"/>
        <v>0</v>
      </c>
      <c r="Q174" s="157">
        <v>0</v>
      </c>
      <c r="R174" s="157">
        <f t="shared" si="22"/>
        <v>0</v>
      </c>
      <c r="S174" s="157">
        <v>0</v>
      </c>
      <c r="T174" s="158">
        <f t="shared" si="23"/>
        <v>0</v>
      </c>
      <c r="AR174" s="143" t="s">
        <v>999</v>
      </c>
      <c r="AT174" s="143" t="s">
        <v>111</v>
      </c>
      <c r="AU174" s="143" t="s">
        <v>116</v>
      </c>
      <c r="AY174" s="13" t="s">
        <v>108</v>
      </c>
      <c r="BE174" s="144">
        <f t="shared" si="24"/>
        <v>0</v>
      </c>
      <c r="BF174" s="144">
        <f t="shared" si="25"/>
        <v>0</v>
      </c>
      <c r="BG174" s="144">
        <f t="shared" si="26"/>
        <v>0</v>
      </c>
      <c r="BH174" s="144">
        <f t="shared" si="27"/>
        <v>0</v>
      </c>
      <c r="BI174" s="144">
        <f t="shared" si="28"/>
        <v>0</v>
      </c>
      <c r="BJ174" s="13" t="s">
        <v>116</v>
      </c>
      <c r="BK174" s="144">
        <f t="shared" si="29"/>
        <v>0</v>
      </c>
      <c r="BL174" s="13" t="s">
        <v>999</v>
      </c>
      <c r="BM174" s="143" t="s">
        <v>1268</v>
      </c>
    </row>
    <row r="175" spans="2:65" s="1" customFormat="1" ht="7" customHeight="1" x14ac:dyDescent="0.2">
      <c r="B175" s="40"/>
      <c r="C175" s="41"/>
      <c r="D175" s="41"/>
      <c r="E175" s="41"/>
      <c r="F175" s="41"/>
      <c r="G175" s="41"/>
      <c r="H175" s="41"/>
      <c r="I175" s="41"/>
      <c r="J175" s="41"/>
      <c r="K175" s="41"/>
      <c r="L175" s="25"/>
    </row>
  </sheetData>
  <autoFilter ref="C121:K174" xr:uid="{00000000-0009-0000-0000-000003000000}"/>
  <mergeCells count="9">
    <mergeCell ref="E87:H87"/>
    <mergeCell ref="E112:H112"/>
    <mergeCell ref="E114:H114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scale="87" fitToHeight="100" orientation="portrait" blackAndWhite="1" r:id="rId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4</vt:i4>
      </vt:variant>
      <vt:variant>
        <vt:lpstr>Pomenované rozsahy</vt:lpstr>
      </vt:variant>
      <vt:variant>
        <vt:i4>8</vt:i4>
      </vt:variant>
    </vt:vector>
  </HeadingPairs>
  <TitlesOfParts>
    <vt:vector size="12" baseType="lpstr">
      <vt:lpstr>Rekapitulácia stavby</vt:lpstr>
      <vt:lpstr>SO01 - Elektroinštalácia</vt:lpstr>
      <vt:lpstr>SO06 - Preložka verejného...</vt:lpstr>
      <vt:lpstr>SO07 - Areálové NN rozvody</vt:lpstr>
      <vt:lpstr>'Rekapitulácia stavby'!Názvy_tlače</vt:lpstr>
      <vt:lpstr>'SO01 - Elektroinštalácia'!Názvy_tlače</vt:lpstr>
      <vt:lpstr>'SO06 - Preložka verejného...'!Názvy_tlače</vt:lpstr>
      <vt:lpstr>'SO07 - Areálové NN rozvody'!Názvy_tlače</vt:lpstr>
      <vt:lpstr>'Rekapitulácia stavby'!Oblasť_tlače</vt:lpstr>
      <vt:lpstr>'SO01 - Elektroinštalácia'!Oblasť_tlače</vt:lpstr>
      <vt:lpstr>'SO06 - Preložka verejného...'!Oblasť_tlače</vt:lpstr>
      <vt:lpstr>'SO07 - Areálové NN rozvody'!Oblasť_tlače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Jakub Smolucha</dc:creator>
  <cp:lastModifiedBy>Zuzana Pálovicsová</cp:lastModifiedBy>
  <cp:lastPrinted>2023-07-28T09:08:26Z</cp:lastPrinted>
  <dcterms:created xsi:type="dcterms:W3CDTF">2023-07-12T15:30:57Z</dcterms:created>
  <dcterms:modified xsi:type="dcterms:W3CDTF">2023-10-02T14:31:00Z</dcterms:modified>
</cp:coreProperties>
</file>