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Desktop\osobní\Práce\Blatno\rozpočty\"/>
    </mc:Choice>
  </mc:AlternateContent>
  <bookViews>
    <workbookView xWindow="0" yWindow="0" windowWidth="0" windowHeight="0"/>
  </bookViews>
  <sheets>
    <sheet name="Rekapitulace stavby" sheetId="1" r:id="rId1"/>
    <sheet name="Objekt0 - Stavební úpravy..." sheetId="2" r:id="rId2"/>
    <sheet name="Objekt0 (1) - Elektroinst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'Objekt0 - Stavební úpravy...'!$C$151:$K$479</definedName>
    <definedName name="_xlnm.Print_Area" localSheetId="1">'Objekt0 - Stavební úpravy...'!$C$139:$J$479</definedName>
    <definedName name="_xlnm.Print_Titles" localSheetId="1">'Objekt0 - Stavební úpravy...'!$151:$151</definedName>
    <definedName name="_xlnm._FilterDatabase" localSheetId="2" hidden="1">'Objekt0 (1) - Elektroinst...'!$C$123:$K$188</definedName>
    <definedName name="_xlnm.Print_Area" localSheetId="2">'Objekt0 (1) - Elektroinst...'!$C$111:$J$188</definedName>
    <definedName name="_xlnm.Print_Titles" localSheetId="2">'Objekt0 (1) - Elektroinst...'!$123:$123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8"/>
  <c r="BH188"/>
  <c r="BG188"/>
  <c r="BF188"/>
  <c r="T188"/>
  <c r="T187"/>
  <c r="R188"/>
  <c r="R187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92"/>
  <c r="J17"/>
  <c r="J15"/>
  <c r="E15"/>
  <c r="F120"/>
  <c r="J14"/>
  <c r="J12"/>
  <c r="J118"/>
  <c r="E7"/>
  <c r="E114"/>
  <c i="2" r="J37"/>
  <c r="J36"/>
  <c i="1" r="AY95"/>
  <c i="2" r="J35"/>
  <c i="1" r="AX95"/>
  <c i="2" r="BI479"/>
  <c r="BH479"/>
  <c r="BG479"/>
  <c r="BF479"/>
  <c r="T479"/>
  <c r="T478"/>
  <c r="R479"/>
  <c r="R478"/>
  <c r="P479"/>
  <c r="P478"/>
  <c r="BI477"/>
  <c r="BH477"/>
  <c r="BG477"/>
  <c r="BF477"/>
  <c r="T477"/>
  <c r="T476"/>
  <c r="R477"/>
  <c r="R476"/>
  <c r="P477"/>
  <c r="P476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4"/>
  <c r="BH434"/>
  <c r="BG434"/>
  <c r="BF434"/>
  <c r="T434"/>
  <c r="R434"/>
  <c r="P434"/>
  <c r="BI427"/>
  <c r="BH427"/>
  <c r="BG427"/>
  <c r="BF427"/>
  <c r="T427"/>
  <c r="R427"/>
  <c r="P427"/>
  <c r="BI426"/>
  <c r="BH426"/>
  <c r="BG426"/>
  <c r="BF426"/>
  <c r="T426"/>
  <c r="R426"/>
  <c r="P426"/>
  <c r="BI420"/>
  <c r="BH420"/>
  <c r="BG420"/>
  <c r="BF420"/>
  <c r="T420"/>
  <c r="R420"/>
  <c r="P420"/>
  <c r="BI418"/>
  <c r="BH418"/>
  <c r="BG418"/>
  <c r="BF418"/>
  <c r="T418"/>
  <c r="R418"/>
  <c r="P418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399"/>
  <c r="BH399"/>
  <c r="BG399"/>
  <c r="BF399"/>
  <c r="T399"/>
  <c r="R399"/>
  <c r="P399"/>
  <c r="BI395"/>
  <c r="BH395"/>
  <c r="BG395"/>
  <c r="BF395"/>
  <c r="T395"/>
  <c r="R395"/>
  <c r="P395"/>
  <c r="BI394"/>
  <c r="BH394"/>
  <c r="BG394"/>
  <c r="BF394"/>
  <c r="T394"/>
  <c r="R394"/>
  <c r="P394"/>
  <c r="BI388"/>
  <c r="BH388"/>
  <c r="BG388"/>
  <c r="BF388"/>
  <c r="T388"/>
  <c r="R388"/>
  <c r="P388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T259"/>
  <c r="R260"/>
  <c r="R259"/>
  <c r="P260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28"/>
  <c r="BH228"/>
  <c r="BG228"/>
  <c r="BF228"/>
  <c r="T228"/>
  <c r="T227"/>
  <c r="R228"/>
  <c r="R227"/>
  <c r="P228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F146"/>
  <c r="E144"/>
  <c r="F89"/>
  <c r="E87"/>
  <c r="J24"/>
  <c r="E24"/>
  <c r="J149"/>
  <c r="J23"/>
  <c r="J21"/>
  <c r="E21"/>
  <c r="J148"/>
  <c r="J20"/>
  <c r="J18"/>
  <c r="E18"/>
  <c r="F149"/>
  <c r="J17"/>
  <c r="J15"/>
  <c r="E15"/>
  <c r="F91"/>
  <c r="J14"/>
  <c r="J12"/>
  <c r="J146"/>
  <c r="E7"/>
  <c r="E142"/>
  <c i="1" r="L90"/>
  <c r="AM90"/>
  <c r="AM89"/>
  <c r="L89"/>
  <c r="AM87"/>
  <c r="L87"/>
  <c r="L85"/>
  <c r="L84"/>
  <c i="2" r="J479"/>
  <c r="BK459"/>
  <c r="J452"/>
  <c r="J441"/>
  <c r="BK438"/>
  <c r="BK418"/>
  <c r="BK399"/>
  <c r="BK370"/>
  <c r="J356"/>
  <c r="J352"/>
  <c r="BK340"/>
  <c r="J324"/>
  <c r="J317"/>
  <c r="J305"/>
  <c r="J303"/>
  <c r="J282"/>
  <c r="J268"/>
  <c r="J257"/>
  <c r="J240"/>
  <c r="BK213"/>
  <c r="J204"/>
  <c r="BK194"/>
  <c r="J473"/>
  <c r="BK467"/>
  <c r="J463"/>
  <c r="J456"/>
  <c r="BK444"/>
  <c r="J426"/>
  <c r="BK385"/>
  <c r="J381"/>
  <c r="J370"/>
  <c r="BK361"/>
  <c r="BK346"/>
  <c r="BK327"/>
  <c r="BK322"/>
  <c r="J318"/>
  <c r="BK307"/>
  <c r="J296"/>
  <c r="J285"/>
  <c r="J275"/>
  <c r="J266"/>
  <c r="J251"/>
  <c r="J244"/>
  <c r="BK232"/>
  <c r="BK218"/>
  <c r="J215"/>
  <c r="BK206"/>
  <c r="J196"/>
  <c r="J185"/>
  <c r="J178"/>
  <c r="BK167"/>
  <c r="BK163"/>
  <c r="J156"/>
  <c r="J475"/>
  <c r="BK458"/>
  <c r="J449"/>
  <c r="J439"/>
  <c r="BK388"/>
  <c r="J378"/>
  <c r="BK373"/>
  <c r="BK363"/>
  <c r="BK354"/>
  <c r="BK344"/>
  <c r="BK329"/>
  <c r="BK315"/>
  <c r="BK303"/>
  <c r="BK300"/>
  <c r="BK295"/>
  <c r="J290"/>
  <c r="BK273"/>
  <c r="J264"/>
  <c r="BK257"/>
  <c r="J250"/>
  <c r="J241"/>
  <c r="J235"/>
  <c r="BK226"/>
  <c r="J213"/>
  <c r="BK202"/>
  <c r="J197"/>
  <c r="J187"/>
  <c r="BK179"/>
  <c r="J175"/>
  <c r="BK170"/>
  <c r="BK168"/>
  <c r="J164"/>
  <c r="J159"/>
  <c r="BK156"/>
  <c r="J467"/>
  <c r="BK449"/>
  <c r="BK407"/>
  <c r="BK378"/>
  <c r="BK372"/>
  <c r="BK364"/>
  <c r="J361"/>
  <c r="BK356"/>
  <c r="BK341"/>
  <c r="BK330"/>
  <c r="BK316"/>
  <c r="J311"/>
  <c r="BK287"/>
  <c r="J283"/>
  <c r="BK278"/>
  <c r="J262"/>
  <c r="J254"/>
  <c r="J239"/>
  <c r="J206"/>
  <c r="J199"/>
  <c r="J189"/>
  <c r="BK187"/>
  <c r="J182"/>
  <c i="3" r="BK188"/>
  <c r="J184"/>
  <c r="J175"/>
  <c r="BK166"/>
  <c r="J157"/>
  <c r="BK150"/>
  <c r="BK129"/>
  <c r="J188"/>
  <c r="J181"/>
  <c r="BK176"/>
  <c r="J171"/>
  <c r="BK169"/>
  <c r="J166"/>
  <c r="BK159"/>
  <c r="J149"/>
  <c r="BK146"/>
  <c r="BK142"/>
  <c r="BK139"/>
  <c r="BK136"/>
  <c r="BK133"/>
  <c r="J168"/>
  <c r="BK155"/>
  <c r="J154"/>
  <c r="J146"/>
  <c r="BK134"/>
  <c r="BK186"/>
  <c r="BK179"/>
  <c r="BK172"/>
  <c r="J164"/>
  <c r="J155"/>
  <c r="J150"/>
  <c r="BK144"/>
  <c r="J139"/>
  <c r="J136"/>
  <c r="J128"/>
  <c i="2" r="BK469"/>
  <c r="BK456"/>
  <c r="BK450"/>
  <c r="BK440"/>
  <c r="BK434"/>
  <c r="J407"/>
  <c r="J394"/>
  <c r="BK367"/>
  <c r="J354"/>
  <c r="BK350"/>
  <c r="BK343"/>
  <c r="J325"/>
  <c r="BK312"/>
  <c r="J307"/>
  <c r="J288"/>
  <c r="J273"/>
  <c r="BK262"/>
  <c r="J245"/>
  <c r="J237"/>
  <c r="BK235"/>
  <c r="J202"/>
  <c r="BK475"/>
  <c r="BK464"/>
  <c r="J462"/>
  <c r="BK457"/>
  <c r="J451"/>
  <c r="J434"/>
  <c r="J388"/>
  <c r="BK384"/>
  <c r="J372"/>
  <c r="J365"/>
  <c r="J355"/>
  <c r="J341"/>
  <c r="BK324"/>
  <c r="BK319"/>
  <c r="J313"/>
  <c r="BK304"/>
  <c r="J295"/>
  <c r="BK276"/>
  <c r="BK269"/>
  <c r="BK265"/>
  <c r="J253"/>
  <c r="BK248"/>
  <c r="BK238"/>
  <c r="BK217"/>
  <c r="BK210"/>
  <c r="BK201"/>
  <c r="BK193"/>
  <c r="BK181"/>
  <c r="J176"/>
  <c r="J165"/>
  <c r="BK157"/>
  <c r="BK479"/>
  <c r="BK463"/>
  <c r="J450"/>
  <c r="J447"/>
  <c r="J440"/>
  <c r="BK386"/>
  <c r="BK375"/>
  <c r="BK365"/>
  <c r="J359"/>
  <c r="BK349"/>
  <c r="BK332"/>
  <c r="BK321"/>
  <c r="BK310"/>
  <c r="BK302"/>
  <c r="BK298"/>
  <c r="J293"/>
  <c r="J287"/>
  <c r="J277"/>
  <c r="BK260"/>
  <c r="J255"/>
  <c r="BK247"/>
  <c r="BK237"/>
  <c r="BK233"/>
  <c r="BK220"/>
  <c r="BK215"/>
  <c r="BK199"/>
  <c r="BK192"/>
  <c r="BK182"/>
  <c r="BK177"/>
  <c r="BK173"/>
  <c r="BK171"/>
  <c r="J167"/>
  <c r="J163"/>
  <c r="J158"/>
  <c r="BK473"/>
  <c r="J457"/>
  <c r="BK427"/>
  <c r="BK381"/>
  <c r="J375"/>
  <c r="BK368"/>
  <c r="BK359"/>
  <c r="J346"/>
  <c r="J333"/>
  <c r="J319"/>
  <c r="J315"/>
  <c r="J302"/>
  <c r="BK293"/>
  <c r="BK279"/>
  <c r="BK272"/>
  <c r="J260"/>
  <c r="J252"/>
  <c r="J238"/>
  <c r="J225"/>
  <c r="BK204"/>
  <c i="3" r="BK152"/>
  <c r="BK143"/>
  <c r="BK131"/>
  <c r="J185"/>
  <c r="J177"/>
  <c r="J173"/>
  <c r="J159"/>
  <c r="BK154"/>
  <c r="BK149"/>
  <c r="J143"/>
  <c r="J138"/>
  <c r="J133"/>
  <c r="J127"/>
  <c i="2" r="J477"/>
  <c r="BK461"/>
  <c r="J455"/>
  <c r="BK451"/>
  <c r="BK443"/>
  <c r="J420"/>
  <c r="BK410"/>
  <c r="J395"/>
  <c r="BK380"/>
  <c r="BK374"/>
  <c r="J369"/>
  <c r="J358"/>
  <c r="J349"/>
  <c r="J344"/>
  <c r="J326"/>
  <c r="J322"/>
  <c r="J316"/>
  <c r="BK308"/>
  <c r="J300"/>
  <c r="BK283"/>
  <c r="J270"/>
  <c r="J263"/>
  <c r="BK253"/>
  <c r="BK241"/>
  <c r="J221"/>
  <c r="BK214"/>
  <c r="J208"/>
  <c r="J195"/>
  <c i="1" r="AS94"/>
  <c i="2" r="J446"/>
  <c r="J438"/>
  <c r="BK394"/>
  <c r="J386"/>
  <c r="BK383"/>
  <c r="J379"/>
  <c r="BK366"/>
  <c r="BK352"/>
  <c r="BK347"/>
  <c r="J340"/>
  <c r="BK326"/>
  <c r="J321"/>
  <c r="J310"/>
  <c r="J299"/>
  <c r="BK297"/>
  <c r="BK291"/>
  <c r="BK290"/>
  <c r="J278"/>
  <c r="BK268"/>
  <c r="BK264"/>
  <c r="BK254"/>
  <c r="BK250"/>
  <c r="BK239"/>
  <c r="J233"/>
  <c r="BK224"/>
  <c r="BK211"/>
  <c r="J207"/>
  <c r="BK197"/>
  <c r="J192"/>
  <c r="BK183"/>
  <c r="J179"/>
  <c r="J173"/>
  <c r="J166"/>
  <c r="BK159"/>
  <c r="J155"/>
  <c r="BK477"/>
  <c r="J459"/>
  <c r="J453"/>
  <c r="BK446"/>
  <c r="J410"/>
  <c r="J399"/>
  <c r="J385"/>
  <c r="BK376"/>
  <c r="J371"/>
  <c r="J350"/>
  <c r="J343"/>
  <c r="J331"/>
  <c r="J330"/>
  <c r="J327"/>
  <c r="J320"/>
  <c r="J309"/>
  <c r="BK299"/>
  <c r="J294"/>
  <c r="J291"/>
  <c r="J289"/>
  <c r="J280"/>
  <c r="J276"/>
  <c r="BK270"/>
  <c r="BK256"/>
  <c r="BK251"/>
  <c r="BK245"/>
  <c r="J234"/>
  <c r="BK225"/>
  <c r="J216"/>
  <c r="J214"/>
  <c r="J201"/>
  <c r="J198"/>
  <c r="BK195"/>
  <c r="J186"/>
  <c r="J181"/>
  <c r="BK176"/>
  <c r="BK174"/>
  <c r="BK169"/>
  <c r="J169"/>
  <c r="BK166"/>
  <c r="BK161"/>
  <c r="J157"/>
  <c r="BK155"/>
  <c r="J464"/>
  <c r="J443"/>
  <c r="BK420"/>
  <c r="BK382"/>
  <c r="BK379"/>
  <c r="J376"/>
  <c r="BK369"/>
  <c r="J363"/>
  <c r="BK357"/>
  <c r="J345"/>
  <c r="J332"/>
  <c r="J329"/>
  <c r="BK313"/>
  <c r="BK301"/>
  <c r="BK288"/>
  <c r="BK285"/>
  <c r="BK282"/>
  <c r="BK275"/>
  <c r="BK266"/>
  <c r="BK255"/>
  <c r="J247"/>
  <c r="BK236"/>
  <c r="J224"/>
  <c r="BK207"/>
  <c r="J200"/>
  <c r="BK190"/>
  <c r="J183"/>
  <c r="J180"/>
  <c i="3" r="J186"/>
  <c r="BK180"/>
  <c r="J174"/>
  <c r="BK165"/>
  <c r="BK160"/>
  <c r="BK156"/>
  <c r="J131"/>
  <c r="BK127"/>
  <c r="BK183"/>
  <c r="BK177"/>
  <c r="BK173"/>
  <c r="J170"/>
  <c r="J167"/>
  <c r="J161"/>
  <c r="BK158"/>
  <c r="J148"/>
  <c r="BK145"/>
  <c r="BK141"/>
  <c r="BK138"/>
  <c r="BK135"/>
  <c r="BK132"/>
  <c r="J169"/>
  <c r="BK167"/>
  <c r="BK164"/>
  <c r="BK153"/>
  <c r="BK148"/>
  <c r="J142"/>
  <c r="J129"/>
  <c r="BK181"/>
  <c r="BK175"/>
  <c r="J165"/>
  <c r="J156"/>
  <c r="J151"/>
  <c r="J145"/>
  <c r="J140"/>
  <c r="J132"/>
  <c i="2" r="J474"/>
  <c r="BK462"/>
  <c r="BK453"/>
  <c r="J444"/>
  <c r="BK439"/>
  <c r="J427"/>
  <c r="J404"/>
  <c r="J383"/>
  <c r="BK377"/>
  <c r="J373"/>
  <c r="BK355"/>
  <c r="BK353"/>
  <c r="BK345"/>
  <c r="J334"/>
  <c r="J323"/>
  <c r="BK318"/>
  <c r="BK311"/>
  <c r="J304"/>
  <c r="BK294"/>
  <c r="J274"/>
  <c r="J267"/>
  <c r="BK258"/>
  <c r="BK242"/>
  <c r="J226"/>
  <c r="J220"/>
  <c r="J211"/>
  <c r="J203"/>
  <c r="J193"/>
  <c r="J469"/>
  <c r="BK468"/>
  <c r="J461"/>
  <c r="BK452"/>
  <c r="BK448"/>
  <c r="J445"/>
  <c r="BK441"/>
  <c r="J418"/>
  <c r="J382"/>
  <c r="BK371"/>
  <c r="J364"/>
  <c r="J357"/>
  <c r="BK348"/>
  <c r="BK331"/>
  <c r="BK323"/>
  <c r="BK320"/>
  <c r="J314"/>
  <c r="BK305"/>
  <c r="J298"/>
  <c r="BK292"/>
  <c r="J286"/>
  <c r="BK277"/>
  <c r="BK274"/>
  <c r="BK267"/>
  <c r="BK263"/>
  <c r="BK252"/>
  <c r="BK240"/>
  <c r="BK234"/>
  <c r="J228"/>
  <c r="BK221"/>
  <c r="BK216"/>
  <c r="BK208"/>
  <c r="BK198"/>
  <c r="J190"/>
  <c r="BK180"/>
  <c r="BK175"/>
  <c r="J174"/>
  <c r="BK172"/>
  <c r="BK164"/>
  <c r="BK158"/>
  <c r="J468"/>
  <c r="BK455"/>
  <c r="J448"/>
  <c r="BK445"/>
  <c r="BK404"/>
  <c r="J384"/>
  <c r="J374"/>
  <c r="J368"/>
  <c r="J362"/>
  <c r="J353"/>
  <c r="J348"/>
  <c r="BK333"/>
  <c r="BK325"/>
  <c r="BK314"/>
  <c r="J308"/>
  <c r="J301"/>
  <c r="BK296"/>
  <c r="J292"/>
  <c r="J279"/>
  <c r="J272"/>
  <c r="J269"/>
  <c r="J258"/>
  <c r="BK244"/>
  <c r="J236"/>
  <c r="BK228"/>
  <c r="J217"/>
  <c r="J210"/>
  <c r="BK203"/>
  <c r="BK200"/>
  <c r="BK196"/>
  <c r="BK189"/>
  <c r="BK185"/>
  <c r="BK178"/>
  <c r="J172"/>
  <c r="J171"/>
  <c r="J170"/>
  <c r="J168"/>
  <c r="BK165"/>
  <c r="J161"/>
  <c r="BK474"/>
  <c r="J458"/>
  <c r="BK447"/>
  <c r="BK426"/>
  <c r="BK395"/>
  <c r="J380"/>
  <c r="J377"/>
  <c r="J367"/>
  <c r="J366"/>
  <c r="BK362"/>
  <c r="BK358"/>
  <c r="J347"/>
  <c r="BK334"/>
  <c r="BK317"/>
  <c r="J312"/>
  <c r="BK309"/>
  <c r="J297"/>
  <c r="BK289"/>
  <c r="BK286"/>
  <c r="BK280"/>
  <c r="J265"/>
  <c r="J256"/>
  <c r="J248"/>
  <c r="J242"/>
  <c r="J232"/>
  <c r="J218"/>
  <c r="J194"/>
  <c r="BK186"/>
  <c r="J177"/>
  <c i="3" r="BK185"/>
  <c r="J179"/>
  <c r="BK171"/>
  <c r="BK161"/>
  <c r="J158"/>
  <c r="J153"/>
  <c r="BK128"/>
  <c r="BK184"/>
  <c r="J180"/>
  <c r="BK174"/>
  <c r="J172"/>
  <c r="BK168"/>
  <c r="J160"/>
  <c r="BK151"/>
  <c r="J147"/>
  <c r="J144"/>
  <c r="BK140"/>
  <c r="J137"/>
  <c r="J134"/>
  <c r="J183"/>
  <c r="J176"/>
  <c r="BK170"/>
  <c r="BK157"/>
  <c r="J152"/>
  <c r="BK147"/>
  <c r="J141"/>
  <c r="BK137"/>
  <c r="J135"/>
  <c i="2" l="1" r="T154"/>
  <c r="T162"/>
  <c r="R184"/>
  <c r="T188"/>
  <c r="T205"/>
  <c r="R219"/>
  <c r="R223"/>
  <c r="P231"/>
  <c r="BK243"/>
  <c r="J243"/>
  <c r="J109"/>
  <c r="BK246"/>
  <c r="J246"/>
  <c r="J110"/>
  <c r="T246"/>
  <c r="T249"/>
  <c r="BK261"/>
  <c r="J261"/>
  <c r="J113"/>
  <c r="BK271"/>
  <c r="J271"/>
  <c r="J114"/>
  <c r="BK281"/>
  <c r="J281"/>
  <c r="J115"/>
  <c r="R281"/>
  <c r="T284"/>
  <c r="R306"/>
  <c r="T328"/>
  <c r="R342"/>
  <c r="BK351"/>
  <c r="J351"/>
  <c r="J120"/>
  <c r="T351"/>
  <c r="R360"/>
  <c r="R387"/>
  <c r="R419"/>
  <c r="R433"/>
  <c r="P442"/>
  <c r="BK454"/>
  <c r="J454"/>
  <c r="J126"/>
  <c r="BK460"/>
  <c r="J460"/>
  <c r="J127"/>
  <c r="T460"/>
  <c r="P466"/>
  <c r="BK472"/>
  <c r="J472"/>
  <c r="J130"/>
  <c r="P472"/>
  <c i="3" r="R126"/>
  <c r="R125"/>
  <c r="T130"/>
  <c r="T163"/>
  <c r="T162"/>
  <c r="T178"/>
  <c i="2" r="R154"/>
  <c r="R162"/>
  <c r="T184"/>
  <c r="R188"/>
  <c r="BK205"/>
  <c r="J205"/>
  <c r="J103"/>
  <c r="BK219"/>
  <c r="J219"/>
  <c r="J104"/>
  <c r="P223"/>
  <c r="T231"/>
  <c r="R243"/>
  <c r="R246"/>
  <c r="BK249"/>
  <c r="J249"/>
  <c r="J111"/>
  <c r="R261"/>
  <c r="R271"/>
  <c r="P281"/>
  <c r="T281"/>
  <c r="R284"/>
  <c r="T306"/>
  <c r="R328"/>
  <c r="T342"/>
  <c r="P351"/>
  <c r="R351"/>
  <c r="T360"/>
  <c r="T387"/>
  <c r="T419"/>
  <c r="T433"/>
  <c r="T442"/>
  <c r="T454"/>
  <c r="R460"/>
  <c r="BK466"/>
  <c r="J466"/>
  <c r="J129"/>
  <c r="T466"/>
  <c r="T465"/>
  <c r="T472"/>
  <c i="3" r="BK126"/>
  <c r="BK125"/>
  <c r="T126"/>
  <c r="T125"/>
  <c r="R130"/>
  <c r="R163"/>
  <c r="R162"/>
  <c r="R178"/>
  <c r="P182"/>
  <c i="2" r="BK154"/>
  <c r="J154"/>
  <c r="J98"/>
  <c r="P162"/>
  <c r="BK184"/>
  <c r="J184"/>
  <c r="J101"/>
  <c r="BK188"/>
  <c r="J188"/>
  <c r="J102"/>
  <c r="R205"/>
  <c r="T219"/>
  <c r="T223"/>
  <c r="BK231"/>
  <c r="J231"/>
  <c r="J108"/>
  <c r="P243"/>
  <c r="P246"/>
  <c r="R249"/>
  <c r="P261"/>
  <c r="T271"/>
  <c r="P284"/>
  <c r="BK306"/>
  <c r="J306"/>
  <c r="J117"/>
  <c r="BK328"/>
  <c r="J328"/>
  <c r="J118"/>
  <c r="BK342"/>
  <c r="J342"/>
  <c r="J119"/>
  <c r="P360"/>
  <c r="P387"/>
  <c r="BK419"/>
  <c r="J419"/>
  <c r="J123"/>
  <c r="BK433"/>
  <c r="J433"/>
  <c r="J124"/>
  <c r="R442"/>
  <c r="R454"/>
  <c i="3" r="P126"/>
  <c r="P125"/>
  <c r="P130"/>
  <c r="P163"/>
  <c r="BK182"/>
  <c r="J182"/>
  <c r="J103"/>
  <c r="T182"/>
  <c i="2" r="P154"/>
  <c r="BK162"/>
  <c r="J162"/>
  <c r="J100"/>
  <c r="P184"/>
  <c r="P188"/>
  <c r="P205"/>
  <c r="P219"/>
  <c r="BK223"/>
  <c r="J223"/>
  <c r="J106"/>
  <c r="R231"/>
  <c r="T243"/>
  <c r="P249"/>
  <c r="T261"/>
  <c r="P271"/>
  <c r="BK284"/>
  <c r="J284"/>
  <c r="J116"/>
  <c r="P306"/>
  <c r="P328"/>
  <c r="P342"/>
  <c r="BK360"/>
  <c r="J360"/>
  <c r="J121"/>
  <c r="BK387"/>
  <c r="J387"/>
  <c r="J122"/>
  <c r="P419"/>
  <c r="P433"/>
  <c r="BK442"/>
  <c r="J442"/>
  <c r="J125"/>
  <c r="P454"/>
  <c r="P460"/>
  <c r="R466"/>
  <c r="R465"/>
  <c r="R472"/>
  <c i="3" r="BK130"/>
  <c r="J130"/>
  <c r="J99"/>
  <c r="BK163"/>
  <c r="J163"/>
  <c r="J101"/>
  <c r="BK178"/>
  <c r="J178"/>
  <c r="J102"/>
  <c r="P178"/>
  <c r="R182"/>
  <c i="2" r="BK160"/>
  <c r="J160"/>
  <c r="J99"/>
  <c r="BK227"/>
  <c r="J227"/>
  <c r="J107"/>
  <c i="3" r="BK187"/>
  <c r="J187"/>
  <c r="J104"/>
  <c i="2" r="BK259"/>
  <c r="J259"/>
  <c r="J112"/>
  <c r="BK476"/>
  <c r="J476"/>
  <c r="J131"/>
  <c r="BK478"/>
  <c r="J478"/>
  <c r="J132"/>
  <c i="3" r="E85"/>
  <c r="F91"/>
  <c r="BE129"/>
  <c r="BE141"/>
  <c r="BE142"/>
  <c r="BE146"/>
  <c r="BE157"/>
  <c r="BE158"/>
  <c r="BE161"/>
  <c r="BE167"/>
  <c r="BE169"/>
  <c r="BE171"/>
  <c r="BE173"/>
  <c r="BE174"/>
  <c r="BE175"/>
  <c r="BE180"/>
  <c r="BE184"/>
  <c r="BE185"/>
  <c r="BE188"/>
  <c r="J89"/>
  <c r="F121"/>
  <c r="BE127"/>
  <c r="BE132"/>
  <c r="BE133"/>
  <c r="BE136"/>
  <c r="BE138"/>
  <c r="BE140"/>
  <c r="BE144"/>
  <c r="BE150"/>
  <c r="BE151"/>
  <c r="BE164"/>
  <c r="J91"/>
  <c r="J92"/>
  <c r="BE128"/>
  <c r="BE131"/>
  <c r="BE143"/>
  <c r="BE147"/>
  <c r="BE153"/>
  <c r="BE154"/>
  <c r="BE156"/>
  <c r="BE160"/>
  <c r="BE165"/>
  <c r="BE166"/>
  <c r="BE172"/>
  <c r="BE176"/>
  <c r="BE179"/>
  <c r="BE186"/>
  <c r="BE134"/>
  <c r="BE135"/>
  <c r="BE137"/>
  <c r="BE139"/>
  <c r="BE145"/>
  <c r="BE148"/>
  <c r="BE149"/>
  <c r="BE152"/>
  <c r="BE155"/>
  <c r="BE159"/>
  <c r="BE168"/>
  <c r="BE170"/>
  <c r="BE177"/>
  <c r="BE181"/>
  <c r="BE183"/>
  <c i="2" r="BE179"/>
  <c r="BE181"/>
  <c r="BE183"/>
  <c r="BE185"/>
  <c r="BE189"/>
  <c r="BE192"/>
  <c r="BE195"/>
  <c r="BE197"/>
  <c r="BE201"/>
  <c r="BE203"/>
  <c r="BE208"/>
  <c r="BE211"/>
  <c r="BE214"/>
  <c r="BE215"/>
  <c r="BE220"/>
  <c r="BE226"/>
  <c r="BE234"/>
  <c r="BE237"/>
  <c r="BE240"/>
  <c r="BE244"/>
  <c r="BE250"/>
  <c r="BE256"/>
  <c r="BE257"/>
  <c r="BE263"/>
  <c r="BE267"/>
  <c r="BE268"/>
  <c r="BE269"/>
  <c r="BE273"/>
  <c r="BE276"/>
  <c r="BE290"/>
  <c r="BE291"/>
  <c r="BE294"/>
  <c r="BE295"/>
  <c r="BE296"/>
  <c r="BE303"/>
  <c r="BE305"/>
  <c r="BE307"/>
  <c r="BE310"/>
  <c r="BE320"/>
  <c r="BE321"/>
  <c r="BE323"/>
  <c r="BE324"/>
  <c r="BE326"/>
  <c r="BE331"/>
  <c r="BE348"/>
  <c r="BE352"/>
  <c r="BE354"/>
  <c r="BE370"/>
  <c r="BE373"/>
  <c r="BE383"/>
  <c r="BE386"/>
  <c r="BE388"/>
  <c r="BE399"/>
  <c r="BE410"/>
  <c r="BE438"/>
  <c r="BE439"/>
  <c r="BE444"/>
  <c r="BE445"/>
  <c r="BE450"/>
  <c r="BE452"/>
  <c r="BE455"/>
  <c r="BE461"/>
  <c r="BE462"/>
  <c r="BE475"/>
  <c r="E85"/>
  <c r="J89"/>
  <c r="J91"/>
  <c r="J92"/>
  <c r="BE155"/>
  <c r="BE156"/>
  <c r="BE158"/>
  <c r="BE159"/>
  <c r="BE161"/>
  <c r="BE165"/>
  <c r="BE168"/>
  <c r="BE169"/>
  <c r="BE170"/>
  <c r="BE171"/>
  <c r="BE173"/>
  <c r="BE174"/>
  <c r="BE176"/>
  <c r="BE178"/>
  <c r="BE180"/>
  <c r="BE186"/>
  <c r="BE187"/>
  <c r="BE193"/>
  <c r="BE204"/>
  <c r="BE207"/>
  <c r="BE210"/>
  <c r="BE218"/>
  <c r="BE221"/>
  <c r="BE238"/>
  <c r="BE239"/>
  <c r="BE242"/>
  <c r="BE252"/>
  <c r="BE253"/>
  <c r="BE262"/>
  <c r="BE266"/>
  <c r="BE274"/>
  <c r="BE277"/>
  <c r="BE283"/>
  <c r="BE285"/>
  <c r="BE288"/>
  <c r="BE304"/>
  <c r="BE312"/>
  <c r="BE316"/>
  <c r="BE318"/>
  <c r="BE322"/>
  <c r="BE334"/>
  <c r="BE340"/>
  <c r="BE345"/>
  <c r="BE346"/>
  <c r="BE350"/>
  <c r="BE355"/>
  <c r="BE356"/>
  <c r="BE357"/>
  <c r="BE364"/>
  <c r="BE366"/>
  <c r="BE372"/>
  <c r="BE380"/>
  <c r="BE381"/>
  <c r="BE382"/>
  <c r="BE394"/>
  <c r="BE418"/>
  <c r="BE420"/>
  <c r="BE426"/>
  <c r="BE427"/>
  <c r="BE434"/>
  <c r="BE440"/>
  <c r="BE441"/>
  <c r="BE443"/>
  <c r="BE451"/>
  <c r="BE456"/>
  <c r="BE467"/>
  <c r="BE479"/>
  <c r="F92"/>
  <c r="F148"/>
  <c r="BE157"/>
  <c r="BE163"/>
  <c r="BE164"/>
  <c r="BE166"/>
  <c r="BE167"/>
  <c r="BE172"/>
  <c r="BE175"/>
  <c r="BE177"/>
  <c r="BE182"/>
  <c r="BE194"/>
  <c r="BE199"/>
  <c r="BE202"/>
  <c r="BE213"/>
  <c r="BE225"/>
  <c r="BE235"/>
  <c r="BE236"/>
  <c r="BE241"/>
  <c r="BE245"/>
  <c r="BE255"/>
  <c r="BE258"/>
  <c r="BE260"/>
  <c r="BE270"/>
  <c r="BE272"/>
  <c r="BE278"/>
  <c r="BE280"/>
  <c r="BE282"/>
  <c r="BE287"/>
  <c r="BE293"/>
  <c r="BE298"/>
  <c r="BE300"/>
  <c r="BE302"/>
  <c r="BE308"/>
  <c r="BE311"/>
  <c r="BE315"/>
  <c r="BE317"/>
  <c r="BE325"/>
  <c r="BE329"/>
  <c r="BE333"/>
  <c r="BE343"/>
  <c r="BE344"/>
  <c r="BE349"/>
  <c r="BE353"/>
  <c r="BE358"/>
  <c r="BE362"/>
  <c r="BE367"/>
  <c r="BE368"/>
  <c r="BE369"/>
  <c r="BE374"/>
  <c r="BE376"/>
  <c r="BE377"/>
  <c r="BE395"/>
  <c r="BE404"/>
  <c r="BE407"/>
  <c r="BE447"/>
  <c r="BE449"/>
  <c r="BE453"/>
  <c r="BE458"/>
  <c r="BE459"/>
  <c r="BE474"/>
  <c r="BE190"/>
  <c r="BE196"/>
  <c r="BE198"/>
  <c r="BE200"/>
  <c r="BE206"/>
  <c r="BE216"/>
  <c r="BE217"/>
  <c r="BE224"/>
  <c r="BE228"/>
  <c r="BE232"/>
  <c r="BE233"/>
  <c r="BE247"/>
  <c r="BE248"/>
  <c r="BE251"/>
  <c r="BE254"/>
  <c r="BE264"/>
  <c r="BE265"/>
  <c r="BE275"/>
  <c r="BE279"/>
  <c r="BE286"/>
  <c r="BE289"/>
  <c r="BE292"/>
  <c r="BE297"/>
  <c r="BE299"/>
  <c r="BE301"/>
  <c r="BE309"/>
  <c r="BE313"/>
  <c r="BE314"/>
  <c r="BE319"/>
  <c r="BE327"/>
  <c r="BE330"/>
  <c r="BE332"/>
  <c r="BE341"/>
  <c r="BE347"/>
  <c r="BE359"/>
  <c r="BE361"/>
  <c r="BE363"/>
  <c r="BE365"/>
  <c r="BE371"/>
  <c r="BE375"/>
  <c r="BE378"/>
  <c r="BE379"/>
  <c r="BE384"/>
  <c r="BE385"/>
  <c r="BE446"/>
  <c r="BE448"/>
  <c r="BE457"/>
  <c r="BE463"/>
  <c r="BE464"/>
  <c r="BE468"/>
  <c r="BE469"/>
  <c r="BE473"/>
  <c r="BE477"/>
  <c r="J34"/>
  <c i="1" r="AW95"/>
  <c i="2" r="F36"/>
  <c i="1" r="BC95"/>
  <c i="3" r="F36"/>
  <c i="1" r="BC96"/>
  <c i="2" r="F35"/>
  <c i="1" r="BB95"/>
  <c i="2" r="F37"/>
  <c i="1" r="BD95"/>
  <c i="2" r="F34"/>
  <c i="1" r="BA95"/>
  <c i="3" r="F34"/>
  <c i="1" r="BA96"/>
  <c i="3" r="J34"/>
  <c i="1" r="AW96"/>
  <c i="3" r="F37"/>
  <c i="1" r="BD96"/>
  <c i="3" r="F35"/>
  <c i="1" r="BB96"/>
  <c i="3" l="1" r="P162"/>
  <c r="P124"/>
  <c i="1" r="AU96"/>
  <c i="2" r="T222"/>
  <c i="3" r="T124"/>
  <c i="2" r="R222"/>
  <c r="P222"/>
  <c r="R153"/>
  <c r="R152"/>
  <c i="3" r="R124"/>
  <c i="2" r="P153"/>
  <c r="P465"/>
  <c r="T153"/>
  <c r="T152"/>
  <c r="BK153"/>
  <c r="J153"/>
  <c r="J97"/>
  <c i="3" r="J125"/>
  <c r="J97"/>
  <c r="J126"/>
  <c r="J98"/>
  <c i="2" r="BK222"/>
  <c r="J222"/>
  <c r="J105"/>
  <c i="3" r="BK162"/>
  <c r="J162"/>
  <c r="J100"/>
  <c i="2" r="BK465"/>
  <c r="J465"/>
  <c r="J128"/>
  <c r="J33"/>
  <c i="1" r="AV95"/>
  <c r="AT95"/>
  <c r="BD94"/>
  <c r="W33"/>
  <c r="BC94"/>
  <c r="W32"/>
  <c r="BB94"/>
  <c r="W31"/>
  <c r="BA94"/>
  <c r="W30"/>
  <c i="3" r="J33"/>
  <c i="1" r="AV96"/>
  <c r="AT96"/>
  <c i="3" r="F33"/>
  <c i="1" r="AZ96"/>
  <c i="2" r="F33"/>
  <c i="1" r="AZ95"/>
  <c i="2" l="1" r="P152"/>
  <c i="1" r="AU95"/>
  <c i="3" r="BK124"/>
  <c r="J124"/>
  <c i="2" r="BK152"/>
  <c r="J152"/>
  <c r="J96"/>
  <c i="1" r="AU94"/>
  <c i="3" r="J30"/>
  <c i="1" r="AG96"/>
  <c r="AZ94"/>
  <c r="AV94"/>
  <c r="AK29"/>
  <c r="AY94"/>
  <c r="AX94"/>
  <c r="AW94"/>
  <c r="AK30"/>
  <c i="3" l="1" r="J39"/>
  <c r="J96"/>
  <c i="1" r="AN96"/>
  <c i="2" r="J30"/>
  <c i="1" r="AG95"/>
  <c r="AG94"/>
  <c r="AK26"/>
  <c r="AK35"/>
  <c r="W29"/>
  <c r="AT94"/>
  <c r="AN94"/>
  <c i="2" l="1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<sst xmlns="http://schemas.openxmlformats.org/spreadsheetml/2006/main">
  <si>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</si>
  <si>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</si>
  <si>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</si>
  <si>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</si>
  <si>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{c75a663c-6e3b-40ab-a587-fdbec6de4502}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</si>
  <si>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</si>
  <si>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</si>
  <si>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</si>
  <si>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</si>
  <si>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</si>
  <si>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</si>
  <si>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</si>
  <si>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</si>
  <si>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</si>
  <si>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</si>
  <si>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</si>
  <si>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</si>
  <si>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Rozpočet-Radenov</t>
  </si>
  <si>
    <t>KSO:</t>
  </si>
  <si>
    <t>CC-CZ:</t>
  </si>
  <si>
    <t>Místo:</t>
  </si>
  <si>
    <t xml:space="preserve"> </t>
  </si>
  <si>
    <t>Datum:</t>
  </si>
  <si>
    <t>10. 5. 2023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</si>
  <si>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</si>
  <si>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</si>
  <si>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</si>
  <si>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</si>
  <si>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</si>
  <si>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</si>
  <si>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</si>
  <si>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</si>
  <si>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</si>
  <si>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</si>
  <si>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</si>
  <si>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</si>
  <si>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</si>
  <si>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</si>
  <si>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</si>
  <si>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</si>
  <si>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</si>
  <si>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</si>
  <si>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</si>
  <si>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</si>
  <si>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</si>
  <si>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</si>
  <si>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</si>
  <si>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</si>
  <si>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</si>
  <si>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</si>
  <si>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</si>
  <si>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</si>
  <si>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</si>
  <si>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</si>
  <si>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</si>
  <si>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</si>
  <si>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</si>
  <si>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</si>
  <si>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</si>
  <si>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</si>
  <si>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</si>
  <si>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</si>
  <si>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</si>
  <si>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</si>
  <si>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</si>
  <si>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</si>
  <si>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</si>
  <si>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</si>
  <si>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</si>
  <si>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</si>
  <si>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</si>
  <si>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</si>
  <si>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</si>
  <si>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</si>
  <si>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</si>
  <si>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</si>
  <si>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</si>
  <si>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Objekt0</t>
  </si>
  <si>
    <t>Stavební úpravy a obnova objekt</t>
  </si>
  <si>
    <t>STA</t>
  </si>
  <si>
    <t>1</t>
  </si>
  <si>
    <t>{20bf0623-0b92-4ae9-bb88-50c4f66d27e7}</t>
  </si>
  <si>
    <t>2</t>
  </si>
  <si>
    <t>Objekt0 (1)</t>
  </si>
  <si>
    <t>Elektroinstalace</t>
  </si>
  <si>
    <t>{cc7e3425-337e-4191-8841-1c482f4eaf3e}</t>
  </si>
  <si>
    <t>KRYCÍ LIST SOUPISU PRACÍ</t>
  </si>
  <si>
    <t>Objekt:</t>
  </si>
  <si>
    <t>Objekt0 - Stavební úpravy a obnova objekt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</si>
  <si>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</si>
  <si>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</si>
  <si>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</si>
  <si>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</si>
  <si>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</si>
  <si>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Práce a dodávky HSV   </t>
  </si>
  <si>
    <t xml:space="preserve">    3 - Svislé a kompletní konstrukce   </t>
  </si>
  <si>
    <t xml:space="preserve">    4 - Vodorovné konstrukce   </t>
  </si>
  <si>
    <t xml:space="preserve">    6 - Úpravy povrchů, podlahy a osazování výplní   </t>
  </si>
  <si>
    <t xml:space="preserve">    8 - Trubní vedení   </t>
  </si>
  <si>
    <t xml:space="preserve">    9 - Ostatní konstrukce a práce, bourání   </t>
  </si>
  <si>
    <t xml:space="preserve">    997 - Přesun sutě   </t>
  </si>
  <si>
    <t xml:space="preserve">    998 - Přesun hmot   </t>
  </si>
  <si>
    <t xml:space="preserve">PSV - Práce a dodávky PSV   </t>
  </si>
  <si>
    <t xml:space="preserve">    711 - Izolace proti vodě, vlhkosti a plynům</t>
  </si>
  <si>
    <t xml:space="preserve">    712 - Povlakové krytiny   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</si>
  <si>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</si>
  <si>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</si>
  <si>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</si>
  <si>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</si>
  <si>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   </t>
  </si>
  <si>
    <t xml:space="preserve">    732 - Ústřední vytápění - strojovny   </t>
  </si>
  <si>
    <t xml:space="preserve">    733 - Ústřední vytápění - rozvodné potrubí   </t>
  </si>
  <si>
    <t xml:space="preserve">    734 - Ústřední vytápění - armatury   </t>
  </si>
  <si>
    <t xml:space="preserve">    735 - Ústřední vytápění - otopná tělesa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</si>
  <si>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</si>
  <si>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</si>
  <si>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</si>
  <si>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</si>
  <si>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</si>
  <si>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</si>
  <si>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</si>
  <si>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777 - Podlahy lité</t>
  </si>
  <si>
    <t xml:space="preserve">    781 - Dokončovací práce - obklady</t>
  </si>
  <si>
    <t xml:space="preserve">    783 - Dokončovací práce - nátěry   </t>
  </si>
  <si>
    <t xml:space="preserve">    784 - Dokončovací práce - malby a tapety   </t>
  </si>
  <si>
    <t xml:space="preserve">VRN - Vedlejší rozpočtové náklady   </t>
  </si>
  <si>
    <t xml:space="preserve">    VRN1 - Průzkumné, geodetické a projektové práce   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</si>
  <si>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</si>
  <si>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</si>
  <si>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</si>
  <si>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</si>
  <si>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</si>
  <si>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</si>
  <si>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</si>
  <si>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</si>
  <si>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</si>
  <si>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</si>
  <si>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</si>
  <si>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</si>
  <si>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</si>
  <si>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</si>
  <si>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</si>
  <si>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</si>
  <si>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</si>
  <si>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</si>
  <si>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</si>
  <si>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>3</t>
  </si>
  <si>
    <t xml:space="preserve">Svislé a kompletní konstrukce   </t>
  </si>
  <si>
    <t>K</t>
  </si>
  <si>
    <t>340231025</t>
  </si>
  <si>
    <t>Zazdívka otvorů v příčkách nebo stěnách plochy do 4 m2 cihlami děrovanými tl 115 mm</t>
  </si>
  <si>
    <t>m2</t>
  </si>
  <si>
    <t>4</t>
  </si>
  <si>
    <t>340231035</t>
  </si>
  <si>
    <t>Zazdívka otvorů v příčkách nebo stěnách plochy do 4 m2 cihlami děrovanými tl 140 mm</t>
  </si>
  <si>
    <t>342244121</t>
  </si>
  <si>
    <t>Příčka z cihel děrovaných do P10 na maltu M5 tloušťky 140 mm</t>
  </si>
  <si>
    <t>6</t>
  </si>
  <si>
    <t>204</t>
  </si>
  <si>
    <t>382413118</t>
  </si>
  <si>
    <t>Osazení jímky z PP na obetonování objemu 12000 l pro usazení do terénu, v případě špatné stávající betonové</t>
  </si>
  <si>
    <t>kus</t>
  </si>
  <si>
    <t>8</t>
  </si>
  <si>
    <t>205</t>
  </si>
  <si>
    <t>M</t>
  </si>
  <si>
    <t>56230022</t>
  </si>
  <si>
    <t>jímka plastová na obetonování 3x2x2m objem 12m3</t>
  </si>
  <si>
    <t>10</t>
  </si>
  <si>
    <t xml:space="preserve">Vodorovné konstrukce   </t>
  </si>
  <si>
    <t>411244273</t>
  </si>
  <si>
    <t>Klenby valené tl 290 mm z cihel dl 290 mm pevnosti P 40 rozpětí do 2 m</t>
  </si>
  <si>
    <t>12</t>
  </si>
  <si>
    <t xml:space="preserve">Úpravy povrchů, podlahy a osazování výplní   </t>
  </si>
  <si>
    <t>29</t>
  </si>
  <si>
    <t>611311131</t>
  </si>
  <si>
    <t>Potažení vnitřních rovných stropů vápenným štukem tloušťky do 3 mm, 1. a 2. N. P.</t>
  </si>
  <si>
    <t>14</t>
  </si>
  <si>
    <t>611315412</t>
  </si>
  <si>
    <t>Oprava vnitřní vápenné hladké omítky stropů v rozsahu plochy do 30%</t>
  </si>
  <si>
    <t>16</t>
  </si>
  <si>
    <t>30</t>
  </si>
  <si>
    <t>612311131</t>
  </si>
  <si>
    <t>Potažení vnitřních stěn vápenným štukem tloušťky do 3 mm, 1. , 2. a 3. N. P.</t>
  </si>
  <si>
    <t>20</t>
  </si>
  <si>
    <t>9</t>
  </si>
  <si>
    <t>612315111</t>
  </si>
  <si>
    <t>Vápenná hladká omítka rýh ve stěnách šířky do 150 mm, po rozvodech elektro</t>
  </si>
  <si>
    <t>22</t>
  </si>
  <si>
    <t>11</t>
  </si>
  <si>
    <t>612315412</t>
  </si>
  <si>
    <t>Oprava vnitřní vápenné hladké omítky stěn v rozsahu plochy do 30%, stěny ve 2. N. P. mimo hrázdění</t>
  </si>
  <si>
    <t>24</t>
  </si>
  <si>
    <t>612315413</t>
  </si>
  <si>
    <t>Oprava vnitřní vápenné hladké omítky stěn v rozsahu plochy do 50%, v 1. N. P.</t>
  </si>
  <si>
    <t>26</t>
  </si>
  <si>
    <t>237</t>
  </si>
  <si>
    <t>619991001</t>
  </si>
  <si>
    <t>Zakrytí podlah fólií přilepenou lepící páskou</t>
  </si>
  <si>
    <t>28</t>
  </si>
  <si>
    <t>238</t>
  </si>
  <si>
    <t>619991011</t>
  </si>
  <si>
    <t>Obalení konstrukcí a prvků fólií přilepenou lepící páskou</t>
  </si>
  <si>
    <t>239</t>
  </si>
  <si>
    <t>619991021</t>
  </si>
  <si>
    <t>Oblepení hradolků hrázdění lepící páskou</t>
  </si>
  <si>
    <t>m</t>
  </si>
  <si>
    <t>32</t>
  </si>
  <si>
    <t>622325212</t>
  </si>
  <si>
    <t>Oprava vnější vápenné štukové omítky členitosti 1 stěn v rozsahu do 30%, stěny 1. N. P.</t>
  </si>
  <si>
    <t>34</t>
  </si>
  <si>
    <t>136</t>
  </si>
  <si>
    <t>622325253</t>
  </si>
  <si>
    <t>Oprava vnější vápenné omítky s celoplošným přeštukováním členitosti 1 v rozsahu do 50%,hliněná omítka s rákosem</t>
  </si>
  <si>
    <t>36</t>
  </si>
  <si>
    <t>5</t>
  </si>
  <si>
    <t>631311116</t>
  </si>
  <si>
    <t>Mazanina tl do 80 mm z betonu prostého bez zvýšených nároků na prostředí tř. C 25/30, podkladní beton</t>
  </si>
  <si>
    <t>m3</t>
  </si>
  <si>
    <t>38</t>
  </si>
  <si>
    <t>631311117</t>
  </si>
  <si>
    <t>Mazanina tl do 80 mm z betonu prostého bez zvýšených nároků na prostředí tř. C 30/37, Roznášecí beton. mazanina s KARI sítí</t>
  </si>
  <si>
    <t>40</t>
  </si>
  <si>
    <t>7</t>
  </si>
  <si>
    <t>31316003</t>
  </si>
  <si>
    <t>síť výztužná svařovaná 150 x 150mm drát D 4mm</t>
  </si>
  <si>
    <t>42</t>
  </si>
  <si>
    <t>635111215</t>
  </si>
  <si>
    <t>Násyp pod podlahy ze štěrkopísku se zhutněním</t>
  </si>
  <si>
    <t>44</t>
  </si>
  <si>
    <t>612142022</t>
  </si>
  <si>
    <t xml:space="preserve">Potažení vnitřních stěn rákosovou rohoží v jedné vrstvě, přichycená na obložení  před hliněnou maltou 2. a 3. N. P.</t>
  </si>
  <si>
    <t>18</t>
  </si>
  <si>
    <t>254</t>
  </si>
  <si>
    <t>612131141</t>
  </si>
  <si>
    <t>Penetrační hliněný nátěr vnitřních stěn nanášený ručně</t>
  </si>
  <si>
    <t>-186056092</t>
  </si>
  <si>
    <t>241</t>
  </si>
  <si>
    <t>612351131</t>
  </si>
  <si>
    <t>Hliněná omítka hladká (jádrová) s příměsí řezanky jednovrstvá tl 10 mm vnitřních stěn ručně</t>
  </si>
  <si>
    <t>1764114134</t>
  </si>
  <si>
    <t>242</t>
  </si>
  <si>
    <t>612351141</t>
  </si>
  <si>
    <t>Příplatek k hladké hliněné omítce vnitřních stěn za každých dalších 5 mm tloušťky ručně</t>
  </si>
  <si>
    <t>-1274206429</t>
  </si>
  <si>
    <t>255</t>
  </si>
  <si>
    <t>612351151</t>
  </si>
  <si>
    <t>Hliněná omítka štuková jednovrstvá tl. 3 mm vnitřních stěn ručně</t>
  </si>
  <si>
    <t>2067586556</t>
  </si>
  <si>
    <t>13</t>
  </si>
  <si>
    <t>P.C. cena</t>
  </si>
  <si>
    <t>Oprava vnitřní hliněné hladké omítky stěn v rozsahu plochy do 30%, hrázdění ve 2. N. P.</t>
  </si>
  <si>
    <t>48</t>
  </si>
  <si>
    <t xml:space="preserve">Trubní vedení   </t>
  </si>
  <si>
    <t>207</t>
  </si>
  <si>
    <t>871315221</t>
  </si>
  <si>
    <t>Kanalizační potrubí z tvrdého PVC jednovrstvé tuhost třídy SN8 DN 160, propojení stávající kanalizace s jímkou</t>
  </si>
  <si>
    <t>50</t>
  </si>
  <si>
    <t>206</t>
  </si>
  <si>
    <t>899620141</t>
  </si>
  <si>
    <t>Obetonování plastové šachty z polypropylenu betonem prostým tř. C 20/25 otevřený výkop</t>
  </si>
  <si>
    <t>52</t>
  </si>
  <si>
    <t>244</t>
  </si>
  <si>
    <t>899640112</t>
  </si>
  <si>
    <t>Bednění pro obetonování plastových šachet kruhových otevřený výkop</t>
  </si>
  <si>
    <t>844350620</t>
  </si>
  <si>
    <t xml:space="preserve">Ostatní konstrukce a práce, bourání   </t>
  </si>
  <si>
    <t>271</t>
  </si>
  <si>
    <t>941221111</t>
  </si>
  <si>
    <t>Montáž lešení řadového rámového těžkého zatížení do 300 kg/m2 š od 0,9 do 1,2 m v do 10 m</t>
  </si>
  <si>
    <t>-1234627721</t>
  </si>
  <si>
    <t>272</t>
  </si>
  <si>
    <t>941221211</t>
  </si>
  <si>
    <t>Příplatek k lešení řadovému rámovému těžkému š 1,2 m v přes 10 do 25 m za první a ZKD den použití</t>
  </si>
  <si>
    <t>405543412</t>
  </si>
  <si>
    <t>VV</t>
  </si>
  <si>
    <t>507*90</t>
  </si>
  <si>
    <t>273</t>
  </si>
  <si>
    <t>941221811</t>
  </si>
  <si>
    <t>Demontáž lešení řadového rámového těžkého zatížení do 300 kg/m2 š od 0,9 do 1,2 m v do 10 m</t>
  </si>
  <si>
    <t>-1792625907</t>
  </si>
  <si>
    <t>236</t>
  </si>
  <si>
    <t>952901111</t>
  </si>
  <si>
    <t>Vyčištění budov bytové a občanské výstavby při výšce podlaží do 4 m</t>
  </si>
  <si>
    <t>60</t>
  </si>
  <si>
    <t>17</t>
  </si>
  <si>
    <t>962031132</t>
  </si>
  <si>
    <t>Bourání příček z cihel pálených na MVC tl do 100 mm</t>
  </si>
  <si>
    <t>62</t>
  </si>
  <si>
    <t>962031133</t>
  </si>
  <si>
    <t>Bourání příček z cihel pálených na MVC tl do 150 mm</t>
  </si>
  <si>
    <t>64</t>
  </si>
  <si>
    <t>19</t>
  </si>
  <si>
    <t>962032231</t>
  </si>
  <si>
    <t>Bourání zdiva z cihel pálených nebo vápenopískových na MV nebo MVC přes 1 m3</t>
  </si>
  <si>
    <t>66</t>
  </si>
  <si>
    <t>80</t>
  </si>
  <si>
    <t>962052211</t>
  </si>
  <si>
    <t>Bourání zdiva bezotokové jímky ze ŽB přes 1 m3, v případě velkého poškození</t>
  </si>
  <si>
    <t>68</t>
  </si>
  <si>
    <t>965042241</t>
  </si>
  <si>
    <t>Bourání podkladů pod dlažby nebo mazanin betonových nebo z litého asfaltu tl přes 100 mm pl přes 4 m2</t>
  </si>
  <si>
    <t>70</t>
  </si>
  <si>
    <t>965081213</t>
  </si>
  <si>
    <t>Bourání podlah z dlaždic keramických nebo xylolitových tl do 10 mm plochy přes 1 m2</t>
  </si>
  <si>
    <t>72</t>
  </si>
  <si>
    <t>23</t>
  </si>
  <si>
    <t>968062455</t>
  </si>
  <si>
    <t>Vybourání dřevěných dveřních zárubní pl do 2 m2</t>
  </si>
  <si>
    <t>74</t>
  </si>
  <si>
    <t>968062559</t>
  </si>
  <si>
    <t>Vybourání plechových vrat pl přes 5 m2</t>
  </si>
  <si>
    <t>76</t>
  </si>
  <si>
    <t>25</t>
  </si>
  <si>
    <t>968082016</t>
  </si>
  <si>
    <t>Vybourání plastových rámů oken včetně křídel plochy přes 1 do 2 m2</t>
  </si>
  <si>
    <t>78</t>
  </si>
  <si>
    <t>27</t>
  </si>
  <si>
    <t>974031134</t>
  </si>
  <si>
    <t>Vysekání rýh ve zdivu cihelném hl do 50 mm š do 150 mm, pro rozvody elektro a vodu</t>
  </si>
  <si>
    <t>P. C. položka</t>
  </si>
  <si>
    <t>Vybourání otvorů ve zdivu hrázděné pl do 1 m2 na hliněnou tl do 600 mm</t>
  </si>
  <si>
    <t>82</t>
  </si>
  <si>
    <t>997</t>
  </si>
  <si>
    <t xml:space="preserve">Přesun sutě   </t>
  </si>
  <si>
    <t>997013152</t>
  </si>
  <si>
    <t>Vnitrostaveništní doprava suti a vybouraných hmot pro budovy v do 9 m s omezením mechanizace</t>
  </si>
  <si>
    <t>t</t>
  </si>
  <si>
    <t>84</t>
  </si>
  <si>
    <t>279</t>
  </si>
  <si>
    <t>997013311</t>
  </si>
  <si>
    <t>Montáž a demontáž shozu suti v do 10 m</t>
  </si>
  <si>
    <t>-325530977</t>
  </si>
  <si>
    <t>280</t>
  </si>
  <si>
    <t>997013321</t>
  </si>
  <si>
    <t>Příplatek k shozu suti v do 10 m za první a ZKD den použití</t>
  </si>
  <si>
    <t>160162661</t>
  </si>
  <si>
    <t>6*30</t>
  </si>
  <si>
    <t>35</t>
  </si>
  <si>
    <t>997013501</t>
  </si>
  <si>
    <t>Odvoz suti a vybouraných hmot na skládku nebo meziskládku do 1 km se složením</t>
  </si>
  <si>
    <t>86</t>
  </si>
  <si>
    <t>997013509</t>
  </si>
  <si>
    <t>Příplatek k odvozu suti a vybouraných hmot na skládku ZKD 1 km přes 1 km</t>
  </si>
  <si>
    <t>88</t>
  </si>
  <si>
    <t>160,841*10</t>
  </si>
  <si>
    <t>37</t>
  </si>
  <si>
    <t>997013601</t>
  </si>
  <si>
    <t>Poplatek za uložení na skládce (skládkovné) stavebního odpadu betonového kód odpadu 17 01 01</t>
  </si>
  <si>
    <t>90</t>
  </si>
  <si>
    <t>274</t>
  </si>
  <si>
    <t>997013602</t>
  </si>
  <si>
    <t>Poplatek za uložení na skládce (skládkovné) stavebního odpadu železobetonového kód odpadu 17 01 01</t>
  </si>
  <si>
    <t>-327713892</t>
  </si>
  <si>
    <t>275</t>
  </si>
  <si>
    <t>997013603</t>
  </si>
  <si>
    <t>Poplatek za uložení na skládce (skládkovné) stavebního odpadu cihelného kód odpadu 17 01 02</t>
  </si>
  <si>
    <t>1137398340</t>
  </si>
  <si>
    <t>277</t>
  </si>
  <si>
    <t>997013631</t>
  </si>
  <si>
    <t>Poplatek za uložení na skládce (skládkovné) stavebního odpadu směsného kód odpadu 17 09 04</t>
  </si>
  <si>
    <t>-145996913</t>
  </si>
  <si>
    <t>278</t>
  </si>
  <si>
    <t>997013811</t>
  </si>
  <si>
    <t>Poplatek za uložení na skládce (skládkovné) stavebního odpadu dřevěného kód odpadu 17 02 01</t>
  </si>
  <si>
    <t>1912021023</t>
  </si>
  <si>
    <t>276</t>
  </si>
  <si>
    <t>997013813</t>
  </si>
  <si>
    <t>Poplatek za uložení na skládce (skládkovné) stavebního odpadu z plastických hmot kód odpadu 17 02 03</t>
  </si>
  <si>
    <t>413722323</t>
  </si>
  <si>
    <t>998</t>
  </si>
  <si>
    <t xml:space="preserve">Přesun hmot   </t>
  </si>
  <si>
    <t>257</t>
  </si>
  <si>
    <t>998011001</t>
  </si>
  <si>
    <t>Přesun hmot pro budovy zděné v do 6 m</t>
  </si>
  <si>
    <t>-1508720724</t>
  </si>
  <si>
    <t>256</t>
  </si>
  <si>
    <t>998017001</t>
  </si>
  <si>
    <t>Přesun hmot s omezením mechanizace pro budovy v do 6 m</t>
  </si>
  <si>
    <t>-1105455567</t>
  </si>
  <si>
    <t>PSV</t>
  </si>
  <si>
    <t xml:space="preserve">Práce a dodávky PSV   </t>
  </si>
  <si>
    <t>711</t>
  </si>
  <si>
    <t>Izolace proti vodě, vlhkosti a plynům</t>
  </si>
  <si>
    <t>39</t>
  </si>
  <si>
    <t>711191201</t>
  </si>
  <si>
    <t>Provedení izolace proti zemní vlhkosti hydroizolační stěrkou vodorovné na betonu, 2 vrstvy</t>
  </si>
  <si>
    <t>94</t>
  </si>
  <si>
    <t>RMM.87025</t>
  </si>
  <si>
    <t>PBD 1K 25kg</t>
  </si>
  <si>
    <t>kg</t>
  </si>
  <si>
    <t>96</t>
  </si>
  <si>
    <t>258</t>
  </si>
  <si>
    <t>998711101</t>
  </si>
  <si>
    <t>Přesun hmot tonážní pro izolace proti vodě, vlhkosti a plynům v objektech v do 6 m</t>
  </si>
  <si>
    <t>779743733</t>
  </si>
  <si>
    <t>712</t>
  </si>
  <si>
    <t xml:space="preserve">Povlakové krytiny   </t>
  </si>
  <si>
    <t>281</t>
  </si>
  <si>
    <t>712440841</t>
  </si>
  <si>
    <t>Odstranění povlakové krytiny střech přes 10° do 30° z pásů NAIP přitavených bodově jednovrstvé</t>
  </si>
  <si>
    <t>1354731465</t>
  </si>
  <si>
    <t>Střecha, zádveří, štíty</t>
  </si>
  <si>
    <t>385,88</t>
  </si>
  <si>
    <t>713</t>
  </si>
  <si>
    <t>Izolace tepelné</t>
  </si>
  <si>
    <t>713121111</t>
  </si>
  <si>
    <t>Montáž izolace tepelné podlah volně kladenými rohožemi, pásy, dílci, deskami 1 vrstva</t>
  </si>
  <si>
    <t>100</t>
  </si>
  <si>
    <t>43</t>
  </si>
  <si>
    <t>28375011</t>
  </si>
  <si>
    <t>deska EPS 70 se zvýšenou pevností ?=0,039 tl 120mm</t>
  </si>
  <si>
    <t>102</t>
  </si>
  <si>
    <t>713131143</t>
  </si>
  <si>
    <t>Montáž izolace tepelné stěn a základů lepením celoplošně v kombinaci s mechanickým kotvením , desek dřevovláknitých tl 60 mm</t>
  </si>
  <si>
    <t>104</t>
  </si>
  <si>
    <t>51</t>
  </si>
  <si>
    <t>60715161</t>
  </si>
  <si>
    <t>deska dřevovláknitá tepelně izolační elastická ?=0,036 tl 60mm</t>
  </si>
  <si>
    <t>106</t>
  </si>
  <si>
    <t>713151165</t>
  </si>
  <si>
    <t>Montáž izolace tepelné střech šikmých přišroubované nad krokve z desek sklonu do 45° tl do 160 mm</t>
  </si>
  <si>
    <t>108</t>
  </si>
  <si>
    <t>45</t>
  </si>
  <si>
    <t>BCL.0001499.URS</t>
  </si>
  <si>
    <t>deska EPS 100 Z kašírovaná V 60 S 35 3000x1000x160mm</t>
  </si>
  <si>
    <t>110</t>
  </si>
  <si>
    <t>46</t>
  </si>
  <si>
    <t>713191133</t>
  </si>
  <si>
    <t>Montáž izolace tepelné podlah, stropů vrchem nebo střech překrytí fólií s přelepeným spojem, parozábrana</t>
  </si>
  <si>
    <t>112</t>
  </si>
  <si>
    <t>47</t>
  </si>
  <si>
    <t>JTA.JFNAL170SP</t>
  </si>
  <si>
    <t>folie parotěsná JUTAFOL N Al Speciál 170g/m2 1,5x50m)</t>
  </si>
  <si>
    <t>114</t>
  </si>
  <si>
    <t>713191134</t>
  </si>
  <si>
    <t>Montáž izolace tepelné podlah, stropů vrchem nebo střech pojistná hydroizolacr</t>
  </si>
  <si>
    <t>116</t>
  </si>
  <si>
    <t>49</t>
  </si>
  <si>
    <t>28322063</t>
  </si>
  <si>
    <t>fólie hydroizolační střešní mPVC mechanicky kotvená tl 1,2mm se zvýšenou požární odolností</t>
  </si>
  <si>
    <t>118</t>
  </si>
  <si>
    <t>259</t>
  </si>
  <si>
    <t>998713101</t>
  </si>
  <si>
    <t>Přesun hmot tonážní pro izolace tepelné v objektech v do 6 m</t>
  </si>
  <si>
    <t>1906074826</t>
  </si>
  <si>
    <t>721</t>
  </si>
  <si>
    <t>Zdravotechnika - vnitřní kanalizace</t>
  </si>
  <si>
    <t>721173724.WVN</t>
  </si>
  <si>
    <t>Potrubí kanalizační připojovací Wavin PE DN 70, 2. N. P. od kuch. linek</t>
  </si>
  <si>
    <t>120</t>
  </si>
  <si>
    <t>260</t>
  </si>
  <si>
    <t>998721101</t>
  </si>
  <si>
    <t>Přesun hmot tonážní pro vnitřní kanalizace v objektech v do 6 m</t>
  </si>
  <si>
    <t>261331910</t>
  </si>
  <si>
    <t>722</t>
  </si>
  <si>
    <t>Zdravotechnika - vnitřní vodovod</t>
  </si>
  <si>
    <t>53</t>
  </si>
  <si>
    <t>722174002</t>
  </si>
  <si>
    <t>Potrubí vodovodní plastové PPR svar polyfuze PN 16 D 20 x 2,8 mm</t>
  </si>
  <si>
    <t>122</t>
  </si>
  <si>
    <t>261</t>
  </si>
  <si>
    <t>998722101</t>
  </si>
  <si>
    <t>Přesun hmot tonážní pro vnitřní vodovod v objektech v do 6 m</t>
  </si>
  <si>
    <t>250999514</t>
  </si>
  <si>
    <t>725</t>
  </si>
  <si>
    <t>Zdravotechnika - zařizovací předměty</t>
  </si>
  <si>
    <t>54</t>
  </si>
  <si>
    <t>725112171</t>
  </si>
  <si>
    <t>Kombi klozet s hlubokým splachováním odpad vodorovný</t>
  </si>
  <si>
    <t>soubor</t>
  </si>
  <si>
    <t>124</t>
  </si>
  <si>
    <t>282</t>
  </si>
  <si>
    <t>725211651</t>
  </si>
  <si>
    <t>Umyvadlo keramické bílé polozápustné šířky 560 mm připevněné do desky</t>
  </si>
  <si>
    <t>1151163342</t>
  </si>
  <si>
    <t>283</t>
  </si>
  <si>
    <t>725241213</t>
  </si>
  <si>
    <t>Vanička sprchová z litého polymermramoru čtvercová 900x900 mm</t>
  </si>
  <si>
    <t>-1539321833</t>
  </si>
  <si>
    <t>57</t>
  </si>
  <si>
    <t>725244123</t>
  </si>
  <si>
    <t>Dveře sprchové rámové se skleněnou výplní tl. 5 mm otvíravé dvoukřídlové do niky na vaničku šířky 900 mm</t>
  </si>
  <si>
    <t>130</t>
  </si>
  <si>
    <t>58</t>
  </si>
  <si>
    <t>725331111</t>
  </si>
  <si>
    <t>Výlevka bez výtokových armatur keramická se sklopnou plastovou mřížkou 500 mm</t>
  </si>
  <si>
    <t>132</t>
  </si>
  <si>
    <t>61</t>
  </si>
  <si>
    <t>725813111</t>
  </si>
  <si>
    <t>Ventil rohový bez připojovací trubičky nebo flexi hadičky G 1/2</t>
  </si>
  <si>
    <t>134</t>
  </si>
  <si>
    <t>59</t>
  </si>
  <si>
    <t>725822613</t>
  </si>
  <si>
    <t>Baterie umyvadlová stojánková páková s výpustí</t>
  </si>
  <si>
    <t>284</t>
  </si>
  <si>
    <t>725841333</t>
  </si>
  <si>
    <t>Baterie sprchová podomítková s přepínačem a pevnou sprchou</t>
  </si>
  <si>
    <t>1880993430</t>
  </si>
  <si>
    <t>262</t>
  </si>
  <si>
    <t>998725101</t>
  </si>
  <si>
    <t>Přesun hmot tonážní pro zařizovací předměty v objektech v do 6 m</t>
  </si>
  <si>
    <t>-1365139125</t>
  </si>
  <si>
    <t>731</t>
  </si>
  <si>
    <t xml:space="preserve">Ústřední vytápění - kotelny   </t>
  </si>
  <si>
    <t>731200815</t>
  </si>
  <si>
    <t>Demontáž kotle ocelového na tuhá paliva výkon do 40 kW původní</t>
  </si>
  <si>
    <t>140</t>
  </si>
  <si>
    <t>732</t>
  </si>
  <si>
    <t xml:space="preserve">Ústřední vytápění - strojovny   </t>
  </si>
  <si>
    <t>732111144</t>
  </si>
  <si>
    <t>Rozdělovač otopné soustavy ( 3 okruhy) vč. izolace</t>
  </si>
  <si>
    <t>142</t>
  </si>
  <si>
    <t>732231112.DZD</t>
  </si>
  <si>
    <t>Akumulační nádrž topné vody NADO 500/300 v1 bez výměníku se zásobníkem PN 0,3/0,6 o objemu 500/300 l</t>
  </si>
  <si>
    <t>144</t>
  </si>
  <si>
    <t>85</t>
  </si>
  <si>
    <t>732294318</t>
  </si>
  <si>
    <t>Deminerazační patrona, vč. příslušenství</t>
  </si>
  <si>
    <t>146</t>
  </si>
  <si>
    <t>732331717.RFX</t>
  </si>
  <si>
    <t>Nádoba tlaková expanzní s membránou Reflex S závitové připojení PN 1,0 o objemu 80 l</t>
  </si>
  <si>
    <t>148</t>
  </si>
  <si>
    <t>65</t>
  </si>
  <si>
    <t>732421224.WLO</t>
  </si>
  <si>
    <t>Čerpadlo teplovodní mokroběžné závitové cirkulační Stratos Z 30/1-8 DN 32 výtlak do 7,0 m průtok 8,0 m3/h pro TUV</t>
  </si>
  <si>
    <t>150</t>
  </si>
  <si>
    <t>732421416.WLO</t>
  </si>
  <si>
    <t>Čerpadlo teplovodní mokroběžné závitové oběhové Stratos 25/1-6 DN 25 výtlak do 6,0 m průtok 7,0 m3/h pro vytápění</t>
  </si>
  <si>
    <t>152</t>
  </si>
  <si>
    <t>67</t>
  </si>
  <si>
    <t>732422222.GRS</t>
  </si>
  <si>
    <t>Čerpadlo teplovodní mokroběžné přírubové Magna1 50-60F DN 20 výtlak do 6 m průtok 14 m3/h jednodílné pro vytápění</t>
  </si>
  <si>
    <t>154</t>
  </si>
  <si>
    <t>63</t>
  </si>
  <si>
    <t>732V1</t>
  </si>
  <si>
    <t>Tepelné čerpadlo vzduch/voda venkovní jednotka topný výkon/příkon 17,0/11 kW A2/W35 s integrovanou topnou patronou</t>
  </si>
  <si>
    <t>156</t>
  </si>
  <si>
    <t>998732101</t>
  </si>
  <si>
    <t>Přesun hmot tonážní pro strojovny v objektech v do 6 m</t>
  </si>
  <si>
    <t>158</t>
  </si>
  <si>
    <t>733</t>
  </si>
  <si>
    <t xml:space="preserve">Ústřední vytápění - rozvodné potrubí   </t>
  </si>
  <si>
    <t>733222102</t>
  </si>
  <si>
    <t>Potrubí měděné polotvrdé spojované měkkým pájením D 15x1</t>
  </si>
  <si>
    <t>160</t>
  </si>
  <si>
    <t>69</t>
  </si>
  <si>
    <t>733222103</t>
  </si>
  <si>
    <t>Potrubí měděné polotvrdé spojované měkkým pájením D 20x1</t>
  </si>
  <si>
    <t>162</t>
  </si>
  <si>
    <t>733222104</t>
  </si>
  <si>
    <t>Potrubí měděné polotvrdé spojované měkkým pájením D 25x1</t>
  </si>
  <si>
    <t>164</t>
  </si>
  <si>
    <t>71</t>
  </si>
  <si>
    <t>733223106</t>
  </si>
  <si>
    <t>Potrubí měděné tvrdé spojované měkkým pájením D 35x1,5</t>
  </si>
  <si>
    <t>166</t>
  </si>
  <si>
    <t>733223107</t>
  </si>
  <si>
    <t>Potrubí měděné tvrdé spojované měkkým pájením D 42x1,5</t>
  </si>
  <si>
    <t>168</t>
  </si>
  <si>
    <t>81</t>
  </si>
  <si>
    <t>733323104</t>
  </si>
  <si>
    <t>Potrubí plastové z PE pro venkovní vedení D 32/3,0</t>
  </si>
  <si>
    <t>170</t>
  </si>
  <si>
    <t>733811231</t>
  </si>
  <si>
    <t>Ochrana potrubí ústředního vytápění termoizolačními trubicemi z PE tl do 13 mm DN do 22 mm</t>
  </si>
  <si>
    <t>172</t>
  </si>
  <si>
    <t>83</t>
  </si>
  <si>
    <t>733811232</t>
  </si>
  <si>
    <t>Ochrana potrubí ústředního vytápění termoizolačními trubicemi z PE tl do 13 mm DN do 45 mm</t>
  </si>
  <si>
    <t>174</t>
  </si>
  <si>
    <t>87</t>
  </si>
  <si>
    <t>998733101</t>
  </si>
  <si>
    <t>Přesun hmot tonážní pro rozvody potrubí v objektech v do 6 m</t>
  </si>
  <si>
    <t>176</t>
  </si>
  <si>
    <t>734</t>
  </si>
  <si>
    <t xml:space="preserve">Ústřední vytápění - armatury   </t>
  </si>
  <si>
    <t>93</t>
  </si>
  <si>
    <t>734295116</t>
  </si>
  <si>
    <t>Spojovací armatury</t>
  </si>
  <si>
    <t>178</t>
  </si>
  <si>
    <t>734412113</t>
  </si>
  <si>
    <t>Měřič tepla DN 40 ( kalolimetr)</t>
  </si>
  <si>
    <t>180</t>
  </si>
  <si>
    <t>735</t>
  </si>
  <si>
    <t>Ústřední vytápění - otopná tělesa</t>
  </si>
  <si>
    <t>73</t>
  </si>
  <si>
    <t>735159110</t>
  </si>
  <si>
    <t>Montáž otopných těles panelových jednořadých délky do 1500 mm</t>
  </si>
  <si>
    <t>182</t>
  </si>
  <si>
    <t>KRD.10060080500010</t>
  </si>
  <si>
    <t>těleso otopné deskové RADIK typ 10 V 600mm L 800mm</t>
  </si>
  <si>
    <t>184</t>
  </si>
  <si>
    <t>75</t>
  </si>
  <si>
    <t>KRD.10060100500010</t>
  </si>
  <si>
    <t>těleso otopné deskové RADIK typ 10 V 600mm L 1000mm</t>
  </si>
  <si>
    <t>186</t>
  </si>
  <si>
    <t>KRD.10060110500010</t>
  </si>
  <si>
    <t>188</t>
  </si>
  <si>
    <t>77</t>
  </si>
  <si>
    <t>KRD.10060120500010</t>
  </si>
  <si>
    <t>těleso otopné deskové RADIK typ 10 V 600mm L 1200mm</t>
  </si>
  <si>
    <t>190</t>
  </si>
  <si>
    <t>KRD.10060180500010</t>
  </si>
  <si>
    <t>těleso otopné deskové RADIK typ 10 V 600mm L 1800mm</t>
  </si>
  <si>
    <t>192</t>
  </si>
  <si>
    <t>79</t>
  </si>
  <si>
    <t>KRD.KRC1220750010</t>
  </si>
  <si>
    <t>trubkové otopné těleso 1 495x750</t>
  </si>
  <si>
    <t>194</t>
  </si>
  <si>
    <t>91</t>
  </si>
  <si>
    <t>735511006</t>
  </si>
  <si>
    <t>Podlahové vytápění - rozvodné potrubí polyethylen PE-Xa 17x2,0 mm pro systémovou desku rozteč 50mm</t>
  </si>
  <si>
    <t>196</t>
  </si>
  <si>
    <t>92</t>
  </si>
  <si>
    <t>735511008</t>
  </si>
  <si>
    <t>Podlahové vytápění - systémová deska s kombinovanou tepelnou a kročejovou izolací celkové výšky 50 až 53 mm</t>
  </si>
  <si>
    <t>198</t>
  </si>
  <si>
    <t>735511084.GCM</t>
  </si>
  <si>
    <t>Podlahové vytápění - rozdělovač mosazný s průtokoměry GIACOMINI 553FE pětiokruhový</t>
  </si>
  <si>
    <t>200</t>
  </si>
  <si>
    <t>95</t>
  </si>
  <si>
    <t>735511085.GCM</t>
  </si>
  <si>
    <t>Podlahové vytápění - rozdělovač mosazný s průtokoměry GIACOMINI 553FE šestiokruhový</t>
  </si>
  <si>
    <t>202</t>
  </si>
  <si>
    <t>735511102.IVR</t>
  </si>
  <si>
    <t>Podlahové vytápění - skříň podomítková IVAR.P-KLASIK 2 pro rozdělovač s 4-6 okruhy</t>
  </si>
  <si>
    <t>97</t>
  </si>
  <si>
    <t>735511136</t>
  </si>
  <si>
    <t>Podlahové vytápění - sada pro připojení měřiče tepla</t>
  </si>
  <si>
    <t>98</t>
  </si>
  <si>
    <t>735511142</t>
  </si>
  <si>
    <t>Podlahové vytápění - prostorový termostat programovatelný týdenní</t>
  </si>
  <si>
    <t>208</t>
  </si>
  <si>
    <t>99</t>
  </si>
  <si>
    <t>735511144</t>
  </si>
  <si>
    <t>Podlahové topení - elektronický rozvaděč připojení na el. rozvaděč</t>
  </si>
  <si>
    <t>210</t>
  </si>
  <si>
    <t>263</t>
  </si>
  <si>
    <t>998735101</t>
  </si>
  <si>
    <t>Přesun hmot tonážní pro otopná tělesa v objektech v do 6 m</t>
  </si>
  <si>
    <t>2073585112</t>
  </si>
  <si>
    <t>P. C. mater. a pod.</t>
  </si>
  <si>
    <t>Spojovací a stavební materiál ( šrouby, příchytky, upevnění a zakrytí potrobních rozvodů, atd.)</t>
  </si>
  <si>
    <t>212</t>
  </si>
  <si>
    <t>105</t>
  </si>
  <si>
    <t xml:space="preserve">P. C. mont.  dopr.</t>
  </si>
  <si>
    <t>Montážní prace a doprava</t>
  </si>
  <si>
    <t>214</t>
  </si>
  <si>
    <t>101</t>
  </si>
  <si>
    <t>P. C. podl. top.</t>
  </si>
  <si>
    <t>Stavební práce ( naoř. SDK zákryty, SDK šachta, atd.)</t>
  </si>
  <si>
    <t>216</t>
  </si>
  <si>
    <t>103</t>
  </si>
  <si>
    <t>P. C. regulace</t>
  </si>
  <si>
    <t>Zaregulování otopné soustavy</t>
  </si>
  <si>
    <t>218</t>
  </si>
  <si>
    <t>P. C. zprovoznění</t>
  </si>
  <si>
    <t>Uvedení systému vytápění do provozu</t>
  </si>
  <si>
    <t>220</t>
  </si>
  <si>
    <t>762</t>
  </si>
  <si>
    <t>Konstrukce tesařské</t>
  </si>
  <si>
    <t>147</t>
  </si>
  <si>
    <t>762132811</t>
  </si>
  <si>
    <t>Demontáž bednění svislých stěn z prken hoblovaných jednostranně</t>
  </si>
  <si>
    <t>762341675</t>
  </si>
  <si>
    <t>Montáž bednění vykířů z desek OSB tl 18 dvě vrstvy</t>
  </si>
  <si>
    <t>149</t>
  </si>
  <si>
    <t>60726274</t>
  </si>
  <si>
    <t>deska dřevoštěpková OSB 3 P+D nebroušená tl 18mm</t>
  </si>
  <si>
    <t>762342211</t>
  </si>
  <si>
    <t>Montáž laťování na střechách jednoduchých sklonu do 60° osové vzdálenosti do 150 mm</t>
  </si>
  <si>
    <t>133</t>
  </si>
  <si>
    <t>60514114</t>
  </si>
  <si>
    <t>řezivo jehličnaté lať impregnovaná dl 4 m</t>
  </si>
  <si>
    <t>762342811</t>
  </si>
  <si>
    <t>Demontáž laťování střech z latí osové vzdálenosti do 0,22 m</t>
  </si>
  <si>
    <t>171</t>
  </si>
  <si>
    <t>762343911</t>
  </si>
  <si>
    <t>Zabednění otvorů ve střeše prkny tl do 32mm plochy jednotlivě do 1 m2, po demontáži střešních oken</t>
  </si>
  <si>
    <t>762353130</t>
  </si>
  <si>
    <t>Montáž střešního vikýře trojúhelníkového z hraněného řeziva plochy do 224 cm2</t>
  </si>
  <si>
    <t>286</t>
  </si>
  <si>
    <t>135</t>
  </si>
  <si>
    <t>60512130</t>
  </si>
  <si>
    <t>hranol stavební řezivo průřezu do 224cm2 do dl 6m</t>
  </si>
  <si>
    <t>288</t>
  </si>
  <si>
    <t>139</t>
  </si>
  <si>
    <t>762395000</t>
  </si>
  <si>
    <t>Spojovací prostředky krovů, bednění, laťování, nadstřešních konstrukcí</t>
  </si>
  <si>
    <t>290</t>
  </si>
  <si>
    <t>762810044</t>
  </si>
  <si>
    <t>Záklop stropů z desek OSB tl 18 mm na pero a drážku šroubovaných na rošt - dvě vrsty, po schodištích a podlaha v soc. zařízeních</t>
  </si>
  <si>
    <t>292</t>
  </si>
  <si>
    <t>141</t>
  </si>
  <si>
    <t>294</t>
  </si>
  <si>
    <t>762816811</t>
  </si>
  <si>
    <t>Demontáž záklopů stropů k dalšímu použití z hoblovaných prken tl do 32 mm</t>
  </si>
  <si>
    <t>296</t>
  </si>
  <si>
    <t>762822120</t>
  </si>
  <si>
    <t>Montáž stropního trámu z hraněného řeziva průřezové plochy do 288 cm2 s výměnami</t>
  </si>
  <si>
    <t>298</t>
  </si>
  <si>
    <t>143</t>
  </si>
  <si>
    <t>60512135</t>
  </si>
  <si>
    <t>hranol stavební řezivo průřezu do 288cm2 do dl 6m</t>
  </si>
  <si>
    <t>300</t>
  </si>
  <si>
    <t>151</t>
  </si>
  <si>
    <t>762822840</t>
  </si>
  <si>
    <t>Demontáž stropních trámů z hraněného řeziva průřezové plochy do 540 cm2</t>
  </si>
  <si>
    <t>302</t>
  </si>
  <si>
    <t>762841110</t>
  </si>
  <si>
    <t>Montáž podbíjení stropů a střech rovných z hrubých prken na sraz</t>
  </si>
  <si>
    <t>304</t>
  </si>
  <si>
    <t>145</t>
  </si>
  <si>
    <t>60511081</t>
  </si>
  <si>
    <t>řezivo jehličnaté středové smrk tl 18-32mm dl 4-5m</t>
  </si>
  <si>
    <t>306</t>
  </si>
  <si>
    <t>762841812</t>
  </si>
  <si>
    <t>Demontáž podbíjení obkladů stropů a střech sklonu do 60° z hrubých prken s omítkou</t>
  </si>
  <si>
    <t>308</t>
  </si>
  <si>
    <t>264</t>
  </si>
  <si>
    <t>998762101</t>
  </si>
  <si>
    <t>Přesun hmot tonážní pro kce tesařské v objektech v do 6 m</t>
  </si>
  <si>
    <t>-2066295610</t>
  </si>
  <si>
    <t>P. C. oprava střechy</t>
  </si>
  <si>
    <t>Oprava bednění střechy prkny tl 30 mm</t>
  </si>
  <si>
    <t>310</t>
  </si>
  <si>
    <t>763</t>
  </si>
  <si>
    <t>Konstrukce suché výstavby</t>
  </si>
  <si>
    <t>763111417.KNF</t>
  </si>
  <si>
    <t>SDK příčka W 112 tl 150 mm profil CW+UW 100 desky 2xWHITE (A) 12,5 TI 80 mm 15 kg/m3 EI 60 Rw 56 dB</t>
  </si>
  <si>
    <t>312</t>
  </si>
  <si>
    <t>155</t>
  </si>
  <si>
    <t>763111437.RGS</t>
  </si>
  <si>
    <t>SDK příčka SK 14 tl 150 mm profil CW+UW 100 desky 2xRBI (H2) 12,5 TI 50 mm 15 kg/m3 EI 60 Rw 56 dB</t>
  </si>
  <si>
    <t>314</t>
  </si>
  <si>
    <t>763131443.RGS</t>
  </si>
  <si>
    <t xml:space="preserve">SDK podhled PK 22  desky 2xRF (DF) 15 bez izolace dvouvrstvá spodní kce profil CD+UD REI 60, střechy ve 3. N. P.</t>
  </si>
  <si>
    <t>316</t>
  </si>
  <si>
    <t>173</t>
  </si>
  <si>
    <t>763131751</t>
  </si>
  <si>
    <t>Montáž parotěsné zábrany do SDK podhledu</t>
  </si>
  <si>
    <t>318</t>
  </si>
  <si>
    <t>28329027</t>
  </si>
  <si>
    <t>fólie PE vyztužená Al vrstvou pro parotěsnou vrstvu 150g/m2</t>
  </si>
  <si>
    <t>320</t>
  </si>
  <si>
    <t>299</t>
  </si>
  <si>
    <t>763411111</t>
  </si>
  <si>
    <t>Sanitární příčky do mokrého prostředí, desky s HPL - laminátem tl 19,6 mm</t>
  </si>
  <si>
    <t>79562929</t>
  </si>
  <si>
    <t>1.NP</t>
  </si>
  <si>
    <t>1,6*2</t>
  </si>
  <si>
    <t>2.NP</t>
  </si>
  <si>
    <t>4,58*2</t>
  </si>
  <si>
    <t>Mezisoučet</t>
  </si>
  <si>
    <t>763411121</t>
  </si>
  <si>
    <t>Dveře sanitárních příček, desky s HPL - laminátem tl 19,6 mm, š do 800 mm, v do 2000 mm</t>
  </si>
  <si>
    <t>-101160707</t>
  </si>
  <si>
    <t>265</t>
  </si>
  <si>
    <t>998763301</t>
  </si>
  <si>
    <t>Přesun hmot tonážní pro sádrokartonové konstrukce v objektech v do 6 m</t>
  </si>
  <si>
    <t>-897816555</t>
  </si>
  <si>
    <t>764</t>
  </si>
  <si>
    <t>Konstrukce klempířské</t>
  </si>
  <si>
    <t>161</t>
  </si>
  <si>
    <t>764002801</t>
  </si>
  <si>
    <t>Demontáž závětrné lišty do suti</t>
  </si>
  <si>
    <t>322</t>
  </si>
  <si>
    <t>764004801</t>
  </si>
  <si>
    <t>Demontáž podokapního žlabu do suti</t>
  </si>
  <si>
    <t>324</t>
  </si>
  <si>
    <t>163</t>
  </si>
  <si>
    <t>764004861</t>
  </si>
  <si>
    <t>Demontáž svodu do suti</t>
  </si>
  <si>
    <t>326</t>
  </si>
  <si>
    <t>157</t>
  </si>
  <si>
    <t>764242405</t>
  </si>
  <si>
    <t>Oplechování štítu závětrnou lištou z TiZn předzvětralého plechu rš 400 mm</t>
  </si>
  <si>
    <t>328</t>
  </si>
  <si>
    <t>764541407</t>
  </si>
  <si>
    <t>Žlab podokapní půlkruhový z TiZn předzvětralého plechu rš 400 mm</t>
  </si>
  <si>
    <t>330</t>
  </si>
  <si>
    <t>159</t>
  </si>
  <si>
    <t>764541449</t>
  </si>
  <si>
    <t>Kotlík oválný (trychtýřový) pro podokapní žlaby z TiZn předzvětralého plechu 400/120 mm</t>
  </si>
  <si>
    <t>332</t>
  </si>
  <si>
    <t>764548424</t>
  </si>
  <si>
    <t>Svody kruhové včetně objímek, kolen, odskoků z TiZn předzvětralého plechu průměru 120 mm</t>
  </si>
  <si>
    <t>334</t>
  </si>
  <si>
    <t>266</t>
  </si>
  <si>
    <t>998764101</t>
  </si>
  <si>
    <t>Přesun hmot tonážní pro konstrukce klempířské v objektech v do 6 m</t>
  </si>
  <si>
    <t>1067972275</t>
  </si>
  <si>
    <t>765</t>
  </si>
  <si>
    <t>Krytina skládaná</t>
  </si>
  <si>
    <t>765151003</t>
  </si>
  <si>
    <t>Montáž krytiny bitumenové ze šindelů na bednění sklonu přes 30°, šindel EUREKO - DDS</t>
  </si>
  <si>
    <t>336</t>
  </si>
  <si>
    <t>165</t>
  </si>
  <si>
    <t>56289140</t>
  </si>
  <si>
    <t>krytina střešní plastová krajovka břidlice levá/pravá 5ks/bm</t>
  </si>
  <si>
    <t>338</t>
  </si>
  <si>
    <t>56289100</t>
  </si>
  <si>
    <t>krytina střešní plastová základní dřevěný šindel 510x120x18mm černá</t>
  </si>
  <si>
    <t>340</t>
  </si>
  <si>
    <t>167</t>
  </si>
  <si>
    <t>56289141</t>
  </si>
  <si>
    <t>krytina střešní plastová hřebenáč břidlice 5ks/bm</t>
  </si>
  <si>
    <t>342</t>
  </si>
  <si>
    <t>765151031</t>
  </si>
  <si>
    <t>Montáž krytiny bitumenové hřebene oboustranně ze šindelů</t>
  </si>
  <si>
    <t>344</t>
  </si>
  <si>
    <t>175</t>
  </si>
  <si>
    <t>765261101</t>
  </si>
  <si>
    <t>Montáž obkladu stěn krytinou bitumenovou plastovou břidlice 20 ks/m2</t>
  </si>
  <si>
    <t>346</t>
  </si>
  <si>
    <t>56289120</t>
  </si>
  <si>
    <t>krytina střešní plastová břidlice německý čtverec 20ks/1m2 šablona tl 3,1mm černá</t>
  </si>
  <si>
    <t>348</t>
  </si>
  <si>
    <t>267</t>
  </si>
  <si>
    <t>998765101</t>
  </si>
  <si>
    <t>Přesun hmot tonážní pro krytiny skládané v objektech v do 6 m</t>
  </si>
  <si>
    <t>-502164395</t>
  </si>
  <si>
    <t>766</t>
  </si>
  <si>
    <t>Konstrukce truhlářské</t>
  </si>
  <si>
    <t>193</t>
  </si>
  <si>
    <t>766221231</t>
  </si>
  <si>
    <t xml:space="preserve">Montáž celodřevěného samonosného sedlového schodiště 1/2 lomeného bez podstupnic, z 1 N. P. do 2. N. P. a z 2 do  3. N. P.</t>
  </si>
  <si>
    <t>350</t>
  </si>
  <si>
    <t>61232102</t>
  </si>
  <si>
    <t>schodiště interiérové celodřevěné šířka 900mm</t>
  </si>
  <si>
    <t>352</t>
  </si>
  <si>
    <t>195</t>
  </si>
  <si>
    <t>55342284</t>
  </si>
  <si>
    <t>zábradlí s hranatým sloupkem a hranatými pruty s horním kotvením</t>
  </si>
  <si>
    <t>354</t>
  </si>
  <si>
    <t>766221811</t>
  </si>
  <si>
    <t>Demontáž celodřevěného samonosného schodiště</t>
  </si>
  <si>
    <t>356</t>
  </si>
  <si>
    <t>197</t>
  </si>
  <si>
    <t>766311811</t>
  </si>
  <si>
    <t>Demontáž dřevěného zábradlí vnitřního</t>
  </si>
  <si>
    <t>358</t>
  </si>
  <si>
    <t>766411821</t>
  </si>
  <si>
    <t>Demontáž truhlářského obložení stěn z palubek</t>
  </si>
  <si>
    <t>360</t>
  </si>
  <si>
    <t>199</t>
  </si>
  <si>
    <t>766411822</t>
  </si>
  <si>
    <t>Demontáž truhlářského obložení stěn podkladových roštů</t>
  </si>
  <si>
    <t>362</t>
  </si>
  <si>
    <t>766421811</t>
  </si>
  <si>
    <t>Demontáž truhlářského obložení podhledů z kazet plochy do 1,5 m2</t>
  </si>
  <si>
    <t>364</t>
  </si>
  <si>
    <t>201</t>
  </si>
  <si>
    <t>766421822</t>
  </si>
  <si>
    <t>Demontáž truhlářského obložení podhledů podkladových roštů</t>
  </si>
  <si>
    <t>366</t>
  </si>
  <si>
    <t>183</t>
  </si>
  <si>
    <t>766621212</t>
  </si>
  <si>
    <t>Montáž dřevěných oken plochy přes 1 m2 otevíravých výšky do 2,5 m s rámem do zdiva</t>
  </si>
  <si>
    <t>368</t>
  </si>
  <si>
    <t>61110028</t>
  </si>
  <si>
    <t>okno dřevěné špaletové otevíravé venkovní křídla zasklení normální, vnitřní křídla izolační dvojsklo plochy do 1m2</t>
  </si>
  <si>
    <t>370</t>
  </si>
  <si>
    <t>179</t>
  </si>
  <si>
    <t>766621213</t>
  </si>
  <si>
    <t>Montáž dřevěných oken plochy přes 1 m2 otevíravých výšky přes 2,5 m s rámem do zdiva</t>
  </si>
  <si>
    <t>372</t>
  </si>
  <si>
    <t>61110031</t>
  </si>
  <si>
    <t>okno dřevěné špaletové otevíravé venkovní křídla zasklení normální vnitřní křídla izolační dvojsklo plocha přes plochu 1m2 do v 1,5m</t>
  </si>
  <si>
    <t>374</t>
  </si>
  <si>
    <t>181</t>
  </si>
  <si>
    <t>766642163</t>
  </si>
  <si>
    <t>Montáž prosklené dřevěné stěny s dvoukřidlími dveřmi s izolačním trojsklem včetně rámu do zdiva</t>
  </si>
  <si>
    <t>376</t>
  </si>
  <si>
    <t>61110035</t>
  </si>
  <si>
    <t xml:space="preserve">prosklená stěna  dřevěná špaletová s dveřmi otevíravé trojsklo přes plochu 1m2 přes v 2,5m</t>
  </si>
  <si>
    <t>378</t>
  </si>
  <si>
    <t>185</t>
  </si>
  <si>
    <t>766660131</t>
  </si>
  <si>
    <t>Montáž dveřních křídel otvíravých jednokřídlových š do 0,8 m masivní dřevo do dřevěné rámové zárubně</t>
  </si>
  <si>
    <t>380</t>
  </si>
  <si>
    <t>611PC 1 položka</t>
  </si>
  <si>
    <t>dveře dřevěné interiové 10kazetové 700x1970mm</t>
  </si>
  <si>
    <t>382</t>
  </si>
  <si>
    <t>187</t>
  </si>
  <si>
    <t>611PC položka</t>
  </si>
  <si>
    <t>dveře dřevěné iteriové 10kazetové 800x1970mm</t>
  </si>
  <si>
    <t>384</t>
  </si>
  <si>
    <t>611PC položka.1</t>
  </si>
  <si>
    <t>dveře dřevěné iteriové 10kazetové 900x1970mm</t>
  </si>
  <si>
    <t>386</t>
  </si>
  <si>
    <t>189</t>
  </si>
  <si>
    <t>766660132</t>
  </si>
  <si>
    <t>Montáž dveřních křídel otvíravých jednokřídlových š přes 0,8 m masivní dřevo do dřevěné rámové zárubně</t>
  </si>
  <si>
    <t>388</t>
  </si>
  <si>
    <t>6114 PC položka</t>
  </si>
  <si>
    <t>dveře dřevěné interierové kazetové 100x197 mm jednokřídlé</t>
  </si>
  <si>
    <t>390</t>
  </si>
  <si>
    <t>191</t>
  </si>
  <si>
    <t>6115 PC položka</t>
  </si>
  <si>
    <t>dveře dřevěné vchodové kazetové 1170x197 jednokřídlé</t>
  </si>
  <si>
    <t>392</t>
  </si>
  <si>
    <t>6116 PC položka</t>
  </si>
  <si>
    <t>dveře dřevěné interiové kazetové 1300x1650 dvoukřídlé</t>
  </si>
  <si>
    <t>394</t>
  </si>
  <si>
    <t>766674812</t>
  </si>
  <si>
    <t>Demontáž střešního okna hladká krytina přes 45°</t>
  </si>
  <si>
    <t>396</t>
  </si>
  <si>
    <t>203</t>
  </si>
  <si>
    <t>766812840</t>
  </si>
  <si>
    <t>Demontáž kuchyňských linek dřevěných nebo kovových délky do 2,1 m</t>
  </si>
  <si>
    <t>398</t>
  </si>
  <si>
    <t>268</t>
  </si>
  <si>
    <t>998766101</t>
  </si>
  <si>
    <t>Přesun hmot tonážní pro kce truhlářské v objektech v do 6 m</t>
  </si>
  <si>
    <t>1522226</t>
  </si>
  <si>
    <t>771</t>
  </si>
  <si>
    <t>Podlahy z dlaždic</t>
  </si>
  <si>
    <t>771121011</t>
  </si>
  <si>
    <t>Nátěr penetrační na podlahu</t>
  </si>
  <si>
    <t>400</t>
  </si>
  <si>
    <t>142,93</t>
  </si>
  <si>
    <t>15,9</t>
  </si>
  <si>
    <t>209</t>
  </si>
  <si>
    <t>771151011</t>
  </si>
  <si>
    <t>Samonivelační stěrka podlah pevnosti 20 MPa tl 3 mm</t>
  </si>
  <si>
    <t>402</t>
  </si>
  <si>
    <t>771561151</t>
  </si>
  <si>
    <t>Montáž podlah z čediče šestihranného průměru 200 mm do malty do 25 mm</t>
  </si>
  <si>
    <t>-1134342435</t>
  </si>
  <si>
    <t>130,1*1,1</t>
  </si>
  <si>
    <t>94/4</t>
  </si>
  <si>
    <t>287</t>
  </si>
  <si>
    <t>63232600</t>
  </si>
  <si>
    <t>dlaždice z taveného čediče šestihrané jemný rastr D 200mm tl 25mm</t>
  </si>
  <si>
    <t>-1436194859</t>
  </si>
  <si>
    <t>94/4*1,1</t>
  </si>
  <si>
    <t>168,96*1,1 'Přepočtené koeficientem množství</t>
  </si>
  <si>
    <t>771574263</t>
  </si>
  <si>
    <t>Montáž podlah keramických pro mechanické zatížení protiskluzných lepených flexibilním lepidlem do 12 ks/m2</t>
  </si>
  <si>
    <t>414</t>
  </si>
  <si>
    <t>6,2+9,7</t>
  </si>
  <si>
    <t>59761617</t>
  </si>
  <si>
    <t>dlažba keramická slinutá protiskluzná do interiéru i exteriéru pro vysoké mechanické namáhání do 9ks/m2</t>
  </si>
  <si>
    <t>1461008283</t>
  </si>
  <si>
    <t>15,9*1,1</t>
  </si>
  <si>
    <t>289</t>
  </si>
  <si>
    <t>771591283</t>
  </si>
  <si>
    <t>Pracnější řezání podlah z dlaždic čedičových rovné tl přes 20 do 25 mm</t>
  </si>
  <si>
    <t>-1336237678</t>
  </si>
  <si>
    <t>sokl - čedičová dlažba</t>
  </si>
  <si>
    <t>3,15+3,15+1,8+1,8</t>
  </si>
  <si>
    <t>4,4+4,4+1,6+1,6</t>
  </si>
  <si>
    <t>4,4+3,45+3,45+4,4</t>
  </si>
  <si>
    <t>9,6+9,6+7,2+4,1</t>
  </si>
  <si>
    <t>5,85+5,85+7,1+7,1</t>
  </si>
  <si>
    <t>269</t>
  </si>
  <si>
    <t>998771101</t>
  </si>
  <si>
    <t>Přesun hmot tonážní pro podlahy z dlaždic v objektech v do 6 m</t>
  </si>
  <si>
    <t>-1944599092</t>
  </si>
  <si>
    <t>775</t>
  </si>
  <si>
    <t>Podlahy skládané</t>
  </si>
  <si>
    <t>775591919</t>
  </si>
  <si>
    <t>Oprava podlah dřevěných - broušení celkové včetně tmelení</t>
  </si>
  <si>
    <t>853350104</t>
  </si>
  <si>
    <t>35,5+22,3+29,6+10,2+21,1+9,6+10+7,3+5,8</t>
  </si>
  <si>
    <t>3.NP</t>
  </si>
  <si>
    <t>291</t>
  </si>
  <si>
    <t>775591920</t>
  </si>
  <si>
    <t>Oprava podlah dřevěných - vysátí povrchu</t>
  </si>
  <si>
    <t>-58654846</t>
  </si>
  <si>
    <t>775591931</t>
  </si>
  <si>
    <t>Oprava podlah dřevěných - nátěr olejem a voskování</t>
  </si>
  <si>
    <t>284461900</t>
  </si>
  <si>
    <t>151,4*2</t>
  </si>
  <si>
    <t>190*2</t>
  </si>
  <si>
    <t>777</t>
  </si>
  <si>
    <t>Podlahy lité</t>
  </si>
  <si>
    <t>293</t>
  </si>
  <si>
    <t>777111111</t>
  </si>
  <si>
    <t>Vysátí podkladu před provedením lité podlahy</t>
  </si>
  <si>
    <t>1643808980</t>
  </si>
  <si>
    <t>6,73+4+2,1</t>
  </si>
  <si>
    <t>777121105</t>
  </si>
  <si>
    <t>Vyrovnání podkladu podlah stěrkou plněnou pískem pl přes 1,0 m2 tl do 3 mm</t>
  </si>
  <si>
    <t>-585459406</t>
  </si>
  <si>
    <t>295</t>
  </si>
  <si>
    <t>777131101</t>
  </si>
  <si>
    <t>Penetrační epoxidový nátěr podlahy na suchý a vyzrálý podklad</t>
  </si>
  <si>
    <t>1911607995</t>
  </si>
  <si>
    <t>777131121</t>
  </si>
  <si>
    <t>Prosyp penetračních nátěrů podkladu podlahy pískem v množství do 0,5 kg/m2</t>
  </si>
  <si>
    <t>25871216</t>
  </si>
  <si>
    <t>297</t>
  </si>
  <si>
    <t>777511103</t>
  </si>
  <si>
    <t>Krycí epoxidová stěrka tloušťky přes 1 do 2 mm dekorativní lité podlahy</t>
  </si>
  <si>
    <t>-960949343</t>
  </si>
  <si>
    <t>781</t>
  </si>
  <si>
    <t>Dokončovací práce - obklady</t>
  </si>
  <si>
    <t>781121011</t>
  </si>
  <si>
    <t>Nátěr penetrační na stěnu</t>
  </si>
  <si>
    <t>418</t>
  </si>
  <si>
    <t>217</t>
  </si>
  <si>
    <t>781131112</t>
  </si>
  <si>
    <t>Izolace pod obklad nátěrem nebo stěrkou ve dvou vrstvách</t>
  </si>
  <si>
    <t>420</t>
  </si>
  <si>
    <t>781474113</t>
  </si>
  <si>
    <t>Montáž obkladů vnitřních keramických hladkých do 19 ks/m2 lepených flexibilním lepidlem</t>
  </si>
  <si>
    <t>422</t>
  </si>
  <si>
    <t>59761026</t>
  </si>
  <si>
    <t>obklad keramický hladký do 12ks/m2</t>
  </si>
  <si>
    <t>2035100271</t>
  </si>
  <si>
    <t>781494111</t>
  </si>
  <si>
    <t>Plastové profily rohové lepené flexibilním lepidlem</t>
  </si>
  <si>
    <t>426</t>
  </si>
  <si>
    <t>221</t>
  </si>
  <si>
    <t>781494511</t>
  </si>
  <si>
    <t>Plastové profily ukončovací lepené flexibilním lepidlem</t>
  </si>
  <si>
    <t>428</t>
  </si>
  <si>
    <t>222</t>
  </si>
  <si>
    <t>781495141</t>
  </si>
  <si>
    <t>Průnik obkladem kruhový do DN 30</t>
  </si>
  <si>
    <t>430</t>
  </si>
  <si>
    <t>223</t>
  </si>
  <si>
    <t>781495142</t>
  </si>
  <si>
    <t>Průnik obkladem kruhový do DN 90</t>
  </si>
  <si>
    <t>432</t>
  </si>
  <si>
    <t>224</t>
  </si>
  <si>
    <t>781495185</t>
  </si>
  <si>
    <t>Řezání pracnější rovné keramických obkládaček</t>
  </si>
  <si>
    <t>434</t>
  </si>
  <si>
    <t>225</t>
  </si>
  <si>
    <t>781495211</t>
  </si>
  <si>
    <t>Čištění vnitřních ploch stěn po provedení obkladu chemickými prostředky</t>
  </si>
  <si>
    <t>436</t>
  </si>
  <si>
    <t>270</t>
  </si>
  <si>
    <t>998781101</t>
  </si>
  <si>
    <t>Přesun hmot tonážní pro obklady keramické v objektech v do 6 m</t>
  </si>
  <si>
    <t>1393347319</t>
  </si>
  <si>
    <t>783</t>
  </si>
  <si>
    <t xml:space="preserve">Dokončovací práce - nátěry   </t>
  </si>
  <si>
    <t>227</t>
  </si>
  <si>
    <t>783201201</t>
  </si>
  <si>
    <t>Obroušení tesařských konstrukcí před provedením nátěru, podhlrd střechy a venkovní hrázdění čelní a boční stěny</t>
  </si>
  <si>
    <t>438</t>
  </si>
  <si>
    <t>228</t>
  </si>
  <si>
    <t>783213121</t>
  </si>
  <si>
    <t>Napouštěcí dvojnásobný syntetický biocidní nátěr tesařských konstrukcí zabudovaných do konstrukce, podhled střecy a hrázdění čelní a boční stěny</t>
  </si>
  <si>
    <t>440</t>
  </si>
  <si>
    <t>229</t>
  </si>
  <si>
    <t>783214101</t>
  </si>
  <si>
    <t>Základní jednonásobný syntetický nátěr tesařských konstrukcí, dřevěných podlah 2. a 3. N. P.</t>
  </si>
  <si>
    <t>442</t>
  </si>
  <si>
    <t>230</t>
  </si>
  <si>
    <t>783217101</t>
  </si>
  <si>
    <t>Krycí jednonásobný syntetický nátěr tesařských konstrukcí, podhled střecy a podlahy</t>
  </si>
  <si>
    <t>444</t>
  </si>
  <si>
    <t>231</t>
  </si>
  <si>
    <t>783267101</t>
  </si>
  <si>
    <t>Krycí jednonásobný olejový nátěr tesařských konstrukcí, hrázdění na čelní a bočních stěnách</t>
  </si>
  <si>
    <t>446</t>
  </si>
  <si>
    <t>784</t>
  </si>
  <si>
    <t xml:space="preserve">Dokončovací práce - malby a tapety   </t>
  </si>
  <si>
    <t>232</t>
  </si>
  <si>
    <t>784111011</t>
  </si>
  <si>
    <t xml:space="preserve">Obroušení podkladu omítnutého v místnostech výšky do 3,80 m, vnitřní omítky  1. , 2. a 3, N. p.</t>
  </si>
  <si>
    <t>448</t>
  </si>
  <si>
    <t>233</t>
  </si>
  <si>
    <t>784181011</t>
  </si>
  <si>
    <t>Dvojnásobné pačokování v místnostech výšky do 3,80 m</t>
  </si>
  <si>
    <t>450</t>
  </si>
  <si>
    <t>234</t>
  </si>
  <si>
    <t>784211101</t>
  </si>
  <si>
    <t>Dvojnásobné bílé malby vápenné s přídáním fermežev místnostech výšky do 3,80 m</t>
  </si>
  <si>
    <t>452</t>
  </si>
  <si>
    <t>235</t>
  </si>
  <si>
    <t>784312025</t>
  </si>
  <si>
    <t xml:space="preserve">Dvojnásobné bílé vápenné malby s přísadou fermeže na fasádě 1. N. P. a 2. N. P.  výšky přes 5,00 m</t>
  </si>
  <si>
    <t>454</t>
  </si>
  <si>
    <t>VRN</t>
  </si>
  <si>
    <t xml:space="preserve">Vedlejší rozpočtové náklady   </t>
  </si>
  <si>
    <t>VRN1</t>
  </si>
  <si>
    <t xml:space="preserve">Průzkumné, geodetické a projektové práce   </t>
  </si>
  <si>
    <t>240</t>
  </si>
  <si>
    <t>013103000</t>
  </si>
  <si>
    <t>Projekční a dotační práce 10% z ceny rozpočtu bez DPH</t>
  </si>
  <si>
    <t>456</t>
  </si>
  <si>
    <t>246</t>
  </si>
  <si>
    <t>013254000</t>
  </si>
  <si>
    <t>Dokumentace skutečného provedení stavby</t>
  </si>
  <si>
    <t>kpl</t>
  </si>
  <si>
    <t>1024</t>
  </si>
  <si>
    <t>-862245512</t>
  </si>
  <si>
    <t>285</t>
  </si>
  <si>
    <t>013294000</t>
  </si>
  <si>
    <t>Ostatní dokumentace</t>
  </si>
  <si>
    <t>…</t>
  </si>
  <si>
    <t>-1554080206</t>
  </si>
  <si>
    <t>Mykologický průzkum</t>
  </si>
  <si>
    <t>VRN3</t>
  </si>
  <si>
    <t>Zařízení staveniště</t>
  </si>
  <si>
    <t>247</t>
  </si>
  <si>
    <t>032103000</t>
  </si>
  <si>
    <t>Náklady na stavební buňky</t>
  </si>
  <si>
    <t>492801971</t>
  </si>
  <si>
    <t>248</t>
  </si>
  <si>
    <t>032903000</t>
  </si>
  <si>
    <t>Náklady na provoz a údržbu vybavení staveniště</t>
  </si>
  <si>
    <t>-650086815</t>
  </si>
  <si>
    <t>249</t>
  </si>
  <si>
    <t>039103000</t>
  </si>
  <si>
    <t>Rozebrání, bourání a odvoz zařízení staveniště</t>
  </si>
  <si>
    <t>847146222</t>
  </si>
  <si>
    <t>VRN4</t>
  </si>
  <si>
    <t>Inženýrská činnost</t>
  </si>
  <si>
    <t>250</t>
  </si>
  <si>
    <t>045303000</t>
  </si>
  <si>
    <t>Koordinační činnost</t>
  </si>
  <si>
    <t>%</t>
  </si>
  <si>
    <t>592782387</t>
  </si>
  <si>
    <t>VRN9</t>
  </si>
  <si>
    <t>Ostatní náklady</t>
  </si>
  <si>
    <t>252</t>
  </si>
  <si>
    <t>091404000</t>
  </si>
  <si>
    <t>Práce na památkovém objektu</t>
  </si>
  <si>
    <t>563254025</t>
  </si>
  <si>
    <t>Objekt0 (1) - Elektroinstalace</t>
  </si>
  <si>
    <t>D1 - NN rozváděče</t>
  </si>
  <si>
    <t xml:space="preserve">    D2 - Rozváděče NN</t>
  </si>
  <si>
    <t>D3 - Elektroinstalace - osvětlení, zásuvky, TZB</t>
  </si>
  <si>
    <t>D4 - Ochrana před bleskem-jímací soustava, zemnící soustava</t>
  </si>
  <si>
    <t xml:space="preserve">    D5 - Ochrana před bleskem - jímací soustava</t>
  </si>
  <si>
    <t xml:space="preserve">    D6 - Zemnící soustava</t>
  </si>
  <si>
    <t>D7 - Ostatní</t>
  </si>
  <si>
    <t>D8 - Ostatní náklady</t>
  </si>
  <si>
    <t>D1</t>
  </si>
  <si>
    <t>NN rozváděče</t>
  </si>
  <si>
    <t>D2</t>
  </si>
  <si>
    <t>Rozváděče NN</t>
  </si>
  <si>
    <t>Pol1</t>
  </si>
  <si>
    <t xml:space="preserve">Sestava rozváděče RE vybavení a provedení dle projektové dokumentace  D.1.4d-04 Prehledove_schema_napajeni.dwg</t>
  </si>
  <si>
    <t>ks</t>
  </si>
  <si>
    <t>Pol2</t>
  </si>
  <si>
    <t xml:space="preserve">Sestava rozváděče RH oceloplechový skříňový, krytí  IP40/IP20, 1x pole jednostranné, dělené, 1100x550x165mm (14x12 modulů, 2 pole) napěťová soustava: 3+NPE AC 50Hz 400/230V TN-S jmenovité izolační napětí:               Ui=1000V AC jmenovitý proud přípojni</t>
  </si>
  <si>
    <t>Pol3</t>
  </si>
  <si>
    <t xml:space="preserve">Sestava rozváděče RP rozvaděč pod omítku s funkční schopností při požáru, požární odolnost: EI 30 DP1-S(a)/ S(200), krytí  IP40/IP20, 1x pole jednostranné, 460x435x247mm, 26 modulů napěťová soustava: 3+NPE AC 50Hz 400/230V TN-S jmenovité izolační napětí: </t>
  </si>
  <si>
    <t>D3</t>
  </si>
  <si>
    <t>Elektroinstalace - osvětlení, zásuvky, TZB</t>
  </si>
  <si>
    <t>Pol4</t>
  </si>
  <si>
    <t>Zásuvka 1f, 16A, montáž pod omítku, vč. rámečku, retro keramická (K)</t>
  </si>
  <si>
    <t>Pol5</t>
  </si>
  <si>
    <t>Zásuvka 1f, 16A, montáž na stěnu, vč. nehořlavé podložky, retro keramická (K)</t>
  </si>
  <si>
    <t>Pol6</t>
  </si>
  <si>
    <t>Zásuvka 1f, 16A, montáž na stěnu, vč. rámečku, retro bakelitová (B)</t>
  </si>
  <si>
    <t>Pol7</t>
  </si>
  <si>
    <t>Zásuvka 1f, 16A, montáž pod omítku, vč. rámečku, retro plastová (P)</t>
  </si>
  <si>
    <t>Pol8</t>
  </si>
  <si>
    <t>Svítidlo do vnitřních prostor dle výběru investora (počet pouze orientační, konečný počet dle požadavku investora)</t>
  </si>
  <si>
    <t>Pol9</t>
  </si>
  <si>
    <t>Nehořlavá podložka pod svítidlo</t>
  </si>
  <si>
    <t>Pol10</t>
  </si>
  <si>
    <t>Svítidlo LED do venkovních prostor s PIR čidlem, 4,5W, IP44</t>
  </si>
  <si>
    <t>Pol11</t>
  </si>
  <si>
    <t>Pohybové čidlo, stropní, spínání žárovek i LED</t>
  </si>
  <si>
    <t>Pol12</t>
  </si>
  <si>
    <t xml:space="preserve">Vypínač pod omítku, 10A, jednopólový, řazení 1,  vč. rámečku, retro keramický (K)</t>
  </si>
  <si>
    <t>Pol13</t>
  </si>
  <si>
    <t>Vypínač na stěnu, 10A, jednopólový, řazení 1, vč. nehořlavé podložky, retro keramický (K)</t>
  </si>
  <si>
    <t>Pol14</t>
  </si>
  <si>
    <t>Vypínač na stěnu, 10A, jednopólový, řazení 1, vč. rámečku, retro bakelitový (B)</t>
  </si>
  <si>
    <t>Pol15</t>
  </si>
  <si>
    <t>Vypínač pod omítku, 10A, jednopólový, řazení 1, vč. rámečku, retro plastový (P)</t>
  </si>
  <si>
    <t>Pol16</t>
  </si>
  <si>
    <t>Vypínač pod omítku, 10A, střídavý, řazení 6, vč. rámečku, retro keramický (K)</t>
  </si>
  <si>
    <t>Pol17</t>
  </si>
  <si>
    <t>Vypínač na stěnu, 10A, střídavý, řazení 6, vč. rámečku, retro bakelitový (B)</t>
  </si>
  <si>
    <t>Pol18</t>
  </si>
  <si>
    <t>Vypínač pod omítku, 10A, střídavý, řazení 6, vč. rámečku, retro plastový (P)</t>
  </si>
  <si>
    <t>Pol19</t>
  </si>
  <si>
    <t>Krabice přístrojová pod omítku, pro třídu reakce na oheň A1 - F</t>
  </si>
  <si>
    <t>Pol20</t>
  </si>
  <si>
    <t>Autonomní hlásič kouře (s bateriií)</t>
  </si>
  <si>
    <t>Pol21</t>
  </si>
  <si>
    <t>Odtahový ventilátor na WC s časovým doběhem</t>
  </si>
  <si>
    <t>Pol22</t>
  </si>
  <si>
    <t>Kabel Cu, -O 3x1,5, včetně zakončení</t>
  </si>
  <si>
    <t>Pol23</t>
  </si>
  <si>
    <t>Kabel Cu, -J 3x1,5, včetně zakončení</t>
  </si>
  <si>
    <t>Pol24</t>
  </si>
  <si>
    <t>Kabel Cu, -J 3x2,5, včetně zakončení</t>
  </si>
  <si>
    <t>Pol25</t>
  </si>
  <si>
    <t>Kabel Cu, -J 5x2,5, včetně zakončení</t>
  </si>
  <si>
    <t>Pol26</t>
  </si>
  <si>
    <t>Kabel Cu, -J 5x10, včetně zakončení</t>
  </si>
  <si>
    <t>Pol27</t>
  </si>
  <si>
    <t>Kabel Cu, -J 5x16, včetně zakončení</t>
  </si>
  <si>
    <t>Pol28</t>
  </si>
  <si>
    <t>Kabel Cu, B2CaS1d0, -O 3x1,5, včetně zakončení</t>
  </si>
  <si>
    <t>56</t>
  </si>
  <si>
    <t>Pol29</t>
  </si>
  <si>
    <t>Kabel Cu, B2CaS1d0, -J 3x1,5, včetně zakončení</t>
  </si>
  <si>
    <t>Pol30</t>
  </si>
  <si>
    <t>Kabel Cu, B2CaS1d0, -J 3x2,5, včetně zakončení</t>
  </si>
  <si>
    <t>Pol31</t>
  </si>
  <si>
    <t>Kabel Cu, B2CaS1d0, -J 5x2,5, včetně zakončení</t>
  </si>
  <si>
    <t>Pol32</t>
  </si>
  <si>
    <t>Kabel Cu, B2CaS1d0, -J 5x6, včetně zakončení</t>
  </si>
  <si>
    <t>Pol33</t>
  </si>
  <si>
    <t>Kabelová chránička ohebná dvouplášťová DN75</t>
  </si>
  <si>
    <t>Pol34</t>
  </si>
  <si>
    <t>Kabelový výkop hloubka 700mm, šířka 300mm, zasypání a zhutnění</t>
  </si>
  <si>
    <t>D4</t>
  </si>
  <si>
    <t>Ochrana před bleskem-jímací soustava, zemnící soustava</t>
  </si>
  <si>
    <t>D5</t>
  </si>
  <si>
    <t>Ochrana před bleskem - jímací soustava</t>
  </si>
  <si>
    <t>Pol35</t>
  </si>
  <si>
    <t>Pomocný jímač, drát AlMgSi 8mm polotvrdý</t>
  </si>
  <si>
    <t>Pol36</t>
  </si>
  <si>
    <t>Svorka univerzální nerez</t>
  </si>
  <si>
    <t>Pol37</t>
  </si>
  <si>
    <t>Jímací vedení, drát AlMgSi 8mm měkký</t>
  </si>
  <si>
    <t>Pol38</t>
  </si>
  <si>
    <t>Podpěra vedení na hřebenáče</t>
  </si>
  <si>
    <t>Pol39</t>
  </si>
  <si>
    <t>Podpěra vedení pod eternit</t>
  </si>
  <si>
    <t>Pol40</t>
  </si>
  <si>
    <t>Podpěra vedení do zdiva</t>
  </si>
  <si>
    <t>Pol41</t>
  </si>
  <si>
    <t>Štítek označení svodu č. 1, 2, 3, 4, 5</t>
  </si>
  <si>
    <t>Pol42</t>
  </si>
  <si>
    <t>Zaváděcí tyč, Ø 18mm, 2m</t>
  </si>
  <si>
    <t>Pol43</t>
  </si>
  <si>
    <t>Ochranný úhelník</t>
  </si>
  <si>
    <t>Pol44</t>
  </si>
  <si>
    <t>Svorka k zemnící tyči</t>
  </si>
  <si>
    <t>Pol45</t>
  </si>
  <si>
    <t>Antikorozní páska</t>
  </si>
  <si>
    <t>Pol46</t>
  </si>
  <si>
    <t>Svorka zkušební</t>
  </si>
  <si>
    <t>Pol47</t>
  </si>
  <si>
    <t>Zemnící drát FeZn 10mm</t>
  </si>
  <si>
    <t>Pol48</t>
  </si>
  <si>
    <t>Svorka páska-drát</t>
  </si>
  <si>
    <t>D6</t>
  </si>
  <si>
    <t>Zemnící soustava</t>
  </si>
  <si>
    <t>Pol49</t>
  </si>
  <si>
    <t>Výkopové práce pro zemnící soustavu včetně hutnění a záhozu</t>
  </si>
  <si>
    <t>Pol50</t>
  </si>
  <si>
    <t>Svorkovnice ekvipotenciální</t>
  </si>
  <si>
    <t>Pol51</t>
  </si>
  <si>
    <t>Uzemňovací vodič 16mm2</t>
  </si>
  <si>
    <t>D7</t>
  </si>
  <si>
    <t>Ostatní</t>
  </si>
  <si>
    <t>Pol52</t>
  </si>
  <si>
    <t>Dokumentace realizační</t>
  </si>
  <si>
    <t>Pol53</t>
  </si>
  <si>
    <t>Dokumentace skutečného stavu</t>
  </si>
  <si>
    <t>Pol54</t>
  </si>
  <si>
    <t>Průvodní dokumentace</t>
  </si>
  <si>
    <t>Pol55</t>
  </si>
  <si>
    <t>Revize, funkční zkoušky, uvedení do provozu</t>
  </si>
  <si>
    <t>D8</t>
  </si>
  <si>
    <t>Pol56</t>
  </si>
  <si>
    <t>Jiné materiály, montáž, atd., neuvedené výše, ale které je nutné zahrnout do celkového rozsahu prací podle výkresů a praxe dodavatele. Prosím, uveďte podrobný technický popis a cenovou kalkulaci.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</si>
</sst>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30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IMPORT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Rozpočet-Radenov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10. 5. 2023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30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14</v>
      </c>
      <c r="BW94" s="101" t="s">
        <v>4</v>
      </c>
      <c r="BX94" s="101" t="s">
        <v>75</v>
      </c>
      <c r="CL94" s="101" t="s">
        <v>1</v>
      </c>
    </row>
    <row r="95" s="7" customFormat="1" ht="16.5" customHeight="1">
      <c r="A95" s="103" t="s">
        <v>76</v>
      </c>
      <c r="B95" s="104"/>
      <c r="C95" s="105"/>
      <c r="D95" s="106" t="s">
        <v>77</v>
      </c>
      <c r="E95" s="106"/>
      <c r="F95" s="106"/>
      <c r="G95" s="106"/>
      <c r="H95" s="106"/>
      <c r="I95" s="107"/>
      <c r="J95" s="106" t="s">
        <v>78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'Objekt0 - Stavební úpravy...'!J30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79</v>
      </c>
      <c r="AR95" s="104"/>
      <c r="AS95" s="110">
        <v>0</v>
      </c>
      <c r="AT95" s="111">
        <f>ROUND(SUM(AV95:AW95),2)</f>
        <v>0</v>
      </c>
      <c r="AU95" s="112">
        <f>'Objekt0 - Stavební úpravy...'!P152</f>
        <v>0</v>
      </c>
      <c r="AV95" s="111">
        <f>'Objekt0 - Stavební úpravy...'!J33</f>
        <v>0</v>
      </c>
      <c r="AW95" s="111">
        <f>'Objekt0 - Stavební úpravy...'!J34</f>
        <v>0</v>
      </c>
      <c r="AX95" s="111">
        <f>'Objekt0 - Stavební úpravy...'!J35</f>
        <v>0</v>
      </c>
      <c r="AY95" s="111">
        <f>'Objekt0 - Stavební úpravy...'!J36</f>
        <v>0</v>
      </c>
      <c r="AZ95" s="111">
        <f>'Objekt0 - Stavební úpravy...'!F33</f>
        <v>0</v>
      </c>
      <c r="BA95" s="111">
        <f>'Objekt0 - Stavební úpravy...'!F34</f>
        <v>0</v>
      </c>
      <c r="BB95" s="111">
        <f>'Objekt0 - Stavební úpravy...'!F35</f>
        <v>0</v>
      </c>
      <c r="BC95" s="111">
        <f>'Objekt0 - Stavební úpravy...'!F36</f>
        <v>0</v>
      </c>
      <c r="BD95" s="113">
        <f>'Objekt0 - Stavební úpravy...'!F37</f>
        <v>0</v>
      </c>
      <c r="BE95" s="7"/>
      <c r="BT95" s="114" t="s">
        <v>80</v>
      </c>
      <c r="BV95" s="114" t="s">
        <v>14</v>
      </c>
      <c r="BW95" s="114" t="s">
        <v>81</v>
      </c>
      <c r="BX95" s="114" t="s">
        <v>4</v>
      </c>
      <c r="CL95" s="114" t="s">
        <v>1</v>
      </c>
      <c r="CM95" s="114" t="s">
        <v>82</v>
      </c>
    </row>
    <row r="96" s="7" customFormat="1" ht="24.75" customHeight="1">
      <c r="A96" s="103" t="s">
        <v>76</v>
      </c>
      <c r="B96" s="104"/>
      <c r="C96" s="105"/>
      <c r="D96" s="106" t="s">
        <v>83</v>
      </c>
      <c r="E96" s="106"/>
      <c r="F96" s="106"/>
      <c r="G96" s="106"/>
      <c r="H96" s="106"/>
      <c r="I96" s="107"/>
      <c r="J96" s="106" t="s">
        <v>84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'Objekt0 (1) - Elektroinst...'!J30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79</v>
      </c>
      <c r="AR96" s="104"/>
      <c r="AS96" s="115">
        <v>0</v>
      </c>
      <c r="AT96" s="116">
        <f>ROUND(SUM(AV96:AW96),2)</f>
        <v>0</v>
      </c>
      <c r="AU96" s="117">
        <f>'Objekt0 (1) - Elektroinst...'!P124</f>
        <v>0</v>
      </c>
      <c r="AV96" s="116">
        <f>'Objekt0 (1) - Elektroinst...'!J33</f>
        <v>0</v>
      </c>
      <c r="AW96" s="116">
        <f>'Objekt0 (1) - Elektroinst...'!J34</f>
        <v>0</v>
      </c>
      <c r="AX96" s="116">
        <f>'Objekt0 (1) - Elektroinst...'!J35</f>
        <v>0</v>
      </c>
      <c r="AY96" s="116">
        <f>'Objekt0 (1) - Elektroinst...'!J36</f>
        <v>0</v>
      </c>
      <c r="AZ96" s="116">
        <f>'Objekt0 (1) - Elektroinst...'!F33</f>
        <v>0</v>
      </c>
      <c r="BA96" s="116">
        <f>'Objekt0 (1) - Elektroinst...'!F34</f>
        <v>0</v>
      </c>
      <c r="BB96" s="116">
        <f>'Objekt0 (1) - Elektroinst...'!F35</f>
        <v>0</v>
      </c>
      <c r="BC96" s="116">
        <f>'Objekt0 (1) - Elektroinst...'!F36</f>
        <v>0</v>
      </c>
      <c r="BD96" s="118">
        <f>'Objekt0 (1) - Elektroinst...'!F37</f>
        <v>0</v>
      </c>
      <c r="BE96" s="7"/>
      <c r="BT96" s="114" t="s">
        <v>80</v>
      </c>
      <c r="BV96" s="114" t="s">
        <v>14</v>
      </c>
      <c r="BW96" s="114" t="s">
        <v>85</v>
      </c>
      <c r="BX96" s="114" t="s">
        <v>4</v>
      </c>
      <c r="CL96" s="114" t="s">
        <v>1</v>
      </c>
      <c r="CM96" s="114" t="s">
        <v>82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Objekt0 - Stavební úpravy...'!C2" display="/"/>
    <hyperlink ref="A96" location="'Objekt0 (1) - Elektroin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hidden="1" s="1" customFormat="1" ht="24.96" customHeight="1">
      <c r="B4" s="21"/>
      <c r="D4" s="22" t="s">
        <v>86</v>
      </c>
      <c r="L4" s="21"/>
      <c r="M4" s="119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0" t="str">
        <f>'Rekapitulace stavby'!K6</f>
        <v>Rozpočet-Radenov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87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6" t="s">
        <v>88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10. 5. 2023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30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ROUND(J152,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ROUND((SUM(BE152:BE479)),  2)</f>
        <v>0</v>
      </c>
      <c r="G33" s="37"/>
      <c r="H33" s="37"/>
      <c r="I33" s="127">
        <v>0.20999999999999999</v>
      </c>
      <c r="J33" s="126">
        <f>ROUND(((SUM(BE152:BE479))*I33),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39</v>
      </c>
      <c r="F34" s="126">
        <f>ROUND((SUM(BF152:BF479)),  2)</f>
        <v>0</v>
      </c>
      <c r="G34" s="37"/>
      <c r="H34" s="37"/>
      <c r="I34" s="127">
        <v>0.14999999999999999</v>
      </c>
      <c r="J34" s="126">
        <f>ROUND(((SUM(BF152:BF479))*I34),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ROUND((SUM(BG152:BG479)),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ROUND((SUM(BH152:BH479)),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ROUND((SUM(BI152:BI479)),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7"/>
      <c r="D85" s="37"/>
      <c r="E85" s="120" t="str">
        <f>E7</f>
        <v>Rozpočet-Radenov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87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7"/>
      <c r="D87" s="37"/>
      <c r="E87" s="66" t="str">
        <f>E9</f>
        <v>Objekt0 - Stavební úpravy a obnova objekt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10. 5. 2023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30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36" t="s">
        <v>90</v>
      </c>
      <c r="D94" s="128"/>
      <c r="E94" s="128"/>
      <c r="F94" s="128"/>
      <c r="G94" s="128"/>
      <c r="H94" s="128"/>
      <c r="I94" s="128"/>
      <c r="J94" s="137" t="s">
        <v>91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38" t="s">
        <v>92</v>
      </c>
      <c r="D96" s="37"/>
      <c r="E96" s="37"/>
      <c r="F96" s="37"/>
      <c r="G96" s="37"/>
      <c r="H96" s="37"/>
      <c r="I96" s="37"/>
      <c r="J96" s="95">
        <f>J152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93</v>
      </c>
    </row>
    <row r="97" hidden="1" s="9" customFormat="1" ht="24.96" customHeight="1">
      <c r="A97" s="9"/>
      <c r="B97" s="139"/>
      <c r="C97" s="9"/>
      <c r="D97" s="140" t="s">
        <v>94</v>
      </c>
      <c r="E97" s="141"/>
      <c r="F97" s="141"/>
      <c r="G97" s="141"/>
      <c r="H97" s="141"/>
      <c r="I97" s="141"/>
      <c r="J97" s="142">
        <f>J153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3"/>
      <c r="C98" s="10"/>
      <c r="D98" s="144" t="s">
        <v>95</v>
      </c>
      <c r="E98" s="145"/>
      <c r="F98" s="145"/>
      <c r="G98" s="145"/>
      <c r="H98" s="145"/>
      <c r="I98" s="145"/>
      <c r="J98" s="146">
        <f>J154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43"/>
      <c r="C99" s="10"/>
      <c r="D99" s="144" t="s">
        <v>96</v>
      </c>
      <c r="E99" s="145"/>
      <c r="F99" s="145"/>
      <c r="G99" s="145"/>
      <c r="H99" s="145"/>
      <c r="I99" s="145"/>
      <c r="J99" s="146">
        <f>J160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43"/>
      <c r="C100" s="10"/>
      <c r="D100" s="144" t="s">
        <v>97</v>
      </c>
      <c r="E100" s="145"/>
      <c r="F100" s="145"/>
      <c r="G100" s="145"/>
      <c r="H100" s="145"/>
      <c r="I100" s="145"/>
      <c r="J100" s="146">
        <f>J162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43"/>
      <c r="C101" s="10"/>
      <c r="D101" s="144" t="s">
        <v>98</v>
      </c>
      <c r="E101" s="145"/>
      <c r="F101" s="145"/>
      <c r="G101" s="145"/>
      <c r="H101" s="145"/>
      <c r="I101" s="145"/>
      <c r="J101" s="146">
        <f>J184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3"/>
      <c r="C102" s="10"/>
      <c r="D102" s="144" t="s">
        <v>99</v>
      </c>
      <c r="E102" s="145"/>
      <c r="F102" s="145"/>
      <c r="G102" s="145"/>
      <c r="H102" s="145"/>
      <c r="I102" s="145"/>
      <c r="J102" s="146">
        <f>J188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43"/>
      <c r="C103" s="10"/>
      <c r="D103" s="144" t="s">
        <v>100</v>
      </c>
      <c r="E103" s="145"/>
      <c r="F103" s="145"/>
      <c r="G103" s="145"/>
      <c r="H103" s="145"/>
      <c r="I103" s="145"/>
      <c r="J103" s="146">
        <f>J205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43"/>
      <c r="C104" s="10"/>
      <c r="D104" s="144" t="s">
        <v>101</v>
      </c>
      <c r="E104" s="145"/>
      <c r="F104" s="145"/>
      <c r="G104" s="145"/>
      <c r="H104" s="145"/>
      <c r="I104" s="145"/>
      <c r="J104" s="146">
        <f>J219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39"/>
      <c r="C105" s="9"/>
      <c r="D105" s="140" t="s">
        <v>102</v>
      </c>
      <c r="E105" s="141"/>
      <c r="F105" s="141"/>
      <c r="G105" s="141"/>
      <c r="H105" s="141"/>
      <c r="I105" s="141"/>
      <c r="J105" s="142">
        <f>J222</f>
        <v>0</v>
      </c>
      <c r="K105" s="9"/>
      <c r="L105" s="13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43"/>
      <c r="C106" s="10"/>
      <c r="D106" s="144" t="s">
        <v>103</v>
      </c>
      <c r="E106" s="145"/>
      <c r="F106" s="145"/>
      <c r="G106" s="145"/>
      <c r="H106" s="145"/>
      <c r="I106" s="145"/>
      <c r="J106" s="146">
        <f>J223</f>
        <v>0</v>
      </c>
      <c r="K106" s="10"/>
      <c r="L106" s="14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43"/>
      <c r="C107" s="10"/>
      <c r="D107" s="144" t="s">
        <v>104</v>
      </c>
      <c r="E107" s="145"/>
      <c r="F107" s="145"/>
      <c r="G107" s="145"/>
      <c r="H107" s="145"/>
      <c r="I107" s="145"/>
      <c r="J107" s="146">
        <f>J227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43"/>
      <c r="C108" s="10"/>
      <c r="D108" s="144" t="s">
        <v>105</v>
      </c>
      <c r="E108" s="145"/>
      <c r="F108" s="145"/>
      <c r="G108" s="145"/>
      <c r="H108" s="145"/>
      <c r="I108" s="145"/>
      <c r="J108" s="146">
        <f>J231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43"/>
      <c r="C109" s="10"/>
      <c r="D109" s="144" t="s">
        <v>106</v>
      </c>
      <c r="E109" s="145"/>
      <c r="F109" s="145"/>
      <c r="G109" s="145"/>
      <c r="H109" s="145"/>
      <c r="I109" s="145"/>
      <c r="J109" s="146">
        <f>J243</f>
        <v>0</v>
      </c>
      <c r="K109" s="10"/>
      <c r="L109" s="14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43"/>
      <c r="C110" s="10"/>
      <c r="D110" s="144" t="s">
        <v>107</v>
      </c>
      <c r="E110" s="145"/>
      <c r="F110" s="145"/>
      <c r="G110" s="145"/>
      <c r="H110" s="145"/>
      <c r="I110" s="145"/>
      <c r="J110" s="146">
        <f>J246</f>
        <v>0</v>
      </c>
      <c r="K110" s="10"/>
      <c r="L110" s="14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43"/>
      <c r="C111" s="10"/>
      <c r="D111" s="144" t="s">
        <v>108</v>
      </c>
      <c r="E111" s="145"/>
      <c r="F111" s="145"/>
      <c r="G111" s="145"/>
      <c r="H111" s="145"/>
      <c r="I111" s="145"/>
      <c r="J111" s="146">
        <f>J249</f>
        <v>0</v>
      </c>
      <c r="K111" s="10"/>
      <c r="L111" s="14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43"/>
      <c r="C112" s="10"/>
      <c r="D112" s="144" t="s">
        <v>109</v>
      </c>
      <c r="E112" s="145"/>
      <c r="F112" s="145"/>
      <c r="G112" s="145"/>
      <c r="H112" s="145"/>
      <c r="I112" s="145"/>
      <c r="J112" s="146">
        <f>J259</f>
        <v>0</v>
      </c>
      <c r="K112" s="10"/>
      <c r="L112" s="14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43"/>
      <c r="C113" s="10"/>
      <c r="D113" s="144" t="s">
        <v>110</v>
      </c>
      <c r="E113" s="145"/>
      <c r="F113" s="145"/>
      <c r="G113" s="145"/>
      <c r="H113" s="145"/>
      <c r="I113" s="145"/>
      <c r="J113" s="146">
        <f>J261</f>
        <v>0</v>
      </c>
      <c r="K113" s="10"/>
      <c r="L113" s="14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43"/>
      <c r="C114" s="10"/>
      <c r="D114" s="144" t="s">
        <v>111</v>
      </c>
      <c r="E114" s="145"/>
      <c r="F114" s="145"/>
      <c r="G114" s="145"/>
      <c r="H114" s="145"/>
      <c r="I114" s="145"/>
      <c r="J114" s="146">
        <f>J271</f>
        <v>0</v>
      </c>
      <c r="K114" s="10"/>
      <c r="L114" s="14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43"/>
      <c r="C115" s="10"/>
      <c r="D115" s="144" t="s">
        <v>112</v>
      </c>
      <c r="E115" s="145"/>
      <c r="F115" s="145"/>
      <c r="G115" s="145"/>
      <c r="H115" s="145"/>
      <c r="I115" s="145"/>
      <c r="J115" s="146">
        <f>J281</f>
        <v>0</v>
      </c>
      <c r="K115" s="10"/>
      <c r="L115" s="14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43"/>
      <c r="C116" s="10"/>
      <c r="D116" s="144" t="s">
        <v>113</v>
      </c>
      <c r="E116" s="145"/>
      <c r="F116" s="145"/>
      <c r="G116" s="145"/>
      <c r="H116" s="145"/>
      <c r="I116" s="145"/>
      <c r="J116" s="146">
        <f>J284</f>
        <v>0</v>
      </c>
      <c r="K116" s="10"/>
      <c r="L116" s="14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43"/>
      <c r="C117" s="10"/>
      <c r="D117" s="144" t="s">
        <v>114</v>
      </c>
      <c r="E117" s="145"/>
      <c r="F117" s="145"/>
      <c r="G117" s="145"/>
      <c r="H117" s="145"/>
      <c r="I117" s="145"/>
      <c r="J117" s="146">
        <f>J306</f>
        <v>0</v>
      </c>
      <c r="K117" s="10"/>
      <c r="L117" s="14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10" customFormat="1" ht="19.92" customHeight="1">
      <c r="A118" s="10"/>
      <c r="B118" s="143"/>
      <c r="C118" s="10"/>
      <c r="D118" s="144" t="s">
        <v>115</v>
      </c>
      <c r="E118" s="145"/>
      <c r="F118" s="145"/>
      <c r="G118" s="145"/>
      <c r="H118" s="145"/>
      <c r="I118" s="145"/>
      <c r="J118" s="146">
        <f>J328</f>
        <v>0</v>
      </c>
      <c r="K118" s="10"/>
      <c r="L118" s="14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43"/>
      <c r="C119" s="10"/>
      <c r="D119" s="144" t="s">
        <v>116</v>
      </c>
      <c r="E119" s="145"/>
      <c r="F119" s="145"/>
      <c r="G119" s="145"/>
      <c r="H119" s="145"/>
      <c r="I119" s="145"/>
      <c r="J119" s="146">
        <f>J342</f>
        <v>0</v>
      </c>
      <c r="K119" s="10"/>
      <c r="L119" s="14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10" customFormat="1" ht="19.92" customHeight="1">
      <c r="A120" s="10"/>
      <c r="B120" s="143"/>
      <c r="C120" s="10"/>
      <c r="D120" s="144" t="s">
        <v>117</v>
      </c>
      <c r="E120" s="145"/>
      <c r="F120" s="145"/>
      <c r="G120" s="145"/>
      <c r="H120" s="145"/>
      <c r="I120" s="145"/>
      <c r="J120" s="146">
        <f>J351</f>
        <v>0</v>
      </c>
      <c r="K120" s="10"/>
      <c r="L120" s="14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hidden="1" s="10" customFormat="1" ht="19.92" customHeight="1">
      <c r="A121" s="10"/>
      <c r="B121" s="143"/>
      <c r="C121" s="10"/>
      <c r="D121" s="144" t="s">
        <v>118</v>
      </c>
      <c r="E121" s="145"/>
      <c r="F121" s="145"/>
      <c r="G121" s="145"/>
      <c r="H121" s="145"/>
      <c r="I121" s="145"/>
      <c r="J121" s="146">
        <f>J360</f>
        <v>0</v>
      </c>
      <c r="K121" s="10"/>
      <c r="L121" s="14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hidden="1" s="10" customFormat="1" ht="19.92" customHeight="1">
      <c r="A122" s="10"/>
      <c r="B122" s="143"/>
      <c r="C122" s="10"/>
      <c r="D122" s="144" t="s">
        <v>119</v>
      </c>
      <c r="E122" s="145"/>
      <c r="F122" s="145"/>
      <c r="G122" s="145"/>
      <c r="H122" s="145"/>
      <c r="I122" s="145"/>
      <c r="J122" s="146">
        <f>J387</f>
        <v>0</v>
      </c>
      <c r="K122" s="10"/>
      <c r="L122" s="14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hidden="1" s="10" customFormat="1" ht="19.92" customHeight="1">
      <c r="A123" s="10"/>
      <c r="B123" s="143"/>
      <c r="C123" s="10"/>
      <c r="D123" s="144" t="s">
        <v>120</v>
      </c>
      <c r="E123" s="145"/>
      <c r="F123" s="145"/>
      <c r="G123" s="145"/>
      <c r="H123" s="145"/>
      <c r="I123" s="145"/>
      <c r="J123" s="146">
        <f>J419</f>
        <v>0</v>
      </c>
      <c r="K123" s="10"/>
      <c r="L123" s="14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hidden="1" s="10" customFormat="1" ht="19.92" customHeight="1">
      <c r="A124" s="10"/>
      <c r="B124" s="143"/>
      <c r="C124" s="10"/>
      <c r="D124" s="144" t="s">
        <v>121</v>
      </c>
      <c r="E124" s="145"/>
      <c r="F124" s="145"/>
      <c r="G124" s="145"/>
      <c r="H124" s="145"/>
      <c r="I124" s="145"/>
      <c r="J124" s="146">
        <f>J433</f>
        <v>0</v>
      </c>
      <c r="K124" s="10"/>
      <c r="L124" s="14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hidden="1" s="10" customFormat="1" ht="19.92" customHeight="1">
      <c r="A125" s="10"/>
      <c r="B125" s="143"/>
      <c r="C125" s="10"/>
      <c r="D125" s="144" t="s">
        <v>122</v>
      </c>
      <c r="E125" s="145"/>
      <c r="F125" s="145"/>
      <c r="G125" s="145"/>
      <c r="H125" s="145"/>
      <c r="I125" s="145"/>
      <c r="J125" s="146">
        <f>J442</f>
        <v>0</v>
      </c>
      <c r="K125" s="10"/>
      <c r="L125" s="14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hidden="1" s="10" customFormat="1" ht="19.92" customHeight="1">
      <c r="A126" s="10"/>
      <c r="B126" s="143"/>
      <c r="C126" s="10"/>
      <c r="D126" s="144" t="s">
        <v>123</v>
      </c>
      <c r="E126" s="145"/>
      <c r="F126" s="145"/>
      <c r="G126" s="145"/>
      <c r="H126" s="145"/>
      <c r="I126" s="145"/>
      <c r="J126" s="146">
        <f>J454</f>
        <v>0</v>
      </c>
      <c r="K126" s="10"/>
      <c r="L126" s="14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hidden="1" s="10" customFormat="1" ht="19.92" customHeight="1">
      <c r="A127" s="10"/>
      <c r="B127" s="143"/>
      <c r="C127" s="10"/>
      <c r="D127" s="144" t="s">
        <v>124</v>
      </c>
      <c r="E127" s="145"/>
      <c r="F127" s="145"/>
      <c r="G127" s="145"/>
      <c r="H127" s="145"/>
      <c r="I127" s="145"/>
      <c r="J127" s="146">
        <f>J460</f>
        <v>0</v>
      </c>
      <c r="K127" s="10"/>
      <c r="L127" s="14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hidden="1" s="9" customFormat="1" ht="24.96" customHeight="1">
      <c r="A128" s="9"/>
      <c r="B128" s="139"/>
      <c r="C128" s="9"/>
      <c r="D128" s="140" t="s">
        <v>125</v>
      </c>
      <c r="E128" s="141"/>
      <c r="F128" s="141"/>
      <c r="G128" s="141"/>
      <c r="H128" s="141"/>
      <c r="I128" s="141"/>
      <c r="J128" s="142">
        <f>J465</f>
        <v>0</v>
      </c>
      <c r="K128" s="9"/>
      <c r="L128" s="13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</row>
    <row r="129" hidden="1" s="10" customFormat="1" ht="19.92" customHeight="1">
      <c r="A129" s="10"/>
      <c r="B129" s="143"/>
      <c r="C129" s="10"/>
      <c r="D129" s="144" t="s">
        <v>126</v>
      </c>
      <c r="E129" s="145"/>
      <c r="F129" s="145"/>
      <c r="G129" s="145"/>
      <c r="H129" s="145"/>
      <c r="I129" s="145"/>
      <c r="J129" s="146">
        <f>J466</f>
        <v>0</v>
      </c>
      <c r="K129" s="10"/>
      <c r="L129" s="14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hidden="1" s="10" customFormat="1" ht="19.92" customHeight="1">
      <c r="A130" s="10"/>
      <c r="B130" s="143"/>
      <c r="C130" s="10"/>
      <c r="D130" s="144" t="s">
        <v>127</v>
      </c>
      <c r="E130" s="145"/>
      <c r="F130" s="145"/>
      <c r="G130" s="145"/>
      <c r="H130" s="145"/>
      <c r="I130" s="145"/>
      <c r="J130" s="146">
        <f>J472</f>
        <v>0</v>
      </c>
      <c r="K130" s="10"/>
      <c r="L130" s="143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</row>
    <row r="131" hidden="1" s="10" customFormat="1" ht="19.92" customHeight="1">
      <c r="A131" s="10"/>
      <c r="B131" s="143"/>
      <c r="C131" s="10"/>
      <c r="D131" s="144" t="s">
        <v>128</v>
      </c>
      <c r="E131" s="145"/>
      <c r="F131" s="145"/>
      <c r="G131" s="145"/>
      <c r="H131" s="145"/>
      <c r="I131" s="145"/>
      <c r="J131" s="146">
        <f>J476</f>
        <v>0</v>
      </c>
      <c r="K131" s="10"/>
      <c r="L131" s="143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</row>
    <row r="132" hidden="1" s="10" customFormat="1" ht="19.92" customHeight="1">
      <c r="A132" s="10"/>
      <c r="B132" s="143"/>
      <c r="C132" s="10"/>
      <c r="D132" s="144" t="s">
        <v>129</v>
      </c>
      <c r="E132" s="145"/>
      <c r="F132" s="145"/>
      <c r="G132" s="145"/>
      <c r="H132" s="145"/>
      <c r="I132" s="145"/>
      <c r="J132" s="146">
        <f>J478</f>
        <v>0</v>
      </c>
      <c r="K132" s="10"/>
      <c r="L132" s="143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</row>
    <row r="133" hidden="1" s="2" customFormat="1" ht="21.84" customHeight="1">
      <c r="A133" s="37"/>
      <c r="B133" s="38"/>
      <c r="C133" s="37"/>
      <c r="D133" s="37"/>
      <c r="E133" s="37"/>
      <c r="F133" s="37"/>
      <c r="G133" s="37"/>
      <c r="H133" s="37"/>
      <c r="I133" s="37"/>
      <c r="J133" s="37"/>
      <c r="K133" s="37"/>
      <c r="L133" s="54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hidden="1" s="2" customFormat="1" ht="6.96" customHeight="1">
      <c r="A134" s="37"/>
      <c r="B134" s="59"/>
      <c r="C134" s="60"/>
      <c r="D134" s="60"/>
      <c r="E134" s="60"/>
      <c r="F134" s="60"/>
      <c r="G134" s="60"/>
      <c r="H134" s="60"/>
      <c r="I134" s="60"/>
      <c r="J134" s="60"/>
      <c r="K134" s="60"/>
      <c r="L134" s="54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hidden="1"/>
    <row r="136" hidden="1"/>
    <row r="137" hidden="1"/>
    <row r="138" s="2" customFormat="1" ht="6.96" customHeight="1">
      <c r="A138" s="37"/>
      <c r="B138" s="61"/>
      <c r="C138" s="62"/>
      <c r="D138" s="62"/>
      <c r="E138" s="62"/>
      <c r="F138" s="62"/>
      <c r="G138" s="62"/>
      <c r="H138" s="62"/>
      <c r="I138" s="62"/>
      <c r="J138" s="62"/>
      <c r="K138" s="62"/>
      <c r="L138" s="54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24.96" customHeight="1">
      <c r="A139" s="37"/>
      <c r="B139" s="38"/>
      <c r="C139" s="22" t="s">
        <v>130</v>
      </c>
      <c r="D139" s="37"/>
      <c r="E139" s="37"/>
      <c r="F139" s="37"/>
      <c r="G139" s="37"/>
      <c r="H139" s="37"/>
      <c r="I139" s="37"/>
      <c r="J139" s="37"/>
      <c r="K139" s="37"/>
      <c r="L139" s="54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6.96" customHeight="1">
      <c r="A140" s="37"/>
      <c r="B140" s="38"/>
      <c r="C140" s="37"/>
      <c r="D140" s="37"/>
      <c r="E140" s="37"/>
      <c r="F140" s="37"/>
      <c r="G140" s="37"/>
      <c r="H140" s="37"/>
      <c r="I140" s="37"/>
      <c r="J140" s="37"/>
      <c r="K140" s="37"/>
      <c r="L140" s="54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2" customHeight="1">
      <c r="A141" s="37"/>
      <c r="B141" s="38"/>
      <c r="C141" s="31" t="s">
        <v>16</v>
      </c>
      <c r="D141" s="37"/>
      <c r="E141" s="37"/>
      <c r="F141" s="37"/>
      <c r="G141" s="37"/>
      <c r="H141" s="37"/>
      <c r="I141" s="37"/>
      <c r="J141" s="37"/>
      <c r="K141" s="37"/>
      <c r="L141" s="54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6.5" customHeight="1">
      <c r="A142" s="37"/>
      <c r="B142" s="38"/>
      <c r="C142" s="37"/>
      <c r="D142" s="37"/>
      <c r="E142" s="120" t="str">
        <f>E7</f>
        <v>Rozpočet-Radenov</v>
      </c>
      <c r="F142" s="31"/>
      <c r="G142" s="31"/>
      <c r="H142" s="31"/>
      <c r="I142" s="37"/>
      <c r="J142" s="37"/>
      <c r="K142" s="37"/>
      <c r="L142" s="54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12" customHeight="1">
      <c r="A143" s="37"/>
      <c r="B143" s="38"/>
      <c r="C143" s="31" t="s">
        <v>87</v>
      </c>
      <c r="D143" s="37"/>
      <c r="E143" s="37"/>
      <c r="F143" s="37"/>
      <c r="G143" s="37"/>
      <c r="H143" s="37"/>
      <c r="I143" s="37"/>
      <c r="J143" s="37"/>
      <c r="K143" s="37"/>
      <c r="L143" s="54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6.5" customHeight="1">
      <c r="A144" s="37"/>
      <c r="B144" s="38"/>
      <c r="C144" s="37"/>
      <c r="D144" s="37"/>
      <c r="E144" s="66" t="str">
        <f>E9</f>
        <v>Objekt0 - Stavební úpravy a obnova objekt</v>
      </c>
      <c r="F144" s="37"/>
      <c r="G144" s="37"/>
      <c r="H144" s="37"/>
      <c r="I144" s="37"/>
      <c r="J144" s="37"/>
      <c r="K144" s="37"/>
      <c r="L144" s="54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6.96" customHeight="1">
      <c r="A145" s="37"/>
      <c r="B145" s="38"/>
      <c r="C145" s="37"/>
      <c r="D145" s="37"/>
      <c r="E145" s="37"/>
      <c r="F145" s="37"/>
      <c r="G145" s="37"/>
      <c r="H145" s="37"/>
      <c r="I145" s="37"/>
      <c r="J145" s="37"/>
      <c r="K145" s="37"/>
      <c r="L145" s="54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12" customHeight="1">
      <c r="A146" s="37"/>
      <c r="B146" s="38"/>
      <c r="C146" s="31" t="s">
        <v>20</v>
      </c>
      <c r="D146" s="37"/>
      <c r="E146" s="37"/>
      <c r="F146" s="26" t="str">
        <f>F12</f>
        <v xml:space="preserve"> </v>
      </c>
      <c r="G146" s="37"/>
      <c r="H146" s="37"/>
      <c r="I146" s="31" t="s">
        <v>22</v>
      </c>
      <c r="J146" s="68" t="str">
        <f>IF(J12="","",J12)</f>
        <v>10. 5. 2023</v>
      </c>
      <c r="K146" s="37"/>
      <c r="L146" s="54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6.96" customHeight="1">
      <c r="A147" s="37"/>
      <c r="B147" s="38"/>
      <c r="C147" s="37"/>
      <c r="D147" s="37"/>
      <c r="E147" s="37"/>
      <c r="F147" s="37"/>
      <c r="G147" s="37"/>
      <c r="H147" s="37"/>
      <c r="I147" s="37"/>
      <c r="J147" s="37"/>
      <c r="K147" s="37"/>
      <c r="L147" s="54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5.15" customHeight="1">
      <c r="A148" s="37"/>
      <c r="B148" s="38"/>
      <c r="C148" s="31" t="s">
        <v>24</v>
      </c>
      <c r="D148" s="37"/>
      <c r="E148" s="37"/>
      <c r="F148" s="26" t="str">
        <f>E15</f>
        <v xml:space="preserve"> </v>
      </c>
      <c r="G148" s="37"/>
      <c r="H148" s="37"/>
      <c r="I148" s="31" t="s">
        <v>29</v>
      </c>
      <c r="J148" s="35" t="str">
        <f>E21</f>
        <v xml:space="preserve"> </v>
      </c>
      <c r="K148" s="37"/>
      <c r="L148" s="54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5.15" customHeight="1">
      <c r="A149" s="37"/>
      <c r="B149" s="38"/>
      <c r="C149" s="31" t="s">
        <v>27</v>
      </c>
      <c r="D149" s="37"/>
      <c r="E149" s="37"/>
      <c r="F149" s="26" t="str">
        <f>IF(E18="","",E18)</f>
        <v>Vyplň údaj</v>
      </c>
      <c r="G149" s="37"/>
      <c r="H149" s="37"/>
      <c r="I149" s="31" t="s">
        <v>30</v>
      </c>
      <c r="J149" s="35" t="str">
        <f>E24</f>
        <v xml:space="preserve"> </v>
      </c>
      <c r="K149" s="37"/>
      <c r="L149" s="54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10.32" customHeight="1">
      <c r="A150" s="37"/>
      <c r="B150" s="38"/>
      <c r="C150" s="37"/>
      <c r="D150" s="37"/>
      <c r="E150" s="37"/>
      <c r="F150" s="37"/>
      <c r="G150" s="37"/>
      <c r="H150" s="37"/>
      <c r="I150" s="37"/>
      <c r="J150" s="37"/>
      <c r="K150" s="37"/>
      <c r="L150" s="54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11" customFormat="1" ht="29.28" customHeight="1">
      <c r="A151" s="147"/>
      <c r="B151" s="148"/>
      <c r="C151" s="149" t="s">
        <v>131</v>
      </c>
      <c r="D151" s="150" t="s">
        <v>58</v>
      </c>
      <c r="E151" s="150" t="s">
        <v>54</v>
      </c>
      <c r="F151" s="150" t="s">
        <v>55</v>
      </c>
      <c r="G151" s="150" t="s">
        <v>132</v>
      </c>
      <c r="H151" s="150" t="s">
        <v>133</v>
      </c>
      <c r="I151" s="150" t="s">
        <v>134</v>
      </c>
      <c r="J151" s="151" t="s">
        <v>91</v>
      </c>
      <c r="K151" s="152" t="s">
        <v>135</v>
      </c>
      <c r="L151" s="153"/>
      <c r="M151" s="85" t="s">
        <v>1</v>
      </c>
      <c r="N151" s="86" t="s">
        <v>37</v>
      </c>
      <c r="O151" s="86" t="s">
        <v>136</v>
      </c>
      <c r="P151" s="86" t="s">
        <v>137</v>
      </c>
      <c r="Q151" s="86" t="s">
        <v>138</v>
      </c>
      <c r="R151" s="86" t="s">
        <v>139</v>
      </c>
      <c r="S151" s="86" t="s">
        <v>140</v>
      </c>
      <c r="T151" s="87" t="s">
        <v>141</v>
      </c>
      <c r="U151" s="147"/>
      <c r="V151" s="147"/>
      <c r="W151" s="147"/>
      <c r="X151" s="147"/>
      <c r="Y151" s="147"/>
      <c r="Z151" s="147"/>
      <c r="AA151" s="147"/>
      <c r="AB151" s="147"/>
      <c r="AC151" s="147"/>
      <c r="AD151" s="147"/>
      <c r="AE151" s="147"/>
    </row>
    <row r="152" s="2" customFormat="1" ht="22.8" customHeight="1">
      <c r="A152" s="37"/>
      <c r="B152" s="38"/>
      <c r="C152" s="92" t="s">
        <v>142</v>
      </c>
      <c r="D152" s="37"/>
      <c r="E152" s="37"/>
      <c r="F152" s="37"/>
      <c r="G152" s="37"/>
      <c r="H152" s="37"/>
      <c r="I152" s="37"/>
      <c r="J152" s="154">
        <f>BK152</f>
        <v>0</v>
      </c>
      <c r="K152" s="37"/>
      <c r="L152" s="38"/>
      <c r="M152" s="88"/>
      <c r="N152" s="72"/>
      <c r="O152" s="89"/>
      <c r="P152" s="155">
        <f>P153+P222+P465</f>
        <v>0</v>
      </c>
      <c r="Q152" s="89"/>
      <c r="R152" s="155">
        <f>R153+R222+R465</f>
        <v>176.32197373472999</v>
      </c>
      <c r="S152" s="89"/>
      <c r="T152" s="156">
        <f>T153+T222+T465</f>
        <v>160.81871759999999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72</v>
      </c>
      <c r="AU152" s="18" t="s">
        <v>93</v>
      </c>
      <c r="BK152" s="157">
        <f>BK153+BK222+BK465</f>
        <v>0</v>
      </c>
    </row>
    <row r="153" s="12" customFormat="1" ht="25.92" customHeight="1">
      <c r="A153" s="12"/>
      <c r="B153" s="158"/>
      <c r="C153" s="12"/>
      <c r="D153" s="159" t="s">
        <v>72</v>
      </c>
      <c r="E153" s="160" t="s">
        <v>143</v>
      </c>
      <c r="F153" s="160" t="s">
        <v>144</v>
      </c>
      <c r="G153" s="12"/>
      <c r="H153" s="12"/>
      <c r="I153" s="161"/>
      <c r="J153" s="162">
        <f>BK153</f>
        <v>0</v>
      </c>
      <c r="K153" s="12"/>
      <c r="L153" s="158"/>
      <c r="M153" s="163"/>
      <c r="N153" s="164"/>
      <c r="O153" s="164"/>
      <c r="P153" s="165">
        <f>P154+P160+P162+P184+P188+P205+P219</f>
        <v>0</v>
      </c>
      <c r="Q153" s="164"/>
      <c r="R153" s="165">
        <f>R154+R160+R162+R184+R188+R205+R219</f>
        <v>119.19676359999998</v>
      </c>
      <c r="S153" s="164"/>
      <c r="T153" s="166">
        <f>T154+T160+T162+T184+T188+T205+T219</f>
        <v>133.88182999999998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9" t="s">
        <v>80</v>
      </c>
      <c r="AT153" s="167" t="s">
        <v>72</v>
      </c>
      <c r="AU153" s="167" t="s">
        <v>73</v>
      </c>
      <c r="AY153" s="159" t="s">
        <v>145</v>
      </c>
      <c r="BK153" s="168">
        <f>BK154+BK160+BK162+BK184+BK188+BK205+BK219</f>
        <v>0</v>
      </c>
    </row>
    <row r="154" s="12" customFormat="1" ht="22.8" customHeight="1">
      <c r="A154" s="12"/>
      <c r="B154" s="158"/>
      <c r="C154" s="12"/>
      <c r="D154" s="159" t="s">
        <v>72</v>
      </c>
      <c r="E154" s="169" t="s">
        <v>146</v>
      </c>
      <c r="F154" s="169" t="s">
        <v>147</v>
      </c>
      <c r="G154" s="12"/>
      <c r="H154" s="12"/>
      <c r="I154" s="161"/>
      <c r="J154" s="170">
        <f>BK154</f>
        <v>0</v>
      </c>
      <c r="K154" s="12"/>
      <c r="L154" s="158"/>
      <c r="M154" s="163"/>
      <c r="N154" s="164"/>
      <c r="O154" s="164"/>
      <c r="P154" s="165">
        <f>SUM(P155:P159)</f>
        <v>0</v>
      </c>
      <c r="Q154" s="164"/>
      <c r="R154" s="165">
        <f>SUM(R155:R159)</f>
        <v>14.43313</v>
      </c>
      <c r="S154" s="164"/>
      <c r="T154" s="166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80</v>
      </c>
      <c r="AT154" s="167" t="s">
        <v>72</v>
      </c>
      <c r="AU154" s="167" t="s">
        <v>80</v>
      </c>
      <c r="AY154" s="159" t="s">
        <v>145</v>
      </c>
      <c r="BK154" s="168">
        <f>SUM(BK155:BK159)</f>
        <v>0</v>
      </c>
    </row>
    <row r="155" s="2" customFormat="1" ht="24.15" customHeight="1">
      <c r="A155" s="37"/>
      <c r="B155" s="171"/>
      <c r="C155" s="172" t="s">
        <v>80</v>
      </c>
      <c r="D155" s="172" t="s">
        <v>148</v>
      </c>
      <c r="E155" s="173" t="s">
        <v>149</v>
      </c>
      <c r="F155" s="174" t="s">
        <v>150</v>
      </c>
      <c r="G155" s="175" t="s">
        <v>151</v>
      </c>
      <c r="H155" s="176">
        <v>1.6000000000000001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38</v>
      </c>
      <c r="O155" s="76"/>
      <c r="P155" s="182">
        <f>O155*H155</f>
        <v>0</v>
      </c>
      <c r="Q155" s="182">
        <v>0.12623999999999999</v>
      </c>
      <c r="R155" s="182">
        <f>Q155*H155</f>
        <v>0.201984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152</v>
      </c>
      <c r="AT155" s="184" t="s">
        <v>148</v>
      </c>
      <c r="AU155" s="184" t="s">
        <v>82</v>
      </c>
      <c r="AY155" s="18" t="s">
        <v>145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80</v>
      </c>
      <c r="BK155" s="185">
        <f>ROUND(I155*H155,2)</f>
        <v>0</v>
      </c>
      <c r="BL155" s="18" t="s">
        <v>152</v>
      </c>
      <c r="BM155" s="184" t="s">
        <v>82</v>
      </c>
    </row>
    <row r="156" s="2" customFormat="1" ht="24.15" customHeight="1">
      <c r="A156" s="37"/>
      <c r="B156" s="171"/>
      <c r="C156" s="172" t="s">
        <v>152</v>
      </c>
      <c r="D156" s="172" t="s">
        <v>148</v>
      </c>
      <c r="E156" s="173" t="s">
        <v>153</v>
      </c>
      <c r="F156" s="174" t="s">
        <v>154</v>
      </c>
      <c r="G156" s="175" t="s">
        <v>151</v>
      </c>
      <c r="H156" s="176">
        <v>81.650000000000006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38</v>
      </c>
      <c r="O156" s="76"/>
      <c r="P156" s="182">
        <f>O156*H156</f>
        <v>0</v>
      </c>
      <c r="Q156" s="182">
        <v>0.155</v>
      </c>
      <c r="R156" s="182">
        <f>Q156*H156</f>
        <v>12.655750000000001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152</v>
      </c>
      <c r="AT156" s="184" t="s">
        <v>148</v>
      </c>
      <c r="AU156" s="184" t="s">
        <v>82</v>
      </c>
      <c r="AY156" s="18" t="s">
        <v>145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80</v>
      </c>
      <c r="BK156" s="185">
        <f>ROUND(I156*H156,2)</f>
        <v>0</v>
      </c>
      <c r="BL156" s="18" t="s">
        <v>152</v>
      </c>
      <c r="BM156" s="184" t="s">
        <v>152</v>
      </c>
    </row>
    <row r="157" s="2" customFormat="1" ht="24.15" customHeight="1">
      <c r="A157" s="37"/>
      <c r="B157" s="171"/>
      <c r="C157" s="172" t="s">
        <v>82</v>
      </c>
      <c r="D157" s="172" t="s">
        <v>148</v>
      </c>
      <c r="E157" s="173" t="s">
        <v>155</v>
      </c>
      <c r="F157" s="174" t="s">
        <v>156</v>
      </c>
      <c r="G157" s="175" t="s">
        <v>151</v>
      </c>
      <c r="H157" s="176">
        <v>9.5199999999999996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38</v>
      </c>
      <c r="O157" s="76"/>
      <c r="P157" s="182">
        <f>O157*H157</f>
        <v>0</v>
      </c>
      <c r="Q157" s="182">
        <v>0.14605000000000001</v>
      </c>
      <c r="R157" s="182">
        <f>Q157*H157</f>
        <v>1.390396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152</v>
      </c>
      <c r="AT157" s="184" t="s">
        <v>148</v>
      </c>
      <c r="AU157" s="184" t="s">
        <v>82</v>
      </c>
      <c r="AY157" s="18" t="s">
        <v>145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80</v>
      </c>
      <c r="BK157" s="185">
        <f>ROUND(I157*H157,2)</f>
        <v>0</v>
      </c>
      <c r="BL157" s="18" t="s">
        <v>152</v>
      </c>
      <c r="BM157" s="184" t="s">
        <v>157</v>
      </c>
    </row>
    <row r="158" s="2" customFormat="1" ht="33" customHeight="1">
      <c r="A158" s="37"/>
      <c r="B158" s="171"/>
      <c r="C158" s="172" t="s">
        <v>158</v>
      </c>
      <c r="D158" s="172" t="s">
        <v>148</v>
      </c>
      <c r="E158" s="173" t="s">
        <v>159</v>
      </c>
      <c r="F158" s="174" t="s">
        <v>160</v>
      </c>
      <c r="G158" s="175" t="s">
        <v>161</v>
      </c>
      <c r="H158" s="176">
        <v>1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38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152</v>
      </c>
      <c r="AT158" s="184" t="s">
        <v>148</v>
      </c>
      <c r="AU158" s="184" t="s">
        <v>82</v>
      </c>
      <c r="AY158" s="18" t="s">
        <v>145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80</v>
      </c>
      <c r="BK158" s="185">
        <f>ROUND(I158*H158,2)</f>
        <v>0</v>
      </c>
      <c r="BL158" s="18" t="s">
        <v>152</v>
      </c>
      <c r="BM158" s="184" t="s">
        <v>162</v>
      </c>
    </row>
    <row r="159" s="2" customFormat="1" ht="21.75" customHeight="1">
      <c r="A159" s="37"/>
      <c r="B159" s="171"/>
      <c r="C159" s="186" t="s">
        <v>163</v>
      </c>
      <c r="D159" s="186" t="s">
        <v>164</v>
      </c>
      <c r="E159" s="187" t="s">
        <v>165</v>
      </c>
      <c r="F159" s="188" t="s">
        <v>166</v>
      </c>
      <c r="G159" s="189" t="s">
        <v>161</v>
      </c>
      <c r="H159" s="190">
        <v>1</v>
      </c>
      <c r="I159" s="191"/>
      <c r="J159" s="192">
        <f>ROUND(I159*H159,2)</f>
        <v>0</v>
      </c>
      <c r="K159" s="193"/>
      <c r="L159" s="194"/>
      <c r="M159" s="195" t="s">
        <v>1</v>
      </c>
      <c r="N159" s="196" t="s">
        <v>38</v>
      </c>
      <c r="O159" s="76"/>
      <c r="P159" s="182">
        <f>O159*H159</f>
        <v>0</v>
      </c>
      <c r="Q159" s="182">
        <v>0.185</v>
      </c>
      <c r="R159" s="182">
        <f>Q159*H159</f>
        <v>0.185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162</v>
      </c>
      <c r="AT159" s="184" t="s">
        <v>164</v>
      </c>
      <c r="AU159" s="184" t="s">
        <v>82</v>
      </c>
      <c r="AY159" s="18" t="s">
        <v>145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80</v>
      </c>
      <c r="BK159" s="185">
        <f>ROUND(I159*H159,2)</f>
        <v>0</v>
      </c>
      <c r="BL159" s="18" t="s">
        <v>152</v>
      </c>
      <c r="BM159" s="184" t="s">
        <v>167</v>
      </c>
    </row>
    <row r="160" s="12" customFormat="1" ht="22.8" customHeight="1">
      <c r="A160" s="12"/>
      <c r="B160" s="158"/>
      <c r="C160" s="12"/>
      <c r="D160" s="159" t="s">
        <v>72</v>
      </c>
      <c r="E160" s="169" t="s">
        <v>152</v>
      </c>
      <c r="F160" s="169" t="s">
        <v>168</v>
      </c>
      <c r="G160" s="12"/>
      <c r="H160" s="12"/>
      <c r="I160" s="161"/>
      <c r="J160" s="170">
        <f>BK160</f>
        <v>0</v>
      </c>
      <c r="K160" s="12"/>
      <c r="L160" s="158"/>
      <c r="M160" s="163"/>
      <c r="N160" s="164"/>
      <c r="O160" s="164"/>
      <c r="P160" s="165">
        <f>P161</f>
        <v>0</v>
      </c>
      <c r="Q160" s="164"/>
      <c r="R160" s="165">
        <f>R161</f>
        <v>7.5467389000000011</v>
      </c>
      <c r="S160" s="164"/>
      <c r="T160" s="166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80</v>
      </c>
      <c r="AT160" s="167" t="s">
        <v>72</v>
      </c>
      <c r="AU160" s="167" t="s">
        <v>80</v>
      </c>
      <c r="AY160" s="159" t="s">
        <v>145</v>
      </c>
      <c r="BK160" s="168">
        <f>BK161</f>
        <v>0</v>
      </c>
    </row>
    <row r="161" s="2" customFormat="1" ht="24.15" customHeight="1">
      <c r="A161" s="37"/>
      <c r="B161" s="171"/>
      <c r="C161" s="172" t="s">
        <v>146</v>
      </c>
      <c r="D161" s="172" t="s">
        <v>148</v>
      </c>
      <c r="E161" s="173" t="s">
        <v>169</v>
      </c>
      <c r="F161" s="174" t="s">
        <v>170</v>
      </c>
      <c r="G161" s="175" t="s">
        <v>151</v>
      </c>
      <c r="H161" s="176">
        <v>11.300000000000001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38</v>
      </c>
      <c r="O161" s="76"/>
      <c r="P161" s="182">
        <f>O161*H161</f>
        <v>0</v>
      </c>
      <c r="Q161" s="182">
        <v>0.66785300000000003</v>
      </c>
      <c r="R161" s="182">
        <f>Q161*H161</f>
        <v>7.5467389000000011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152</v>
      </c>
      <c r="AT161" s="184" t="s">
        <v>148</v>
      </c>
      <c r="AU161" s="184" t="s">
        <v>82</v>
      </c>
      <c r="AY161" s="18" t="s">
        <v>145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80</v>
      </c>
      <c r="BK161" s="185">
        <f>ROUND(I161*H161,2)</f>
        <v>0</v>
      </c>
      <c r="BL161" s="18" t="s">
        <v>152</v>
      </c>
      <c r="BM161" s="184" t="s">
        <v>171</v>
      </c>
    </row>
    <row r="162" s="12" customFormat="1" ht="22.8" customHeight="1">
      <c r="A162" s="12"/>
      <c r="B162" s="158"/>
      <c r="C162" s="12"/>
      <c r="D162" s="159" t="s">
        <v>72</v>
      </c>
      <c r="E162" s="169" t="s">
        <v>157</v>
      </c>
      <c r="F162" s="169" t="s">
        <v>172</v>
      </c>
      <c r="G162" s="12"/>
      <c r="H162" s="12"/>
      <c r="I162" s="161"/>
      <c r="J162" s="170">
        <f>BK162</f>
        <v>0</v>
      </c>
      <c r="K162" s="12"/>
      <c r="L162" s="158"/>
      <c r="M162" s="163"/>
      <c r="N162" s="164"/>
      <c r="O162" s="164"/>
      <c r="P162" s="165">
        <f>SUM(P163:P183)</f>
        <v>0</v>
      </c>
      <c r="Q162" s="164"/>
      <c r="R162" s="165">
        <f>SUM(R163:R183)</f>
        <v>85.903606549999978</v>
      </c>
      <c r="S162" s="164"/>
      <c r="T162" s="166">
        <f>SUM(T163:T183)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9" t="s">
        <v>80</v>
      </c>
      <c r="AT162" s="167" t="s">
        <v>72</v>
      </c>
      <c r="AU162" s="167" t="s">
        <v>80</v>
      </c>
      <c r="AY162" s="159" t="s">
        <v>145</v>
      </c>
      <c r="BK162" s="168">
        <f>SUM(BK163:BK183)</f>
        <v>0</v>
      </c>
    </row>
    <row r="163" s="2" customFormat="1" ht="24.15" customHeight="1">
      <c r="A163" s="37"/>
      <c r="B163" s="171"/>
      <c r="C163" s="172" t="s">
        <v>173</v>
      </c>
      <c r="D163" s="172" t="s">
        <v>148</v>
      </c>
      <c r="E163" s="173" t="s">
        <v>174</v>
      </c>
      <c r="F163" s="174" t="s">
        <v>175</v>
      </c>
      <c r="G163" s="175" t="s">
        <v>151</v>
      </c>
      <c r="H163" s="176">
        <v>310.23000000000002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38</v>
      </c>
      <c r="O163" s="76"/>
      <c r="P163" s="182">
        <f>O163*H163</f>
        <v>0</v>
      </c>
      <c r="Q163" s="182">
        <v>0.0040000000000000001</v>
      </c>
      <c r="R163" s="182">
        <f>Q163*H163</f>
        <v>1.24092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152</v>
      </c>
      <c r="AT163" s="184" t="s">
        <v>148</v>
      </c>
      <c r="AU163" s="184" t="s">
        <v>82</v>
      </c>
      <c r="AY163" s="18" t="s">
        <v>145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80</v>
      </c>
      <c r="BK163" s="185">
        <f>ROUND(I163*H163,2)</f>
        <v>0</v>
      </c>
      <c r="BL163" s="18" t="s">
        <v>152</v>
      </c>
      <c r="BM163" s="184" t="s">
        <v>176</v>
      </c>
    </row>
    <row r="164" s="2" customFormat="1" ht="24.15" customHeight="1">
      <c r="A164" s="37"/>
      <c r="B164" s="171"/>
      <c r="C164" s="172" t="s">
        <v>167</v>
      </c>
      <c r="D164" s="172" t="s">
        <v>148</v>
      </c>
      <c r="E164" s="173" t="s">
        <v>177</v>
      </c>
      <c r="F164" s="174" t="s">
        <v>178</v>
      </c>
      <c r="G164" s="175" t="s">
        <v>151</v>
      </c>
      <c r="H164" s="176">
        <v>310.23000000000002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38</v>
      </c>
      <c r="O164" s="76"/>
      <c r="P164" s="182">
        <f>O164*H164</f>
        <v>0</v>
      </c>
      <c r="Q164" s="182">
        <v>0.015599999999999999</v>
      </c>
      <c r="R164" s="182">
        <f>Q164*H164</f>
        <v>4.839588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152</v>
      </c>
      <c r="AT164" s="184" t="s">
        <v>148</v>
      </c>
      <c r="AU164" s="184" t="s">
        <v>82</v>
      </c>
      <c r="AY164" s="18" t="s">
        <v>145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80</v>
      </c>
      <c r="BK164" s="185">
        <f>ROUND(I164*H164,2)</f>
        <v>0</v>
      </c>
      <c r="BL164" s="18" t="s">
        <v>152</v>
      </c>
      <c r="BM164" s="184" t="s">
        <v>179</v>
      </c>
    </row>
    <row r="165" s="2" customFormat="1" ht="24.15" customHeight="1">
      <c r="A165" s="37"/>
      <c r="B165" s="171"/>
      <c r="C165" s="172" t="s">
        <v>180</v>
      </c>
      <c r="D165" s="172" t="s">
        <v>148</v>
      </c>
      <c r="E165" s="173" t="s">
        <v>181</v>
      </c>
      <c r="F165" s="174" t="s">
        <v>182</v>
      </c>
      <c r="G165" s="175" t="s">
        <v>151</v>
      </c>
      <c r="H165" s="176">
        <v>693.50999999999999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38</v>
      </c>
      <c r="O165" s="76"/>
      <c r="P165" s="182">
        <f>O165*H165</f>
        <v>0</v>
      </c>
      <c r="Q165" s="182">
        <v>0.0040000000000000001</v>
      </c>
      <c r="R165" s="182">
        <f>Q165*H165</f>
        <v>2.7740399999999998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152</v>
      </c>
      <c r="AT165" s="184" t="s">
        <v>148</v>
      </c>
      <c r="AU165" s="184" t="s">
        <v>82</v>
      </c>
      <c r="AY165" s="18" t="s">
        <v>145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80</v>
      </c>
      <c r="BK165" s="185">
        <f>ROUND(I165*H165,2)</f>
        <v>0</v>
      </c>
      <c r="BL165" s="18" t="s">
        <v>152</v>
      </c>
      <c r="BM165" s="184" t="s">
        <v>183</v>
      </c>
    </row>
    <row r="166" s="2" customFormat="1" ht="24.15" customHeight="1">
      <c r="A166" s="37"/>
      <c r="B166" s="171"/>
      <c r="C166" s="172" t="s">
        <v>184</v>
      </c>
      <c r="D166" s="172" t="s">
        <v>148</v>
      </c>
      <c r="E166" s="173" t="s">
        <v>185</v>
      </c>
      <c r="F166" s="174" t="s">
        <v>186</v>
      </c>
      <c r="G166" s="175" t="s">
        <v>151</v>
      </c>
      <c r="H166" s="176">
        <v>15.75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38</v>
      </c>
      <c r="O166" s="76"/>
      <c r="P166" s="182">
        <f>O166*H166</f>
        <v>0</v>
      </c>
      <c r="Q166" s="182">
        <v>0.0373</v>
      </c>
      <c r="R166" s="182">
        <f>Q166*H166</f>
        <v>0.58747499999999997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152</v>
      </c>
      <c r="AT166" s="184" t="s">
        <v>148</v>
      </c>
      <c r="AU166" s="184" t="s">
        <v>82</v>
      </c>
      <c r="AY166" s="18" t="s">
        <v>145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80</v>
      </c>
      <c r="BK166" s="185">
        <f>ROUND(I166*H166,2)</f>
        <v>0</v>
      </c>
      <c r="BL166" s="18" t="s">
        <v>152</v>
      </c>
      <c r="BM166" s="184" t="s">
        <v>187</v>
      </c>
    </row>
    <row r="167" s="2" customFormat="1" ht="33" customHeight="1">
      <c r="A167" s="37"/>
      <c r="B167" s="171"/>
      <c r="C167" s="172" t="s">
        <v>188</v>
      </c>
      <c r="D167" s="172" t="s">
        <v>148</v>
      </c>
      <c r="E167" s="173" t="s">
        <v>189</v>
      </c>
      <c r="F167" s="174" t="s">
        <v>190</v>
      </c>
      <c r="G167" s="175" t="s">
        <v>151</v>
      </c>
      <c r="H167" s="176">
        <v>238.5</v>
      </c>
      <c r="I167" s="177"/>
      <c r="J167" s="178">
        <f>ROUND(I167*H167,2)</f>
        <v>0</v>
      </c>
      <c r="K167" s="179"/>
      <c r="L167" s="38"/>
      <c r="M167" s="180" t="s">
        <v>1</v>
      </c>
      <c r="N167" s="181" t="s">
        <v>38</v>
      </c>
      <c r="O167" s="76"/>
      <c r="P167" s="182">
        <f>O167*H167</f>
        <v>0</v>
      </c>
      <c r="Q167" s="182">
        <v>0.015599999999999999</v>
      </c>
      <c r="R167" s="182">
        <f>Q167*H167</f>
        <v>3.7205999999999997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152</v>
      </c>
      <c r="AT167" s="184" t="s">
        <v>148</v>
      </c>
      <c r="AU167" s="184" t="s">
        <v>82</v>
      </c>
      <c r="AY167" s="18" t="s">
        <v>145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80</v>
      </c>
      <c r="BK167" s="185">
        <f>ROUND(I167*H167,2)</f>
        <v>0</v>
      </c>
      <c r="BL167" s="18" t="s">
        <v>152</v>
      </c>
      <c r="BM167" s="184" t="s">
        <v>191</v>
      </c>
    </row>
    <row r="168" s="2" customFormat="1" ht="24.15" customHeight="1">
      <c r="A168" s="37"/>
      <c r="B168" s="171"/>
      <c r="C168" s="172" t="s">
        <v>171</v>
      </c>
      <c r="D168" s="172" t="s">
        <v>148</v>
      </c>
      <c r="E168" s="173" t="s">
        <v>192</v>
      </c>
      <c r="F168" s="174" t="s">
        <v>193</v>
      </c>
      <c r="G168" s="175" t="s">
        <v>151</v>
      </c>
      <c r="H168" s="176">
        <v>282.36000000000001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38</v>
      </c>
      <c r="O168" s="76"/>
      <c r="P168" s="182">
        <f>O168*H168</f>
        <v>0</v>
      </c>
      <c r="Q168" s="182">
        <v>0.026200000000000001</v>
      </c>
      <c r="R168" s="182">
        <f>Q168*H168</f>
        <v>7.3978320000000011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152</v>
      </c>
      <c r="AT168" s="184" t="s">
        <v>148</v>
      </c>
      <c r="AU168" s="184" t="s">
        <v>82</v>
      </c>
      <c r="AY168" s="18" t="s">
        <v>145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80</v>
      </c>
      <c r="BK168" s="185">
        <f>ROUND(I168*H168,2)</f>
        <v>0</v>
      </c>
      <c r="BL168" s="18" t="s">
        <v>152</v>
      </c>
      <c r="BM168" s="184" t="s">
        <v>194</v>
      </c>
    </row>
    <row r="169" s="2" customFormat="1" ht="16.5" customHeight="1">
      <c r="A169" s="37"/>
      <c r="B169" s="171"/>
      <c r="C169" s="172" t="s">
        <v>195</v>
      </c>
      <c r="D169" s="172" t="s">
        <v>148</v>
      </c>
      <c r="E169" s="173" t="s">
        <v>196</v>
      </c>
      <c r="F169" s="174" t="s">
        <v>197</v>
      </c>
      <c r="G169" s="175" t="s">
        <v>151</v>
      </c>
      <c r="H169" s="176">
        <v>501.89999999999998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38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152</v>
      </c>
      <c r="AT169" s="184" t="s">
        <v>148</v>
      </c>
      <c r="AU169" s="184" t="s">
        <v>82</v>
      </c>
      <c r="AY169" s="18" t="s">
        <v>145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80</v>
      </c>
      <c r="BK169" s="185">
        <f>ROUND(I169*H169,2)</f>
        <v>0</v>
      </c>
      <c r="BL169" s="18" t="s">
        <v>152</v>
      </c>
      <c r="BM169" s="184" t="s">
        <v>198</v>
      </c>
    </row>
    <row r="170" s="2" customFormat="1" ht="24.15" customHeight="1">
      <c r="A170" s="37"/>
      <c r="B170" s="171"/>
      <c r="C170" s="172" t="s">
        <v>199</v>
      </c>
      <c r="D170" s="172" t="s">
        <v>148</v>
      </c>
      <c r="E170" s="173" t="s">
        <v>200</v>
      </c>
      <c r="F170" s="174" t="s">
        <v>201</v>
      </c>
      <c r="G170" s="175" t="s">
        <v>151</v>
      </c>
      <c r="H170" s="176">
        <v>135.40000000000001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38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152</v>
      </c>
      <c r="AT170" s="184" t="s">
        <v>148</v>
      </c>
      <c r="AU170" s="184" t="s">
        <v>82</v>
      </c>
      <c r="AY170" s="18" t="s">
        <v>145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80</v>
      </c>
      <c r="BK170" s="185">
        <f>ROUND(I170*H170,2)</f>
        <v>0</v>
      </c>
      <c r="BL170" s="18" t="s">
        <v>152</v>
      </c>
      <c r="BM170" s="184" t="s">
        <v>180</v>
      </c>
    </row>
    <row r="171" s="2" customFormat="1" ht="16.5" customHeight="1">
      <c r="A171" s="37"/>
      <c r="B171" s="171"/>
      <c r="C171" s="172" t="s">
        <v>202</v>
      </c>
      <c r="D171" s="172" t="s">
        <v>148</v>
      </c>
      <c r="E171" s="173" t="s">
        <v>203</v>
      </c>
      <c r="F171" s="174" t="s">
        <v>204</v>
      </c>
      <c r="G171" s="175" t="s">
        <v>205</v>
      </c>
      <c r="H171" s="176">
        <v>273.64999999999998</v>
      </c>
      <c r="I171" s="177"/>
      <c r="J171" s="178">
        <f>ROUND(I171*H171,2)</f>
        <v>0</v>
      </c>
      <c r="K171" s="179"/>
      <c r="L171" s="38"/>
      <c r="M171" s="180" t="s">
        <v>1</v>
      </c>
      <c r="N171" s="181" t="s">
        <v>38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152</v>
      </c>
      <c r="AT171" s="184" t="s">
        <v>148</v>
      </c>
      <c r="AU171" s="184" t="s">
        <v>82</v>
      </c>
      <c r="AY171" s="18" t="s">
        <v>145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80</v>
      </c>
      <c r="BK171" s="185">
        <f>ROUND(I171*H171,2)</f>
        <v>0</v>
      </c>
      <c r="BL171" s="18" t="s">
        <v>152</v>
      </c>
      <c r="BM171" s="184" t="s">
        <v>206</v>
      </c>
    </row>
    <row r="172" s="2" customFormat="1" ht="24.15" customHeight="1">
      <c r="A172" s="37"/>
      <c r="B172" s="171"/>
      <c r="C172" s="172" t="s">
        <v>8</v>
      </c>
      <c r="D172" s="172" t="s">
        <v>148</v>
      </c>
      <c r="E172" s="173" t="s">
        <v>207</v>
      </c>
      <c r="F172" s="174" t="s">
        <v>208</v>
      </c>
      <c r="G172" s="175" t="s">
        <v>151</v>
      </c>
      <c r="H172" s="176">
        <v>175.40000000000001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38</v>
      </c>
      <c r="O172" s="76"/>
      <c r="P172" s="182">
        <f>O172*H172</f>
        <v>0</v>
      </c>
      <c r="Q172" s="182">
        <v>0.013440000000000001</v>
      </c>
      <c r="R172" s="182">
        <f>Q172*H172</f>
        <v>2.3573760000000004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152</v>
      </c>
      <c r="AT172" s="184" t="s">
        <v>148</v>
      </c>
      <c r="AU172" s="184" t="s">
        <v>82</v>
      </c>
      <c r="AY172" s="18" t="s">
        <v>145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80</v>
      </c>
      <c r="BK172" s="185">
        <f>ROUND(I172*H172,2)</f>
        <v>0</v>
      </c>
      <c r="BL172" s="18" t="s">
        <v>152</v>
      </c>
      <c r="BM172" s="184" t="s">
        <v>209</v>
      </c>
    </row>
    <row r="173" s="2" customFormat="1" ht="37.8" customHeight="1">
      <c r="A173" s="37"/>
      <c r="B173" s="171"/>
      <c r="C173" s="172" t="s">
        <v>210</v>
      </c>
      <c r="D173" s="172" t="s">
        <v>148</v>
      </c>
      <c r="E173" s="173" t="s">
        <v>211</v>
      </c>
      <c r="F173" s="174" t="s">
        <v>212</v>
      </c>
      <c r="G173" s="175" t="s">
        <v>151</v>
      </c>
      <c r="H173" s="176">
        <v>100.75</v>
      </c>
      <c r="I173" s="177"/>
      <c r="J173" s="178">
        <f>ROUND(I173*H173,2)</f>
        <v>0</v>
      </c>
      <c r="K173" s="179"/>
      <c r="L173" s="38"/>
      <c r="M173" s="180" t="s">
        <v>1</v>
      </c>
      <c r="N173" s="181" t="s">
        <v>38</v>
      </c>
      <c r="O173" s="76"/>
      <c r="P173" s="182">
        <f>O173*H173</f>
        <v>0</v>
      </c>
      <c r="Q173" s="182">
        <v>0.024</v>
      </c>
      <c r="R173" s="182">
        <f>Q173*H173</f>
        <v>2.4180000000000001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152</v>
      </c>
      <c r="AT173" s="184" t="s">
        <v>148</v>
      </c>
      <c r="AU173" s="184" t="s">
        <v>82</v>
      </c>
      <c r="AY173" s="18" t="s">
        <v>145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80</v>
      </c>
      <c r="BK173" s="185">
        <f>ROUND(I173*H173,2)</f>
        <v>0</v>
      </c>
      <c r="BL173" s="18" t="s">
        <v>152</v>
      </c>
      <c r="BM173" s="184" t="s">
        <v>213</v>
      </c>
    </row>
    <row r="174" s="2" customFormat="1" ht="33" customHeight="1">
      <c r="A174" s="37"/>
      <c r="B174" s="171"/>
      <c r="C174" s="172" t="s">
        <v>214</v>
      </c>
      <c r="D174" s="172" t="s">
        <v>148</v>
      </c>
      <c r="E174" s="173" t="s">
        <v>215</v>
      </c>
      <c r="F174" s="174" t="s">
        <v>216</v>
      </c>
      <c r="G174" s="175" t="s">
        <v>217</v>
      </c>
      <c r="H174" s="176">
        <v>8.5999999999999996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38</v>
      </c>
      <c r="O174" s="76"/>
      <c r="P174" s="182">
        <f>O174*H174</f>
        <v>0</v>
      </c>
      <c r="Q174" s="182">
        <v>2.5018699999999998</v>
      </c>
      <c r="R174" s="182">
        <f>Q174*H174</f>
        <v>21.516081999999997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152</v>
      </c>
      <c r="AT174" s="184" t="s">
        <v>148</v>
      </c>
      <c r="AU174" s="184" t="s">
        <v>82</v>
      </c>
      <c r="AY174" s="18" t="s">
        <v>145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80</v>
      </c>
      <c r="BK174" s="185">
        <f>ROUND(I174*H174,2)</f>
        <v>0</v>
      </c>
      <c r="BL174" s="18" t="s">
        <v>152</v>
      </c>
      <c r="BM174" s="184" t="s">
        <v>218</v>
      </c>
    </row>
    <row r="175" s="2" customFormat="1" ht="37.8" customHeight="1">
      <c r="A175" s="37"/>
      <c r="B175" s="171"/>
      <c r="C175" s="172" t="s">
        <v>157</v>
      </c>
      <c r="D175" s="172" t="s">
        <v>148</v>
      </c>
      <c r="E175" s="173" t="s">
        <v>219</v>
      </c>
      <c r="F175" s="174" t="s">
        <v>220</v>
      </c>
      <c r="G175" s="175" t="s">
        <v>217</v>
      </c>
      <c r="H175" s="176">
        <v>7.1500000000000004</v>
      </c>
      <c r="I175" s="177"/>
      <c r="J175" s="178">
        <f>ROUND(I175*H175,2)</f>
        <v>0</v>
      </c>
      <c r="K175" s="179"/>
      <c r="L175" s="38"/>
      <c r="M175" s="180" t="s">
        <v>1</v>
      </c>
      <c r="N175" s="181" t="s">
        <v>38</v>
      </c>
      <c r="O175" s="76"/>
      <c r="P175" s="182">
        <f>O175*H175</f>
        <v>0</v>
      </c>
      <c r="Q175" s="182">
        <v>2.5018699999999998</v>
      </c>
      <c r="R175" s="182">
        <f>Q175*H175</f>
        <v>17.888370500000001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152</v>
      </c>
      <c r="AT175" s="184" t="s">
        <v>148</v>
      </c>
      <c r="AU175" s="184" t="s">
        <v>82</v>
      </c>
      <c r="AY175" s="18" t="s">
        <v>145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80</v>
      </c>
      <c r="BK175" s="185">
        <f>ROUND(I175*H175,2)</f>
        <v>0</v>
      </c>
      <c r="BL175" s="18" t="s">
        <v>152</v>
      </c>
      <c r="BM175" s="184" t="s">
        <v>221</v>
      </c>
    </row>
    <row r="176" s="2" customFormat="1" ht="21.75" customHeight="1">
      <c r="A176" s="37"/>
      <c r="B176" s="171"/>
      <c r="C176" s="186" t="s">
        <v>222</v>
      </c>
      <c r="D176" s="186" t="s">
        <v>164</v>
      </c>
      <c r="E176" s="187" t="s">
        <v>223</v>
      </c>
      <c r="F176" s="188" t="s">
        <v>224</v>
      </c>
      <c r="G176" s="189" t="s">
        <v>151</v>
      </c>
      <c r="H176" s="190">
        <v>157.22300000000001</v>
      </c>
      <c r="I176" s="191"/>
      <c r="J176" s="192">
        <f>ROUND(I176*H176,2)</f>
        <v>0</v>
      </c>
      <c r="K176" s="193"/>
      <c r="L176" s="194"/>
      <c r="M176" s="195" t="s">
        <v>1</v>
      </c>
      <c r="N176" s="196" t="s">
        <v>38</v>
      </c>
      <c r="O176" s="76"/>
      <c r="P176" s="182">
        <f>O176*H176</f>
        <v>0</v>
      </c>
      <c r="Q176" s="182">
        <v>0.0013500000000000001</v>
      </c>
      <c r="R176" s="182">
        <f>Q176*H176</f>
        <v>0.21225105000000002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162</v>
      </c>
      <c r="AT176" s="184" t="s">
        <v>164</v>
      </c>
      <c r="AU176" s="184" t="s">
        <v>82</v>
      </c>
      <c r="AY176" s="18" t="s">
        <v>145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80</v>
      </c>
      <c r="BK176" s="185">
        <f>ROUND(I176*H176,2)</f>
        <v>0</v>
      </c>
      <c r="BL176" s="18" t="s">
        <v>152</v>
      </c>
      <c r="BM176" s="184" t="s">
        <v>225</v>
      </c>
    </row>
    <row r="177" s="2" customFormat="1" ht="16.5" customHeight="1">
      <c r="A177" s="37"/>
      <c r="B177" s="171"/>
      <c r="C177" s="172" t="s">
        <v>162</v>
      </c>
      <c r="D177" s="172" t="s">
        <v>148</v>
      </c>
      <c r="E177" s="173" t="s">
        <v>226</v>
      </c>
      <c r="F177" s="174" t="s">
        <v>227</v>
      </c>
      <c r="G177" s="175" t="s">
        <v>217</v>
      </c>
      <c r="H177" s="176">
        <v>7.1500000000000004</v>
      </c>
      <c r="I177" s="177"/>
      <c r="J177" s="178">
        <f>ROUND(I177*H177,2)</f>
        <v>0</v>
      </c>
      <c r="K177" s="179"/>
      <c r="L177" s="38"/>
      <c r="M177" s="180" t="s">
        <v>1</v>
      </c>
      <c r="N177" s="181" t="s">
        <v>38</v>
      </c>
      <c r="O177" s="76"/>
      <c r="P177" s="182">
        <f>O177*H177</f>
        <v>0</v>
      </c>
      <c r="Q177" s="182">
        <v>1.98</v>
      </c>
      <c r="R177" s="182">
        <f>Q177*H177</f>
        <v>14.157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152</v>
      </c>
      <c r="AT177" s="184" t="s">
        <v>148</v>
      </c>
      <c r="AU177" s="184" t="s">
        <v>82</v>
      </c>
      <c r="AY177" s="18" t="s">
        <v>145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80</v>
      </c>
      <c r="BK177" s="185">
        <f>ROUND(I177*H177,2)</f>
        <v>0</v>
      </c>
      <c r="BL177" s="18" t="s">
        <v>152</v>
      </c>
      <c r="BM177" s="184" t="s">
        <v>228</v>
      </c>
    </row>
    <row r="178" s="2" customFormat="1" ht="37.8" customHeight="1">
      <c r="A178" s="37"/>
      <c r="B178" s="171"/>
      <c r="C178" s="172" t="s">
        <v>198</v>
      </c>
      <c r="D178" s="172" t="s">
        <v>148</v>
      </c>
      <c r="E178" s="173" t="s">
        <v>229</v>
      </c>
      <c r="F178" s="174" t="s">
        <v>230</v>
      </c>
      <c r="G178" s="175" t="s">
        <v>151</v>
      </c>
      <c r="H178" s="176">
        <v>145.75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38</v>
      </c>
      <c r="O178" s="76"/>
      <c r="P178" s="182">
        <f>O178*H178</f>
        <v>0</v>
      </c>
      <c r="Q178" s="182">
        <v>0.00068999999999999997</v>
      </c>
      <c r="R178" s="182">
        <f>Q178*H178</f>
        <v>0.10056749999999999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152</v>
      </c>
      <c r="AT178" s="184" t="s">
        <v>148</v>
      </c>
      <c r="AU178" s="184" t="s">
        <v>82</v>
      </c>
      <c r="AY178" s="18" t="s">
        <v>145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80</v>
      </c>
      <c r="BK178" s="185">
        <f>ROUND(I178*H178,2)</f>
        <v>0</v>
      </c>
      <c r="BL178" s="18" t="s">
        <v>152</v>
      </c>
      <c r="BM178" s="184" t="s">
        <v>231</v>
      </c>
    </row>
    <row r="179" s="2" customFormat="1" ht="21.75" customHeight="1">
      <c r="A179" s="37"/>
      <c r="B179" s="171"/>
      <c r="C179" s="172" t="s">
        <v>232</v>
      </c>
      <c r="D179" s="172" t="s">
        <v>148</v>
      </c>
      <c r="E179" s="173" t="s">
        <v>233</v>
      </c>
      <c r="F179" s="174" t="s">
        <v>234</v>
      </c>
      <c r="G179" s="175" t="s">
        <v>151</v>
      </c>
      <c r="H179" s="176">
        <v>172.65000000000001</v>
      </c>
      <c r="I179" s="177"/>
      <c r="J179" s="178">
        <f>ROUND(I179*H179,2)</f>
        <v>0</v>
      </c>
      <c r="K179" s="179"/>
      <c r="L179" s="38"/>
      <c r="M179" s="180" t="s">
        <v>1</v>
      </c>
      <c r="N179" s="181" t="s">
        <v>38</v>
      </c>
      <c r="O179" s="76"/>
      <c r="P179" s="182">
        <f>O179*H179</f>
        <v>0</v>
      </c>
      <c r="Q179" s="182">
        <v>0.002</v>
      </c>
      <c r="R179" s="182">
        <f>Q179*H179</f>
        <v>0.3453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152</v>
      </c>
      <c r="AT179" s="184" t="s">
        <v>148</v>
      </c>
      <c r="AU179" s="184" t="s">
        <v>82</v>
      </c>
      <c r="AY179" s="18" t="s">
        <v>145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80</v>
      </c>
      <c r="BK179" s="185">
        <f>ROUND(I179*H179,2)</f>
        <v>0</v>
      </c>
      <c r="BL179" s="18" t="s">
        <v>152</v>
      </c>
      <c r="BM179" s="184" t="s">
        <v>235</v>
      </c>
    </row>
    <row r="180" s="2" customFormat="1" ht="33" customHeight="1">
      <c r="A180" s="37"/>
      <c r="B180" s="171"/>
      <c r="C180" s="172" t="s">
        <v>236</v>
      </c>
      <c r="D180" s="172" t="s">
        <v>148</v>
      </c>
      <c r="E180" s="173" t="s">
        <v>237</v>
      </c>
      <c r="F180" s="174" t="s">
        <v>238</v>
      </c>
      <c r="G180" s="175" t="s">
        <v>151</v>
      </c>
      <c r="H180" s="176">
        <v>172.65000000000001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38</v>
      </c>
      <c r="O180" s="76"/>
      <c r="P180" s="182">
        <f>O180*H180</f>
        <v>0</v>
      </c>
      <c r="Q180" s="182">
        <v>0.017000000000000001</v>
      </c>
      <c r="R180" s="182">
        <f>Q180*H180</f>
        <v>2.9350500000000004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152</v>
      </c>
      <c r="AT180" s="184" t="s">
        <v>148</v>
      </c>
      <c r="AU180" s="184" t="s">
        <v>82</v>
      </c>
      <c r="AY180" s="18" t="s">
        <v>145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80</v>
      </c>
      <c r="BK180" s="185">
        <f>ROUND(I180*H180,2)</f>
        <v>0</v>
      </c>
      <c r="BL180" s="18" t="s">
        <v>152</v>
      </c>
      <c r="BM180" s="184" t="s">
        <v>239</v>
      </c>
    </row>
    <row r="181" s="2" customFormat="1" ht="24.15" customHeight="1">
      <c r="A181" s="37"/>
      <c r="B181" s="171"/>
      <c r="C181" s="172" t="s">
        <v>240</v>
      </c>
      <c r="D181" s="172" t="s">
        <v>148</v>
      </c>
      <c r="E181" s="173" t="s">
        <v>241</v>
      </c>
      <c r="F181" s="174" t="s">
        <v>242</v>
      </c>
      <c r="G181" s="175" t="s">
        <v>151</v>
      </c>
      <c r="H181" s="176">
        <v>172.65000000000001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38</v>
      </c>
      <c r="O181" s="76"/>
      <c r="P181" s="182">
        <f>O181*H181</f>
        <v>0</v>
      </c>
      <c r="Q181" s="182">
        <v>0.0085000000000000006</v>
      </c>
      <c r="R181" s="182">
        <f>Q181*H181</f>
        <v>1.4675250000000002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152</v>
      </c>
      <c r="AT181" s="184" t="s">
        <v>148</v>
      </c>
      <c r="AU181" s="184" t="s">
        <v>82</v>
      </c>
      <c r="AY181" s="18" t="s">
        <v>145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80</v>
      </c>
      <c r="BK181" s="185">
        <f>ROUND(I181*H181,2)</f>
        <v>0</v>
      </c>
      <c r="BL181" s="18" t="s">
        <v>152</v>
      </c>
      <c r="BM181" s="184" t="s">
        <v>243</v>
      </c>
    </row>
    <row r="182" s="2" customFormat="1" ht="24.15" customHeight="1">
      <c r="A182" s="37"/>
      <c r="B182" s="171"/>
      <c r="C182" s="172" t="s">
        <v>244</v>
      </c>
      <c r="D182" s="172" t="s">
        <v>148</v>
      </c>
      <c r="E182" s="173" t="s">
        <v>245</v>
      </c>
      <c r="F182" s="174" t="s">
        <v>246</v>
      </c>
      <c r="G182" s="175" t="s">
        <v>151</v>
      </c>
      <c r="H182" s="176">
        <v>172.65000000000001</v>
      </c>
      <c r="I182" s="177"/>
      <c r="J182" s="178">
        <f>ROUND(I182*H182,2)</f>
        <v>0</v>
      </c>
      <c r="K182" s="179"/>
      <c r="L182" s="38"/>
      <c r="M182" s="180" t="s">
        <v>1</v>
      </c>
      <c r="N182" s="181" t="s">
        <v>38</v>
      </c>
      <c r="O182" s="76"/>
      <c r="P182" s="182">
        <f>O182*H182</f>
        <v>0</v>
      </c>
      <c r="Q182" s="182">
        <v>0.0056299999999999996</v>
      </c>
      <c r="R182" s="182">
        <f>Q182*H182</f>
        <v>0.97201949999999993</v>
      </c>
      <c r="S182" s="182">
        <v>0</v>
      </c>
      <c r="T182" s="183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4" t="s">
        <v>152</v>
      </c>
      <c r="AT182" s="184" t="s">
        <v>148</v>
      </c>
      <c r="AU182" s="184" t="s">
        <v>82</v>
      </c>
      <c r="AY182" s="18" t="s">
        <v>145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8" t="s">
        <v>80</v>
      </c>
      <c r="BK182" s="185">
        <f>ROUND(I182*H182,2)</f>
        <v>0</v>
      </c>
      <c r="BL182" s="18" t="s">
        <v>152</v>
      </c>
      <c r="BM182" s="184" t="s">
        <v>247</v>
      </c>
    </row>
    <row r="183" s="2" customFormat="1" ht="24.15" customHeight="1">
      <c r="A183" s="37"/>
      <c r="B183" s="171"/>
      <c r="C183" s="172" t="s">
        <v>248</v>
      </c>
      <c r="D183" s="172" t="s">
        <v>148</v>
      </c>
      <c r="E183" s="173" t="s">
        <v>249</v>
      </c>
      <c r="F183" s="174" t="s">
        <v>250</v>
      </c>
      <c r="G183" s="175" t="s">
        <v>151</v>
      </c>
      <c r="H183" s="176">
        <v>145.75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38</v>
      </c>
      <c r="O183" s="76"/>
      <c r="P183" s="182">
        <f>O183*H183</f>
        <v>0</v>
      </c>
      <c r="Q183" s="182">
        <v>0.0066800000000000002</v>
      </c>
      <c r="R183" s="182">
        <f>Q183*H183</f>
        <v>0.97360999999999998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152</v>
      </c>
      <c r="AT183" s="184" t="s">
        <v>148</v>
      </c>
      <c r="AU183" s="184" t="s">
        <v>82</v>
      </c>
      <c r="AY183" s="18" t="s">
        <v>145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80</v>
      </c>
      <c r="BK183" s="185">
        <f>ROUND(I183*H183,2)</f>
        <v>0</v>
      </c>
      <c r="BL183" s="18" t="s">
        <v>152</v>
      </c>
      <c r="BM183" s="184" t="s">
        <v>251</v>
      </c>
    </row>
    <row r="184" s="12" customFormat="1" ht="22.8" customHeight="1">
      <c r="A184" s="12"/>
      <c r="B184" s="158"/>
      <c r="C184" s="12"/>
      <c r="D184" s="159" t="s">
        <v>72</v>
      </c>
      <c r="E184" s="169" t="s">
        <v>162</v>
      </c>
      <c r="F184" s="169" t="s">
        <v>252</v>
      </c>
      <c r="G184" s="12"/>
      <c r="H184" s="12"/>
      <c r="I184" s="161"/>
      <c r="J184" s="170">
        <f>BK184</f>
        <v>0</v>
      </c>
      <c r="K184" s="12"/>
      <c r="L184" s="158"/>
      <c r="M184" s="163"/>
      <c r="N184" s="164"/>
      <c r="O184" s="164"/>
      <c r="P184" s="165">
        <f>SUM(P185:P187)</f>
        <v>0</v>
      </c>
      <c r="Q184" s="164"/>
      <c r="R184" s="165">
        <f>SUM(R185:R187)</f>
        <v>11.295721649999999</v>
      </c>
      <c r="S184" s="164"/>
      <c r="T184" s="166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59" t="s">
        <v>80</v>
      </c>
      <c r="AT184" s="167" t="s">
        <v>72</v>
      </c>
      <c r="AU184" s="167" t="s">
        <v>80</v>
      </c>
      <c r="AY184" s="159" t="s">
        <v>145</v>
      </c>
      <c r="BK184" s="168">
        <f>SUM(BK185:BK187)</f>
        <v>0</v>
      </c>
    </row>
    <row r="185" s="2" customFormat="1" ht="37.8" customHeight="1">
      <c r="A185" s="37"/>
      <c r="B185" s="171"/>
      <c r="C185" s="172" t="s">
        <v>253</v>
      </c>
      <c r="D185" s="172" t="s">
        <v>148</v>
      </c>
      <c r="E185" s="173" t="s">
        <v>254</v>
      </c>
      <c r="F185" s="174" t="s">
        <v>255</v>
      </c>
      <c r="G185" s="175" t="s">
        <v>205</v>
      </c>
      <c r="H185" s="176">
        <v>1.5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38</v>
      </c>
      <c r="O185" s="76"/>
      <c r="P185" s="182">
        <f>O185*H185</f>
        <v>0</v>
      </c>
      <c r="Q185" s="182">
        <v>0.0027610999999999998</v>
      </c>
      <c r="R185" s="182">
        <f>Q185*H185</f>
        <v>0.0041416500000000002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152</v>
      </c>
      <c r="AT185" s="184" t="s">
        <v>148</v>
      </c>
      <c r="AU185" s="184" t="s">
        <v>82</v>
      </c>
      <c r="AY185" s="18" t="s">
        <v>145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80</v>
      </c>
      <c r="BK185" s="185">
        <f>ROUND(I185*H185,2)</f>
        <v>0</v>
      </c>
      <c r="BL185" s="18" t="s">
        <v>152</v>
      </c>
      <c r="BM185" s="184" t="s">
        <v>256</v>
      </c>
    </row>
    <row r="186" s="2" customFormat="1" ht="24.15" customHeight="1">
      <c r="A186" s="37"/>
      <c r="B186" s="171"/>
      <c r="C186" s="172" t="s">
        <v>257</v>
      </c>
      <c r="D186" s="172" t="s">
        <v>148</v>
      </c>
      <c r="E186" s="173" t="s">
        <v>258</v>
      </c>
      <c r="F186" s="174" t="s">
        <v>259</v>
      </c>
      <c r="G186" s="175" t="s">
        <v>217</v>
      </c>
      <c r="H186" s="176">
        <v>4.5</v>
      </c>
      <c r="I186" s="177"/>
      <c r="J186" s="178">
        <f>ROUND(I186*H186,2)</f>
        <v>0</v>
      </c>
      <c r="K186" s="179"/>
      <c r="L186" s="38"/>
      <c r="M186" s="180" t="s">
        <v>1</v>
      </c>
      <c r="N186" s="181" t="s">
        <v>38</v>
      </c>
      <c r="O186" s="76"/>
      <c r="P186" s="182">
        <f>O186*H186</f>
        <v>0</v>
      </c>
      <c r="Q186" s="182">
        <v>2.5018699999999998</v>
      </c>
      <c r="R186" s="182">
        <f>Q186*H186</f>
        <v>11.258414999999999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152</v>
      </c>
      <c r="AT186" s="184" t="s">
        <v>148</v>
      </c>
      <c r="AU186" s="184" t="s">
        <v>82</v>
      </c>
      <c r="AY186" s="18" t="s">
        <v>145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80</v>
      </c>
      <c r="BK186" s="185">
        <f>ROUND(I186*H186,2)</f>
        <v>0</v>
      </c>
      <c r="BL186" s="18" t="s">
        <v>152</v>
      </c>
      <c r="BM186" s="184" t="s">
        <v>260</v>
      </c>
    </row>
    <row r="187" s="2" customFormat="1" ht="24.15" customHeight="1">
      <c r="A187" s="37"/>
      <c r="B187" s="171"/>
      <c r="C187" s="172" t="s">
        <v>261</v>
      </c>
      <c r="D187" s="172" t="s">
        <v>148</v>
      </c>
      <c r="E187" s="173" t="s">
        <v>262</v>
      </c>
      <c r="F187" s="174" t="s">
        <v>263</v>
      </c>
      <c r="G187" s="175" t="s">
        <v>151</v>
      </c>
      <c r="H187" s="176">
        <v>8.25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38</v>
      </c>
      <c r="O187" s="76"/>
      <c r="P187" s="182">
        <f>O187*H187</f>
        <v>0</v>
      </c>
      <c r="Q187" s="182">
        <v>0.0040200000000000001</v>
      </c>
      <c r="R187" s="182">
        <f>Q187*H187</f>
        <v>0.033165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152</v>
      </c>
      <c r="AT187" s="184" t="s">
        <v>148</v>
      </c>
      <c r="AU187" s="184" t="s">
        <v>82</v>
      </c>
      <c r="AY187" s="18" t="s">
        <v>145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80</v>
      </c>
      <c r="BK187" s="185">
        <f>ROUND(I187*H187,2)</f>
        <v>0</v>
      </c>
      <c r="BL187" s="18" t="s">
        <v>152</v>
      </c>
      <c r="BM187" s="184" t="s">
        <v>264</v>
      </c>
    </row>
    <row r="188" s="12" customFormat="1" ht="22.8" customHeight="1">
      <c r="A188" s="12"/>
      <c r="B188" s="158"/>
      <c r="C188" s="12"/>
      <c r="D188" s="159" t="s">
        <v>72</v>
      </c>
      <c r="E188" s="169" t="s">
        <v>184</v>
      </c>
      <c r="F188" s="169" t="s">
        <v>265</v>
      </c>
      <c r="G188" s="12"/>
      <c r="H188" s="12"/>
      <c r="I188" s="161"/>
      <c r="J188" s="170">
        <f>BK188</f>
        <v>0</v>
      </c>
      <c r="K188" s="12"/>
      <c r="L188" s="158"/>
      <c r="M188" s="163"/>
      <c r="N188" s="164"/>
      <c r="O188" s="164"/>
      <c r="P188" s="165">
        <f>SUM(P189:P204)</f>
        <v>0</v>
      </c>
      <c r="Q188" s="164"/>
      <c r="R188" s="165">
        <f>SUM(R189:R204)</f>
        <v>0.017566499999999999</v>
      </c>
      <c r="S188" s="164"/>
      <c r="T188" s="166">
        <f>SUM(T189:T204)</f>
        <v>133.88182999999998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9" t="s">
        <v>80</v>
      </c>
      <c r="AT188" s="167" t="s">
        <v>72</v>
      </c>
      <c r="AU188" s="167" t="s">
        <v>80</v>
      </c>
      <c r="AY188" s="159" t="s">
        <v>145</v>
      </c>
      <c r="BK188" s="168">
        <f>SUM(BK189:BK204)</f>
        <v>0</v>
      </c>
    </row>
    <row r="189" s="2" customFormat="1" ht="33" customHeight="1">
      <c r="A189" s="37"/>
      <c r="B189" s="171"/>
      <c r="C189" s="172" t="s">
        <v>266</v>
      </c>
      <c r="D189" s="172" t="s">
        <v>148</v>
      </c>
      <c r="E189" s="173" t="s">
        <v>267</v>
      </c>
      <c r="F189" s="174" t="s">
        <v>268</v>
      </c>
      <c r="G189" s="175" t="s">
        <v>151</v>
      </c>
      <c r="H189" s="176">
        <v>507</v>
      </c>
      <c r="I189" s="177"/>
      <c r="J189" s="178">
        <f>ROUND(I189*H189,2)</f>
        <v>0</v>
      </c>
      <c r="K189" s="179"/>
      <c r="L189" s="38"/>
      <c r="M189" s="180" t="s">
        <v>1</v>
      </c>
      <c r="N189" s="181" t="s">
        <v>38</v>
      </c>
      <c r="O189" s="76"/>
      <c r="P189" s="182">
        <f>O189*H189</f>
        <v>0</v>
      </c>
      <c r="Q189" s="182">
        <v>0</v>
      </c>
      <c r="R189" s="182">
        <f>Q189*H189</f>
        <v>0</v>
      </c>
      <c r="S189" s="182">
        <v>0</v>
      </c>
      <c r="T189" s="183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4" t="s">
        <v>152</v>
      </c>
      <c r="AT189" s="184" t="s">
        <v>148</v>
      </c>
      <c r="AU189" s="184" t="s">
        <v>82</v>
      </c>
      <c r="AY189" s="18" t="s">
        <v>145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8" t="s">
        <v>80</v>
      </c>
      <c r="BK189" s="185">
        <f>ROUND(I189*H189,2)</f>
        <v>0</v>
      </c>
      <c r="BL189" s="18" t="s">
        <v>152</v>
      </c>
      <c r="BM189" s="184" t="s">
        <v>269</v>
      </c>
    </row>
    <row r="190" s="2" customFormat="1" ht="33" customHeight="1">
      <c r="A190" s="37"/>
      <c r="B190" s="171"/>
      <c r="C190" s="172" t="s">
        <v>270</v>
      </c>
      <c r="D190" s="172" t="s">
        <v>148</v>
      </c>
      <c r="E190" s="173" t="s">
        <v>271</v>
      </c>
      <c r="F190" s="174" t="s">
        <v>272</v>
      </c>
      <c r="G190" s="175" t="s">
        <v>151</v>
      </c>
      <c r="H190" s="176">
        <v>45630</v>
      </c>
      <c r="I190" s="177"/>
      <c r="J190" s="178">
        <f>ROUND(I190*H190,2)</f>
        <v>0</v>
      </c>
      <c r="K190" s="179"/>
      <c r="L190" s="38"/>
      <c r="M190" s="180" t="s">
        <v>1</v>
      </c>
      <c r="N190" s="181" t="s">
        <v>38</v>
      </c>
      <c r="O190" s="76"/>
      <c r="P190" s="182">
        <f>O190*H190</f>
        <v>0</v>
      </c>
      <c r="Q190" s="182">
        <v>0</v>
      </c>
      <c r="R190" s="182">
        <f>Q190*H190</f>
        <v>0</v>
      </c>
      <c r="S190" s="182">
        <v>0</v>
      </c>
      <c r="T190" s="183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4" t="s">
        <v>152</v>
      </c>
      <c r="AT190" s="184" t="s">
        <v>148</v>
      </c>
      <c r="AU190" s="184" t="s">
        <v>82</v>
      </c>
      <c r="AY190" s="18" t="s">
        <v>145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8" t="s">
        <v>80</v>
      </c>
      <c r="BK190" s="185">
        <f>ROUND(I190*H190,2)</f>
        <v>0</v>
      </c>
      <c r="BL190" s="18" t="s">
        <v>152</v>
      </c>
      <c r="BM190" s="184" t="s">
        <v>273</v>
      </c>
    </row>
    <row r="191" s="13" customFormat="1">
      <c r="A191" s="13"/>
      <c r="B191" s="197"/>
      <c r="C191" s="13"/>
      <c r="D191" s="198" t="s">
        <v>274</v>
      </c>
      <c r="E191" s="199" t="s">
        <v>1</v>
      </c>
      <c r="F191" s="200" t="s">
        <v>275</v>
      </c>
      <c r="G191" s="13"/>
      <c r="H191" s="201">
        <v>45630</v>
      </c>
      <c r="I191" s="202"/>
      <c r="J191" s="13"/>
      <c r="K191" s="13"/>
      <c r="L191" s="197"/>
      <c r="M191" s="203"/>
      <c r="N191" s="204"/>
      <c r="O191" s="204"/>
      <c r="P191" s="204"/>
      <c r="Q191" s="204"/>
      <c r="R191" s="204"/>
      <c r="S191" s="204"/>
      <c r="T191" s="20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9" t="s">
        <v>274</v>
      </c>
      <c r="AU191" s="199" t="s">
        <v>82</v>
      </c>
      <c r="AV191" s="13" t="s">
        <v>82</v>
      </c>
      <c r="AW191" s="13" t="s">
        <v>31</v>
      </c>
      <c r="AX191" s="13" t="s">
        <v>80</v>
      </c>
      <c r="AY191" s="199" t="s">
        <v>145</v>
      </c>
    </row>
    <row r="192" s="2" customFormat="1" ht="33" customHeight="1">
      <c r="A192" s="37"/>
      <c r="B192" s="171"/>
      <c r="C192" s="172" t="s">
        <v>276</v>
      </c>
      <c r="D192" s="172" t="s">
        <v>148</v>
      </c>
      <c r="E192" s="173" t="s">
        <v>277</v>
      </c>
      <c r="F192" s="174" t="s">
        <v>278</v>
      </c>
      <c r="G192" s="175" t="s">
        <v>151</v>
      </c>
      <c r="H192" s="176">
        <v>507</v>
      </c>
      <c r="I192" s="177"/>
      <c r="J192" s="178">
        <f>ROUND(I192*H192,2)</f>
        <v>0</v>
      </c>
      <c r="K192" s="179"/>
      <c r="L192" s="38"/>
      <c r="M192" s="180" t="s">
        <v>1</v>
      </c>
      <c r="N192" s="181" t="s">
        <v>38</v>
      </c>
      <c r="O192" s="76"/>
      <c r="P192" s="182">
        <f>O192*H192</f>
        <v>0</v>
      </c>
      <c r="Q192" s="182">
        <v>0</v>
      </c>
      <c r="R192" s="182">
        <f>Q192*H192</f>
        <v>0</v>
      </c>
      <c r="S192" s="182">
        <v>0</v>
      </c>
      <c r="T192" s="183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84" t="s">
        <v>152</v>
      </c>
      <c r="AT192" s="184" t="s">
        <v>148</v>
      </c>
      <c r="AU192" s="184" t="s">
        <v>82</v>
      </c>
      <c r="AY192" s="18" t="s">
        <v>145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8" t="s">
        <v>80</v>
      </c>
      <c r="BK192" s="185">
        <f>ROUND(I192*H192,2)</f>
        <v>0</v>
      </c>
      <c r="BL192" s="18" t="s">
        <v>152</v>
      </c>
      <c r="BM192" s="184" t="s">
        <v>279</v>
      </c>
    </row>
    <row r="193" s="2" customFormat="1" ht="24.15" customHeight="1">
      <c r="A193" s="37"/>
      <c r="B193" s="171"/>
      <c r="C193" s="172" t="s">
        <v>280</v>
      </c>
      <c r="D193" s="172" t="s">
        <v>148</v>
      </c>
      <c r="E193" s="173" t="s">
        <v>281</v>
      </c>
      <c r="F193" s="174" t="s">
        <v>282</v>
      </c>
      <c r="G193" s="175" t="s">
        <v>151</v>
      </c>
      <c r="H193" s="176">
        <v>501.89999999999998</v>
      </c>
      <c r="I193" s="177"/>
      <c r="J193" s="178">
        <f>ROUND(I193*H193,2)</f>
        <v>0</v>
      </c>
      <c r="K193" s="179"/>
      <c r="L193" s="38"/>
      <c r="M193" s="180" t="s">
        <v>1</v>
      </c>
      <c r="N193" s="181" t="s">
        <v>38</v>
      </c>
      <c r="O193" s="76"/>
      <c r="P193" s="182">
        <f>O193*H193</f>
        <v>0</v>
      </c>
      <c r="Q193" s="182">
        <v>3.4999999999999997E-05</v>
      </c>
      <c r="R193" s="182">
        <f>Q193*H193</f>
        <v>0.017566499999999999</v>
      </c>
      <c r="S193" s="182">
        <v>0</v>
      </c>
      <c r="T193" s="183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152</v>
      </c>
      <c r="AT193" s="184" t="s">
        <v>148</v>
      </c>
      <c r="AU193" s="184" t="s">
        <v>82</v>
      </c>
      <c r="AY193" s="18" t="s">
        <v>145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80</v>
      </c>
      <c r="BK193" s="185">
        <f>ROUND(I193*H193,2)</f>
        <v>0</v>
      </c>
      <c r="BL193" s="18" t="s">
        <v>152</v>
      </c>
      <c r="BM193" s="184" t="s">
        <v>283</v>
      </c>
    </row>
    <row r="194" s="2" customFormat="1" ht="21.75" customHeight="1">
      <c r="A194" s="37"/>
      <c r="B194" s="171"/>
      <c r="C194" s="172" t="s">
        <v>284</v>
      </c>
      <c r="D194" s="172" t="s">
        <v>148</v>
      </c>
      <c r="E194" s="173" t="s">
        <v>285</v>
      </c>
      <c r="F194" s="174" t="s">
        <v>286</v>
      </c>
      <c r="G194" s="175" t="s">
        <v>151</v>
      </c>
      <c r="H194" s="176">
        <v>15.6</v>
      </c>
      <c r="I194" s="177"/>
      <c r="J194" s="178">
        <f>ROUND(I194*H194,2)</f>
        <v>0</v>
      </c>
      <c r="K194" s="179"/>
      <c r="L194" s="38"/>
      <c r="M194" s="180" t="s">
        <v>1</v>
      </c>
      <c r="N194" s="181" t="s">
        <v>38</v>
      </c>
      <c r="O194" s="76"/>
      <c r="P194" s="182">
        <f>O194*H194</f>
        <v>0</v>
      </c>
      <c r="Q194" s="182">
        <v>0</v>
      </c>
      <c r="R194" s="182">
        <f>Q194*H194</f>
        <v>0</v>
      </c>
      <c r="S194" s="182">
        <v>0.13100000000000001</v>
      </c>
      <c r="T194" s="183">
        <f>S194*H194</f>
        <v>2.0436000000000001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84" t="s">
        <v>152</v>
      </c>
      <c r="AT194" s="184" t="s">
        <v>148</v>
      </c>
      <c r="AU194" s="184" t="s">
        <v>82</v>
      </c>
      <c r="AY194" s="18" t="s">
        <v>145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8" t="s">
        <v>80</v>
      </c>
      <c r="BK194" s="185">
        <f>ROUND(I194*H194,2)</f>
        <v>0</v>
      </c>
      <c r="BL194" s="18" t="s">
        <v>152</v>
      </c>
      <c r="BM194" s="184" t="s">
        <v>287</v>
      </c>
    </row>
    <row r="195" s="2" customFormat="1" ht="21.75" customHeight="1">
      <c r="A195" s="37"/>
      <c r="B195" s="171"/>
      <c r="C195" s="172" t="s">
        <v>231</v>
      </c>
      <c r="D195" s="172" t="s">
        <v>148</v>
      </c>
      <c r="E195" s="173" t="s">
        <v>288</v>
      </c>
      <c r="F195" s="174" t="s">
        <v>289</v>
      </c>
      <c r="G195" s="175" t="s">
        <v>151</v>
      </c>
      <c r="H195" s="176">
        <v>14.5</v>
      </c>
      <c r="I195" s="177"/>
      <c r="J195" s="178">
        <f>ROUND(I195*H195,2)</f>
        <v>0</v>
      </c>
      <c r="K195" s="179"/>
      <c r="L195" s="38"/>
      <c r="M195" s="180" t="s">
        <v>1</v>
      </c>
      <c r="N195" s="181" t="s">
        <v>38</v>
      </c>
      <c r="O195" s="76"/>
      <c r="P195" s="182">
        <f>O195*H195</f>
        <v>0</v>
      </c>
      <c r="Q195" s="182">
        <v>0</v>
      </c>
      <c r="R195" s="182">
        <f>Q195*H195</f>
        <v>0</v>
      </c>
      <c r="S195" s="182">
        <v>0.26100000000000001</v>
      </c>
      <c r="T195" s="183">
        <f>S195*H195</f>
        <v>3.7845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4" t="s">
        <v>152</v>
      </c>
      <c r="AT195" s="184" t="s">
        <v>148</v>
      </c>
      <c r="AU195" s="184" t="s">
        <v>82</v>
      </c>
      <c r="AY195" s="18" t="s">
        <v>145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8" t="s">
        <v>80</v>
      </c>
      <c r="BK195" s="185">
        <f>ROUND(I195*H195,2)</f>
        <v>0</v>
      </c>
      <c r="BL195" s="18" t="s">
        <v>152</v>
      </c>
      <c r="BM195" s="184" t="s">
        <v>290</v>
      </c>
    </row>
    <row r="196" s="2" customFormat="1" ht="24.15" customHeight="1">
      <c r="A196" s="37"/>
      <c r="B196" s="171"/>
      <c r="C196" s="172" t="s">
        <v>291</v>
      </c>
      <c r="D196" s="172" t="s">
        <v>148</v>
      </c>
      <c r="E196" s="173" t="s">
        <v>292</v>
      </c>
      <c r="F196" s="174" t="s">
        <v>293</v>
      </c>
      <c r="G196" s="175" t="s">
        <v>217</v>
      </c>
      <c r="H196" s="176">
        <v>5.0999999999999996</v>
      </c>
      <c r="I196" s="177"/>
      <c r="J196" s="178">
        <f>ROUND(I196*H196,2)</f>
        <v>0</v>
      </c>
      <c r="K196" s="179"/>
      <c r="L196" s="38"/>
      <c r="M196" s="180" t="s">
        <v>1</v>
      </c>
      <c r="N196" s="181" t="s">
        <v>38</v>
      </c>
      <c r="O196" s="76"/>
      <c r="P196" s="182">
        <f>O196*H196</f>
        <v>0</v>
      </c>
      <c r="Q196" s="182">
        <v>0</v>
      </c>
      <c r="R196" s="182">
        <f>Q196*H196</f>
        <v>0</v>
      </c>
      <c r="S196" s="182">
        <v>1.8</v>
      </c>
      <c r="T196" s="183">
        <f>S196*H196</f>
        <v>9.1799999999999997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184" t="s">
        <v>152</v>
      </c>
      <c r="AT196" s="184" t="s">
        <v>148</v>
      </c>
      <c r="AU196" s="184" t="s">
        <v>82</v>
      </c>
      <c r="AY196" s="18" t="s">
        <v>145</v>
      </c>
      <c r="BE196" s="185">
        <f>IF(N196="základní",J196,0)</f>
        <v>0</v>
      </c>
      <c r="BF196" s="185">
        <f>IF(N196="snížená",J196,0)</f>
        <v>0</v>
      </c>
      <c r="BG196" s="185">
        <f>IF(N196="zákl. přenesená",J196,0)</f>
        <v>0</v>
      </c>
      <c r="BH196" s="185">
        <f>IF(N196="sníž. přenesená",J196,0)</f>
        <v>0</v>
      </c>
      <c r="BI196" s="185">
        <f>IF(N196="nulová",J196,0)</f>
        <v>0</v>
      </c>
      <c r="BJ196" s="18" t="s">
        <v>80</v>
      </c>
      <c r="BK196" s="185">
        <f>ROUND(I196*H196,2)</f>
        <v>0</v>
      </c>
      <c r="BL196" s="18" t="s">
        <v>152</v>
      </c>
      <c r="BM196" s="184" t="s">
        <v>294</v>
      </c>
    </row>
    <row r="197" s="2" customFormat="1" ht="24.15" customHeight="1">
      <c r="A197" s="37"/>
      <c r="B197" s="171"/>
      <c r="C197" s="172" t="s">
        <v>295</v>
      </c>
      <c r="D197" s="172" t="s">
        <v>148</v>
      </c>
      <c r="E197" s="173" t="s">
        <v>296</v>
      </c>
      <c r="F197" s="174" t="s">
        <v>297</v>
      </c>
      <c r="G197" s="175" t="s">
        <v>217</v>
      </c>
      <c r="H197" s="176">
        <v>4</v>
      </c>
      <c r="I197" s="177"/>
      <c r="J197" s="178">
        <f>ROUND(I197*H197,2)</f>
        <v>0</v>
      </c>
      <c r="K197" s="179"/>
      <c r="L197" s="38"/>
      <c r="M197" s="180" t="s">
        <v>1</v>
      </c>
      <c r="N197" s="181" t="s">
        <v>38</v>
      </c>
      <c r="O197" s="76"/>
      <c r="P197" s="182">
        <f>O197*H197</f>
        <v>0</v>
      </c>
      <c r="Q197" s="182">
        <v>0</v>
      </c>
      <c r="R197" s="182">
        <f>Q197*H197</f>
        <v>0</v>
      </c>
      <c r="S197" s="182">
        <v>2.3999999999999999</v>
      </c>
      <c r="T197" s="183">
        <f>S197*H197</f>
        <v>9.5999999999999996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4" t="s">
        <v>152</v>
      </c>
      <c r="AT197" s="184" t="s">
        <v>148</v>
      </c>
      <c r="AU197" s="184" t="s">
        <v>82</v>
      </c>
      <c r="AY197" s="18" t="s">
        <v>145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8" t="s">
        <v>80</v>
      </c>
      <c r="BK197" s="185">
        <f>ROUND(I197*H197,2)</f>
        <v>0</v>
      </c>
      <c r="BL197" s="18" t="s">
        <v>152</v>
      </c>
      <c r="BM197" s="184" t="s">
        <v>298</v>
      </c>
    </row>
    <row r="198" s="2" customFormat="1" ht="37.8" customHeight="1">
      <c r="A198" s="37"/>
      <c r="B198" s="171"/>
      <c r="C198" s="172" t="s">
        <v>183</v>
      </c>
      <c r="D198" s="172" t="s">
        <v>148</v>
      </c>
      <c r="E198" s="173" t="s">
        <v>299</v>
      </c>
      <c r="F198" s="174" t="s">
        <v>300</v>
      </c>
      <c r="G198" s="175" t="s">
        <v>217</v>
      </c>
      <c r="H198" s="176">
        <v>46.659999999999997</v>
      </c>
      <c r="I198" s="177"/>
      <c r="J198" s="178">
        <f>ROUND(I198*H198,2)</f>
        <v>0</v>
      </c>
      <c r="K198" s="179"/>
      <c r="L198" s="38"/>
      <c r="M198" s="180" t="s">
        <v>1</v>
      </c>
      <c r="N198" s="181" t="s">
        <v>38</v>
      </c>
      <c r="O198" s="76"/>
      <c r="P198" s="182">
        <f>O198*H198</f>
        <v>0</v>
      </c>
      <c r="Q198" s="182">
        <v>0</v>
      </c>
      <c r="R198" s="182">
        <f>Q198*H198</f>
        <v>0</v>
      </c>
      <c r="S198" s="182">
        <v>2.2000000000000002</v>
      </c>
      <c r="T198" s="183">
        <f>S198*H198</f>
        <v>102.652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4" t="s">
        <v>152</v>
      </c>
      <c r="AT198" s="184" t="s">
        <v>148</v>
      </c>
      <c r="AU198" s="184" t="s">
        <v>82</v>
      </c>
      <c r="AY198" s="18" t="s">
        <v>145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18" t="s">
        <v>80</v>
      </c>
      <c r="BK198" s="185">
        <f>ROUND(I198*H198,2)</f>
        <v>0</v>
      </c>
      <c r="BL198" s="18" t="s">
        <v>152</v>
      </c>
      <c r="BM198" s="184" t="s">
        <v>301</v>
      </c>
    </row>
    <row r="199" s="2" customFormat="1" ht="24.15" customHeight="1">
      <c r="A199" s="37"/>
      <c r="B199" s="171"/>
      <c r="C199" s="172" t="s">
        <v>7</v>
      </c>
      <c r="D199" s="172" t="s">
        <v>148</v>
      </c>
      <c r="E199" s="173" t="s">
        <v>302</v>
      </c>
      <c r="F199" s="174" t="s">
        <v>303</v>
      </c>
      <c r="G199" s="175" t="s">
        <v>151</v>
      </c>
      <c r="H199" s="176">
        <v>22.93</v>
      </c>
      <c r="I199" s="177"/>
      <c r="J199" s="178">
        <f>ROUND(I199*H199,2)</f>
        <v>0</v>
      </c>
      <c r="K199" s="179"/>
      <c r="L199" s="38"/>
      <c r="M199" s="180" t="s">
        <v>1</v>
      </c>
      <c r="N199" s="181" t="s">
        <v>38</v>
      </c>
      <c r="O199" s="76"/>
      <c r="P199" s="182">
        <f>O199*H199</f>
        <v>0</v>
      </c>
      <c r="Q199" s="182">
        <v>0</v>
      </c>
      <c r="R199" s="182">
        <f>Q199*H199</f>
        <v>0</v>
      </c>
      <c r="S199" s="182">
        <v>0.035000000000000003</v>
      </c>
      <c r="T199" s="183">
        <f>S199*H199</f>
        <v>0.8025500000000001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84" t="s">
        <v>152</v>
      </c>
      <c r="AT199" s="184" t="s">
        <v>148</v>
      </c>
      <c r="AU199" s="184" t="s">
        <v>82</v>
      </c>
      <c r="AY199" s="18" t="s">
        <v>145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8" t="s">
        <v>80</v>
      </c>
      <c r="BK199" s="185">
        <f>ROUND(I199*H199,2)</f>
        <v>0</v>
      </c>
      <c r="BL199" s="18" t="s">
        <v>152</v>
      </c>
      <c r="BM199" s="184" t="s">
        <v>304</v>
      </c>
    </row>
    <row r="200" s="2" customFormat="1" ht="21.75" customHeight="1">
      <c r="A200" s="37"/>
      <c r="B200" s="171"/>
      <c r="C200" s="172" t="s">
        <v>305</v>
      </c>
      <c r="D200" s="172" t="s">
        <v>148</v>
      </c>
      <c r="E200" s="173" t="s">
        <v>306</v>
      </c>
      <c r="F200" s="174" t="s">
        <v>307</v>
      </c>
      <c r="G200" s="175" t="s">
        <v>151</v>
      </c>
      <c r="H200" s="176">
        <v>31.32</v>
      </c>
      <c r="I200" s="177"/>
      <c r="J200" s="178">
        <f>ROUND(I200*H200,2)</f>
        <v>0</v>
      </c>
      <c r="K200" s="179"/>
      <c r="L200" s="38"/>
      <c r="M200" s="180" t="s">
        <v>1</v>
      </c>
      <c r="N200" s="181" t="s">
        <v>38</v>
      </c>
      <c r="O200" s="76"/>
      <c r="P200" s="182">
        <f>O200*H200</f>
        <v>0</v>
      </c>
      <c r="Q200" s="182">
        <v>0</v>
      </c>
      <c r="R200" s="182">
        <f>Q200*H200</f>
        <v>0</v>
      </c>
      <c r="S200" s="182">
        <v>0.087999999999999995</v>
      </c>
      <c r="T200" s="183">
        <f>S200*H200</f>
        <v>2.7561599999999999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184" t="s">
        <v>152</v>
      </c>
      <c r="AT200" s="184" t="s">
        <v>148</v>
      </c>
      <c r="AU200" s="184" t="s">
        <v>82</v>
      </c>
      <c r="AY200" s="18" t="s">
        <v>145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18" t="s">
        <v>80</v>
      </c>
      <c r="BK200" s="185">
        <f>ROUND(I200*H200,2)</f>
        <v>0</v>
      </c>
      <c r="BL200" s="18" t="s">
        <v>152</v>
      </c>
      <c r="BM200" s="184" t="s">
        <v>308</v>
      </c>
    </row>
    <row r="201" s="2" customFormat="1" ht="16.5" customHeight="1">
      <c r="A201" s="37"/>
      <c r="B201" s="171"/>
      <c r="C201" s="172" t="s">
        <v>191</v>
      </c>
      <c r="D201" s="172" t="s">
        <v>148</v>
      </c>
      <c r="E201" s="173" t="s">
        <v>309</v>
      </c>
      <c r="F201" s="174" t="s">
        <v>310</v>
      </c>
      <c r="G201" s="175" t="s">
        <v>151</v>
      </c>
      <c r="H201" s="176">
        <v>8.0600000000000005</v>
      </c>
      <c r="I201" s="177"/>
      <c r="J201" s="178">
        <f>ROUND(I201*H201,2)</f>
        <v>0</v>
      </c>
      <c r="K201" s="179"/>
      <c r="L201" s="38"/>
      <c r="M201" s="180" t="s">
        <v>1</v>
      </c>
      <c r="N201" s="181" t="s">
        <v>38</v>
      </c>
      <c r="O201" s="76"/>
      <c r="P201" s="182">
        <f>O201*H201</f>
        <v>0</v>
      </c>
      <c r="Q201" s="182">
        <v>0</v>
      </c>
      <c r="R201" s="182">
        <f>Q201*H201</f>
        <v>0</v>
      </c>
      <c r="S201" s="182">
        <v>0.051999999999999998</v>
      </c>
      <c r="T201" s="183">
        <f>S201*H201</f>
        <v>0.41911999999999999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4" t="s">
        <v>152</v>
      </c>
      <c r="AT201" s="184" t="s">
        <v>148</v>
      </c>
      <c r="AU201" s="184" t="s">
        <v>82</v>
      </c>
      <c r="AY201" s="18" t="s">
        <v>145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8" t="s">
        <v>80</v>
      </c>
      <c r="BK201" s="185">
        <f>ROUND(I201*H201,2)</f>
        <v>0</v>
      </c>
      <c r="BL201" s="18" t="s">
        <v>152</v>
      </c>
      <c r="BM201" s="184" t="s">
        <v>311</v>
      </c>
    </row>
    <row r="202" s="2" customFormat="1" ht="24.15" customHeight="1">
      <c r="A202" s="37"/>
      <c r="B202" s="171"/>
      <c r="C202" s="172" t="s">
        <v>312</v>
      </c>
      <c r="D202" s="172" t="s">
        <v>148</v>
      </c>
      <c r="E202" s="173" t="s">
        <v>313</v>
      </c>
      <c r="F202" s="174" t="s">
        <v>314</v>
      </c>
      <c r="G202" s="175" t="s">
        <v>151</v>
      </c>
      <c r="H202" s="176">
        <v>21.5</v>
      </c>
      <c r="I202" s="177"/>
      <c r="J202" s="178">
        <f>ROUND(I202*H202,2)</f>
        <v>0</v>
      </c>
      <c r="K202" s="179"/>
      <c r="L202" s="38"/>
      <c r="M202" s="180" t="s">
        <v>1</v>
      </c>
      <c r="N202" s="181" t="s">
        <v>38</v>
      </c>
      <c r="O202" s="76"/>
      <c r="P202" s="182">
        <f>O202*H202</f>
        <v>0</v>
      </c>
      <c r="Q202" s="182">
        <v>0</v>
      </c>
      <c r="R202" s="182">
        <f>Q202*H202</f>
        <v>0</v>
      </c>
      <c r="S202" s="182">
        <v>0.058999999999999997</v>
      </c>
      <c r="T202" s="183">
        <f>S202*H202</f>
        <v>1.2685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184" t="s">
        <v>152</v>
      </c>
      <c r="AT202" s="184" t="s">
        <v>148</v>
      </c>
      <c r="AU202" s="184" t="s">
        <v>82</v>
      </c>
      <c r="AY202" s="18" t="s">
        <v>145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18" t="s">
        <v>80</v>
      </c>
      <c r="BK202" s="185">
        <f>ROUND(I202*H202,2)</f>
        <v>0</v>
      </c>
      <c r="BL202" s="18" t="s">
        <v>152</v>
      </c>
      <c r="BM202" s="184" t="s">
        <v>315</v>
      </c>
    </row>
    <row r="203" s="2" customFormat="1" ht="24.15" customHeight="1">
      <c r="A203" s="37"/>
      <c r="B203" s="171"/>
      <c r="C203" s="172" t="s">
        <v>316</v>
      </c>
      <c r="D203" s="172" t="s">
        <v>148</v>
      </c>
      <c r="E203" s="173" t="s">
        <v>317</v>
      </c>
      <c r="F203" s="174" t="s">
        <v>318</v>
      </c>
      <c r="G203" s="175" t="s">
        <v>205</v>
      </c>
      <c r="H203" s="176">
        <v>105.8</v>
      </c>
      <c r="I203" s="177"/>
      <c r="J203" s="178">
        <f>ROUND(I203*H203,2)</f>
        <v>0</v>
      </c>
      <c r="K203" s="179"/>
      <c r="L203" s="38"/>
      <c r="M203" s="180" t="s">
        <v>1</v>
      </c>
      <c r="N203" s="181" t="s">
        <v>38</v>
      </c>
      <c r="O203" s="76"/>
      <c r="P203" s="182">
        <f>O203*H203</f>
        <v>0</v>
      </c>
      <c r="Q203" s="182">
        <v>0</v>
      </c>
      <c r="R203" s="182">
        <f>Q203*H203</f>
        <v>0</v>
      </c>
      <c r="S203" s="182">
        <v>0.012999999999999999</v>
      </c>
      <c r="T203" s="183">
        <f>S203*H203</f>
        <v>1.3754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84" t="s">
        <v>152</v>
      </c>
      <c r="AT203" s="184" t="s">
        <v>148</v>
      </c>
      <c r="AU203" s="184" t="s">
        <v>82</v>
      </c>
      <c r="AY203" s="18" t="s">
        <v>145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8" t="s">
        <v>80</v>
      </c>
      <c r="BK203" s="185">
        <f>ROUND(I203*H203,2)</f>
        <v>0</v>
      </c>
      <c r="BL203" s="18" t="s">
        <v>152</v>
      </c>
      <c r="BM203" s="184" t="s">
        <v>295</v>
      </c>
    </row>
    <row r="204" s="2" customFormat="1" ht="24.15" customHeight="1">
      <c r="A204" s="37"/>
      <c r="B204" s="171"/>
      <c r="C204" s="172" t="s">
        <v>194</v>
      </c>
      <c r="D204" s="172" t="s">
        <v>148</v>
      </c>
      <c r="E204" s="173" t="s">
        <v>319</v>
      </c>
      <c r="F204" s="174" t="s">
        <v>320</v>
      </c>
      <c r="G204" s="175" t="s">
        <v>217</v>
      </c>
      <c r="H204" s="176">
        <v>2.52</v>
      </c>
      <c r="I204" s="177"/>
      <c r="J204" s="178">
        <f>ROUND(I204*H204,2)</f>
        <v>0</v>
      </c>
      <c r="K204" s="179"/>
      <c r="L204" s="38"/>
      <c r="M204" s="180" t="s">
        <v>1</v>
      </c>
      <c r="N204" s="181" t="s">
        <v>38</v>
      </c>
      <c r="O204" s="76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4" t="s">
        <v>152</v>
      </c>
      <c r="AT204" s="184" t="s">
        <v>148</v>
      </c>
      <c r="AU204" s="184" t="s">
        <v>82</v>
      </c>
      <c r="AY204" s="18" t="s">
        <v>145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8" t="s">
        <v>80</v>
      </c>
      <c r="BK204" s="185">
        <f>ROUND(I204*H204,2)</f>
        <v>0</v>
      </c>
      <c r="BL204" s="18" t="s">
        <v>152</v>
      </c>
      <c r="BM204" s="184" t="s">
        <v>321</v>
      </c>
    </row>
    <row r="205" s="12" customFormat="1" ht="22.8" customHeight="1">
      <c r="A205" s="12"/>
      <c r="B205" s="158"/>
      <c r="C205" s="12"/>
      <c r="D205" s="159" t="s">
        <v>72</v>
      </c>
      <c r="E205" s="169" t="s">
        <v>322</v>
      </c>
      <c r="F205" s="169" t="s">
        <v>323</v>
      </c>
      <c r="G205" s="12"/>
      <c r="H205" s="12"/>
      <c r="I205" s="161"/>
      <c r="J205" s="170">
        <f>BK205</f>
        <v>0</v>
      </c>
      <c r="K205" s="12"/>
      <c r="L205" s="158"/>
      <c r="M205" s="163"/>
      <c r="N205" s="164"/>
      <c r="O205" s="164"/>
      <c r="P205" s="165">
        <f>SUM(P206:P218)</f>
        <v>0</v>
      </c>
      <c r="Q205" s="164"/>
      <c r="R205" s="165">
        <f>SUM(R206:R218)</f>
        <v>0</v>
      </c>
      <c r="S205" s="164"/>
      <c r="T205" s="166">
        <f>SUM(T206:T218)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9" t="s">
        <v>80</v>
      </c>
      <c r="AT205" s="167" t="s">
        <v>72</v>
      </c>
      <c r="AU205" s="167" t="s">
        <v>80</v>
      </c>
      <c r="AY205" s="159" t="s">
        <v>145</v>
      </c>
      <c r="BK205" s="168">
        <f>SUM(BK206:BK218)</f>
        <v>0</v>
      </c>
    </row>
    <row r="206" s="2" customFormat="1" ht="33" customHeight="1">
      <c r="A206" s="37"/>
      <c r="B206" s="171"/>
      <c r="C206" s="172" t="s">
        <v>209</v>
      </c>
      <c r="D206" s="172" t="s">
        <v>148</v>
      </c>
      <c r="E206" s="173" t="s">
        <v>324</v>
      </c>
      <c r="F206" s="174" t="s">
        <v>325</v>
      </c>
      <c r="G206" s="175" t="s">
        <v>326</v>
      </c>
      <c r="H206" s="176">
        <v>160.81899999999999</v>
      </c>
      <c r="I206" s="177"/>
      <c r="J206" s="178">
        <f>ROUND(I206*H206,2)</f>
        <v>0</v>
      </c>
      <c r="K206" s="179"/>
      <c r="L206" s="38"/>
      <c r="M206" s="180" t="s">
        <v>1</v>
      </c>
      <c r="N206" s="181" t="s">
        <v>38</v>
      </c>
      <c r="O206" s="76"/>
      <c r="P206" s="182">
        <f>O206*H206</f>
        <v>0</v>
      </c>
      <c r="Q206" s="182">
        <v>0</v>
      </c>
      <c r="R206" s="182">
        <f>Q206*H206</f>
        <v>0</v>
      </c>
      <c r="S206" s="182">
        <v>0</v>
      </c>
      <c r="T206" s="183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4" t="s">
        <v>152</v>
      </c>
      <c r="AT206" s="184" t="s">
        <v>148</v>
      </c>
      <c r="AU206" s="184" t="s">
        <v>82</v>
      </c>
      <c r="AY206" s="18" t="s">
        <v>145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18" t="s">
        <v>80</v>
      </c>
      <c r="BK206" s="185">
        <f>ROUND(I206*H206,2)</f>
        <v>0</v>
      </c>
      <c r="BL206" s="18" t="s">
        <v>152</v>
      </c>
      <c r="BM206" s="184" t="s">
        <v>327</v>
      </c>
    </row>
    <row r="207" s="2" customFormat="1" ht="16.5" customHeight="1">
      <c r="A207" s="37"/>
      <c r="B207" s="171"/>
      <c r="C207" s="172" t="s">
        <v>328</v>
      </c>
      <c r="D207" s="172" t="s">
        <v>148</v>
      </c>
      <c r="E207" s="173" t="s">
        <v>329</v>
      </c>
      <c r="F207" s="174" t="s">
        <v>330</v>
      </c>
      <c r="G207" s="175" t="s">
        <v>205</v>
      </c>
      <c r="H207" s="176">
        <v>6</v>
      </c>
      <c r="I207" s="177"/>
      <c r="J207" s="178">
        <f>ROUND(I207*H207,2)</f>
        <v>0</v>
      </c>
      <c r="K207" s="179"/>
      <c r="L207" s="38"/>
      <c r="M207" s="180" t="s">
        <v>1</v>
      </c>
      <c r="N207" s="181" t="s">
        <v>38</v>
      </c>
      <c r="O207" s="76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4" t="s">
        <v>152</v>
      </c>
      <c r="AT207" s="184" t="s">
        <v>148</v>
      </c>
      <c r="AU207" s="184" t="s">
        <v>82</v>
      </c>
      <c r="AY207" s="18" t="s">
        <v>145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8" t="s">
        <v>80</v>
      </c>
      <c r="BK207" s="185">
        <f>ROUND(I207*H207,2)</f>
        <v>0</v>
      </c>
      <c r="BL207" s="18" t="s">
        <v>152</v>
      </c>
      <c r="BM207" s="184" t="s">
        <v>331</v>
      </c>
    </row>
    <row r="208" s="2" customFormat="1" ht="24.15" customHeight="1">
      <c r="A208" s="37"/>
      <c r="B208" s="171"/>
      <c r="C208" s="172" t="s">
        <v>332</v>
      </c>
      <c r="D208" s="172" t="s">
        <v>148</v>
      </c>
      <c r="E208" s="173" t="s">
        <v>333</v>
      </c>
      <c r="F208" s="174" t="s">
        <v>334</v>
      </c>
      <c r="G208" s="175" t="s">
        <v>205</v>
      </c>
      <c r="H208" s="176">
        <v>180</v>
      </c>
      <c r="I208" s="177"/>
      <c r="J208" s="178">
        <f>ROUND(I208*H208,2)</f>
        <v>0</v>
      </c>
      <c r="K208" s="179"/>
      <c r="L208" s="38"/>
      <c r="M208" s="180" t="s">
        <v>1</v>
      </c>
      <c r="N208" s="181" t="s">
        <v>38</v>
      </c>
      <c r="O208" s="76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184" t="s">
        <v>152</v>
      </c>
      <c r="AT208" s="184" t="s">
        <v>148</v>
      </c>
      <c r="AU208" s="184" t="s">
        <v>82</v>
      </c>
      <c r="AY208" s="18" t="s">
        <v>145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8" t="s">
        <v>80</v>
      </c>
      <c r="BK208" s="185">
        <f>ROUND(I208*H208,2)</f>
        <v>0</v>
      </c>
      <c r="BL208" s="18" t="s">
        <v>152</v>
      </c>
      <c r="BM208" s="184" t="s">
        <v>335</v>
      </c>
    </row>
    <row r="209" s="13" customFormat="1">
      <c r="A209" s="13"/>
      <c r="B209" s="197"/>
      <c r="C209" s="13"/>
      <c r="D209" s="198" t="s">
        <v>274</v>
      </c>
      <c r="E209" s="199" t="s">
        <v>1</v>
      </c>
      <c r="F209" s="200" t="s">
        <v>336</v>
      </c>
      <c r="G209" s="13"/>
      <c r="H209" s="201">
        <v>180</v>
      </c>
      <c r="I209" s="202"/>
      <c r="J209" s="13"/>
      <c r="K209" s="13"/>
      <c r="L209" s="197"/>
      <c r="M209" s="203"/>
      <c r="N209" s="204"/>
      <c r="O209" s="204"/>
      <c r="P209" s="204"/>
      <c r="Q209" s="204"/>
      <c r="R209" s="204"/>
      <c r="S209" s="204"/>
      <c r="T209" s="20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9" t="s">
        <v>274</v>
      </c>
      <c r="AU209" s="199" t="s">
        <v>82</v>
      </c>
      <c r="AV209" s="13" t="s">
        <v>82</v>
      </c>
      <c r="AW209" s="13" t="s">
        <v>31</v>
      </c>
      <c r="AX209" s="13" t="s">
        <v>80</v>
      </c>
      <c r="AY209" s="199" t="s">
        <v>145</v>
      </c>
    </row>
    <row r="210" s="2" customFormat="1" ht="24.15" customHeight="1">
      <c r="A210" s="37"/>
      <c r="B210" s="171"/>
      <c r="C210" s="172" t="s">
        <v>337</v>
      </c>
      <c r="D210" s="172" t="s">
        <v>148</v>
      </c>
      <c r="E210" s="173" t="s">
        <v>338</v>
      </c>
      <c r="F210" s="174" t="s">
        <v>339</v>
      </c>
      <c r="G210" s="175" t="s">
        <v>326</v>
      </c>
      <c r="H210" s="176">
        <v>160.81899999999999</v>
      </c>
      <c r="I210" s="177"/>
      <c r="J210" s="178">
        <f>ROUND(I210*H210,2)</f>
        <v>0</v>
      </c>
      <c r="K210" s="179"/>
      <c r="L210" s="38"/>
      <c r="M210" s="180" t="s">
        <v>1</v>
      </c>
      <c r="N210" s="181" t="s">
        <v>38</v>
      </c>
      <c r="O210" s="76"/>
      <c r="P210" s="182">
        <f>O210*H210</f>
        <v>0</v>
      </c>
      <c r="Q210" s="182">
        <v>0</v>
      </c>
      <c r="R210" s="182">
        <f>Q210*H210</f>
        <v>0</v>
      </c>
      <c r="S210" s="182">
        <v>0</v>
      </c>
      <c r="T210" s="183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84" t="s">
        <v>152</v>
      </c>
      <c r="AT210" s="184" t="s">
        <v>148</v>
      </c>
      <c r="AU210" s="184" t="s">
        <v>82</v>
      </c>
      <c r="AY210" s="18" t="s">
        <v>145</v>
      </c>
      <c r="BE210" s="185">
        <f>IF(N210="základní",J210,0)</f>
        <v>0</v>
      </c>
      <c r="BF210" s="185">
        <f>IF(N210="snížená",J210,0)</f>
        <v>0</v>
      </c>
      <c r="BG210" s="185">
        <f>IF(N210="zákl. přenesená",J210,0)</f>
        <v>0</v>
      </c>
      <c r="BH210" s="185">
        <f>IF(N210="sníž. přenesená",J210,0)</f>
        <v>0</v>
      </c>
      <c r="BI210" s="185">
        <f>IF(N210="nulová",J210,0)</f>
        <v>0</v>
      </c>
      <c r="BJ210" s="18" t="s">
        <v>80</v>
      </c>
      <c r="BK210" s="185">
        <f>ROUND(I210*H210,2)</f>
        <v>0</v>
      </c>
      <c r="BL210" s="18" t="s">
        <v>152</v>
      </c>
      <c r="BM210" s="184" t="s">
        <v>340</v>
      </c>
    </row>
    <row r="211" s="2" customFormat="1" ht="24.15" customHeight="1">
      <c r="A211" s="37"/>
      <c r="B211" s="171"/>
      <c r="C211" s="172" t="s">
        <v>213</v>
      </c>
      <c r="D211" s="172" t="s">
        <v>148</v>
      </c>
      <c r="E211" s="173" t="s">
        <v>341</v>
      </c>
      <c r="F211" s="174" t="s">
        <v>342</v>
      </c>
      <c r="G211" s="175" t="s">
        <v>326</v>
      </c>
      <c r="H211" s="176">
        <v>1608.4100000000001</v>
      </c>
      <c r="I211" s="177"/>
      <c r="J211" s="178">
        <f>ROUND(I211*H211,2)</f>
        <v>0</v>
      </c>
      <c r="K211" s="179"/>
      <c r="L211" s="38"/>
      <c r="M211" s="180" t="s">
        <v>1</v>
      </c>
      <c r="N211" s="181" t="s">
        <v>38</v>
      </c>
      <c r="O211" s="76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4" t="s">
        <v>152</v>
      </c>
      <c r="AT211" s="184" t="s">
        <v>148</v>
      </c>
      <c r="AU211" s="184" t="s">
        <v>82</v>
      </c>
      <c r="AY211" s="18" t="s">
        <v>145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8" t="s">
        <v>80</v>
      </c>
      <c r="BK211" s="185">
        <f>ROUND(I211*H211,2)</f>
        <v>0</v>
      </c>
      <c r="BL211" s="18" t="s">
        <v>152</v>
      </c>
      <c r="BM211" s="184" t="s">
        <v>343</v>
      </c>
    </row>
    <row r="212" s="13" customFormat="1">
      <c r="A212" s="13"/>
      <c r="B212" s="197"/>
      <c r="C212" s="13"/>
      <c r="D212" s="198" t="s">
        <v>274</v>
      </c>
      <c r="E212" s="199" t="s">
        <v>1</v>
      </c>
      <c r="F212" s="200" t="s">
        <v>344</v>
      </c>
      <c r="G212" s="13"/>
      <c r="H212" s="201">
        <v>1608.4100000000001</v>
      </c>
      <c r="I212" s="202"/>
      <c r="J212" s="13"/>
      <c r="K212" s="13"/>
      <c r="L212" s="197"/>
      <c r="M212" s="203"/>
      <c r="N212" s="204"/>
      <c r="O212" s="204"/>
      <c r="P212" s="204"/>
      <c r="Q212" s="204"/>
      <c r="R212" s="204"/>
      <c r="S212" s="204"/>
      <c r="T212" s="20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9" t="s">
        <v>274</v>
      </c>
      <c r="AU212" s="199" t="s">
        <v>82</v>
      </c>
      <c r="AV212" s="13" t="s">
        <v>82</v>
      </c>
      <c r="AW212" s="13" t="s">
        <v>31</v>
      </c>
      <c r="AX212" s="13" t="s">
        <v>80</v>
      </c>
      <c r="AY212" s="199" t="s">
        <v>145</v>
      </c>
    </row>
    <row r="213" s="2" customFormat="1" ht="33" customHeight="1">
      <c r="A213" s="37"/>
      <c r="B213" s="171"/>
      <c r="C213" s="172" t="s">
        <v>345</v>
      </c>
      <c r="D213" s="172" t="s">
        <v>148</v>
      </c>
      <c r="E213" s="173" t="s">
        <v>346</v>
      </c>
      <c r="F213" s="174" t="s">
        <v>347</v>
      </c>
      <c r="G213" s="175" t="s">
        <v>326</v>
      </c>
      <c r="H213" s="176">
        <v>102.652</v>
      </c>
      <c r="I213" s="177"/>
      <c r="J213" s="178">
        <f>ROUND(I213*H213,2)</f>
        <v>0</v>
      </c>
      <c r="K213" s="179"/>
      <c r="L213" s="38"/>
      <c r="M213" s="180" t="s">
        <v>1</v>
      </c>
      <c r="N213" s="181" t="s">
        <v>38</v>
      </c>
      <c r="O213" s="76"/>
      <c r="P213" s="182">
        <f>O213*H213</f>
        <v>0</v>
      </c>
      <c r="Q213" s="182">
        <v>0</v>
      </c>
      <c r="R213" s="182">
        <f>Q213*H213</f>
        <v>0</v>
      </c>
      <c r="S213" s="182">
        <v>0</v>
      </c>
      <c r="T213" s="183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4" t="s">
        <v>152</v>
      </c>
      <c r="AT213" s="184" t="s">
        <v>148</v>
      </c>
      <c r="AU213" s="184" t="s">
        <v>82</v>
      </c>
      <c r="AY213" s="18" t="s">
        <v>145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18" t="s">
        <v>80</v>
      </c>
      <c r="BK213" s="185">
        <f>ROUND(I213*H213,2)</f>
        <v>0</v>
      </c>
      <c r="BL213" s="18" t="s">
        <v>152</v>
      </c>
      <c r="BM213" s="184" t="s">
        <v>348</v>
      </c>
    </row>
    <row r="214" s="2" customFormat="1" ht="37.8" customHeight="1">
      <c r="A214" s="37"/>
      <c r="B214" s="171"/>
      <c r="C214" s="172" t="s">
        <v>349</v>
      </c>
      <c r="D214" s="172" t="s">
        <v>148</v>
      </c>
      <c r="E214" s="173" t="s">
        <v>350</v>
      </c>
      <c r="F214" s="174" t="s">
        <v>351</v>
      </c>
      <c r="G214" s="175" t="s">
        <v>326</v>
      </c>
      <c r="H214" s="176">
        <v>9.5999999999999996</v>
      </c>
      <c r="I214" s="177"/>
      <c r="J214" s="178">
        <f>ROUND(I214*H214,2)</f>
        <v>0</v>
      </c>
      <c r="K214" s="179"/>
      <c r="L214" s="38"/>
      <c r="M214" s="180" t="s">
        <v>1</v>
      </c>
      <c r="N214" s="181" t="s">
        <v>38</v>
      </c>
      <c r="O214" s="76"/>
      <c r="P214" s="182">
        <f>O214*H214</f>
        <v>0</v>
      </c>
      <c r="Q214" s="182">
        <v>0</v>
      </c>
      <c r="R214" s="182">
        <f>Q214*H214</f>
        <v>0</v>
      </c>
      <c r="S214" s="182">
        <v>0</v>
      </c>
      <c r="T214" s="183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184" t="s">
        <v>152</v>
      </c>
      <c r="AT214" s="184" t="s">
        <v>148</v>
      </c>
      <c r="AU214" s="184" t="s">
        <v>82</v>
      </c>
      <c r="AY214" s="18" t="s">
        <v>145</v>
      </c>
      <c r="BE214" s="185">
        <f>IF(N214="základní",J214,0)</f>
        <v>0</v>
      </c>
      <c r="BF214" s="185">
        <f>IF(N214="snížená",J214,0)</f>
        <v>0</v>
      </c>
      <c r="BG214" s="185">
        <f>IF(N214="zákl. přenesená",J214,0)</f>
        <v>0</v>
      </c>
      <c r="BH214" s="185">
        <f>IF(N214="sníž. přenesená",J214,0)</f>
        <v>0</v>
      </c>
      <c r="BI214" s="185">
        <f>IF(N214="nulová",J214,0)</f>
        <v>0</v>
      </c>
      <c r="BJ214" s="18" t="s">
        <v>80</v>
      </c>
      <c r="BK214" s="185">
        <f>ROUND(I214*H214,2)</f>
        <v>0</v>
      </c>
      <c r="BL214" s="18" t="s">
        <v>152</v>
      </c>
      <c r="BM214" s="184" t="s">
        <v>352</v>
      </c>
    </row>
    <row r="215" s="2" customFormat="1" ht="33" customHeight="1">
      <c r="A215" s="37"/>
      <c r="B215" s="171"/>
      <c r="C215" s="172" t="s">
        <v>353</v>
      </c>
      <c r="D215" s="172" t="s">
        <v>148</v>
      </c>
      <c r="E215" s="173" t="s">
        <v>354</v>
      </c>
      <c r="F215" s="174" t="s">
        <v>355</v>
      </c>
      <c r="G215" s="175" t="s">
        <v>326</v>
      </c>
      <c r="H215" s="176">
        <v>15.009</v>
      </c>
      <c r="I215" s="177"/>
      <c r="J215" s="178">
        <f>ROUND(I215*H215,2)</f>
        <v>0</v>
      </c>
      <c r="K215" s="179"/>
      <c r="L215" s="38"/>
      <c r="M215" s="180" t="s">
        <v>1</v>
      </c>
      <c r="N215" s="181" t="s">
        <v>38</v>
      </c>
      <c r="O215" s="76"/>
      <c r="P215" s="182">
        <f>O215*H215</f>
        <v>0</v>
      </c>
      <c r="Q215" s="182">
        <v>0</v>
      </c>
      <c r="R215" s="182">
        <f>Q215*H215</f>
        <v>0</v>
      </c>
      <c r="S215" s="182">
        <v>0</v>
      </c>
      <c r="T215" s="183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4" t="s">
        <v>152</v>
      </c>
      <c r="AT215" s="184" t="s">
        <v>148</v>
      </c>
      <c r="AU215" s="184" t="s">
        <v>82</v>
      </c>
      <c r="AY215" s="18" t="s">
        <v>145</v>
      </c>
      <c r="BE215" s="185">
        <f>IF(N215="základní",J215,0)</f>
        <v>0</v>
      </c>
      <c r="BF215" s="185">
        <f>IF(N215="snížená",J215,0)</f>
        <v>0</v>
      </c>
      <c r="BG215" s="185">
        <f>IF(N215="zákl. přenesená",J215,0)</f>
        <v>0</v>
      </c>
      <c r="BH215" s="185">
        <f>IF(N215="sníž. přenesená",J215,0)</f>
        <v>0</v>
      </c>
      <c r="BI215" s="185">
        <f>IF(N215="nulová",J215,0)</f>
        <v>0</v>
      </c>
      <c r="BJ215" s="18" t="s">
        <v>80</v>
      </c>
      <c r="BK215" s="185">
        <f>ROUND(I215*H215,2)</f>
        <v>0</v>
      </c>
      <c r="BL215" s="18" t="s">
        <v>152</v>
      </c>
      <c r="BM215" s="184" t="s">
        <v>356</v>
      </c>
    </row>
    <row r="216" s="2" customFormat="1" ht="33" customHeight="1">
      <c r="A216" s="37"/>
      <c r="B216" s="171"/>
      <c r="C216" s="172" t="s">
        <v>357</v>
      </c>
      <c r="D216" s="172" t="s">
        <v>148</v>
      </c>
      <c r="E216" s="173" t="s">
        <v>358</v>
      </c>
      <c r="F216" s="174" t="s">
        <v>359</v>
      </c>
      <c r="G216" s="175" t="s">
        <v>326</v>
      </c>
      <c r="H216" s="176">
        <v>8.2210000000000001</v>
      </c>
      <c r="I216" s="177"/>
      <c r="J216" s="178">
        <f>ROUND(I216*H216,2)</f>
        <v>0</v>
      </c>
      <c r="K216" s="179"/>
      <c r="L216" s="38"/>
      <c r="M216" s="180" t="s">
        <v>1</v>
      </c>
      <c r="N216" s="181" t="s">
        <v>38</v>
      </c>
      <c r="O216" s="76"/>
      <c r="P216" s="182">
        <f>O216*H216</f>
        <v>0</v>
      </c>
      <c r="Q216" s="182">
        <v>0</v>
      </c>
      <c r="R216" s="182">
        <f>Q216*H216</f>
        <v>0</v>
      </c>
      <c r="S216" s="182">
        <v>0</v>
      </c>
      <c r="T216" s="183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84" t="s">
        <v>152</v>
      </c>
      <c r="AT216" s="184" t="s">
        <v>148</v>
      </c>
      <c r="AU216" s="184" t="s">
        <v>82</v>
      </c>
      <c r="AY216" s="18" t="s">
        <v>145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8" t="s">
        <v>80</v>
      </c>
      <c r="BK216" s="185">
        <f>ROUND(I216*H216,2)</f>
        <v>0</v>
      </c>
      <c r="BL216" s="18" t="s">
        <v>152</v>
      </c>
      <c r="BM216" s="184" t="s">
        <v>360</v>
      </c>
    </row>
    <row r="217" s="2" customFormat="1" ht="33" customHeight="1">
      <c r="A217" s="37"/>
      <c r="B217" s="171"/>
      <c r="C217" s="172" t="s">
        <v>361</v>
      </c>
      <c r="D217" s="172" t="s">
        <v>148</v>
      </c>
      <c r="E217" s="173" t="s">
        <v>362</v>
      </c>
      <c r="F217" s="174" t="s">
        <v>363</v>
      </c>
      <c r="G217" s="175" t="s">
        <v>326</v>
      </c>
      <c r="H217" s="176">
        <v>24.09</v>
      </c>
      <c r="I217" s="177"/>
      <c r="J217" s="178">
        <f>ROUND(I217*H217,2)</f>
        <v>0</v>
      </c>
      <c r="K217" s="179"/>
      <c r="L217" s="38"/>
      <c r="M217" s="180" t="s">
        <v>1</v>
      </c>
      <c r="N217" s="181" t="s">
        <v>38</v>
      </c>
      <c r="O217" s="76"/>
      <c r="P217" s="182">
        <f>O217*H217</f>
        <v>0</v>
      </c>
      <c r="Q217" s="182">
        <v>0</v>
      </c>
      <c r="R217" s="182">
        <f>Q217*H217</f>
        <v>0</v>
      </c>
      <c r="S217" s="182">
        <v>0</v>
      </c>
      <c r="T217" s="183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4" t="s">
        <v>152</v>
      </c>
      <c r="AT217" s="184" t="s">
        <v>148</v>
      </c>
      <c r="AU217" s="184" t="s">
        <v>82</v>
      </c>
      <c r="AY217" s="18" t="s">
        <v>145</v>
      </c>
      <c r="BE217" s="185">
        <f>IF(N217="základní",J217,0)</f>
        <v>0</v>
      </c>
      <c r="BF217" s="185">
        <f>IF(N217="snížená",J217,0)</f>
        <v>0</v>
      </c>
      <c r="BG217" s="185">
        <f>IF(N217="zákl. přenesená",J217,0)</f>
        <v>0</v>
      </c>
      <c r="BH217" s="185">
        <f>IF(N217="sníž. přenesená",J217,0)</f>
        <v>0</v>
      </c>
      <c r="BI217" s="185">
        <f>IF(N217="nulová",J217,0)</f>
        <v>0</v>
      </c>
      <c r="BJ217" s="18" t="s">
        <v>80</v>
      </c>
      <c r="BK217" s="185">
        <f>ROUND(I217*H217,2)</f>
        <v>0</v>
      </c>
      <c r="BL217" s="18" t="s">
        <v>152</v>
      </c>
      <c r="BM217" s="184" t="s">
        <v>364</v>
      </c>
    </row>
    <row r="218" s="2" customFormat="1" ht="37.8" customHeight="1">
      <c r="A218" s="37"/>
      <c r="B218" s="171"/>
      <c r="C218" s="172" t="s">
        <v>365</v>
      </c>
      <c r="D218" s="172" t="s">
        <v>148</v>
      </c>
      <c r="E218" s="173" t="s">
        <v>366</v>
      </c>
      <c r="F218" s="174" t="s">
        <v>367</v>
      </c>
      <c r="G218" s="175" t="s">
        <v>326</v>
      </c>
      <c r="H218" s="176">
        <v>1.2689999999999999</v>
      </c>
      <c r="I218" s="177"/>
      <c r="J218" s="178">
        <f>ROUND(I218*H218,2)</f>
        <v>0</v>
      </c>
      <c r="K218" s="179"/>
      <c r="L218" s="38"/>
      <c r="M218" s="180" t="s">
        <v>1</v>
      </c>
      <c r="N218" s="181" t="s">
        <v>38</v>
      </c>
      <c r="O218" s="76"/>
      <c r="P218" s="182">
        <f>O218*H218</f>
        <v>0</v>
      </c>
      <c r="Q218" s="182">
        <v>0</v>
      </c>
      <c r="R218" s="182">
        <f>Q218*H218</f>
        <v>0</v>
      </c>
      <c r="S218" s="182">
        <v>0</v>
      </c>
      <c r="T218" s="183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4" t="s">
        <v>152</v>
      </c>
      <c r="AT218" s="184" t="s">
        <v>148</v>
      </c>
      <c r="AU218" s="184" t="s">
        <v>82</v>
      </c>
      <c r="AY218" s="18" t="s">
        <v>145</v>
      </c>
      <c r="BE218" s="185">
        <f>IF(N218="základní",J218,0)</f>
        <v>0</v>
      </c>
      <c r="BF218" s="185">
        <f>IF(N218="snížená",J218,0)</f>
        <v>0</v>
      </c>
      <c r="BG218" s="185">
        <f>IF(N218="zákl. přenesená",J218,0)</f>
        <v>0</v>
      </c>
      <c r="BH218" s="185">
        <f>IF(N218="sníž. přenesená",J218,0)</f>
        <v>0</v>
      </c>
      <c r="BI218" s="185">
        <f>IF(N218="nulová",J218,0)</f>
        <v>0</v>
      </c>
      <c r="BJ218" s="18" t="s">
        <v>80</v>
      </c>
      <c r="BK218" s="185">
        <f>ROUND(I218*H218,2)</f>
        <v>0</v>
      </c>
      <c r="BL218" s="18" t="s">
        <v>152</v>
      </c>
      <c r="BM218" s="184" t="s">
        <v>368</v>
      </c>
    </row>
    <row r="219" s="12" customFormat="1" ht="22.8" customHeight="1">
      <c r="A219" s="12"/>
      <c r="B219" s="158"/>
      <c r="C219" s="12"/>
      <c r="D219" s="159" t="s">
        <v>72</v>
      </c>
      <c r="E219" s="169" t="s">
        <v>369</v>
      </c>
      <c r="F219" s="169" t="s">
        <v>370</v>
      </c>
      <c r="G219" s="12"/>
      <c r="H219" s="12"/>
      <c r="I219" s="161"/>
      <c r="J219" s="170">
        <f>BK219</f>
        <v>0</v>
      </c>
      <c r="K219" s="12"/>
      <c r="L219" s="158"/>
      <c r="M219" s="163"/>
      <c r="N219" s="164"/>
      <c r="O219" s="164"/>
      <c r="P219" s="165">
        <f>SUM(P220:P221)</f>
        <v>0</v>
      </c>
      <c r="Q219" s="164"/>
      <c r="R219" s="165">
        <f>SUM(R220:R221)</f>
        <v>0</v>
      </c>
      <c r="S219" s="164"/>
      <c r="T219" s="166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159" t="s">
        <v>80</v>
      </c>
      <c r="AT219" s="167" t="s">
        <v>72</v>
      </c>
      <c r="AU219" s="167" t="s">
        <v>80</v>
      </c>
      <c r="AY219" s="159" t="s">
        <v>145</v>
      </c>
      <c r="BK219" s="168">
        <f>SUM(BK220:BK221)</f>
        <v>0</v>
      </c>
    </row>
    <row r="220" s="2" customFormat="1" ht="16.5" customHeight="1">
      <c r="A220" s="37"/>
      <c r="B220" s="171"/>
      <c r="C220" s="172" t="s">
        <v>371</v>
      </c>
      <c r="D220" s="172" t="s">
        <v>148</v>
      </c>
      <c r="E220" s="173" t="s">
        <v>372</v>
      </c>
      <c r="F220" s="174" t="s">
        <v>373</v>
      </c>
      <c r="G220" s="175" t="s">
        <v>326</v>
      </c>
      <c r="H220" s="176">
        <v>0</v>
      </c>
      <c r="I220" s="177"/>
      <c r="J220" s="178">
        <f>ROUND(I220*H220,2)</f>
        <v>0</v>
      </c>
      <c r="K220" s="179"/>
      <c r="L220" s="38"/>
      <c r="M220" s="180" t="s">
        <v>1</v>
      </c>
      <c r="N220" s="181" t="s">
        <v>38</v>
      </c>
      <c r="O220" s="76"/>
      <c r="P220" s="182">
        <f>O220*H220</f>
        <v>0</v>
      </c>
      <c r="Q220" s="182">
        <v>0</v>
      </c>
      <c r="R220" s="182">
        <f>Q220*H220</f>
        <v>0</v>
      </c>
      <c r="S220" s="182">
        <v>0</v>
      </c>
      <c r="T220" s="183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4" t="s">
        <v>152</v>
      </c>
      <c r="AT220" s="184" t="s">
        <v>148</v>
      </c>
      <c r="AU220" s="184" t="s">
        <v>82</v>
      </c>
      <c r="AY220" s="18" t="s">
        <v>145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8" t="s">
        <v>80</v>
      </c>
      <c r="BK220" s="185">
        <f>ROUND(I220*H220,2)</f>
        <v>0</v>
      </c>
      <c r="BL220" s="18" t="s">
        <v>152</v>
      </c>
      <c r="BM220" s="184" t="s">
        <v>374</v>
      </c>
    </row>
    <row r="221" s="2" customFormat="1" ht="24.15" customHeight="1">
      <c r="A221" s="37"/>
      <c r="B221" s="171"/>
      <c r="C221" s="172" t="s">
        <v>375</v>
      </c>
      <c r="D221" s="172" t="s">
        <v>148</v>
      </c>
      <c r="E221" s="173" t="s">
        <v>376</v>
      </c>
      <c r="F221" s="174" t="s">
        <v>377</v>
      </c>
      <c r="G221" s="175" t="s">
        <v>326</v>
      </c>
      <c r="H221" s="176">
        <v>119.197</v>
      </c>
      <c r="I221" s="177"/>
      <c r="J221" s="178">
        <f>ROUND(I221*H221,2)</f>
        <v>0</v>
      </c>
      <c r="K221" s="179"/>
      <c r="L221" s="38"/>
      <c r="M221" s="180" t="s">
        <v>1</v>
      </c>
      <c r="N221" s="181" t="s">
        <v>38</v>
      </c>
      <c r="O221" s="76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184" t="s">
        <v>152</v>
      </c>
      <c r="AT221" s="184" t="s">
        <v>148</v>
      </c>
      <c r="AU221" s="184" t="s">
        <v>82</v>
      </c>
      <c r="AY221" s="18" t="s">
        <v>145</v>
      </c>
      <c r="BE221" s="185">
        <f>IF(N221="základní",J221,0)</f>
        <v>0</v>
      </c>
      <c r="BF221" s="185">
        <f>IF(N221="snížená",J221,0)</f>
        <v>0</v>
      </c>
      <c r="BG221" s="185">
        <f>IF(N221="zákl. přenesená",J221,0)</f>
        <v>0</v>
      </c>
      <c r="BH221" s="185">
        <f>IF(N221="sníž. přenesená",J221,0)</f>
        <v>0</v>
      </c>
      <c r="BI221" s="185">
        <f>IF(N221="nulová",J221,0)</f>
        <v>0</v>
      </c>
      <c r="BJ221" s="18" t="s">
        <v>80</v>
      </c>
      <c r="BK221" s="185">
        <f>ROUND(I221*H221,2)</f>
        <v>0</v>
      </c>
      <c r="BL221" s="18" t="s">
        <v>152</v>
      </c>
      <c r="BM221" s="184" t="s">
        <v>378</v>
      </c>
    </row>
    <row r="222" s="12" customFormat="1" ht="25.92" customHeight="1">
      <c r="A222" s="12"/>
      <c r="B222" s="158"/>
      <c r="C222" s="12"/>
      <c r="D222" s="159" t="s">
        <v>72</v>
      </c>
      <c r="E222" s="160" t="s">
        <v>379</v>
      </c>
      <c r="F222" s="160" t="s">
        <v>380</v>
      </c>
      <c r="G222" s="12"/>
      <c r="H222" s="12"/>
      <c r="I222" s="161"/>
      <c r="J222" s="162">
        <f>BK222</f>
        <v>0</v>
      </c>
      <c r="K222" s="12"/>
      <c r="L222" s="158"/>
      <c r="M222" s="163"/>
      <c r="N222" s="164"/>
      <c r="O222" s="164"/>
      <c r="P222" s="165">
        <f>P223+P227+P231+P243+P246+P249+P259+P261+P271+P281+P284+P306+P328+P342+P351+P360+P387+P419+P433+P442+P454+P460</f>
        <v>0</v>
      </c>
      <c r="Q222" s="164"/>
      <c r="R222" s="165">
        <f>R223+R227+R231+R243+R246+R249+R259+R261+R271+R281+R284+R306+R328+R342+R351+R360+R387+R419+R433+R442+R454+R460</f>
        <v>57.125210134730004</v>
      </c>
      <c r="S222" s="164"/>
      <c r="T222" s="166">
        <f>T223+T227+T231+T243+T246+T249+T259+T261+T271+T281+T284+T306+T328+T342+T351+T360+T387+T419+T433+T442+T454+T460</f>
        <v>26.936887599999999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59" t="s">
        <v>82</v>
      </c>
      <c r="AT222" s="167" t="s">
        <v>72</v>
      </c>
      <c r="AU222" s="167" t="s">
        <v>73</v>
      </c>
      <c r="AY222" s="159" t="s">
        <v>145</v>
      </c>
      <c r="BK222" s="168">
        <f>BK223+BK227+BK231+BK243+BK246+BK249+BK259+BK261+BK271+BK281+BK284+BK306+BK328+BK342+BK351+BK360+BK387+BK419+BK433+BK442+BK454+BK460</f>
        <v>0</v>
      </c>
    </row>
    <row r="223" s="12" customFormat="1" ht="22.8" customHeight="1">
      <c r="A223" s="12"/>
      <c r="B223" s="158"/>
      <c r="C223" s="12"/>
      <c r="D223" s="159" t="s">
        <v>72</v>
      </c>
      <c r="E223" s="169" t="s">
        <v>381</v>
      </c>
      <c r="F223" s="169" t="s">
        <v>382</v>
      </c>
      <c r="G223" s="12"/>
      <c r="H223" s="12"/>
      <c r="I223" s="161"/>
      <c r="J223" s="170">
        <f>BK223</f>
        <v>0</v>
      </c>
      <c r="K223" s="12"/>
      <c r="L223" s="158"/>
      <c r="M223" s="163"/>
      <c r="N223" s="164"/>
      <c r="O223" s="164"/>
      <c r="P223" s="165">
        <f>SUM(P224:P226)</f>
        <v>0</v>
      </c>
      <c r="Q223" s="164"/>
      <c r="R223" s="165">
        <f>SUM(R224:R226)</f>
        <v>0.015900000000000001</v>
      </c>
      <c r="S223" s="164"/>
      <c r="T223" s="166">
        <f>SUM(T224:T226)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59" t="s">
        <v>82</v>
      </c>
      <c r="AT223" s="167" t="s">
        <v>72</v>
      </c>
      <c r="AU223" s="167" t="s">
        <v>80</v>
      </c>
      <c r="AY223" s="159" t="s">
        <v>145</v>
      </c>
      <c r="BK223" s="168">
        <f>SUM(BK224:BK226)</f>
        <v>0</v>
      </c>
    </row>
    <row r="224" s="2" customFormat="1" ht="33" customHeight="1">
      <c r="A224" s="37"/>
      <c r="B224" s="171"/>
      <c r="C224" s="172" t="s">
        <v>383</v>
      </c>
      <c r="D224" s="172" t="s">
        <v>148</v>
      </c>
      <c r="E224" s="173" t="s">
        <v>384</v>
      </c>
      <c r="F224" s="174" t="s">
        <v>385</v>
      </c>
      <c r="G224" s="175" t="s">
        <v>151</v>
      </c>
      <c r="H224" s="176">
        <v>15.9</v>
      </c>
      <c r="I224" s="177"/>
      <c r="J224" s="178">
        <f>ROUND(I224*H224,2)</f>
        <v>0</v>
      </c>
      <c r="K224" s="179"/>
      <c r="L224" s="38"/>
      <c r="M224" s="180" t="s">
        <v>1</v>
      </c>
      <c r="N224" s="181" t="s">
        <v>38</v>
      </c>
      <c r="O224" s="76"/>
      <c r="P224" s="182">
        <f>O224*H224</f>
        <v>0</v>
      </c>
      <c r="Q224" s="182">
        <v>0</v>
      </c>
      <c r="R224" s="182">
        <f>Q224*H224</f>
        <v>0</v>
      </c>
      <c r="S224" s="182">
        <v>0</v>
      </c>
      <c r="T224" s="183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4" t="s">
        <v>179</v>
      </c>
      <c r="AT224" s="184" t="s">
        <v>148</v>
      </c>
      <c r="AU224" s="184" t="s">
        <v>82</v>
      </c>
      <c r="AY224" s="18" t="s">
        <v>145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18" t="s">
        <v>80</v>
      </c>
      <c r="BK224" s="185">
        <f>ROUND(I224*H224,2)</f>
        <v>0</v>
      </c>
      <c r="BL224" s="18" t="s">
        <v>179</v>
      </c>
      <c r="BM224" s="184" t="s">
        <v>386</v>
      </c>
    </row>
    <row r="225" s="2" customFormat="1" ht="16.5" customHeight="1">
      <c r="A225" s="37"/>
      <c r="B225" s="171"/>
      <c r="C225" s="186" t="s">
        <v>221</v>
      </c>
      <c r="D225" s="186" t="s">
        <v>164</v>
      </c>
      <c r="E225" s="187" t="s">
        <v>387</v>
      </c>
      <c r="F225" s="188" t="s">
        <v>388</v>
      </c>
      <c r="G225" s="189" t="s">
        <v>389</v>
      </c>
      <c r="H225" s="190">
        <v>15.9</v>
      </c>
      <c r="I225" s="191"/>
      <c r="J225" s="192">
        <f>ROUND(I225*H225,2)</f>
        <v>0</v>
      </c>
      <c r="K225" s="193"/>
      <c r="L225" s="194"/>
      <c r="M225" s="195" t="s">
        <v>1</v>
      </c>
      <c r="N225" s="196" t="s">
        <v>38</v>
      </c>
      <c r="O225" s="76"/>
      <c r="P225" s="182">
        <f>O225*H225</f>
        <v>0</v>
      </c>
      <c r="Q225" s="182">
        <v>0.001</v>
      </c>
      <c r="R225" s="182">
        <f>Q225*H225</f>
        <v>0.015900000000000001</v>
      </c>
      <c r="S225" s="182">
        <v>0</v>
      </c>
      <c r="T225" s="183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4" t="s">
        <v>206</v>
      </c>
      <c r="AT225" s="184" t="s">
        <v>164</v>
      </c>
      <c r="AU225" s="184" t="s">
        <v>82</v>
      </c>
      <c r="AY225" s="18" t="s">
        <v>145</v>
      </c>
      <c r="BE225" s="185">
        <f>IF(N225="základní",J225,0)</f>
        <v>0</v>
      </c>
      <c r="BF225" s="185">
        <f>IF(N225="snížená",J225,0)</f>
        <v>0</v>
      </c>
      <c r="BG225" s="185">
        <f>IF(N225="zákl. přenesená",J225,0)</f>
        <v>0</v>
      </c>
      <c r="BH225" s="185">
        <f>IF(N225="sníž. přenesená",J225,0)</f>
        <v>0</v>
      </c>
      <c r="BI225" s="185">
        <f>IF(N225="nulová",J225,0)</f>
        <v>0</v>
      </c>
      <c r="BJ225" s="18" t="s">
        <v>80</v>
      </c>
      <c r="BK225" s="185">
        <f>ROUND(I225*H225,2)</f>
        <v>0</v>
      </c>
      <c r="BL225" s="18" t="s">
        <v>179</v>
      </c>
      <c r="BM225" s="184" t="s">
        <v>390</v>
      </c>
    </row>
    <row r="226" s="2" customFormat="1" ht="24.15" customHeight="1">
      <c r="A226" s="37"/>
      <c r="B226" s="171"/>
      <c r="C226" s="172" t="s">
        <v>391</v>
      </c>
      <c r="D226" s="172" t="s">
        <v>148</v>
      </c>
      <c r="E226" s="173" t="s">
        <v>392</v>
      </c>
      <c r="F226" s="174" t="s">
        <v>393</v>
      </c>
      <c r="G226" s="175" t="s">
        <v>326</v>
      </c>
      <c r="H226" s="176">
        <v>0.016</v>
      </c>
      <c r="I226" s="177"/>
      <c r="J226" s="178">
        <f>ROUND(I226*H226,2)</f>
        <v>0</v>
      </c>
      <c r="K226" s="179"/>
      <c r="L226" s="38"/>
      <c r="M226" s="180" t="s">
        <v>1</v>
      </c>
      <c r="N226" s="181" t="s">
        <v>38</v>
      </c>
      <c r="O226" s="76"/>
      <c r="P226" s="182">
        <f>O226*H226</f>
        <v>0</v>
      </c>
      <c r="Q226" s="182">
        <v>0</v>
      </c>
      <c r="R226" s="182">
        <f>Q226*H226</f>
        <v>0</v>
      </c>
      <c r="S226" s="182">
        <v>0</v>
      </c>
      <c r="T226" s="183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84" t="s">
        <v>179</v>
      </c>
      <c r="AT226" s="184" t="s">
        <v>148</v>
      </c>
      <c r="AU226" s="184" t="s">
        <v>82</v>
      </c>
      <c r="AY226" s="18" t="s">
        <v>145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8" t="s">
        <v>80</v>
      </c>
      <c r="BK226" s="185">
        <f>ROUND(I226*H226,2)</f>
        <v>0</v>
      </c>
      <c r="BL226" s="18" t="s">
        <v>179</v>
      </c>
      <c r="BM226" s="184" t="s">
        <v>394</v>
      </c>
    </row>
    <row r="227" s="12" customFormat="1" ht="22.8" customHeight="1">
      <c r="A227" s="12"/>
      <c r="B227" s="158"/>
      <c r="C227" s="12"/>
      <c r="D227" s="159" t="s">
        <v>72</v>
      </c>
      <c r="E227" s="169" t="s">
        <v>395</v>
      </c>
      <c r="F227" s="169" t="s">
        <v>396</v>
      </c>
      <c r="G227" s="12"/>
      <c r="H227" s="12"/>
      <c r="I227" s="161"/>
      <c r="J227" s="170">
        <f>BK227</f>
        <v>0</v>
      </c>
      <c r="K227" s="12"/>
      <c r="L227" s="158"/>
      <c r="M227" s="163"/>
      <c r="N227" s="164"/>
      <c r="O227" s="164"/>
      <c r="P227" s="165">
        <f>SUM(P228:P230)</f>
        <v>0</v>
      </c>
      <c r="Q227" s="164"/>
      <c r="R227" s="165">
        <f>SUM(R228:R230)</f>
        <v>0</v>
      </c>
      <c r="S227" s="164"/>
      <c r="T227" s="166">
        <f>SUM(T228:T230)</f>
        <v>2.1223399999999999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9" t="s">
        <v>82</v>
      </c>
      <c r="AT227" s="167" t="s">
        <v>72</v>
      </c>
      <c r="AU227" s="167" t="s">
        <v>80</v>
      </c>
      <c r="AY227" s="159" t="s">
        <v>145</v>
      </c>
      <c r="BK227" s="168">
        <f>SUM(BK228:BK230)</f>
        <v>0</v>
      </c>
    </row>
    <row r="228" s="2" customFormat="1" ht="24.15" customHeight="1">
      <c r="A228" s="37"/>
      <c r="B228" s="171"/>
      <c r="C228" s="172" t="s">
        <v>397</v>
      </c>
      <c r="D228" s="172" t="s">
        <v>148</v>
      </c>
      <c r="E228" s="173" t="s">
        <v>398</v>
      </c>
      <c r="F228" s="174" t="s">
        <v>399</v>
      </c>
      <c r="G228" s="175" t="s">
        <v>151</v>
      </c>
      <c r="H228" s="176">
        <v>385.88</v>
      </c>
      <c r="I228" s="177"/>
      <c r="J228" s="178">
        <f>ROUND(I228*H228,2)</f>
        <v>0</v>
      </c>
      <c r="K228" s="179"/>
      <c r="L228" s="38"/>
      <c r="M228" s="180" t="s">
        <v>1</v>
      </c>
      <c r="N228" s="181" t="s">
        <v>38</v>
      </c>
      <c r="O228" s="76"/>
      <c r="P228" s="182">
        <f>O228*H228</f>
        <v>0</v>
      </c>
      <c r="Q228" s="182">
        <v>0</v>
      </c>
      <c r="R228" s="182">
        <f>Q228*H228</f>
        <v>0</v>
      </c>
      <c r="S228" s="182">
        <v>0.0054999999999999997</v>
      </c>
      <c r="T228" s="183">
        <f>S228*H228</f>
        <v>2.1223399999999999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4" t="s">
        <v>179</v>
      </c>
      <c r="AT228" s="184" t="s">
        <v>148</v>
      </c>
      <c r="AU228" s="184" t="s">
        <v>82</v>
      </c>
      <c r="AY228" s="18" t="s">
        <v>145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8" t="s">
        <v>80</v>
      </c>
      <c r="BK228" s="185">
        <f>ROUND(I228*H228,2)</f>
        <v>0</v>
      </c>
      <c r="BL228" s="18" t="s">
        <v>179</v>
      </c>
      <c r="BM228" s="184" t="s">
        <v>400</v>
      </c>
    </row>
    <row r="229" s="14" customFormat="1">
      <c r="A229" s="14"/>
      <c r="B229" s="206"/>
      <c r="C229" s="14"/>
      <c r="D229" s="198" t="s">
        <v>274</v>
      </c>
      <c r="E229" s="207" t="s">
        <v>1</v>
      </c>
      <c r="F229" s="208" t="s">
        <v>401</v>
      </c>
      <c r="G229" s="14"/>
      <c r="H229" s="207" t="s">
        <v>1</v>
      </c>
      <c r="I229" s="209"/>
      <c r="J229" s="14"/>
      <c r="K229" s="14"/>
      <c r="L229" s="206"/>
      <c r="M229" s="210"/>
      <c r="N229" s="211"/>
      <c r="O229" s="211"/>
      <c r="P229" s="211"/>
      <c r="Q229" s="211"/>
      <c r="R229" s="211"/>
      <c r="S229" s="211"/>
      <c r="T229" s="21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7" t="s">
        <v>274</v>
      </c>
      <c r="AU229" s="207" t="s">
        <v>82</v>
      </c>
      <c r="AV229" s="14" t="s">
        <v>80</v>
      </c>
      <c r="AW229" s="14" t="s">
        <v>31</v>
      </c>
      <c r="AX229" s="14" t="s">
        <v>73</v>
      </c>
      <c r="AY229" s="207" t="s">
        <v>145</v>
      </c>
    </row>
    <row r="230" s="13" customFormat="1">
      <c r="A230" s="13"/>
      <c r="B230" s="197"/>
      <c r="C230" s="13"/>
      <c r="D230" s="198" t="s">
        <v>274</v>
      </c>
      <c r="E230" s="199" t="s">
        <v>1</v>
      </c>
      <c r="F230" s="200" t="s">
        <v>402</v>
      </c>
      <c r="G230" s="13"/>
      <c r="H230" s="201">
        <v>385.88</v>
      </c>
      <c r="I230" s="202"/>
      <c r="J230" s="13"/>
      <c r="K230" s="13"/>
      <c r="L230" s="197"/>
      <c r="M230" s="203"/>
      <c r="N230" s="204"/>
      <c r="O230" s="204"/>
      <c r="P230" s="204"/>
      <c r="Q230" s="204"/>
      <c r="R230" s="204"/>
      <c r="S230" s="204"/>
      <c r="T230" s="20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9" t="s">
        <v>274</v>
      </c>
      <c r="AU230" s="199" t="s">
        <v>82</v>
      </c>
      <c r="AV230" s="13" t="s">
        <v>82</v>
      </c>
      <c r="AW230" s="13" t="s">
        <v>31</v>
      </c>
      <c r="AX230" s="13" t="s">
        <v>80</v>
      </c>
      <c r="AY230" s="199" t="s">
        <v>145</v>
      </c>
    </row>
    <row r="231" s="12" customFormat="1" ht="22.8" customHeight="1">
      <c r="A231" s="12"/>
      <c r="B231" s="158"/>
      <c r="C231" s="12"/>
      <c r="D231" s="159" t="s">
        <v>72</v>
      </c>
      <c r="E231" s="169" t="s">
        <v>403</v>
      </c>
      <c r="F231" s="169" t="s">
        <v>404</v>
      </c>
      <c r="G231" s="12"/>
      <c r="H231" s="12"/>
      <c r="I231" s="161"/>
      <c r="J231" s="170">
        <f>BK231</f>
        <v>0</v>
      </c>
      <c r="K231" s="12"/>
      <c r="L231" s="158"/>
      <c r="M231" s="163"/>
      <c r="N231" s="164"/>
      <c r="O231" s="164"/>
      <c r="P231" s="165">
        <f>SUM(P232:P242)</f>
        <v>0</v>
      </c>
      <c r="Q231" s="164"/>
      <c r="R231" s="165">
        <f>SUM(R232:R242)</f>
        <v>4.2653486899999997</v>
      </c>
      <c r="S231" s="164"/>
      <c r="T231" s="166">
        <f>SUM(T232:T242)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59" t="s">
        <v>82</v>
      </c>
      <c r="AT231" s="167" t="s">
        <v>72</v>
      </c>
      <c r="AU231" s="167" t="s">
        <v>80</v>
      </c>
      <c r="AY231" s="159" t="s">
        <v>145</v>
      </c>
      <c r="BK231" s="168">
        <f>SUM(BK232:BK242)</f>
        <v>0</v>
      </c>
    </row>
    <row r="232" s="2" customFormat="1" ht="24.15" customHeight="1">
      <c r="A232" s="37"/>
      <c r="B232" s="171"/>
      <c r="C232" s="172" t="s">
        <v>225</v>
      </c>
      <c r="D232" s="172" t="s">
        <v>148</v>
      </c>
      <c r="E232" s="173" t="s">
        <v>405</v>
      </c>
      <c r="F232" s="174" t="s">
        <v>406</v>
      </c>
      <c r="G232" s="175" t="s">
        <v>151</v>
      </c>
      <c r="H232" s="176">
        <v>142.93000000000001</v>
      </c>
      <c r="I232" s="177"/>
      <c r="J232" s="178">
        <f>ROUND(I232*H232,2)</f>
        <v>0</v>
      </c>
      <c r="K232" s="179"/>
      <c r="L232" s="38"/>
      <c r="M232" s="180" t="s">
        <v>1</v>
      </c>
      <c r="N232" s="181" t="s">
        <v>38</v>
      </c>
      <c r="O232" s="76"/>
      <c r="P232" s="182">
        <f>O232*H232</f>
        <v>0</v>
      </c>
      <c r="Q232" s="182">
        <v>0</v>
      </c>
      <c r="R232" s="182">
        <f>Q232*H232</f>
        <v>0</v>
      </c>
      <c r="S232" s="182">
        <v>0</v>
      </c>
      <c r="T232" s="183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84" t="s">
        <v>179</v>
      </c>
      <c r="AT232" s="184" t="s">
        <v>148</v>
      </c>
      <c r="AU232" s="184" t="s">
        <v>82</v>
      </c>
      <c r="AY232" s="18" t="s">
        <v>145</v>
      </c>
      <c r="BE232" s="185">
        <f>IF(N232="základní",J232,0)</f>
        <v>0</v>
      </c>
      <c r="BF232" s="185">
        <f>IF(N232="snížená",J232,0)</f>
        <v>0</v>
      </c>
      <c r="BG232" s="185">
        <f>IF(N232="zákl. přenesená",J232,0)</f>
        <v>0</v>
      </c>
      <c r="BH232" s="185">
        <f>IF(N232="sníž. přenesená",J232,0)</f>
        <v>0</v>
      </c>
      <c r="BI232" s="185">
        <f>IF(N232="nulová",J232,0)</f>
        <v>0</v>
      </c>
      <c r="BJ232" s="18" t="s">
        <v>80</v>
      </c>
      <c r="BK232" s="185">
        <f>ROUND(I232*H232,2)</f>
        <v>0</v>
      </c>
      <c r="BL232" s="18" t="s">
        <v>179</v>
      </c>
      <c r="BM232" s="184" t="s">
        <v>407</v>
      </c>
    </row>
    <row r="233" s="2" customFormat="1" ht="21.75" customHeight="1">
      <c r="A233" s="37"/>
      <c r="B233" s="171"/>
      <c r="C233" s="186" t="s">
        <v>408</v>
      </c>
      <c r="D233" s="186" t="s">
        <v>164</v>
      </c>
      <c r="E233" s="187" t="s">
        <v>409</v>
      </c>
      <c r="F233" s="188" t="s">
        <v>410</v>
      </c>
      <c r="G233" s="189" t="s">
        <v>151</v>
      </c>
      <c r="H233" s="190">
        <v>145.78899999999999</v>
      </c>
      <c r="I233" s="191"/>
      <c r="J233" s="192">
        <f>ROUND(I233*H233,2)</f>
        <v>0</v>
      </c>
      <c r="K233" s="193"/>
      <c r="L233" s="194"/>
      <c r="M233" s="195" t="s">
        <v>1</v>
      </c>
      <c r="N233" s="196" t="s">
        <v>38</v>
      </c>
      <c r="O233" s="76"/>
      <c r="P233" s="182">
        <f>O233*H233</f>
        <v>0</v>
      </c>
      <c r="Q233" s="182">
        <v>0.00313</v>
      </c>
      <c r="R233" s="182">
        <f>Q233*H233</f>
        <v>0.45631956999999995</v>
      </c>
      <c r="S233" s="182">
        <v>0</v>
      </c>
      <c r="T233" s="183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4" t="s">
        <v>206</v>
      </c>
      <c r="AT233" s="184" t="s">
        <v>164</v>
      </c>
      <c r="AU233" s="184" t="s">
        <v>82</v>
      </c>
      <c r="AY233" s="18" t="s">
        <v>145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8" t="s">
        <v>80</v>
      </c>
      <c r="BK233" s="185">
        <f>ROUND(I233*H233,2)</f>
        <v>0</v>
      </c>
      <c r="BL233" s="18" t="s">
        <v>179</v>
      </c>
      <c r="BM233" s="184" t="s">
        <v>411</v>
      </c>
    </row>
    <row r="234" s="2" customFormat="1" ht="37.8" customHeight="1">
      <c r="A234" s="37"/>
      <c r="B234" s="171"/>
      <c r="C234" s="172" t="s">
        <v>256</v>
      </c>
      <c r="D234" s="172" t="s">
        <v>148</v>
      </c>
      <c r="E234" s="173" t="s">
        <v>412</v>
      </c>
      <c r="F234" s="174" t="s">
        <v>413</v>
      </c>
      <c r="G234" s="175" t="s">
        <v>151</v>
      </c>
      <c r="H234" s="176">
        <v>172.65000000000001</v>
      </c>
      <c r="I234" s="177"/>
      <c r="J234" s="178">
        <f>ROUND(I234*H234,2)</f>
        <v>0</v>
      </c>
      <c r="K234" s="179"/>
      <c r="L234" s="38"/>
      <c r="M234" s="180" t="s">
        <v>1</v>
      </c>
      <c r="N234" s="181" t="s">
        <v>38</v>
      </c>
      <c r="O234" s="76"/>
      <c r="P234" s="182">
        <f>O234*H234</f>
        <v>0</v>
      </c>
      <c r="Q234" s="182">
        <v>0.0060600000000000003</v>
      </c>
      <c r="R234" s="182">
        <f>Q234*H234</f>
        <v>1.0462590000000001</v>
      </c>
      <c r="S234" s="182">
        <v>0</v>
      </c>
      <c r="T234" s="183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184" t="s">
        <v>179</v>
      </c>
      <c r="AT234" s="184" t="s">
        <v>148</v>
      </c>
      <c r="AU234" s="184" t="s">
        <v>82</v>
      </c>
      <c r="AY234" s="18" t="s">
        <v>145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8" t="s">
        <v>80</v>
      </c>
      <c r="BK234" s="185">
        <f>ROUND(I234*H234,2)</f>
        <v>0</v>
      </c>
      <c r="BL234" s="18" t="s">
        <v>179</v>
      </c>
      <c r="BM234" s="184" t="s">
        <v>414</v>
      </c>
    </row>
    <row r="235" s="2" customFormat="1" ht="24.15" customHeight="1">
      <c r="A235" s="37"/>
      <c r="B235" s="171"/>
      <c r="C235" s="186" t="s">
        <v>415</v>
      </c>
      <c r="D235" s="186" t="s">
        <v>164</v>
      </c>
      <c r="E235" s="187" t="s">
        <v>416</v>
      </c>
      <c r="F235" s="188" t="s">
        <v>417</v>
      </c>
      <c r="G235" s="189" t="s">
        <v>151</v>
      </c>
      <c r="H235" s="190">
        <v>181.28299999999999</v>
      </c>
      <c r="I235" s="191"/>
      <c r="J235" s="192">
        <f>ROUND(I235*H235,2)</f>
        <v>0</v>
      </c>
      <c r="K235" s="193"/>
      <c r="L235" s="194"/>
      <c r="M235" s="195" t="s">
        <v>1</v>
      </c>
      <c r="N235" s="196" t="s">
        <v>38</v>
      </c>
      <c r="O235" s="76"/>
      <c r="P235" s="182">
        <f>O235*H235</f>
        <v>0</v>
      </c>
      <c r="Q235" s="182">
        <v>0.0030000000000000001</v>
      </c>
      <c r="R235" s="182">
        <f>Q235*H235</f>
        <v>0.54384900000000003</v>
      </c>
      <c r="S235" s="182">
        <v>0</v>
      </c>
      <c r="T235" s="183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4" t="s">
        <v>206</v>
      </c>
      <c r="AT235" s="184" t="s">
        <v>164</v>
      </c>
      <c r="AU235" s="184" t="s">
        <v>82</v>
      </c>
      <c r="AY235" s="18" t="s">
        <v>145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18" t="s">
        <v>80</v>
      </c>
      <c r="BK235" s="185">
        <f>ROUND(I235*H235,2)</f>
        <v>0</v>
      </c>
      <c r="BL235" s="18" t="s">
        <v>179</v>
      </c>
      <c r="BM235" s="184" t="s">
        <v>418</v>
      </c>
    </row>
    <row r="236" s="2" customFormat="1" ht="33" customHeight="1">
      <c r="A236" s="37"/>
      <c r="B236" s="171"/>
      <c r="C236" s="172" t="s">
        <v>228</v>
      </c>
      <c r="D236" s="172" t="s">
        <v>148</v>
      </c>
      <c r="E236" s="173" t="s">
        <v>419</v>
      </c>
      <c r="F236" s="174" t="s">
        <v>420</v>
      </c>
      <c r="G236" s="175" t="s">
        <v>151</v>
      </c>
      <c r="H236" s="176">
        <v>313.60000000000002</v>
      </c>
      <c r="I236" s="177"/>
      <c r="J236" s="178">
        <f>ROUND(I236*H236,2)</f>
        <v>0</v>
      </c>
      <c r="K236" s="179"/>
      <c r="L236" s="38"/>
      <c r="M236" s="180" t="s">
        <v>1</v>
      </c>
      <c r="N236" s="181" t="s">
        <v>38</v>
      </c>
      <c r="O236" s="76"/>
      <c r="P236" s="182">
        <f>O236*H236</f>
        <v>0</v>
      </c>
      <c r="Q236" s="182">
        <v>0.0001572</v>
      </c>
      <c r="R236" s="182">
        <f>Q236*H236</f>
        <v>0.049297920000000002</v>
      </c>
      <c r="S236" s="182">
        <v>0</v>
      </c>
      <c r="T236" s="183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4" t="s">
        <v>179</v>
      </c>
      <c r="AT236" s="184" t="s">
        <v>148</v>
      </c>
      <c r="AU236" s="184" t="s">
        <v>82</v>
      </c>
      <c r="AY236" s="18" t="s">
        <v>145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8" t="s">
        <v>80</v>
      </c>
      <c r="BK236" s="185">
        <f>ROUND(I236*H236,2)</f>
        <v>0</v>
      </c>
      <c r="BL236" s="18" t="s">
        <v>179</v>
      </c>
      <c r="BM236" s="184" t="s">
        <v>421</v>
      </c>
    </row>
    <row r="237" s="2" customFormat="1" ht="24.15" customHeight="1">
      <c r="A237" s="37"/>
      <c r="B237" s="171"/>
      <c r="C237" s="186" t="s">
        <v>422</v>
      </c>
      <c r="D237" s="186" t="s">
        <v>164</v>
      </c>
      <c r="E237" s="187" t="s">
        <v>423</v>
      </c>
      <c r="F237" s="188" t="s">
        <v>424</v>
      </c>
      <c r="G237" s="189" t="s">
        <v>151</v>
      </c>
      <c r="H237" s="190">
        <v>319.87200000000001</v>
      </c>
      <c r="I237" s="191"/>
      <c r="J237" s="192">
        <f>ROUND(I237*H237,2)</f>
        <v>0</v>
      </c>
      <c r="K237" s="193"/>
      <c r="L237" s="194"/>
      <c r="M237" s="195" t="s">
        <v>1</v>
      </c>
      <c r="N237" s="196" t="s">
        <v>38</v>
      </c>
      <c r="O237" s="76"/>
      <c r="P237" s="182">
        <f>O237*H237</f>
        <v>0</v>
      </c>
      <c r="Q237" s="182">
        <v>0.0048999999999999998</v>
      </c>
      <c r="R237" s="182">
        <f>Q237*H237</f>
        <v>1.5673728</v>
      </c>
      <c r="S237" s="182">
        <v>0</v>
      </c>
      <c r="T237" s="183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4" t="s">
        <v>206</v>
      </c>
      <c r="AT237" s="184" t="s">
        <v>164</v>
      </c>
      <c r="AU237" s="184" t="s">
        <v>82</v>
      </c>
      <c r="AY237" s="18" t="s">
        <v>145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8" t="s">
        <v>80</v>
      </c>
      <c r="BK237" s="185">
        <f>ROUND(I237*H237,2)</f>
        <v>0</v>
      </c>
      <c r="BL237" s="18" t="s">
        <v>179</v>
      </c>
      <c r="BM237" s="184" t="s">
        <v>425</v>
      </c>
    </row>
    <row r="238" s="2" customFormat="1" ht="33" customHeight="1">
      <c r="A238" s="37"/>
      <c r="B238" s="171"/>
      <c r="C238" s="172" t="s">
        <v>426</v>
      </c>
      <c r="D238" s="172" t="s">
        <v>148</v>
      </c>
      <c r="E238" s="173" t="s">
        <v>427</v>
      </c>
      <c r="F238" s="174" t="s">
        <v>428</v>
      </c>
      <c r="G238" s="175" t="s">
        <v>151</v>
      </c>
      <c r="H238" s="176">
        <v>313.60000000000002</v>
      </c>
      <c r="I238" s="177"/>
      <c r="J238" s="178">
        <f>ROUND(I238*H238,2)</f>
        <v>0</v>
      </c>
      <c r="K238" s="179"/>
      <c r="L238" s="38"/>
      <c r="M238" s="180" t="s">
        <v>1</v>
      </c>
      <c r="N238" s="181" t="s">
        <v>38</v>
      </c>
      <c r="O238" s="76"/>
      <c r="P238" s="182">
        <f>O238*H238</f>
        <v>0</v>
      </c>
      <c r="Q238" s="182">
        <v>1.0499999999999999E-05</v>
      </c>
      <c r="R238" s="182">
        <f>Q238*H238</f>
        <v>0.0032928000000000002</v>
      </c>
      <c r="S238" s="182">
        <v>0</v>
      </c>
      <c r="T238" s="183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84" t="s">
        <v>179</v>
      </c>
      <c r="AT238" s="184" t="s">
        <v>148</v>
      </c>
      <c r="AU238" s="184" t="s">
        <v>82</v>
      </c>
      <c r="AY238" s="18" t="s">
        <v>145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8" t="s">
        <v>80</v>
      </c>
      <c r="BK238" s="185">
        <f>ROUND(I238*H238,2)</f>
        <v>0</v>
      </c>
      <c r="BL238" s="18" t="s">
        <v>179</v>
      </c>
      <c r="BM238" s="184" t="s">
        <v>429</v>
      </c>
    </row>
    <row r="239" s="2" customFormat="1" ht="24.15" customHeight="1">
      <c r="A239" s="37"/>
      <c r="B239" s="171"/>
      <c r="C239" s="186" t="s">
        <v>430</v>
      </c>
      <c r="D239" s="186" t="s">
        <v>164</v>
      </c>
      <c r="E239" s="187" t="s">
        <v>431</v>
      </c>
      <c r="F239" s="188" t="s">
        <v>432</v>
      </c>
      <c r="G239" s="189" t="s">
        <v>151</v>
      </c>
      <c r="H239" s="190">
        <v>344.95999999999998</v>
      </c>
      <c r="I239" s="191"/>
      <c r="J239" s="192">
        <f>ROUND(I239*H239,2)</f>
        <v>0</v>
      </c>
      <c r="K239" s="193"/>
      <c r="L239" s="194"/>
      <c r="M239" s="195" t="s">
        <v>1</v>
      </c>
      <c r="N239" s="196" t="s">
        <v>38</v>
      </c>
      <c r="O239" s="76"/>
      <c r="P239" s="182">
        <f>O239*H239</f>
        <v>0</v>
      </c>
      <c r="Q239" s="182">
        <v>0.00017000000000000001</v>
      </c>
      <c r="R239" s="182">
        <f>Q239*H239</f>
        <v>0.058643199999999999</v>
      </c>
      <c r="S239" s="182">
        <v>0</v>
      </c>
      <c r="T239" s="183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184" t="s">
        <v>206</v>
      </c>
      <c r="AT239" s="184" t="s">
        <v>164</v>
      </c>
      <c r="AU239" s="184" t="s">
        <v>82</v>
      </c>
      <c r="AY239" s="18" t="s">
        <v>145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18" t="s">
        <v>80</v>
      </c>
      <c r="BK239" s="185">
        <f>ROUND(I239*H239,2)</f>
        <v>0</v>
      </c>
      <c r="BL239" s="18" t="s">
        <v>179</v>
      </c>
      <c r="BM239" s="184" t="s">
        <v>433</v>
      </c>
    </row>
    <row r="240" s="2" customFormat="1" ht="24.15" customHeight="1">
      <c r="A240" s="37"/>
      <c r="B240" s="171"/>
      <c r="C240" s="172" t="s">
        <v>251</v>
      </c>
      <c r="D240" s="172" t="s">
        <v>148</v>
      </c>
      <c r="E240" s="173" t="s">
        <v>434</v>
      </c>
      <c r="F240" s="174" t="s">
        <v>435</v>
      </c>
      <c r="G240" s="175" t="s">
        <v>151</v>
      </c>
      <c r="H240" s="176">
        <v>348.5</v>
      </c>
      <c r="I240" s="177"/>
      <c r="J240" s="178">
        <f>ROUND(I240*H240,2)</f>
        <v>0</v>
      </c>
      <c r="K240" s="179"/>
      <c r="L240" s="38"/>
      <c r="M240" s="180" t="s">
        <v>1</v>
      </c>
      <c r="N240" s="181" t="s">
        <v>38</v>
      </c>
      <c r="O240" s="76"/>
      <c r="P240" s="182">
        <f>O240*H240</f>
        <v>0</v>
      </c>
      <c r="Q240" s="182">
        <v>0</v>
      </c>
      <c r="R240" s="182">
        <f>Q240*H240</f>
        <v>0</v>
      </c>
      <c r="S240" s="182">
        <v>0</v>
      </c>
      <c r="T240" s="183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4" t="s">
        <v>179</v>
      </c>
      <c r="AT240" s="184" t="s">
        <v>148</v>
      </c>
      <c r="AU240" s="184" t="s">
        <v>82</v>
      </c>
      <c r="AY240" s="18" t="s">
        <v>145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8" t="s">
        <v>80</v>
      </c>
      <c r="BK240" s="185">
        <f>ROUND(I240*H240,2)</f>
        <v>0</v>
      </c>
      <c r="BL240" s="18" t="s">
        <v>179</v>
      </c>
      <c r="BM240" s="184" t="s">
        <v>436</v>
      </c>
    </row>
    <row r="241" s="2" customFormat="1" ht="24.15" customHeight="1">
      <c r="A241" s="37"/>
      <c r="B241" s="171"/>
      <c r="C241" s="186" t="s">
        <v>437</v>
      </c>
      <c r="D241" s="186" t="s">
        <v>164</v>
      </c>
      <c r="E241" s="187" t="s">
        <v>438</v>
      </c>
      <c r="F241" s="188" t="s">
        <v>439</v>
      </c>
      <c r="G241" s="189" t="s">
        <v>151</v>
      </c>
      <c r="H241" s="190">
        <v>355.47000000000003</v>
      </c>
      <c r="I241" s="191"/>
      <c r="J241" s="192">
        <f>ROUND(I241*H241,2)</f>
        <v>0</v>
      </c>
      <c r="K241" s="193"/>
      <c r="L241" s="194"/>
      <c r="M241" s="195" t="s">
        <v>1</v>
      </c>
      <c r="N241" s="196" t="s">
        <v>38</v>
      </c>
      <c r="O241" s="76"/>
      <c r="P241" s="182">
        <f>O241*H241</f>
        <v>0</v>
      </c>
      <c r="Q241" s="182">
        <v>0.0015200000000000001</v>
      </c>
      <c r="R241" s="182">
        <f>Q241*H241</f>
        <v>0.54031440000000008</v>
      </c>
      <c r="S241" s="182">
        <v>0</v>
      </c>
      <c r="T241" s="183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4" t="s">
        <v>206</v>
      </c>
      <c r="AT241" s="184" t="s">
        <v>164</v>
      </c>
      <c r="AU241" s="184" t="s">
        <v>82</v>
      </c>
      <c r="AY241" s="18" t="s">
        <v>145</v>
      </c>
      <c r="BE241" s="185">
        <f>IF(N241="základní",J241,0)</f>
        <v>0</v>
      </c>
      <c r="BF241" s="185">
        <f>IF(N241="snížená",J241,0)</f>
        <v>0</v>
      </c>
      <c r="BG241" s="185">
        <f>IF(N241="zákl. přenesená",J241,0)</f>
        <v>0</v>
      </c>
      <c r="BH241" s="185">
        <f>IF(N241="sníž. přenesená",J241,0)</f>
        <v>0</v>
      </c>
      <c r="BI241" s="185">
        <f>IF(N241="nulová",J241,0)</f>
        <v>0</v>
      </c>
      <c r="BJ241" s="18" t="s">
        <v>80</v>
      </c>
      <c r="BK241" s="185">
        <f>ROUND(I241*H241,2)</f>
        <v>0</v>
      </c>
      <c r="BL241" s="18" t="s">
        <v>179</v>
      </c>
      <c r="BM241" s="184" t="s">
        <v>440</v>
      </c>
    </row>
    <row r="242" s="2" customFormat="1" ht="24.15" customHeight="1">
      <c r="A242" s="37"/>
      <c r="B242" s="171"/>
      <c r="C242" s="172" t="s">
        <v>441</v>
      </c>
      <c r="D242" s="172" t="s">
        <v>148</v>
      </c>
      <c r="E242" s="173" t="s">
        <v>442</v>
      </c>
      <c r="F242" s="174" t="s">
        <v>443</v>
      </c>
      <c r="G242" s="175" t="s">
        <v>326</v>
      </c>
      <c r="H242" s="176">
        <v>4.2649999999999997</v>
      </c>
      <c r="I242" s="177"/>
      <c r="J242" s="178">
        <f>ROUND(I242*H242,2)</f>
        <v>0</v>
      </c>
      <c r="K242" s="179"/>
      <c r="L242" s="38"/>
      <c r="M242" s="180" t="s">
        <v>1</v>
      </c>
      <c r="N242" s="181" t="s">
        <v>38</v>
      </c>
      <c r="O242" s="76"/>
      <c r="P242" s="182">
        <f>O242*H242</f>
        <v>0</v>
      </c>
      <c r="Q242" s="182">
        <v>0</v>
      </c>
      <c r="R242" s="182">
        <f>Q242*H242</f>
        <v>0</v>
      </c>
      <c r="S242" s="182">
        <v>0</v>
      </c>
      <c r="T242" s="183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4" t="s">
        <v>179</v>
      </c>
      <c r="AT242" s="184" t="s">
        <v>148</v>
      </c>
      <c r="AU242" s="184" t="s">
        <v>82</v>
      </c>
      <c r="AY242" s="18" t="s">
        <v>145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8" t="s">
        <v>80</v>
      </c>
      <c r="BK242" s="185">
        <f>ROUND(I242*H242,2)</f>
        <v>0</v>
      </c>
      <c r="BL242" s="18" t="s">
        <v>179</v>
      </c>
      <c r="BM242" s="184" t="s">
        <v>444</v>
      </c>
    </row>
    <row r="243" s="12" customFormat="1" ht="22.8" customHeight="1">
      <c r="A243" s="12"/>
      <c r="B243" s="158"/>
      <c r="C243" s="12"/>
      <c r="D243" s="159" t="s">
        <v>72</v>
      </c>
      <c r="E243" s="169" t="s">
        <v>445</v>
      </c>
      <c r="F243" s="169" t="s">
        <v>446</v>
      </c>
      <c r="G243" s="12"/>
      <c r="H243" s="12"/>
      <c r="I243" s="161"/>
      <c r="J243" s="170">
        <f>BK243</f>
        <v>0</v>
      </c>
      <c r="K243" s="12"/>
      <c r="L243" s="158"/>
      <c r="M243" s="163"/>
      <c r="N243" s="164"/>
      <c r="O243" s="164"/>
      <c r="P243" s="165">
        <f>SUM(P244:P245)</f>
        <v>0</v>
      </c>
      <c r="Q243" s="164"/>
      <c r="R243" s="165">
        <f>SUM(R244:R245)</f>
        <v>0.01152768</v>
      </c>
      <c r="S243" s="164"/>
      <c r="T243" s="166">
        <f>SUM(T244:T245)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59" t="s">
        <v>82</v>
      </c>
      <c r="AT243" s="167" t="s">
        <v>72</v>
      </c>
      <c r="AU243" s="167" t="s">
        <v>80</v>
      </c>
      <c r="AY243" s="159" t="s">
        <v>145</v>
      </c>
      <c r="BK243" s="168">
        <f>SUM(BK244:BK245)</f>
        <v>0</v>
      </c>
    </row>
    <row r="244" s="2" customFormat="1" ht="24.15" customHeight="1">
      <c r="A244" s="37"/>
      <c r="B244" s="171"/>
      <c r="C244" s="172" t="s">
        <v>260</v>
      </c>
      <c r="D244" s="172" t="s">
        <v>148</v>
      </c>
      <c r="E244" s="173" t="s">
        <v>447</v>
      </c>
      <c r="F244" s="174" t="s">
        <v>448</v>
      </c>
      <c r="G244" s="175" t="s">
        <v>205</v>
      </c>
      <c r="H244" s="176">
        <v>15.800000000000001</v>
      </c>
      <c r="I244" s="177"/>
      <c r="J244" s="178">
        <f>ROUND(I244*H244,2)</f>
        <v>0</v>
      </c>
      <c r="K244" s="179"/>
      <c r="L244" s="38"/>
      <c r="M244" s="180" t="s">
        <v>1</v>
      </c>
      <c r="N244" s="181" t="s">
        <v>38</v>
      </c>
      <c r="O244" s="76"/>
      <c r="P244" s="182">
        <f>O244*H244</f>
        <v>0</v>
      </c>
      <c r="Q244" s="182">
        <v>0.00072959999999999995</v>
      </c>
      <c r="R244" s="182">
        <f>Q244*H244</f>
        <v>0.01152768</v>
      </c>
      <c r="S244" s="182">
        <v>0</v>
      </c>
      <c r="T244" s="183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4" t="s">
        <v>179</v>
      </c>
      <c r="AT244" s="184" t="s">
        <v>148</v>
      </c>
      <c r="AU244" s="184" t="s">
        <v>82</v>
      </c>
      <c r="AY244" s="18" t="s">
        <v>145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8" t="s">
        <v>80</v>
      </c>
      <c r="BK244" s="185">
        <f>ROUND(I244*H244,2)</f>
        <v>0</v>
      </c>
      <c r="BL244" s="18" t="s">
        <v>179</v>
      </c>
      <c r="BM244" s="184" t="s">
        <v>449</v>
      </c>
    </row>
    <row r="245" s="2" customFormat="1" ht="24.15" customHeight="1">
      <c r="A245" s="37"/>
      <c r="B245" s="171"/>
      <c r="C245" s="172" t="s">
        <v>450</v>
      </c>
      <c r="D245" s="172" t="s">
        <v>148</v>
      </c>
      <c r="E245" s="173" t="s">
        <v>451</v>
      </c>
      <c r="F245" s="174" t="s">
        <v>452</v>
      </c>
      <c r="G245" s="175" t="s">
        <v>326</v>
      </c>
      <c r="H245" s="176">
        <v>0.012</v>
      </c>
      <c r="I245" s="177"/>
      <c r="J245" s="178">
        <f>ROUND(I245*H245,2)</f>
        <v>0</v>
      </c>
      <c r="K245" s="179"/>
      <c r="L245" s="38"/>
      <c r="M245" s="180" t="s">
        <v>1</v>
      </c>
      <c r="N245" s="181" t="s">
        <v>38</v>
      </c>
      <c r="O245" s="76"/>
      <c r="P245" s="182">
        <f>O245*H245</f>
        <v>0</v>
      </c>
      <c r="Q245" s="182">
        <v>0</v>
      </c>
      <c r="R245" s="182">
        <f>Q245*H245</f>
        <v>0</v>
      </c>
      <c r="S245" s="182">
        <v>0</v>
      </c>
      <c r="T245" s="183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84" t="s">
        <v>179</v>
      </c>
      <c r="AT245" s="184" t="s">
        <v>148</v>
      </c>
      <c r="AU245" s="184" t="s">
        <v>82</v>
      </c>
      <c r="AY245" s="18" t="s">
        <v>145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8" t="s">
        <v>80</v>
      </c>
      <c r="BK245" s="185">
        <f>ROUND(I245*H245,2)</f>
        <v>0</v>
      </c>
      <c r="BL245" s="18" t="s">
        <v>179</v>
      </c>
      <c r="BM245" s="184" t="s">
        <v>453</v>
      </c>
    </row>
    <row r="246" s="12" customFormat="1" ht="22.8" customHeight="1">
      <c r="A246" s="12"/>
      <c r="B246" s="158"/>
      <c r="C246" s="12"/>
      <c r="D246" s="159" t="s">
        <v>72</v>
      </c>
      <c r="E246" s="169" t="s">
        <v>454</v>
      </c>
      <c r="F246" s="169" t="s">
        <v>455</v>
      </c>
      <c r="G246" s="12"/>
      <c r="H246" s="12"/>
      <c r="I246" s="161"/>
      <c r="J246" s="170">
        <f>BK246</f>
        <v>0</v>
      </c>
      <c r="K246" s="12"/>
      <c r="L246" s="158"/>
      <c r="M246" s="163"/>
      <c r="N246" s="164"/>
      <c r="O246" s="164"/>
      <c r="P246" s="165">
        <f>SUM(P247:P248)</f>
        <v>0</v>
      </c>
      <c r="Q246" s="164"/>
      <c r="R246" s="165">
        <f>SUM(R247:R248)</f>
        <v>0.0294805</v>
      </c>
      <c r="S246" s="164"/>
      <c r="T246" s="166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59" t="s">
        <v>82</v>
      </c>
      <c r="AT246" s="167" t="s">
        <v>72</v>
      </c>
      <c r="AU246" s="167" t="s">
        <v>80</v>
      </c>
      <c r="AY246" s="159" t="s">
        <v>145</v>
      </c>
      <c r="BK246" s="168">
        <f>SUM(BK247:BK248)</f>
        <v>0</v>
      </c>
    </row>
    <row r="247" s="2" customFormat="1" ht="24.15" customHeight="1">
      <c r="A247" s="37"/>
      <c r="B247" s="171"/>
      <c r="C247" s="172" t="s">
        <v>456</v>
      </c>
      <c r="D247" s="172" t="s">
        <v>148</v>
      </c>
      <c r="E247" s="173" t="s">
        <v>457</v>
      </c>
      <c r="F247" s="174" t="s">
        <v>458</v>
      </c>
      <c r="G247" s="175" t="s">
        <v>205</v>
      </c>
      <c r="H247" s="176">
        <v>35</v>
      </c>
      <c r="I247" s="177"/>
      <c r="J247" s="178">
        <f>ROUND(I247*H247,2)</f>
        <v>0</v>
      </c>
      <c r="K247" s="179"/>
      <c r="L247" s="38"/>
      <c r="M247" s="180" t="s">
        <v>1</v>
      </c>
      <c r="N247" s="181" t="s">
        <v>38</v>
      </c>
      <c r="O247" s="76"/>
      <c r="P247" s="182">
        <f>O247*H247</f>
        <v>0</v>
      </c>
      <c r="Q247" s="182">
        <v>0.00084230000000000004</v>
      </c>
      <c r="R247" s="182">
        <f>Q247*H247</f>
        <v>0.0294805</v>
      </c>
      <c r="S247" s="182">
        <v>0</v>
      </c>
      <c r="T247" s="183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4" t="s">
        <v>179</v>
      </c>
      <c r="AT247" s="184" t="s">
        <v>148</v>
      </c>
      <c r="AU247" s="184" t="s">
        <v>82</v>
      </c>
      <c r="AY247" s="18" t="s">
        <v>145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8" t="s">
        <v>80</v>
      </c>
      <c r="BK247" s="185">
        <f>ROUND(I247*H247,2)</f>
        <v>0</v>
      </c>
      <c r="BL247" s="18" t="s">
        <v>179</v>
      </c>
      <c r="BM247" s="184" t="s">
        <v>459</v>
      </c>
    </row>
    <row r="248" s="2" customFormat="1" ht="24.15" customHeight="1">
      <c r="A248" s="37"/>
      <c r="B248" s="171"/>
      <c r="C248" s="172" t="s">
        <v>460</v>
      </c>
      <c r="D248" s="172" t="s">
        <v>148</v>
      </c>
      <c r="E248" s="173" t="s">
        <v>461</v>
      </c>
      <c r="F248" s="174" t="s">
        <v>462</v>
      </c>
      <c r="G248" s="175" t="s">
        <v>326</v>
      </c>
      <c r="H248" s="176">
        <v>0.029000000000000001</v>
      </c>
      <c r="I248" s="177"/>
      <c r="J248" s="178">
        <f>ROUND(I248*H248,2)</f>
        <v>0</v>
      </c>
      <c r="K248" s="179"/>
      <c r="L248" s="38"/>
      <c r="M248" s="180" t="s">
        <v>1</v>
      </c>
      <c r="N248" s="181" t="s">
        <v>38</v>
      </c>
      <c r="O248" s="76"/>
      <c r="P248" s="182">
        <f>O248*H248</f>
        <v>0</v>
      </c>
      <c r="Q248" s="182">
        <v>0</v>
      </c>
      <c r="R248" s="182">
        <f>Q248*H248</f>
        <v>0</v>
      </c>
      <c r="S248" s="182">
        <v>0</v>
      </c>
      <c r="T248" s="183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184" t="s">
        <v>179</v>
      </c>
      <c r="AT248" s="184" t="s">
        <v>148</v>
      </c>
      <c r="AU248" s="184" t="s">
        <v>82</v>
      </c>
      <c r="AY248" s="18" t="s">
        <v>145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8" t="s">
        <v>80</v>
      </c>
      <c r="BK248" s="185">
        <f>ROUND(I248*H248,2)</f>
        <v>0</v>
      </c>
      <c r="BL248" s="18" t="s">
        <v>179</v>
      </c>
      <c r="BM248" s="184" t="s">
        <v>463</v>
      </c>
    </row>
    <row r="249" s="12" customFormat="1" ht="22.8" customHeight="1">
      <c r="A249" s="12"/>
      <c r="B249" s="158"/>
      <c r="C249" s="12"/>
      <c r="D249" s="159" t="s">
        <v>72</v>
      </c>
      <c r="E249" s="169" t="s">
        <v>464</v>
      </c>
      <c r="F249" s="169" t="s">
        <v>465</v>
      </c>
      <c r="G249" s="12"/>
      <c r="H249" s="12"/>
      <c r="I249" s="161"/>
      <c r="J249" s="170">
        <f>BK249</f>
        <v>0</v>
      </c>
      <c r="K249" s="12"/>
      <c r="L249" s="158"/>
      <c r="M249" s="163"/>
      <c r="N249" s="164"/>
      <c r="O249" s="164"/>
      <c r="P249" s="165">
        <f>SUM(P250:P258)</f>
        <v>0</v>
      </c>
      <c r="Q249" s="164"/>
      <c r="R249" s="165">
        <f>SUM(R250:R258)</f>
        <v>0.23328360950000002</v>
      </c>
      <c r="S249" s="164"/>
      <c r="T249" s="166">
        <f>SUM(T250:T258)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9" t="s">
        <v>82</v>
      </c>
      <c r="AT249" s="167" t="s">
        <v>72</v>
      </c>
      <c r="AU249" s="167" t="s">
        <v>80</v>
      </c>
      <c r="AY249" s="159" t="s">
        <v>145</v>
      </c>
      <c r="BK249" s="168">
        <f>SUM(BK250:BK258)</f>
        <v>0</v>
      </c>
    </row>
    <row r="250" s="2" customFormat="1" ht="24.15" customHeight="1">
      <c r="A250" s="37"/>
      <c r="B250" s="171"/>
      <c r="C250" s="172" t="s">
        <v>466</v>
      </c>
      <c r="D250" s="172" t="s">
        <v>148</v>
      </c>
      <c r="E250" s="173" t="s">
        <v>467</v>
      </c>
      <c r="F250" s="174" t="s">
        <v>468</v>
      </c>
      <c r="G250" s="175" t="s">
        <v>469</v>
      </c>
      <c r="H250" s="176">
        <v>4</v>
      </c>
      <c r="I250" s="177"/>
      <c r="J250" s="178">
        <f>ROUND(I250*H250,2)</f>
        <v>0</v>
      </c>
      <c r="K250" s="179"/>
      <c r="L250" s="38"/>
      <c r="M250" s="180" t="s">
        <v>1</v>
      </c>
      <c r="N250" s="181" t="s">
        <v>38</v>
      </c>
      <c r="O250" s="76"/>
      <c r="P250" s="182">
        <f>O250*H250</f>
        <v>0</v>
      </c>
      <c r="Q250" s="182">
        <v>0.028937463300000001</v>
      </c>
      <c r="R250" s="182">
        <f>Q250*H250</f>
        <v>0.1157498532</v>
      </c>
      <c r="S250" s="182">
        <v>0</v>
      </c>
      <c r="T250" s="183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4" t="s">
        <v>179</v>
      </c>
      <c r="AT250" s="184" t="s">
        <v>148</v>
      </c>
      <c r="AU250" s="184" t="s">
        <v>82</v>
      </c>
      <c r="AY250" s="18" t="s">
        <v>145</v>
      </c>
      <c r="BE250" s="185">
        <f>IF(N250="základní",J250,0)</f>
        <v>0</v>
      </c>
      <c r="BF250" s="185">
        <f>IF(N250="snížená",J250,0)</f>
        <v>0</v>
      </c>
      <c r="BG250" s="185">
        <f>IF(N250="zákl. přenesená",J250,0)</f>
        <v>0</v>
      </c>
      <c r="BH250" s="185">
        <f>IF(N250="sníž. přenesená",J250,0)</f>
        <v>0</v>
      </c>
      <c r="BI250" s="185">
        <f>IF(N250="nulová",J250,0)</f>
        <v>0</v>
      </c>
      <c r="BJ250" s="18" t="s">
        <v>80</v>
      </c>
      <c r="BK250" s="185">
        <f>ROUND(I250*H250,2)</f>
        <v>0</v>
      </c>
      <c r="BL250" s="18" t="s">
        <v>179</v>
      </c>
      <c r="BM250" s="184" t="s">
        <v>470</v>
      </c>
    </row>
    <row r="251" s="2" customFormat="1" ht="24.15" customHeight="1">
      <c r="A251" s="37"/>
      <c r="B251" s="171"/>
      <c r="C251" s="172" t="s">
        <v>471</v>
      </c>
      <c r="D251" s="172" t="s">
        <v>148</v>
      </c>
      <c r="E251" s="173" t="s">
        <v>472</v>
      </c>
      <c r="F251" s="174" t="s">
        <v>473</v>
      </c>
      <c r="G251" s="175" t="s">
        <v>469</v>
      </c>
      <c r="H251" s="176">
        <v>3</v>
      </c>
      <c r="I251" s="177"/>
      <c r="J251" s="178">
        <f>ROUND(I251*H251,2)</f>
        <v>0</v>
      </c>
      <c r="K251" s="179"/>
      <c r="L251" s="38"/>
      <c r="M251" s="180" t="s">
        <v>1</v>
      </c>
      <c r="N251" s="181" t="s">
        <v>38</v>
      </c>
      <c r="O251" s="76"/>
      <c r="P251" s="182">
        <f>O251*H251</f>
        <v>0</v>
      </c>
      <c r="Q251" s="182">
        <v>0.01213</v>
      </c>
      <c r="R251" s="182">
        <f>Q251*H251</f>
        <v>0.036389999999999999</v>
      </c>
      <c r="S251" s="182">
        <v>0</v>
      </c>
      <c r="T251" s="183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4" t="s">
        <v>179</v>
      </c>
      <c r="AT251" s="184" t="s">
        <v>148</v>
      </c>
      <c r="AU251" s="184" t="s">
        <v>82</v>
      </c>
      <c r="AY251" s="18" t="s">
        <v>145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8" t="s">
        <v>80</v>
      </c>
      <c r="BK251" s="185">
        <f>ROUND(I251*H251,2)</f>
        <v>0</v>
      </c>
      <c r="BL251" s="18" t="s">
        <v>179</v>
      </c>
      <c r="BM251" s="184" t="s">
        <v>474</v>
      </c>
    </row>
    <row r="252" s="2" customFormat="1" ht="24.15" customHeight="1">
      <c r="A252" s="37"/>
      <c r="B252" s="171"/>
      <c r="C252" s="172" t="s">
        <v>475</v>
      </c>
      <c r="D252" s="172" t="s">
        <v>148</v>
      </c>
      <c r="E252" s="173" t="s">
        <v>476</v>
      </c>
      <c r="F252" s="174" t="s">
        <v>477</v>
      </c>
      <c r="G252" s="175" t="s">
        <v>469</v>
      </c>
      <c r="H252" s="176">
        <v>1</v>
      </c>
      <c r="I252" s="177"/>
      <c r="J252" s="178">
        <f>ROUND(I252*H252,2)</f>
        <v>0</v>
      </c>
      <c r="K252" s="179"/>
      <c r="L252" s="38"/>
      <c r="M252" s="180" t="s">
        <v>1</v>
      </c>
      <c r="N252" s="181" t="s">
        <v>38</v>
      </c>
      <c r="O252" s="76"/>
      <c r="P252" s="182">
        <f>O252*H252</f>
        <v>0</v>
      </c>
      <c r="Q252" s="182">
        <v>0.035029999999999999</v>
      </c>
      <c r="R252" s="182">
        <f>Q252*H252</f>
        <v>0.035029999999999999</v>
      </c>
      <c r="S252" s="182">
        <v>0</v>
      </c>
      <c r="T252" s="183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184" t="s">
        <v>179</v>
      </c>
      <c r="AT252" s="184" t="s">
        <v>148</v>
      </c>
      <c r="AU252" s="184" t="s">
        <v>82</v>
      </c>
      <c r="AY252" s="18" t="s">
        <v>145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8" t="s">
        <v>80</v>
      </c>
      <c r="BK252" s="185">
        <f>ROUND(I252*H252,2)</f>
        <v>0</v>
      </c>
      <c r="BL252" s="18" t="s">
        <v>179</v>
      </c>
      <c r="BM252" s="184" t="s">
        <v>478</v>
      </c>
    </row>
    <row r="253" s="2" customFormat="1" ht="33" customHeight="1">
      <c r="A253" s="37"/>
      <c r="B253" s="171"/>
      <c r="C253" s="172" t="s">
        <v>479</v>
      </c>
      <c r="D253" s="172" t="s">
        <v>148</v>
      </c>
      <c r="E253" s="173" t="s">
        <v>480</v>
      </c>
      <c r="F253" s="174" t="s">
        <v>481</v>
      </c>
      <c r="G253" s="175" t="s">
        <v>469</v>
      </c>
      <c r="H253" s="176">
        <v>1</v>
      </c>
      <c r="I253" s="177"/>
      <c r="J253" s="178">
        <f>ROUND(I253*H253,2)</f>
        <v>0</v>
      </c>
      <c r="K253" s="179"/>
      <c r="L253" s="38"/>
      <c r="M253" s="180" t="s">
        <v>1</v>
      </c>
      <c r="N253" s="181" t="s">
        <v>38</v>
      </c>
      <c r="O253" s="76"/>
      <c r="P253" s="182">
        <f>O253*H253</f>
        <v>0</v>
      </c>
      <c r="Q253" s="182">
        <v>0.020366100000000002</v>
      </c>
      <c r="R253" s="182">
        <f>Q253*H253</f>
        <v>0.020366100000000002</v>
      </c>
      <c r="S253" s="182">
        <v>0</v>
      </c>
      <c r="T253" s="183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4" t="s">
        <v>179</v>
      </c>
      <c r="AT253" s="184" t="s">
        <v>148</v>
      </c>
      <c r="AU253" s="184" t="s">
        <v>82</v>
      </c>
      <c r="AY253" s="18" t="s">
        <v>145</v>
      </c>
      <c r="BE253" s="185">
        <f>IF(N253="základní",J253,0)</f>
        <v>0</v>
      </c>
      <c r="BF253" s="185">
        <f>IF(N253="snížená",J253,0)</f>
        <v>0</v>
      </c>
      <c r="BG253" s="185">
        <f>IF(N253="zákl. přenesená",J253,0)</f>
        <v>0</v>
      </c>
      <c r="BH253" s="185">
        <f>IF(N253="sníž. přenesená",J253,0)</f>
        <v>0</v>
      </c>
      <c r="BI253" s="185">
        <f>IF(N253="nulová",J253,0)</f>
        <v>0</v>
      </c>
      <c r="BJ253" s="18" t="s">
        <v>80</v>
      </c>
      <c r="BK253" s="185">
        <f>ROUND(I253*H253,2)</f>
        <v>0</v>
      </c>
      <c r="BL253" s="18" t="s">
        <v>179</v>
      </c>
      <c r="BM253" s="184" t="s">
        <v>482</v>
      </c>
    </row>
    <row r="254" s="2" customFormat="1" ht="24.15" customHeight="1">
      <c r="A254" s="37"/>
      <c r="B254" s="171"/>
      <c r="C254" s="172" t="s">
        <v>483</v>
      </c>
      <c r="D254" s="172" t="s">
        <v>148</v>
      </c>
      <c r="E254" s="173" t="s">
        <v>484</v>
      </c>
      <c r="F254" s="174" t="s">
        <v>485</v>
      </c>
      <c r="G254" s="175" t="s">
        <v>469</v>
      </c>
      <c r="H254" s="176">
        <v>1</v>
      </c>
      <c r="I254" s="177"/>
      <c r="J254" s="178">
        <f>ROUND(I254*H254,2)</f>
        <v>0</v>
      </c>
      <c r="K254" s="179"/>
      <c r="L254" s="38"/>
      <c r="M254" s="180" t="s">
        <v>1</v>
      </c>
      <c r="N254" s="181" t="s">
        <v>38</v>
      </c>
      <c r="O254" s="76"/>
      <c r="P254" s="182">
        <f>O254*H254</f>
        <v>0</v>
      </c>
      <c r="Q254" s="182">
        <v>0.0147488363</v>
      </c>
      <c r="R254" s="182">
        <f>Q254*H254</f>
        <v>0.0147488363</v>
      </c>
      <c r="S254" s="182">
        <v>0</v>
      </c>
      <c r="T254" s="183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184" t="s">
        <v>179</v>
      </c>
      <c r="AT254" s="184" t="s">
        <v>148</v>
      </c>
      <c r="AU254" s="184" t="s">
        <v>82</v>
      </c>
      <c r="AY254" s="18" t="s">
        <v>145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8" t="s">
        <v>80</v>
      </c>
      <c r="BK254" s="185">
        <f>ROUND(I254*H254,2)</f>
        <v>0</v>
      </c>
      <c r="BL254" s="18" t="s">
        <v>179</v>
      </c>
      <c r="BM254" s="184" t="s">
        <v>486</v>
      </c>
    </row>
    <row r="255" s="2" customFormat="1" ht="24.15" customHeight="1">
      <c r="A255" s="37"/>
      <c r="B255" s="171"/>
      <c r="C255" s="172" t="s">
        <v>487</v>
      </c>
      <c r="D255" s="172" t="s">
        <v>148</v>
      </c>
      <c r="E255" s="173" t="s">
        <v>488</v>
      </c>
      <c r="F255" s="174" t="s">
        <v>489</v>
      </c>
      <c r="G255" s="175" t="s">
        <v>469</v>
      </c>
      <c r="H255" s="176">
        <v>10</v>
      </c>
      <c r="I255" s="177"/>
      <c r="J255" s="178">
        <f>ROUND(I255*H255,2)</f>
        <v>0</v>
      </c>
      <c r="K255" s="179"/>
      <c r="L255" s="38"/>
      <c r="M255" s="180" t="s">
        <v>1</v>
      </c>
      <c r="N255" s="181" t="s">
        <v>38</v>
      </c>
      <c r="O255" s="76"/>
      <c r="P255" s="182">
        <f>O255*H255</f>
        <v>0</v>
      </c>
      <c r="Q255" s="182">
        <v>0.00023913999999999999</v>
      </c>
      <c r="R255" s="182">
        <f>Q255*H255</f>
        <v>0.0023914000000000001</v>
      </c>
      <c r="S255" s="182">
        <v>0</v>
      </c>
      <c r="T255" s="183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4" t="s">
        <v>179</v>
      </c>
      <c r="AT255" s="184" t="s">
        <v>148</v>
      </c>
      <c r="AU255" s="184" t="s">
        <v>82</v>
      </c>
      <c r="AY255" s="18" t="s">
        <v>145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8" t="s">
        <v>80</v>
      </c>
      <c r="BK255" s="185">
        <f>ROUND(I255*H255,2)</f>
        <v>0</v>
      </c>
      <c r="BL255" s="18" t="s">
        <v>179</v>
      </c>
      <c r="BM255" s="184" t="s">
        <v>490</v>
      </c>
    </row>
    <row r="256" s="2" customFormat="1" ht="16.5" customHeight="1">
      <c r="A256" s="37"/>
      <c r="B256" s="171"/>
      <c r="C256" s="172" t="s">
        <v>491</v>
      </c>
      <c r="D256" s="172" t="s">
        <v>148</v>
      </c>
      <c r="E256" s="173" t="s">
        <v>492</v>
      </c>
      <c r="F256" s="174" t="s">
        <v>493</v>
      </c>
      <c r="G256" s="175" t="s">
        <v>469</v>
      </c>
      <c r="H256" s="176">
        <v>3</v>
      </c>
      <c r="I256" s="177"/>
      <c r="J256" s="178">
        <f>ROUND(I256*H256,2)</f>
        <v>0</v>
      </c>
      <c r="K256" s="179"/>
      <c r="L256" s="38"/>
      <c r="M256" s="180" t="s">
        <v>1</v>
      </c>
      <c r="N256" s="181" t="s">
        <v>38</v>
      </c>
      <c r="O256" s="76"/>
      <c r="P256" s="182">
        <f>O256*H256</f>
        <v>0</v>
      </c>
      <c r="Q256" s="182">
        <v>0.00183914</v>
      </c>
      <c r="R256" s="182">
        <f>Q256*H256</f>
        <v>0.0055174200000000003</v>
      </c>
      <c r="S256" s="182">
        <v>0</v>
      </c>
      <c r="T256" s="183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4" t="s">
        <v>179</v>
      </c>
      <c r="AT256" s="184" t="s">
        <v>148</v>
      </c>
      <c r="AU256" s="184" t="s">
        <v>82</v>
      </c>
      <c r="AY256" s="18" t="s">
        <v>145</v>
      </c>
      <c r="BE256" s="185">
        <f>IF(N256="základní",J256,0)</f>
        <v>0</v>
      </c>
      <c r="BF256" s="185">
        <f>IF(N256="snížená",J256,0)</f>
        <v>0</v>
      </c>
      <c r="BG256" s="185">
        <f>IF(N256="zákl. přenesená",J256,0)</f>
        <v>0</v>
      </c>
      <c r="BH256" s="185">
        <f>IF(N256="sníž. přenesená",J256,0)</f>
        <v>0</v>
      </c>
      <c r="BI256" s="185">
        <f>IF(N256="nulová",J256,0)</f>
        <v>0</v>
      </c>
      <c r="BJ256" s="18" t="s">
        <v>80</v>
      </c>
      <c r="BK256" s="185">
        <f>ROUND(I256*H256,2)</f>
        <v>0</v>
      </c>
      <c r="BL256" s="18" t="s">
        <v>179</v>
      </c>
      <c r="BM256" s="184" t="s">
        <v>210</v>
      </c>
    </row>
    <row r="257" s="2" customFormat="1" ht="24.15" customHeight="1">
      <c r="A257" s="37"/>
      <c r="B257" s="171"/>
      <c r="C257" s="172" t="s">
        <v>494</v>
      </c>
      <c r="D257" s="172" t="s">
        <v>148</v>
      </c>
      <c r="E257" s="173" t="s">
        <v>495</v>
      </c>
      <c r="F257" s="174" t="s">
        <v>496</v>
      </c>
      <c r="G257" s="175" t="s">
        <v>469</v>
      </c>
      <c r="H257" s="176">
        <v>1</v>
      </c>
      <c r="I257" s="177"/>
      <c r="J257" s="178">
        <f>ROUND(I257*H257,2)</f>
        <v>0</v>
      </c>
      <c r="K257" s="179"/>
      <c r="L257" s="38"/>
      <c r="M257" s="180" t="s">
        <v>1</v>
      </c>
      <c r="N257" s="181" t="s">
        <v>38</v>
      </c>
      <c r="O257" s="76"/>
      <c r="P257" s="182">
        <f>O257*H257</f>
        <v>0</v>
      </c>
      <c r="Q257" s="182">
        <v>0.0030899999999999999</v>
      </c>
      <c r="R257" s="182">
        <f>Q257*H257</f>
        <v>0.0030899999999999999</v>
      </c>
      <c r="S257" s="182">
        <v>0</v>
      </c>
      <c r="T257" s="183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4" t="s">
        <v>179</v>
      </c>
      <c r="AT257" s="184" t="s">
        <v>148</v>
      </c>
      <c r="AU257" s="184" t="s">
        <v>82</v>
      </c>
      <c r="AY257" s="18" t="s">
        <v>145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8" t="s">
        <v>80</v>
      </c>
      <c r="BK257" s="185">
        <f>ROUND(I257*H257,2)</f>
        <v>0</v>
      </c>
      <c r="BL257" s="18" t="s">
        <v>179</v>
      </c>
      <c r="BM257" s="184" t="s">
        <v>497</v>
      </c>
    </row>
    <row r="258" s="2" customFormat="1" ht="24.15" customHeight="1">
      <c r="A258" s="37"/>
      <c r="B258" s="171"/>
      <c r="C258" s="172" t="s">
        <v>498</v>
      </c>
      <c r="D258" s="172" t="s">
        <v>148</v>
      </c>
      <c r="E258" s="173" t="s">
        <v>499</v>
      </c>
      <c r="F258" s="174" t="s">
        <v>500</v>
      </c>
      <c r="G258" s="175" t="s">
        <v>326</v>
      </c>
      <c r="H258" s="176">
        <v>0.23300000000000001</v>
      </c>
      <c r="I258" s="177"/>
      <c r="J258" s="178">
        <f>ROUND(I258*H258,2)</f>
        <v>0</v>
      </c>
      <c r="K258" s="179"/>
      <c r="L258" s="38"/>
      <c r="M258" s="180" t="s">
        <v>1</v>
      </c>
      <c r="N258" s="181" t="s">
        <v>38</v>
      </c>
      <c r="O258" s="76"/>
      <c r="P258" s="182">
        <f>O258*H258</f>
        <v>0</v>
      </c>
      <c r="Q258" s="182">
        <v>0</v>
      </c>
      <c r="R258" s="182">
        <f>Q258*H258</f>
        <v>0</v>
      </c>
      <c r="S258" s="182">
        <v>0</v>
      </c>
      <c r="T258" s="183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4" t="s">
        <v>179</v>
      </c>
      <c r="AT258" s="184" t="s">
        <v>148</v>
      </c>
      <c r="AU258" s="184" t="s">
        <v>82</v>
      </c>
      <c r="AY258" s="18" t="s">
        <v>145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8" t="s">
        <v>80</v>
      </c>
      <c r="BK258" s="185">
        <f>ROUND(I258*H258,2)</f>
        <v>0</v>
      </c>
      <c r="BL258" s="18" t="s">
        <v>179</v>
      </c>
      <c r="BM258" s="184" t="s">
        <v>501</v>
      </c>
    </row>
    <row r="259" s="12" customFormat="1" ht="22.8" customHeight="1">
      <c r="A259" s="12"/>
      <c r="B259" s="158"/>
      <c r="C259" s="12"/>
      <c r="D259" s="159" t="s">
        <v>72</v>
      </c>
      <c r="E259" s="169" t="s">
        <v>502</v>
      </c>
      <c r="F259" s="169" t="s">
        <v>503</v>
      </c>
      <c r="G259" s="12"/>
      <c r="H259" s="12"/>
      <c r="I259" s="161"/>
      <c r="J259" s="170">
        <f>BK259</f>
        <v>0</v>
      </c>
      <c r="K259" s="12"/>
      <c r="L259" s="158"/>
      <c r="M259" s="163"/>
      <c r="N259" s="164"/>
      <c r="O259" s="164"/>
      <c r="P259" s="165">
        <f>P260</f>
        <v>0</v>
      </c>
      <c r="Q259" s="164"/>
      <c r="R259" s="165">
        <f>R260</f>
        <v>0.00017255999999999999</v>
      </c>
      <c r="S259" s="164"/>
      <c r="T259" s="166">
        <f>T260</f>
        <v>0.30625000000000002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9" t="s">
        <v>82</v>
      </c>
      <c r="AT259" s="167" t="s">
        <v>72</v>
      </c>
      <c r="AU259" s="167" t="s">
        <v>80</v>
      </c>
      <c r="AY259" s="159" t="s">
        <v>145</v>
      </c>
      <c r="BK259" s="168">
        <f>BK260</f>
        <v>0</v>
      </c>
    </row>
    <row r="260" s="2" customFormat="1" ht="24.15" customHeight="1">
      <c r="A260" s="37"/>
      <c r="B260" s="171"/>
      <c r="C260" s="172" t="s">
        <v>287</v>
      </c>
      <c r="D260" s="172" t="s">
        <v>148</v>
      </c>
      <c r="E260" s="173" t="s">
        <v>504</v>
      </c>
      <c r="F260" s="174" t="s">
        <v>505</v>
      </c>
      <c r="G260" s="175" t="s">
        <v>161</v>
      </c>
      <c r="H260" s="176">
        <v>1</v>
      </c>
      <c r="I260" s="177"/>
      <c r="J260" s="178">
        <f>ROUND(I260*H260,2)</f>
        <v>0</v>
      </c>
      <c r="K260" s="179"/>
      <c r="L260" s="38"/>
      <c r="M260" s="180" t="s">
        <v>1</v>
      </c>
      <c r="N260" s="181" t="s">
        <v>38</v>
      </c>
      <c r="O260" s="76"/>
      <c r="P260" s="182">
        <f>O260*H260</f>
        <v>0</v>
      </c>
      <c r="Q260" s="182">
        <v>0.00017255999999999999</v>
      </c>
      <c r="R260" s="182">
        <f>Q260*H260</f>
        <v>0.00017255999999999999</v>
      </c>
      <c r="S260" s="182">
        <v>0.30625000000000002</v>
      </c>
      <c r="T260" s="183">
        <f>S260*H260</f>
        <v>0.30625000000000002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4" t="s">
        <v>179</v>
      </c>
      <c r="AT260" s="184" t="s">
        <v>148</v>
      </c>
      <c r="AU260" s="184" t="s">
        <v>82</v>
      </c>
      <c r="AY260" s="18" t="s">
        <v>145</v>
      </c>
      <c r="BE260" s="185">
        <f>IF(N260="základní",J260,0)</f>
        <v>0</v>
      </c>
      <c r="BF260" s="185">
        <f>IF(N260="snížená",J260,0)</f>
        <v>0</v>
      </c>
      <c r="BG260" s="185">
        <f>IF(N260="zákl. přenesená",J260,0)</f>
        <v>0</v>
      </c>
      <c r="BH260" s="185">
        <f>IF(N260="sníž. přenesená",J260,0)</f>
        <v>0</v>
      </c>
      <c r="BI260" s="185">
        <f>IF(N260="nulová",J260,0)</f>
        <v>0</v>
      </c>
      <c r="BJ260" s="18" t="s">
        <v>80</v>
      </c>
      <c r="BK260" s="185">
        <f>ROUND(I260*H260,2)</f>
        <v>0</v>
      </c>
      <c r="BL260" s="18" t="s">
        <v>179</v>
      </c>
      <c r="BM260" s="184" t="s">
        <v>506</v>
      </c>
    </row>
    <row r="261" s="12" customFormat="1" ht="22.8" customHeight="1">
      <c r="A261" s="12"/>
      <c r="B261" s="158"/>
      <c r="C261" s="12"/>
      <c r="D261" s="159" t="s">
        <v>72</v>
      </c>
      <c r="E261" s="169" t="s">
        <v>507</v>
      </c>
      <c r="F261" s="169" t="s">
        <v>508</v>
      </c>
      <c r="G261" s="12"/>
      <c r="H261" s="12"/>
      <c r="I261" s="161"/>
      <c r="J261" s="170">
        <f>BK261</f>
        <v>0</v>
      </c>
      <c r="K261" s="12"/>
      <c r="L261" s="158"/>
      <c r="M261" s="163"/>
      <c r="N261" s="164"/>
      <c r="O261" s="164"/>
      <c r="P261" s="165">
        <f>SUM(P262:P270)</f>
        <v>0</v>
      </c>
      <c r="Q261" s="164"/>
      <c r="R261" s="165">
        <f>SUM(R262:R270)</f>
        <v>0.80107015259999992</v>
      </c>
      <c r="S261" s="164"/>
      <c r="T261" s="166">
        <f>SUM(T262:T270)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59" t="s">
        <v>82</v>
      </c>
      <c r="AT261" s="167" t="s">
        <v>72</v>
      </c>
      <c r="AU261" s="167" t="s">
        <v>80</v>
      </c>
      <c r="AY261" s="159" t="s">
        <v>145</v>
      </c>
      <c r="BK261" s="168">
        <f>SUM(BK262:BK270)</f>
        <v>0</v>
      </c>
    </row>
    <row r="262" s="2" customFormat="1" ht="21.75" customHeight="1">
      <c r="A262" s="37"/>
      <c r="B262" s="171"/>
      <c r="C262" s="172" t="s">
        <v>327</v>
      </c>
      <c r="D262" s="172" t="s">
        <v>148</v>
      </c>
      <c r="E262" s="173" t="s">
        <v>509</v>
      </c>
      <c r="F262" s="174" t="s">
        <v>510</v>
      </c>
      <c r="G262" s="175" t="s">
        <v>161</v>
      </c>
      <c r="H262" s="176">
        <v>1</v>
      </c>
      <c r="I262" s="177"/>
      <c r="J262" s="178">
        <f>ROUND(I262*H262,2)</f>
        <v>0</v>
      </c>
      <c r="K262" s="179"/>
      <c r="L262" s="38"/>
      <c r="M262" s="180" t="s">
        <v>1</v>
      </c>
      <c r="N262" s="181" t="s">
        <v>38</v>
      </c>
      <c r="O262" s="76"/>
      <c r="P262" s="182">
        <f>O262*H262</f>
        <v>0</v>
      </c>
      <c r="Q262" s="182">
        <v>0.1054964</v>
      </c>
      <c r="R262" s="182">
        <f>Q262*H262</f>
        <v>0.1054964</v>
      </c>
      <c r="S262" s="182">
        <v>0</v>
      </c>
      <c r="T262" s="183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4" t="s">
        <v>179</v>
      </c>
      <c r="AT262" s="184" t="s">
        <v>148</v>
      </c>
      <c r="AU262" s="184" t="s">
        <v>82</v>
      </c>
      <c r="AY262" s="18" t="s">
        <v>145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18" t="s">
        <v>80</v>
      </c>
      <c r="BK262" s="185">
        <f>ROUND(I262*H262,2)</f>
        <v>0</v>
      </c>
      <c r="BL262" s="18" t="s">
        <v>179</v>
      </c>
      <c r="BM262" s="184" t="s">
        <v>511</v>
      </c>
    </row>
    <row r="263" s="2" customFormat="1" ht="37.8" customHeight="1">
      <c r="A263" s="37"/>
      <c r="B263" s="171"/>
      <c r="C263" s="172" t="s">
        <v>290</v>
      </c>
      <c r="D263" s="172" t="s">
        <v>148</v>
      </c>
      <c r="E263" s="173" t="s">
        <v>512</v>
      </c>
      <c r="F263" s="174" t="s">
        <v>513</v>
      </c>
      <c r="G263" s="175" t="s">
        <v>469</v>
      </c>
      <c r="H263" s="176">
        <v>1</v>
      </c>
      <c r="I263" s="177"/>
      <c r="J263" s="178">
        <f>ROUND(I263*H263,2)</f>
        <v>0</v>
      </c>
      <c r="K263" s="179"/>
      <c r="L263" s="38"/>
      <c r="M263" s="180" t="s">
        <v>1</v>
      </c>
      <c r="N263" s="181" t="s">
        <v>38</v>
      </c>
      <c r="O263" s="76"/>
      <c r="P263" s="182">
        <f>O263*H263</f>
        <v>0</v>
      </c>
      <c r="Q263" s="182">
        <v>0.17620447719999999</v>
      </c>
      <c r="R263" s="182">
        <f>Q263*H263</f>
        <v>0.17620447719999999</v>
      </c>
      <c r="S263" s="182">
        <v>0</v>
      </c>
      <c r="T263" s="183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4" t="s">
        <v>179</v>
      </c>
      <c r="AT263" s="184" t="s">
        <v>148</v>
      </c>
      <c r="AU263" s="184" t="s">
        <v>82</v>
      </c>
      <c r="AY263" s="18" t="s">
        <v>145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8" t="s">
        <v>80</v>
      </c>
      <c r="BK263" s="185">
        <f>ROUND(I263*H263,2)</f>
        <v>0</v>
      </c>
      <c r="BL263" s="18" t="s">
        <v>179</v>
      </c>
      <c r="BM263" s="184" t="s">
        <v>514</v>
      </c>
    </row>
    <row r="264" s="2" customFormat="1" ht="16.5" customHeight="1">
      <c r="A264" s="37"/>
      <c r="B264" s="171"/>
      <c r="C264" s="172" t="s">
        <v>515</v>
      </c>
      <c r="D264" s="172" t="s">
        <v>148</v>
      </c>
      <c r="E264" s="173" t="s">
        <v>516</v>
      </c>
      <c r="F264" s="174" t="s">
        <v>517</v>
      </c>
      <c r="G264" s="175" t="s">
        <v>469</v>
      </c>
      <c r="H264" s="176">
        <v>1</v>
      </c>
      <c r="I264" s="177"/>
      <c r="J264" s="178">
        <f>ROUND(I264*H264,2)</f>
        <v>0</v>
      </c>
      <c r="K264" s="179"/>
      <c r="L264" s="38"/>
      <c r="M264" s="180" t="s">
        <v>1</v>
      </c>
      <c r="N264" s="181" t="s">
        <v>38</v>
      </c>
      <c r="O264" s="76"/>
      <c r="P264" s="182">
        <f>O264*H264</f>
        <v>0</v>
      </c>
      <c r="Q264" s="182">
        <v>0.0043039999999999997</v>
      </c>
      <c r="R264" s="182">
        <f>Q264*H264</f>
        <v>0.0043039999999999997</v>
      </c>
      <c r="S264" s="182">
        <v>0</v>
      </c>
      <c r="T264" s="183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4" t="s">
        <v>179</v>
      </c>
      <c r="AT264" s="184" t="s">
        <v>148</v>
      </c>
      <c r="AU264" s="184" t="s">
        <v>82</v>
      </c>
      <c r="AY264" s="18" t="s">
        <v>145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8" t="s">
        <v>80</v>
      </c>
      <c r="BK264" s="185">
        <f>ROUND(I264*H264,2)</f>
        <v>0</v>
      </c>
      <c r="BL264" s="18" t="s">
        <v>179</v>
      </c>
      <c r="BM264" s="184" t="s">
        <v>518</v>
      </c>
    </row>
    <row r="265" s="2" customFormat="1" ht="24.15" customHeight="1">
      <c r="A265" s="37"/>
      <c r="B265" s="171"/>
      <c r="C265" s="172" t="s">
        <v>343</v>
      </c>
      <c r="D265" s="172" t="s">
        <v>148</v>
      </c>
      <c r="E265" s="173" t="s">
        <v>519</v>
      </c>
      <c r="F265" s="174" t="s">
        <v>520</v>
      </c>
      <c r="G265" s="175" t="s">
        <v>469</v>
      </c>
      <c r="H265" s="176">
        <v>1</v>
      </c>
      <c r="I265" s="177"/>
      <c r="J265" s="178">
        <f>ROUND(I265*H265,2)</f>
        <v>0</v>
      </c>
      <c r="K265" s="179"/>
      <c r="L265" s="38"/>
      <c r="M265" s="180" t="s">
        <v>1</v>
      </c>
      <c r="N265" s="181" t="s">
        <v>38</v>
      </c>
      <c r="O265" s="76"/>
      <c r="P265" s="182">
        <f>O265*H265</f>
        <v>0</v>
      </c>
      <c r="Q265" s="182">
        <v>0.013270000000000001</v>
      </c>
      <c r="R265" s="182">
        <f>Q265*H265</f>
        <v>0.013270000000000001</v>
      </c>
      <c r="S265" s="182">
        <v>0</v>
      </c>
      <c r="T265" s="183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4" t="s">
        <v>179</v>
      </c>
      <c r="AT265" s="184" t="s">
        <v>148</v>
      </c>
      <c r="AU265" s="184" t="s">
        <v>82</v>
      </c>
      <c r="AY265" s="18" t="s">
        <v>145</v>
      </c>
      <c r="BE265" s="185">
        <f>IF(N265="základní",J265,0)</f>
        <v>0</v>
      </c>
      <c r="BF265" s="185">
        <f>IF(N265="snížená",J265,0)</f>
        <v>0</v>
      </c>
      <c r="BG265" s="185">
        <f>IF(N265="zákl. přenesená",J265,0)</f>
        <v>0</v>
      </c>
      <c r="BH265" s="185">
        <f>IF(N265="sníž. přenesená",J265,0)</f>
        <v>0</v>
      </c>
      <c r="BI265" s="185">
        <f>IF(N265="nulová",J265,0)</f>
        <v>0</v>
      </c>
      <c r="BJ265" s="18" t="s">
        <v>80</v>
      </c>
      <c r="BK265" s="185">
        <f>ROUND(I265*H265,2)</f>
        <v>0</v>
      </c>
      <c r="BL265" s="18" t="s">
        <v>179</v>
      </c>
      <c r="BM265" s="184" t="s">
        <v>521</v>
      </c>
    </row>
    <row r="266" s="2" customFormat="1" ht="37.8" customHeight="1">
      <c r="A266" s="37"/>
      <c r="B266" s="171"/>
      <c r="C266" s="172" t="s">
        <v>522</v>
      </c>
      <c r="D266" s="172" t="s">
        <v>148</v>
      </c>
      <c r="E266" s="173" t="s">
        <v>523</v>
      </c>
      <c r="F266" s="174" t="s">
        <v>524</v>
      </c>
      <c r="G266" s="175" t="s">
        <v>469</v>
      </c>
      <c r="H266" s="176">
        <v>1</v>
      </c>
      <c r="I266" s="177"/>
      <c r="J266" s="178">
        <f>ROUND(I266*H266,2)</f>
        <v>0</v>
      </c>
      <c r="K266" s="179"/>
      <c r="L266" s="38"/>
      <c r="M266" s="180" t="s">
        <v>1</v>
      </c>
      <c r="N266" s="181" t="s">
        <v>38</v>
      </c>
      <c r="O266" s="76"/>
      <c r="P266" s="182">
        <f>O266*H266</f>
        <v>0</v>
      </c>
      <c r="Q266" s="182">
        <v>0.0059867762000000001</v>
      </c>
      <c r="R266" s="182">
        <f>Q266*H266</f>
        <v>0.0059867762000000001</v>
      </c>
      <c r="S266" s="182">
        <v>0</v>
      </c>
      <c r="T266" s="183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4" t="s">
        <v>179</v>
      </c>
      <c r="AT266" s="184" t="s">
        <v>148</v>
      </c>
      <c r="AU266" s="184" t="s">
        <v>82</v>
      </c>
      <c r="AY266" s="18" t="s">
        <v>145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8" t="s">
        <v>80</v>
      </c>
      <c r="BK266" s="185">
        <f>ROUND(I266*H266,2)</f>
        <v>0</v>
      </c>
      <c r="BL266" s="18" t="s">
        <v>179</v>
      </c>
      <c r="BM266" s="184" t="s">
        <v>525</v>
      </c>
    </row>
    <row r="267" s="2" customFormat="1" ht="37.8" customHeight="1">
      <c r="A267" s="37"/>
      <c r="B267" s="171"/>
      <c r="C267" s="172" t="s">
        <v>294</v>
      </c>
      <c r="D267" s="172" t="s">
        <v>148</v>
      </c>
      <c r="E267" s="173" t="s">
        <v>526</v>
      </c>
      <c r="F267" s="174" t="s">
        <v>527</v>
      </c>
      <c r="G267" s="175" t="s">
        <v>469</v>
      </c>
      <c r="H267" s="176">
        <v>1</v>
      </c>
      <c r="I267" s="177"/>
      <c r="J267" s="178">
        <f>ROUND(I267*H267,2)</f>
        <v>0</v>
      </c>
      <c r="K267" s="179"/>
      <c r="L267" s="38"/>
      <c r="M267" s="180" t="s">
        <v>1</v>
      </c>
      <c r="N267" s="181" t="s">
        <v>38</v>
      </c>
      <c r="O267" s="76"/>
      <c r="P267" s="182">
        <f>O267*H267</f>
        <v>0</v>
      </c>
      <c r="Q267" s="182">
        <v>0.0049843582000000004</v>
      </c>
      <c r="R267" s="182">
        <f>Q267*H267</f>
        <v>0.0049843582000000004</v>
      </c>
      <c r="S267" s="182">
        <v>0</v>
      </c>
      <c r="T267" s="183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4" t="s">
        <v>179</v>
      </c>
      <c r="AT267" s="184" t="s">
        <v>148</v>
      </c>
      <c r="AU267" s="184" t="s">
        <v>82</v>
      </c>
      <c r="AY267" s="18" t="s">
        <v>145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8" t="s">
        <v>80</v>
      </c>
      <c r="BK267" s="185">
        <f>ROUND(I267*H267,2)</f>
        <v>0</v>
      </c>
      <c r="BL267" s="18" t="s">
        <v>179</v>
      </c>
      <c r="BM267" s="184" t="s">
        <v>528</v>
      </c>
    </row>
    <row r="268" s="2" customFormat="1" ht="37.8" customHeight="1">
      <c r="A268" s="37"/>
      <c r="B268" s="171"/>
      <c r="C268" s="172" t="s">
        <v>529</v>
      </c>
      <c r="D268" s="172" t="s">
        <v>148</v>
      </c>
      <c r="E268" s="173" t="s">
        <v>530</v>
      </c>
      <c r="F268" s="174" t="s">
        <v>531</v>
      </c>
      <c r="G268" s="175" t="s">
        <v>469</v>
      </c>
      <c r="H268" s="176">
        <v>1</v>
      </c>
      <c r="I268" s="177"/>
      <c r="J268" s="178">
        <f>ROUND(I268*H268,2)</f>
        <v>0</v>
      </c>
      <c r="K268" s="179"/>
      <c r="L268" s="38"/>
      <c r="M268" s="180" t="s">
        <v>1</v>
      </c>
      <c r="N268" s="181" t="s">
        <v>38</v>
      </c>
      <c r="O268" s="76"/>
      <c r="P268" s="182">
        <f>O268*H268</f>
        <v>0</v>
      </c>
      <c r="Q268" s="182">
        <v>0.023024141000000001</v>
      </c>
      <c r="R268" s="182">
        <f>Q268*H268</f>
        <v>0.023024141000000001</v>
      </c>
      <c r="S268" s="182">
        <v>0</v>
      </c>
      <c r="T268" s="183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4" t="s">
        <v>179</v>
      </c>
      <c r="AT268" s="184" t="s">
        <v>148</v>
      </c>
      <c r="AU268" s="184" t="s">
        <v>82</v>
      </c>
      <c r="AY268" s="18" t="s">
        <v>145</v>
      </c>
      <c r="BE268" s="185">
        <f>IF(N268="základní",J268,0)</f>
        <v>0</v>
      </c>
      <c r="BF268" s="185">
        <f>IF(N268="snížená",J268,0)</f>
        <v>0</v>
      </c>
      <c r="BG268" s="185">
        <f>IF(N268="zákl. přenesená",J268,0)</f>
        <v>0</v>
      </c>
      <c r="BH268" s="185">
        <f>IF(N268="sníž. přenesená",J268,0)</f>
        <v>0</v>
      </c>
      <c r="BI268" s="185">
        <f>IF(N268="nulová",J268,0)</f>
        <v>0</v>
      </c>
      <c r="BJ268" s="18" t="s">
        <v>80</v>
      </c>
      <c r="BK268" s="185">
        <f>ROUND(I268*H268,2)</f>
        <v>0</v>
      </c>
      <c r="BL268" s="18" t="s">
        <v>179</v>
      </c>
      <c r="BM268" s="184" t="s">
        <v>532</v>
      </c>
    </row>
    <row r="269" s="2" customFormat="1" ht="37.8" customHeight="1">
      <c r="A269" s="37"/>
      <c r="B269" s="171"/>
      <c r="C269" s="172" t="s">
        <v>533</v>
      </c>
      <c r="D269" s="172" t="s">
        <v>148</v>
      </c>
      <c r="E269" s="173" t="s">
        <v>534</v>
      </c>
      <c r="F269" s="174" t="s">
        <v>535</v>
      </c>
      <c r="G269" s="175" t="s">
        <v>469</v>
      </c>
      <c r="H269" s="176">
        <v>2</v>
      </c>
      <c r="I269" s="177"/>
      <c r="J269" s="178">
        <f>ROUND(I269*H269,2)</f>
        <v>0</v>
      </c>
      <c r="K269" s="179"/>
      <c r="L269" s="38"/>
      <c r="M269" s="180" t="s">
        <v>1</v>
      </c>
      <c r="N269" s="181" t="s">
        <v>38</v>
      </c>
      <c r="O269" s="76"/>
      <c r="P269" s="182">
        <f>O269*H269</f>
        <v>0</v>
      </c>
      <c r="Q269" s="182">
        <v>0.2339</v>
      </c>
      <c r="R269" s="182">
        <f>Q269*H269</f>
        <v>0.46779999999999999</v>
      </c>
      <c r="S269" s="182">
        <v>0</v>
      </c>
      <c r="T269" s="183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84" t="s">
        <v>179</v>
      </c>
      <c r="AT269" s="184" t="s">
        <v>148</v>
      </c>
      <c r="AU269" s="184" t="s">
        <v>82</v>
      </c>
      <c r="AY269" s="18" t="s">
        <v>145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8" t="s">
        <v>80</v>
      </c>
      <c r="BK269" s="185">
        <f>ROUND(I269*H269,2)</f>
        <v>0</v>
      </c>
      <c r="BL269" s="18" t="s">
        <v>179</v>
      </c>
      <c r="BM269" s="184" t="s">
        <v>536</v>
      </c>
    </row>
    <row r="270" s="2" customFormat="1" ht="21.75" customHeight="1">
      <c r="A270" s="37"/>
      <c r="B270" s="171"/>
      <c r="C270" s="172" t="s">
        <v>340</v>
      </c>
      <c r="D270" s="172" t="s">
        <v>148</v>
      </c>
      <c r="E270" s="173" t="s">
        <v>537</v>
      </c>
      <c r="F270" s="174" t="s">
        <v>538</v>
      </c>
      <c r="G270" s="175" t="s">
        <v>326</v>
      </c>
      <c r="H270" s="176">
        <v>0.79500000000000004</v>
      </c>
      <c r="I270" s="177"/>
      <c r="J270" s="178">
        <f>ROUND(I270*H270,2)</f>
        <v>0</v>
      </c>
      <c r="K270" s="179"/>
      <c r="L270" s="38"/>
      <c r="M270" s="180" t="s">
        <v>1</v>
      </c>
      <c r="N270" s="181" t="s">
        <v>38</v>
      </c>
      <c r="O270" s="76"/>
      <c r="P270" s="182">
        <f>O270*H270</f>
        <v>0</v>
      </c>
      <c r="Q270" s="182">
        <v>0</v>
      </c>
      <c r="R270" s="182">
        <f>Q270*H270</f>
        <v>0</v>
      </c>
      <c r="S270" s="182">
        <v>0</v>
      </c>
      <c r="T270" s="183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4" t="s">
        <v>179</v>
      </c>
      <c r="AT270" s="184" t="s">
        <v>148</v>
      </c>
      <c r="AU270" s="184" t="s">
        <v>82</v>
      </c>
      <c r="AY270" s="18" t="s">
        <v>145</v>
      </c>
      <c r="BE270" s="185">
        <f>IF(N270="základní",J270,0)</f>
        <v>0</v>
      </c>
      <c r="BF270" s="185">
        <f>IF(N270="snížená",J270,0)</f>
        <v>0</v>
      </c>
      <c r="BG270" s="185">
        <f>IF(N270="zákl. přenesená",J270,0)</f>
        <v>0</v>
      </c>
      <c r="BH270" s="185">
        <f>IF(N270="sníž. přenesená",J270,0)</f>
        <v>0</v>
      </c>
      <c r="BI270" s="185">
        <f>IF(N270="nulová",J270,0)</f>
        <v>0</v>
      </c>
      <c r="BJ270" s="18" t="s">
        <v>80</v>
      </c>
      <c r="BK270" s="185">
        <f>ROUND(I270*H270,2)</f>
        <v>0</v>
      </c>
      <c r="BL270" s="18" t="s">
        <v>179</v>
      </c>
      <c r="BM270" s="184" t="s">
        <v>539</v>
      </c>
    </row>
    <row r="271" s="12" customFormat="1" ht="22.8" customHeight="1">
      <c r="A271" s="12"/>
      <c r="B271" s="158"/>
      <c r="C271" s="12"/>
      <c r="D271" s="159" t="s">
        <v>72</v>
      </c>
      <c r="E271" s="169" t="s">
        <v>540</v>
      </c>
      <c r="F271" s="169" t="s">
        <v>541</v>
      </c>
      <c r="G271" s="12"/>
      <c r="H271" s="12"/>
      <c r="I271" s="161"/>
      <c r="J271" s="170">
        <f>BK271</f>
        <v>0</v>
      </c>
      <c r="K271" s="12"/>
      <c r="L271" s="158"/>
      <c r="M271" s="163"/>
      <c r="N271" s="164"/>
      <c r="O271" s="164"/>
      <c r="P271" s="165">
        <f>SUM(P272:P280)</f>
        <v>0</v>
      </c>
      <c r="Q271" s="164"/>
      <c r="R271" s="165">
        <f>SUM(R272:R280)</f>
        <v>0.28793955300000001</v>
      </c>
      <c r="S271" s="164"/>
      <c r="T271" s="166">
        <f>SUM(T272:T280)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159" t="s">
        <v>82</v>
      </c>
      <c r="AT271" s="167" t="s">
        <v>72</v>
      </c>
      <c r="AU271" s="167" t="s">
        <v>80</v>
      </c>
      <c r="AY271" s="159" t="s">
        <v>145</v>
      </c>
      <c r="BK271" s="168">
        <f>SUM(BK272:BK280)</f>
        <v>0</v>
      </c>
    </row>
    <row r="272" s="2" customFormat="1" ht="24.15" customHeight="1">
      <c r="A272" s="37"/>
      <c r="B272" s="171"/>
      <c r="C272" s="172" t="s">
        <v>298</v>
      </c>
      <c r="D272" s="172" t="s">
        <v>148</v>
      </c>
      <c r="E272" s="173" t="s">
        <v>542</v>
      </c>
      <c r="F272" s="174" t="s">
        <v>543</v>
      </c>
      <c r="G272" s="175" t="s">
        <v>205</v>
      </c>
      <c r="H272" s="176">
        <v>105</v>
      </c>
      <c r="I272" s="177"/>
      <c r="J272" s="178">
        <f>ROUND(I272*H272,2)</f>
        <v>0</v>
      </c>
      <c r="K272" s="179"/>
      <c r="L272" s="38"/>
      <c r="M272" s="180" t="s">
        <v>1</v>
      </c>
      <c r="N272" s="181" t="s">
        <v>38</v>
      </c>
      <c r="O272" s="76"/>
      <c r="P272" s="182">
        <f>O272*H272</f>
        <v>0</v>
      </c>
      <c r="Q272" s="182">
        <v>0.00047073999999999998</v>
      </c>
      <c r="R272" s="182">
        <f>Q272*H272</f>
        <v>0.049427699999999998</v>
      </c>
      <c r="S272" s="182">
        <v>0</v>
      </c>
      <c r="T272" s="183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4" t="s">
        <v>179</v>
      </c>
      <c r="AT272" s="184" t="s">
        <v>148</v>
      </c>
      <c r="AU272" s="184" t="s">
        <v>82</v>
      </c>
      <c r="AY272" s="18" t="s">
        <v>145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8" t="s">
        <v>80</v>
      </c>
      <c r="BK272" s="185">
        <f>ROUND(I272*H272,2)</f>
        <v>0</v>
      </c>
      <c r="BL272" s="18" t="s">
        <v>179</v>
      </c>
      <c r="BM272" s="184" t="s">
        <v>544</v>
      </c>
    </row>
    <row r="273" s="2" customFormat="1" ht="24.15" customHeight="1">
      <c r="A273" s="37"/>
      <c r="B273" s="171"/>
      <c r="C273" s="172" t="s">
        <v>545</v>
      </c>
      <c r="D273" s="172" t="s">
        <v>148</v>
      </c>
      <c r="E273" s="173" t="s">
        <v>546</v>
      </c>
      <c r="F273" s="174" t="s">
        <v>547</v>
      </c>
      <c r="G273" s="175" t="s">
        <v>205</v>
      </c>
      <c r="H273" s="176">
        <v>140</v>
      </c>
      <c r="I273" s="177"/>
      <c r="J273" s="178">
        <f>ROUND(I273*H273,2)</f>
        <v>0</v>
      </c>
      <c r="K273" s="179"/>
      <c r="L273" s="38"/>
      <c r="M273" s="180" t="s">
        <v>1</v>
      </c>
      <c r="N273" s="181" t="s">
        <v>38</v>
      </c>
      <c r="O273" s="76"/>
      <c r="P273" s="182">
        <f>O273*H273</f>
        <v>0</v>
      </c>
      <c r="Q273" s="182">
        <v>0.00058123500000000004</v>
      </c>
      <c r="R273" s="182">
        <f>Q273*H273</f>
        <v>0.081372900000000012</v>
      </c>
      <c r="S273" s="182">
        <v>0</v>
      </c>
      <c r="T273" s="183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4" t="s">
        <v>179</v>
      </c>
      <c r="AT273" s="184" t="s">
        <v>148</v>
      </c>
      <c r="AU273" s="184" t="s">
        <v>82</v>
      </c>
      <c r="AY273" s="18" t="s">
        <v>145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8" t="s">
        <v>80</v>
      </c>
      <c r="BK273" s="185">
        <f>ROUND(I273*H273,2)</f>
        <v>0</v>
      </c>
      <c r="BL273" s="18" t="s">
        <v>179</v>
      </c>
      <c r="BM273" s="184" t="s">
        <v>548</v>
      </c>
    </row>
    <row r="274" s="2" customFormat="1" ht="24.15" customHeight="1">
      <c r="A274" s="37"/>
      <c r="B274" s="171"/>
      <c r="C274" s="172" t="s">
        <v>301</v>
      </c>
      <c r="D274" s="172" t="s">
        <v>148</v>
      </c>
      <c r="E274" s="173" t="s">
        <v>549</v>
      </c>
      <c r="F274" s="174" t="s">
        <v>550</v>
      </c>
      <c r="G274" s="175" t="s">
        <v>205</v>
      </c>
      <c r="H274" s="176">
        <v>48</v>
      </c>
      <c r="I274" s="177"/>
      <c r="J274" s="178">
        <f>ROUND(I274*H274,2)</f>
        <v>0</v>
      </c>
      <c r="K274" s="179"/>
      <c r="L274" s="38"/>
      <c r="M274" s="180" t="s">
        <v>1</v>
      </c>
      <c r="N274" s="181" t="s">
        <v>38</v>
      </c>
      <c r="O274" s="76"/>
      <c r="P274" s="182">
        <f>O274*H274</f>
        <v>0</v>
      </c>
      <c r="Q274" s="182">
        <v>0.00073228500000000005</v>
      </c>
      <c r="R274" s="182">
        <f>Q274*H274</f>
        <v>0.035149680000000003</v>
      </c>
      <c r="S274" s="182">
        <v>0</v>
      </c>
      <c r="T274" s="183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4" t="s">
        <v>179</v>
      </c>
      <c r="AT274" s="184" t="s">
        <v>148</v>
      </c>
      <c r="AU274" s="184" t="s">
        <v>82</v>
      </c>
      <c r="AY274" s="18" t="s">
        <v>145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8" t="s">
        <v>80</v>
      </c>
      <c r="BK274" s="185">
        <f>ROUND(I274*H274,2)</f>
        <v>0</v>
      </c>
      <c r="BL274" s="18" t="s">
        <v>179</v>
      </c>
      <c r="BM274" s="184" t="s">
        <v>551</v>
      </c>
    </row>
    <row r="275" s="2" customFormat="1" ht="24.15" customHeight="1">
      <c r="A275" s="37"/>
      <c r="B275" s="171"/>
      <c r="C275" s="172" t="s">
        <v>552</v>
      </c>
      <c r="D275" s="172" t="s">
        <v>148</v>
      </c>
      <c r="E275" s="173" t="s">
        <v>553</v>
      </c>
      <c r="F275" s="174" t="s">
        <v>554</v>
      </c>
      <c r="G275" s="175" t="s">
        <v>205</v>
      </c>
      <c r="H275" s="176">
        <v>35</v>
      </c>
      <c r="I275" s="177"/>
      <c r="J275" s="178">
        <f>ROUND(I275*H275,2)</f>
        <v>0</v>
      </c>
      <c r="K275" s="179"/>
      <c r="L275" s="38"/>
      <c r="M275" s="180" t="s">
        <v>1</v>
      </c>
      <c r="N275" s="181" t="s">
        <v>38</v>
      </c>
      <c r="O275" s="76"/>
      <c r="P275" s="182">
        <f>O275*H275</f>
        <v>0</v>
      </c>
      <c r="Q275" s="182">
        <v>0.0015926149999999999</v>
      </c>
      <c r="R275" s="182">
        <f>Q275*H275</f>
        <v>0.055741525</v>
      </c>
      <c r="S275" s="182">
        <v>0</v>
      </c>
      <c r="T275" s="183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184" t="s">
        <v>179</v>
      </c>
      <c r="AT275" s="184" t="s">
        <v>148</v>
      </c>
      <c r="AU275" s="184" t="s">
        <v>82</v>
      </c>
      <c r="AY275" s="18" t="s">
        <v>145</v>
      </c>
      <c r="BE275" s="185">
        <f>IF(N275="základní",J275,0)</f>
        <v>0</v>
      </c>
      <c r="BF275" s="185">
        <f>IF(N275="snížená",J275,0)</f>
        <v>0</v>
      </c>
      <c r="BG275" s="185">
        <f>IF(N275="zákl. přenesená",J275,0)</f>
        <v>0</v>
      </c>
      <c r="BH275" s="185">
        <f>IF(N275="sníž. přenesená",J275,0)</f>
        <v>0</v>
      </c>
      <c r="BI275" s="185">
        <f>IF(N275="nulová",J275,0)</f>
        <v>0</v>
      </c>
      <c r="BJ275" s="18" t="s">
        <v>80</v>
      </c>
      <c r="BK275" s="185">
        <f>ROUND(I275*H275,2)</f>
        <v>0</v>
      </c>
      <c r="BL275" s="18" t="s">
        <v>179</v>
      </c>
      <c r="BM275" s="184" t="s">
        <v>555</v>
      </c>
    </row>
    <row r="276" s="2" customFormat="1" ht="24.15" customHeight="1">
      <c r="A276" s="37"/>
      <c r="B276" s="171"/>
      <c r="C276" s="172" t="s">
        <v>304</v>
      </c>
      <c r="D276" s="172" t="s">
        <v>148</v>
      </c>
      <c r="E276" s="173" t="s">
        <v>556</v>
      </c>
      <c r="F276" s="174" t="s">
        <v>557</v>
      </c>
      <c r="G276" s="175" t="s">
        <v>205</v>
      </c>
      <c r="H276" s="176">
        <v>2</v>
      </c>
      <c r="I276" s="177"/>
      <c r="J276" s="178">
        <f>ROUND(I276*H276,2)</f>
        <v>0</v>
      </c>
      <c r="K276" s="179"/>
      <c r="L276" s="38"/>
      <c r="M276" s="180" t="s">
        <v>1</v>
      </c>
      <c r="N276" s="181" t="s">
        <v>38</v>
      </c>
      <c r="O276" s="76"/>
      <c r="P276" s="182">
        <f>O276*H276</f>
        <v>0</v>
      </c>
      <c r="Q276" s="182">
        <v>0.0019938400000000002</v>
      </c>
      <c r="R276" s="182">
        <f>Q276*H276</f>
        <v>0.0039876800000000004</v>
      </c>
      <c r="S276" s="182">
        <v>0</v>
      </c>
      <c r="T276" s="183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4" t="s">
        <v>179</v>
      </c>
      <c r="AT276" s="184" t="s">
        <v>148</v>
      </c>
      <c r="AU276" s="184" t="s">
        <v>82</v>
      </c>
      <c r="AY276" s="18" t="s">
        <v>145</v>
      </c>
      <c r="BE276" s="185">
        <f>IF(N276="základní",J276,0)</f>
        <v>0</v>
      </c>
      <c r="BF276" s="185">
        <f>IF(N276="snížená",J276,0)</f>
        <v>0</v>
      </c>
      <c r="BG276" s="185">
        <f>IF(N276="zákl. přenesená",J276,0)</f>
        <v>0</v>
      </c>
      <c r="BH276" s="185">
        <f>IF(N276="sníž. přenesená",J276,0)</f>
        <v>0</v>
      </c>
      <c r="BI276" s="185">
        <f>IF(N276="nulová",J276,0)</f>
        <v>0</v>
      </c>
      <c r="BJ276" s="18" t="s">
        <v>80</v>
      </c>
      <c r="BK276" s="185">
        <f>ROUND(I276*H276,2)</f>
        <v>0</v>
      </c>
      <c r="BL276" s="18" t="s">
        <v>179</v>
      </c>
      <c r="BM276" s="184" t="s">
        <v>558</v>
      </c>
    </row>
    <row r="277" s="2" customFormat="1" ht="21.75" customHeight="1">
      <c r="A277" s="37"/>
      <c r="B277" s="171"/>
      <c r="C277" s="172" t="s">
        <v>559</v>
      </c>
      <c r="D277" s="172" t="s">
        <v>148</v>
      </c>
      <c r="E277" s="173" t="s">
        <v>560</v>
      </c>
      <c r="F277" s="174" t="s">
        <v>561</v>
      </c>
      <c r="G277" s="175" t="s">
        <v>205</v>
      </c>
      <c r="H277" s="176">
        <v>80</v>
      </c>
      <c r="I277" s="177"/>
      <c r="J277" s="178">
        <f>ROUND(I277*H277,2)</f>
        <v>0</v>
      </c>
      <c r="K277" s="179"/>
      <c r="L277" s="38"/>
      <c r="M277" s="180" t="s">
        <v>1</v>
      </c>
      <c r="N277" s="181" t="s">
        <v>38</v>
      </c>
      <c r="O277" s="76"/>
      <c r="P277" s="182">
        <f>O277*H277</f>
        <v>0</v>
      </c>
      <c r="Q277" s="182">
        <v>0.00035685959999999999</v>
      </c>
      <c r="R277" s="182">
        <f>Q277*H277</f>
        <v>0.028548767999999999</v>
      </c>
      <c r="S277" s="182">
        <v>0</v>
      </c>
      <c r="T277" s="183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184" t="s">
        <v>179</v>
      </c>
      <c r="AT277" s="184" t="s">
        <v>148</v>
      </c>
      <c r="AU277" s="184" t="s">
        <v>82</v>
      </c>
      <c r="AY277" s="18" t="s">
        <v>145</v>
      </c>
      <c r="BE277" s="185">
        <f>IF(N277="základní",J277,0)</f>
        <v>0</v>
      </c>
      <c r="BF277" s="185">
        <f>IF(N277="snížená",J277,0)</f>
        <v>0</v>
      </c>
      <c r="BG277" s="185">
        <f>IF(N277="zákl. přenesená",J277,0)</f>
        <v>0</v>
      </c>
      <c r="BH277" s="185">
        <f>IF(N277="sníž. přenesená",J277,0)</f>
        <v>0</v>
      </c>
      <c r="BI277" s="185">
        <f>IF(N277="nulová",J277,0)</f>
        <v>0</v>
      </c>
      <c r="BJ277" s="18" t="s">
        <v>80</v>
      </c>
      <c r="BK277" s="185">
        <f>ROUND(I277*H277,2)</f>
        <v>0</v>
      </c>
      <c r="BL277" s="18" t="s">
        <v>179</v>
      </c>
      <c r="BM277" s="184" t="s">
        <v>562</v>
      </c>
    </row>
    <row r="278" s="2" customFormat="1" ht="33" customHeight="1">
      <c r="A278" s="37"/>
      <c r="B278" s="171"/>
      <c r="C278" s="172" t="s">
        <v>321</v>
      </c>
      <c r="D278" s="172" t="s">
        <v>148</v>
      </c>
      <c r="E278" s="173" t="s">
        <v>563</v>
      </c>
      <c r="F278" s="174" t="s">
        <v>564</v>
      </c>
      <c r="G278" s="175" t="s">
        <v>205</v>
      </c>
      <c r="H278" s="176">
        <v>245</v>
      </c>
      <c r="I278" s="177"/>
      <c r="J278" s="178">
        <f>ROUND(I278*H278,2)</f>
        <v>0</v>
      </c>
      <c r="K278" s="179"/>
      <c r="L278" s="38"/>
      <c r="M278" s="180" t="s">
        <v>1</v>
      </c>
      <c r="N278" s="181" t="s">
        <v>38</v>
      </c>
      <c r="O278" s="76"/>
      <c r="P278" s="182">
        <f>O278*H278</f>
        <v>0</v>
      </c>
      <c r="Q278" s="182">
        <v>7.3860000000000001E-05</v>
      </c>
      <c r="R278" s="182">
        <f>Q278*H278</f>
        <v>0.018095699999999999</v>
      </c>
      <c r="S278" s="182">
        <v>0</v>
      </c>
      <c r="T278" s="183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4" t="s">
        <v>179</v>
      </c>
      <c r="AT278" s="184" t="s">
        <v>148</v>
      </c>
      <c r="AU278" s="184" t="s">
        <v>82</v>
      </c>
      <c r="AY278" s="18" t="s">
        <v>145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8" t="s">
        <v>80</v>
      </c>
      <c r="BK278" s="185">
        <f>ROUND(I278*H278,2)</f>
        <v>0</v>
      </c>
      <c r="BL278" s="18" t="s">
        <v>179</v>
      </c>
      <c r="BM278" s="184" t="s">
        <v>565</v>
      </c>
    </row>
    <row r="279" s="2" customFormat="1" ht="33" customHeight="1">
      <c r="A279" s="37"/>
      <c r="B279" s="171"/>
      <c r="C279" s="172" t="s">
        <v>566</v>
      </c>
      <c r="D279" s="172" t="s">
        <v>148</v>
      </c>
      <c r="E279" s="173" t="s">
        <v>567</v>
      </c>
      <c r="F279" s="174" t="s">
        <v>568</v>
      </c>
      <c r="G279" s="175" t="s">
        <v>205</v>
      </c>
      <c r="H279" s="176">
        <v>165</v>
      </c>
      <c r="I279" s="177"/>
      <c r="J279" s="178">
        <f>ROUND(I279*H279,2)</f>
        <v>0</v>
      </c>
      <c r="K279" s="179"/>
      <c r="L279" s="38"/>
      <c r="M279" s="180" t="s">
        <v>1</v>
      </c>
      <c r="N279" s="181" t="s">
        <v>38</v>
      </c>
      <c r="O279" s="76"/>
      <c r="P279" s="182">
        <f>O279*H279</f>
        <v>0</v>
      </c>
      <c r="Q279" s="182">
        <v>9.4640000000000002E-05</v>
      </c>
      <c r="R279" s="182">
        <f>Q279*H279</f>
        <v>0.0156156</v>
      </c>
      <c r="S279" s="182">
        <v>0</v>
      </c>
      <c r="T279" s="183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184" t="s">
        <v>179</v>
      </c>
      <c r="AT279" s="184" t="s">
        <v>148</v>
      </c>
      <c r="AU279" s="184" t="s">
        <v>82</v>
      </c>
      <c r="AY279" s="18" t="s">
        <v>145</v>
      </c>
      <c r="BE279" s="185">
        <f>IF(N279="základní",J279,0)</f>
        <v>0</v>
      </c>
      <c r="BF279" s="185">
        <f>IF(N279="snížená",J279,0)</f>
        <v>0</v>
      </c>
      <c r="BG279" s="185">
        <f>IF(N279="zákl. přenesená",J279,0)</f>
        <v>0</v>
      </c>
      <c r="BH279" s="185">
        <f>IF(N279="sníž. přenesená",J279,0)</f>
        <v>0</v>
      </c>
      <c r="BI279" s="185">
        <f>IF(N279="nulová",J279,0)</f>
        <v>0</v>
      </c>
      <c r="BJ279" s="18" t="s">
        <v>80</v>
      </c>
      <c r="BK279" s="185">
        <f>ROUND(I279*H279,2)</f>
        <v>0</v>
      </c>
      <c r="BL279" s="18" t="s">
        <v>179</v>
      </c>
      <c r="BM279" s="184" t="s">
        <v>569</v>
      </c>
    </row>
    <row r="280" s="2" customFormat="1" ht="24.15" customHeight="1">
      <c r="A280" s="37"/>
      <c r="B280" s="171"/>
      <c r="C280" s="172" t="s">
        <v>570</v>
      </c>
      <c r="D280" s="172" t="s">
        <v>148</v>
      </c>
      <c r="E280" s="173" t="s">
        <v>571</v>
      </c>
      <c r="F280" s="174" t="s">
        <v>572</v>
      </c>
      <c r="G280" s="175" t="s">
        <v>326</v>
      </c>
      <c r="H280" s="176">
        <v>0.28199999999999997</v>
      </c>
      <c r="I280" s="177"/>
      <c r="J280" s="178">
        <f>ROUND(I280*H280,2)</f>
        <v>0</v>
      </c>
      <c r="K280" s="179"/>
      <c r="L280" s="38"/>
      <c r="M280" s="180" t="s">
        <v>1</v>
      </c>
      <c r="N280" s="181" t="s">
        <v>38</v>
      </c>
      <c r="O280" s="76"/>
      <c r="P280" s="182">
        <f>O280*H280</f>
        <v>0</v>
      </c>
      <c r="Q280" s="182">
        <v>0</v>
      </c>
      <c r="R280" s="182">
        <f>Q280*H280</f>
        <v>0</v>
      </c>
      <c r="S280" s="182">
        <v>0</v>
      </c>
      <c r="T280" s="183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184" t="s">
        <v>179</v>
      </c>
      <c r="AT280" s="184" t="s">
        <v>148</v>
      </c>
      <c r="AU280" s="184" t="s">
        <v>82</v>
      </c>
      <c r="AY280" s="18" t="s">
        <v>145</v>
      </c>
      <c r="BE280" s="185">
        <f>IF(N280="základní",J280,0)</f>
        <v>0</v>
      </c>
      <c r="BF280" s="185">
        <f>IF(N280="snížená",J280,0)</f>
        <v>0</v>
      </c>
      <c r="BG280" s="185">
        <f>IF(N280="zákl. přenesená",J280,0)</f>
        <v>0</v>
      </c>
      <c r="BH280" s="185">
        <f>IF(N280="sníž. přenesená",J280,0)</f>
        <v>0</v>
      </c>
      <c r="BI280" s="185">
        <f>IF(N280="nulová",J280,0)</f>
        <v>0</v>
      </c>
      <c r="BJ280" s="18" t="s">
        <v>80</v>
      </c>
      <c r="BK280" s="185">
        <f>ROUND(I280*H280,2)</f>
        <v>0</v>
      </c>
      <c r="BL280" s="18" t="s">
        <v>179</v>
      </c>
      <c r="BM280" s="184" t="s">
        <v>573</v>
      </c>
    </row>
    <row r="281" s="12" customFormat="1" ht="22.8" customHeight="1">
      <c r="A281" s="12"/>
      <c r="B281" s="158"/>
      <c r="C281" s="12"/>
      <c r="D281" s="159" t="s">
        <v>72</v>
      </c>
      <c r="E281" s="169" t="s">
        <v>574</v>
      </c>
      <c r="F281" s="169" t="s">
        <v>575</v>
      </c>
      <c r="G281" s="12"/>
      <c r="H281" s="12"/>
      <c r="I281" s="161"/>
      <c r="J281" s="170">
        <f>BK281</f>
        <v>0</v>
      </c>
      <c r="K281" s="12"/>
      <c r="L281" s="158"/>
      <c r="M281" s="163"/>
      <c r="N281" s="164"/>
      <c r="O281" s="164"/>
      <c r="P281" s="165">
        <f>SUM(P282:P283)</f>
        <v>0</v>
      </c>
      <c r="Q281" s="164"/>
      <c r="R281" s="165">
        <f>SUM(R282:R283)</f>
        <v>0.0095599999999999991</v>
      </c>
      <c r="S281" s="164"/>
      <c r="T281" s="166">
        <f>SUM(T282:T283)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159" t="s">
        <v>82</v>
      </c>
      <c r="AT281" s="167" t="s">
        <v>72</v>
      </c>
      <c r="AU281" s="167" t="s">
        <v>80</v>
      </c>
      <c r="AY281" s="159" t="s">
        <v>145</v>
      </c>
      <c r="BK281" s="168">
        <f>SUM(BK282:BK283)</f>
        <v>0</v>
      </c>
    </row>
    <row r="282" s="2" customFormat="1" ht="16.5" customHeight="1">
      <c r="A282" s="37"/>
      <c r="B282" s="171"/>
      <c r="C282" s="172" t="s">
        <v>576</v>
      </c>
      <c r="D282" s="172" t="s">
        <v>148</v>
      </c>
      <c r="E282" s="173" t="s">
        <v>577</v>
      </c>
      <c r="F282" s="174" t="s">
        <v>578</v>
      </c>
      <c r="G282" s="175" t="s">
        <v>161</v>
      </c>
      <c r="H282" s="176">
        <v>1</v>
      </c>
      <c r="I282" s="177"/>
      <c r="J282" s="178">
        <f>ROUND(I282*H282,2)</f>
        <v>0</v>
      </c>
      <c r="K282" s="179"/>
      <c r="L282" s="38"/>
      <c r="M282" s="180" t="s">
        <v>1</v>
      </c>
      <c r="N282" s="181" t="s">
        <v>38</v>
      </c>
      <c r="O282" s="76"/>
      <c r="P282" s="182">
        <f>O282*H282</f>
        <v>0</v>
      </c>
      <c r="Q282" s="182">
        <v>0.0075599999999999999</v>
      </c>
      <c r="R282" s="182">
        <f>Q282*H282</f>
        <v>0.0075599999999999999</v>
      </c>
      <c r="S282" s="182">
        <v>0</v>
      </c>
      <c r="T282" s="183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84" t="s">
        <v>179</v>
      </c>
      <c r="AT282" s="184" t="s">
        <v>148</v>
      </c>
      <c r="AU282" s="184" t="s">
        <v>82</v>
      </c>
      <c r="AY282" s="18" t="s">
        <v>145</v>
      </c>
      <c r="BE282" s="185">
        <f>IF(N282="základní",J282,0)</f>
        <v>0</v>
      </c>
      <c r="BF282" s="185">
        <f>IF(N282="snížená",J282,0)</f>
        <v>0</v>
      </c>
      <c r="BG282" s="185">
        <f>IF(N282="zákl. přenesená",J282,0)</f>
        <v>0</v>
      </c>
      <c r="BH282" s="185">
        <f>IF(N282="sníž. přenesená",J282,0)</f>
        <v>0</v>
      </c>
      <c r="BI282" s="185">
        <f>IF(N282="nulová",J282,0)</f>
        <v>0</v>
      </c>
      <c r="BJ282" s="18" t="s">
        <v>80</v>
      </c>
      <c r="BK282" s="185">
        <f>ROUND(I282*H282,2)</f>
        <v>0</v>
      </c>
      <c r="BL282" s="18" t="s">
        <v>179</v>
      </c>
      <c r="BM282" s="184" t="s">
        <v>579</v>
      </c>
    </row>
    <row r="283" s="2" customFormat="1" ht="16.5" customHeight="1">
      <c r="A283" s="37"/>
      <c r="B283" s="171"/>
      <c r="C283" s="172" t="s">
        <v>348</v>
      </c>
      <c r="D283" s="172" t="s">
        <v>148</v>
      </c>
      <c r="E283" s="173" t="s">
        <v>580</v>
      </c>
      <c r="F283" s="174" t="s">
        <v>581</v>
      </c>
      <c r="G283" s="175" t="s">
        <v>161</v>
      </c>
      <c r="H283" s="176">
        <v>1</v>
      </c>
      <c r="I283" s="177"/>
      <c r="J283" s="178">
        <f>ROUND(I283*H283,2)</f>
        <v>0</v>
      </c>
      <c r="K283" s="179"/>
      <c r="L283" s="38"/>
      <c r="M283" s="180" t="s">
        <v>1</v>
      </c>
      <c r="N283" s="181" t="s">
        <v>38</v>
      </c>
      <c r="O283" s="76"/>
      <c r="P283" s="182">
        <f>O283*H283</f>
        <v>0</v>
      </c>
      <c r="Q283" s="182">
        <v>0.002</v>
      </c>
      <c r="R283" s="182">
        <f>Q283*H283</f>
        <v>0.002</v>
      </c>
      <c r="S283" s="182">
        <v>0</v>
      </c>
      <c r="T283" s="183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4" t="s">
        <v>179</v>
      </c>
      <c r="AT283" s="184" t="s">
        <v>148</v>
      </c>
      <c r="AU283" s="184" t="s">
        <v>82</v>
      </c>
      <c r="AY283" s="18" t="s">
        <v>145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18" t="s">
        <v>80</v>
      </c>
      <c r="BK283" s="185">
        <f>ROUND(I283*H283,2)</f>
        <v>0</v>
      </c>
      <c r="BL283" s="18" t="s">
        <v>179</v>
      </c>
      <c r="BM283" s="184" t="s">
        <v>582</v>
      </c>
    </row>
    <row r="284" s="12" customFormat="1" ht="22.8" customHeight="1">
      <c r="A284" s="12"/>
      <c r="B284" s="158"/>
      <c r="C284" s="12"/>
      <c r="D284" s="159" t="s">
        <v>72</v>
      </c>
      <c r="E284" s="169" t="s">
        <v>583</v>
      </c>
      <c r="F284" s="169" t="s">
        <v>584</v>
      </c>
      <c r="G284" s="12"/>
      <c r="H284" s="12"/>
      <c r="I284" s="161"/>
      <c r="J284" s="170">
        <f>BK284</f>
        <v>0</v>
      </c>
      <c r="K284" s="12"/>
      <c r="L284" s="158"/>
      <c r="M284" s="163"/>
      <c r="N284" s="164"/>
      <c r="O284" s="164"/>
      <c r="P284" s="165">
        <f>SUM(P285:P305)</f>
        <v>0</v>
      </c>
      <c r="Q284" s="164"/>
      <c r="R284" s="165">
        <f>SUM(R285:R305)</f>
        <v>0.72738234000000013</v>
      </c>
      <c r="S284" s="164"/>
      <c r="T284" s="166">
        <f>SUM(T285:T305)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59" t="s">
        <v>82</v>
      </c>
      <c r="AT284" s="167" t="s">
        <v>72</v>
      </c>
      <c r="AU284" s="167" t="s">
        <v>80</v>
      </c>
      <c r="AY284" s="159" t="s">
        <v>145</v>
      </c>
      <c r="BK284" s="168">
        <f>SUM(BK285:BK305)</f>
        <v>0</v>
      </c>
    </row>
    <row r="285" s="2" customFormat="1" ht="24.15" customHeight="1">
      <c r="A285" s="37"/>
      <c r="B285" s="171"/>
      <c r="C285" s="172" t="s">
        <v>585</v>
      </c>
      <c r="D285" s="172" t="s">
        <v>148</v>
      </c>
      <c r="E285" s="173" t="s">
        <v>586</v>
      </c>
      <c r="F285" s="174" t="s">
        <v>587</v>
      </c>
      <c r="G285" s="175" t="s">
        <v>161</v>
      </c>
      <c r="H285" s="176">
        <v>22</v>
      </c>
      <c r="I285" s="177"/>
      <c r="J285" s="178">
        <f>ROUND(I285*H285,2)</f>
        <v>0</v>
      </c>
      <c r="K285" s="179"/>
      <c r="L285" s="38"/>
      <c r="M285" s="180" t="s">
        <v>1</v>
      </c>
      <c r="N285" s="181" t="s">
        <v>38</v>
      </c>
      <c r="O285" s="76"/>
      <c r="P285" s="182">
        <f>O285*H285</f>
        <v>0</v>
      </c>
      <c r="Q285" s="182">
        <v>0</v>
      </c>
      <c r="R285" s="182">
        <f>Q285*H285</f>
        <v>0</v>
      </c>
      <c r="S285" s="182">
        <v>0</v>
      </c>
      <c r="T285" s="183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84" t="s">
        <v>179</v>
      </c>
      <c r="AT285" s="184" t="s">
        <v>148</v>
      </c>
      <c r="AU285" s="184" t="s">
        <v>82</v>
      </c>
      <c r="AY285" s="18" t="s">
        <v>145</v>
      </c>
      <c r="BE285" s="185">
        <f>IF(N285="základní",J285,0)</f>
        <v>0</v>
      </c>
      <c r="BF285" s="185">
        <f>IF(N285="snížená",J285,0)</f>
        <v>0</v>
      </c>
      <c r="BG285" s="185">
        <f>IF(N285="zákl. přenesená",J285,0)</f>
        <v>0</v>
      </c>
      <c r="BH285" s="185">
        <f>IF(N285="sníž. přenesená",J285,0)</f>
        <v>0</v>
      </c>
      <c r="BI285" s="185">
        <f>IF(N285="nulová",J285,0)</f>
        <v>0</v>
      </c>
      <c r="BJ285" s="18" t="s">
        <v>80</v>
      </c>
      <c r="BK285" s="185">
        <f>ROUND(I285*H285,2)</f>
        <v>0</v>
      </c>
      <c r="BL285" s="18" t="s">
        <v>179</v>
      </c>
      <c r="BM285" s="184" t="s">
        <v>588</v>
      </c>
    </row>
    <row r="286" s="2" customFormat="1" ht="24.15" customHeight="1">
      <c r="A286" s="37"/>
      <c r="B286" s="171"/>
      <c r="C286" s="186" t="s">
        <v>308</v>
      </c>
      <c r="D286" s="186" t="s">
        <v>164</v>
      </c>
      <c r="E286" s="187" t="s">
        <v>589</v>
      </c>
      <c r="F286" s="188" t="s">
        <v>590</v>
      </c>
      <c r="G286" s="189" t="s">
        <v>161</v>
      </c>
      <c r="H286" s="190">
        <v>2</v>
      </c>
      <c r="I286" s="191"/>
      <c r="J286" s="192">
        <f>ROUND(I286*H286,2)</f>
        <v>0</v>
      </c>
      <c r="K286" s="193"/>
      <c r="L286" s="194"/>
      <c r="M286" s="195" t="s">
        <v>1</v>
      </c>
      <c r="N286" s="196" t="s">
        <v>38</v>
      </c>
      <c r="O286" s="76"/>
      <c r="P286" s="182">
        <f>O286*H286</f>
        <v>0</v>
      </c>
      <c r="Q286" s="182">
        <v>0.0099000000000000008</v>
      </c>
      <c r="R286" s="182">
        <f>Q286*H286</f>
        <v>0.019800000000000002</v>
      </c>
      <c r="S286" s="182">
        <v>0</v>
      </c>
      <c r="T286" s="183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184" t="s">
        <v>206</v>
      </c>
      <c r="AT286" s="184" t="s">
        <v>164</v>
      </c>
      <c r="AU286" s="184" t="s">
        <v>82</v>
      </c>
      <c r="AY286" s="18" t="s">
        <v>145</v>
      </c>
      <c r="BE286" s="185">
        <f>IF(N286="základní",J286,0)</f>
        <v>0</v>
      </c>
      <c r="BF286" s="185">
        <f>IF(N286="snížená",J286,0)</f>
        <v>0</v>
      </c>
      <c r="BG286" s="185">
        <f>IF(N286="zákl. přenesená",J286,0)</f>
        <v>0</v>
      </c>
      <c r="BH286" s="185">
        <f>IF(N286="sníž. přenesená",J286,0)</f>
        <v>0</v>
      </c>
      <c r="BI286" s="185">
        <f>IF(N286="nulová",J286,0)</f>
        <v>0</v>
      </c>
      <c r="BJ286" s="18" t="s">
        <v>80</v>
      </c>
      <c r="BK286" s="185">
        <f>ROUND(I286*H286,2)</f>
        <v>0</v>
      </c>
      <c r="BL286" s="18" t="s">
        <v>179</v>
      </c>
      <c r="BM286" s="184" t="s">
        <v>591</v>
      </c>
    </row>
    <row r="287" s="2" customFormat="1" ht="24.15" customHeight="1">
      <c r="A287" s="37"/>
      <c r="B287" s="171"/>
      <c r="C287" s="186" t="s">
        <v>592</v>
      </c>
      <c r="D287" s="186" t="s">
        <v>164</v>
      </c>
      <c r="E287" s="187" t="s">
        <v>593</v>
      </c>
      <c r="F287" s="188" t="s">
        <v>594</v>
      </c>
      <c r="G287" s="189" t="s">
        <v>161</v>
      </c>
      <c r="H287" s="190">
        <v>5</v>
      </c>
      <c r="I287" s="191"/>
      <c r="J287" s="192">
        <f>ROUND(I287*H287,2)</f>
        <v>0</v>
      </c>
      <c r="K287" s="193"/>
      <c r="L287" s="194"/>
      <c r="M287" s="195" t="s">
        <v>1</v>
      </c>
      <c r="N287" s="196" t="s">
        <v>38</v>
      </c>
      <c r="O287" s="76"/>
      <c r="P287" s="182">
        <f>O287*H287</f>
        <v>0</v>
      </c>
      <c r="Q287" s="182">
        <v>0.0124</v>
      </c>
      <c r="R287" s="182">
        <f>Q287*H287</f>
        <v>0.062</v>
      </c>
      <c r="S287" s="182">
        <v>0</v>
      </c>
      <c r="T287" s="183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184" t="s">
        <v>206</v>
      </c>
      <c r="AT287" s="184" t="s">
        <v>164</v>
      </c>
      <c r="AU287" s="184" t="s">
        <v>82</v>
      </c>
      <c r="AY287" s="18" t="s">
        <v>145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18" t="s">
        <v>80</v>
      </c>
      <c r="BK287" s="185">
        <f>ROUND(I287*H287,2)</f>
        <v>0</v>
      </c>
      <c r="BL287" s="18" t="s">
        <v>179</v>
      </c>
      <c r="BM287" s="184" t="s">
        <v>595</v>
      </c>
    </row>
    <row r="288" s="2" customFormat="1" ht="24.15" customHeight="1">
      <c r="A288" s="37"/>
      <c r="B288" s="171"/>
      <c r="C288" s="186" t="s">
        <v>311</v>
      </c>
      <c r="D288" s="186" t="s">
        <v>164</v>
      </c>
      <c r="E288" s="187" t="s">
        <v>596</v>
      </c>
      <c r="F288" s="188" t="s">
        <v>594</v>
      </c>
      <c r="G288" s="189" t="s">
        <v>161</v>
      </c>
      <c r="H288" s="190">
        <v>7</v>
      </c>
      <c r="I288" s="191"/>
      <c r="J288" s="192">
        <f>ROUND(I288*H288,2)</f>
        <v>0</v>
      </c>
      <c r="K288" s="193"/>
      <c r="L288" s="194"/>
      <c r="M288" s="195" t="s">
        <v>1</v>
      </c>
      <c r="N288" s="196" t="s">
        <v>38</v>
      </c>
      <c r="O288" s="76"/>
      <c r="P288" s="182">
        <f>O288*H288</f>
        <v>0</v>
      </c>
      <c r="Q288" s="182">
        <v>0.0132</v>
      </c>
      <c r="R288" s="182">
        <f>Q288*H288</f>
        <v>0.092399999999999996</v>
      </c>
      <c r="S288" s="182">
        <v>0</v>
      </c>
      <c r="T288" s="183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184" t="s">
        <v>206</v>
      </c>
      <c r="AT288" s="184" t="s">
        <v>164</v>
      </c>
      <c r="AU288" s="184" t="s">
        <v>82</v>
      </c>
      <c r="AY288" s="18" t="s">
        <v>145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8" t="s">
        <v>80</v>
      </c>
      <c r="BK288" s="185">
        <f>ROUND(I288*H288,2)</f>
        <v>0</v>
      </c>
      <c r="BL288" s="18" t="s">
        <v>179</v>
      </c>
      <c r="BM288" s="184" t="s">
        <v>597</v>
      </c>
    </row>
    <row r="289" s="2" customFormat="1" ht="24.15" customHeight="1">
      <c r="A289" s="37"/>
      <c r="B289" s="171"/>
      <c r="C289" s="186" t="s">
        <v>598</v>
      </c>
      <c r="D289" s="186" t="s">
        <v>164</v>
      </c>
      <c r="E289" s="187" t="s">
        <v>599</v>
      </c>
      <c r="F289" s="188" t="s">
        <v>600</v>
      </c>
      <c r="G289" s="189" t="s">
        <v>161</v>
      </c>
      <c r="H289" s="190">
        <v>7</v>
      </c>
      <c r="I289" s="191"/>
      <c r="J289" s="192">
        <f>ROUND(I289*H289,2)</f>
        <v>0</v>
      </c>
      <c r="K289" s="193"/>
      <c r="L289" s="194"/>
      <c r="M289" s="195" t="s">
        <v>1</v>
      </c>
      <c r="N289" s="196" t="s">
        <v>38</v>
      </c>
      <c r="O289" s="76"/>
      <c r="P289" s="182">
        <f>O289*H289</f>
        <v>0</v>
      </c>
      <c r="Q289" s="182">
        <v>0.0149</v>
      </c>
      <c r="R289" s="182">
        <f>Q289*H289</f>
        <v>0.1043</v>
      </c>
      <c r="S289" s="182">
        <v>0</v>
      </c>
      <c r="T289" s="183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4" t="s">
        <v>206</v>
      </c>
      <c r="AT289" s="184" t="s">
        <v>164</v>
      </c>
      <c r="AU289" s="184" t="s">
        <v>82</v>
      </c>
      <c r="AY289" s="18" t="s">
        <v>145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8" t="s">
        <v>80</v>
      </c>
      <c r="BK289" s="185">
        <f>ROUND(I289*H289,2)</f>
        <v>0</v>
      </c>
      <c r="BL289" s="18" t="s">
        <v>179</v>
      </c>
      <c r="BM289" s="184" t="s">
        <v>601</v>
      </c>
    </row>
    <row r="290" s="2" customFormat="1" ht="24.15" customHeight="1">
      <c r="A290" s="37"/>
      <c r="B290" s="171"/>
      <c r="C290" s="186" t="s">
        <v>315</v>
      </c>
      <c r="D290" s="186" t="s">
        <v>164</v>
      </c>
      <c r="E290" s="187" t="s">
        <v>602</v>
      </c>
      <c r="F290" s="188" t="s">
        <v>603</v>
      </c>
      <c r="G290" s="189" t="s">
        <v>161</v>
      </c>
      <c r="H290" s="190">
        <v>1</v>
      </c>
      <c r="I290" s="191"/>
      <c r="J290" s="192">
        <f>ROUND(I290*H290,2)</f>
        <v>0</v>
      </c>
      <c r="K290" s="193"/>
      <c r="L290" s="194"/>
      <c r="M290" s="195" t="s">
        <v>1</v>
      </c>
      <c r="N290" s="196" t="s">
        <v>38</v>
      </c>
      <c r="O290" s="76"/>
      <c r="P290" s="182">
        <f>O290*H290</f>
        <v>0</v>
      </c>
      <c r="Q290" s="182">
        <v>0.0223</v>
      </c>
      <c r="R290" s="182">
        <f>Q290*H290</f>
        <v>0.0223</v>
      </c>
      <c r="S290" s="182">
        <v>0</v>
      </c>
      <c r="T290" s="183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84" t="s">
        <v>206</v>
      </c>
      <c r="AT290" s="184" t="s">
        <v>164</v>
      </c>
      <c r="AU290" s="184" t="s">
        <v>82</v>
      </c>
      <c r="AY290" s="18" t="s">
        <v>145</v>
      </c>
      <c r="BE290" s="185">
        <f>IF(N290="základní",J290,0)</f>
        <v>0</v>
      </c>
      <c r="BF290" s="185">
        <f>IF(N290="snížená",J290,0)</f>
        <v>0</v>
      </c>
      <c r="BG290" s="185">
        <f>IF(N290="zákl. přenesená",J290,0)</f>
        <v>0</v>
      </c>
      <c r="BH290" s="185">
        <f>IF(N290="sníž. přenesená",J290,0)</f>
        <v>0</v>
      </c>
      <c r="BI290" s="185">
        <f>IF(N290="nulová",J290,0)</f>
        <v>0</v>
      </c>
      <c r="BJ290" s="18" t="s">
        <v>80</v>
      </c>
      <c r="BK290" s="185">
        <f>ROUND(I290*H290,2)</f>
        <v>0</v>
      </c>
      <c r="BL290" s="18" t="s">
        <v>179</v>
      </c>
      <c r="BM290" s="184" t="s">
        <v>604</v>
      </c>
    </row>
    <row r="291" s="2" customFormat="1" ht="24.15" customHeight="1">
      <c r="A291" s="37"/>
      <c r="B291" s="171"/>
      <c r="C291" s="186" t="s">
        <v>605</v>
      </c>
      <c r="D291" s="186" t="s">
        <v>164</v>
      </c>
      <c r="E291" s="187" t="s">
        <v>606</v>
      </c>
      <c r="F291" s="188" t="s">
        <v>607</v>
      </c>
      <c r="G291" s="189" t="s">
        <v>161</v>
      </c>
      <c r="H291" s="190">
        <v>1</v>
      </c>
      <c r="I291" s="191"/>
      <c r="J291" s="192">
        <f>ROUND(I291*H291,2)</f>
        <v>0</v>
      </c>
      <c r="K291" s="193"/>
      <c r="L291" s="194"/>
      <c r="M291" s="195" t="s">
        <v>1</v>
      </c>
      <c r="N291" s="196" t="s">
        <v>38</v>
      </c>
      <c r="O291" s="76"/>
      <c r="P291" s="182">
        <f>O291*H291</f>
        <v>0</v>
      </c>
      <c r="Q291" s="182">
        <v>0.022800000000000001</v>
      </c>
      <c r="R291" s="182">
        <f>Q291*H291</f>
        <v>0.022800000000000001</v>
      </c>
      <c r="S291" s="182">
        <v>0</v>
      </c>
      <c r="T291" s="183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4" t="s">
        <v>206</v>
      </c>
      <c r="AT291" s="184" t="s">
        <v>164</v>
      </c>
      <c r="AU291" s="184" t="s">
        <v>82</v>
      </c>
      <c r="AY291" s="18" t="s">
        <v>145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8" t="s">
        <v>80</v>
      </c>
      <c r="BK291" s="185">
        <f>ROUND(I291*H291,2)</f>
        <v>0</v>
      </c>
      <c r="BL291" s="18" t="s">
        <v>179</v>
      </c>
      <c r="BM291" s="184" t="s">
        <v>608</v>
      </c>
    </row>
    <row r="292" s="2" customFormat="1" ht="33" customHeight="1">
      <c r="A292" s="37"/>
      <c r="B292" s="171"/>
      <c r="C292" s="172" t="s">
        <v>609</v>
      </c>
      <c r="D292" s="172" t="s">
        <v>148</v>
      </c>
      <c r="E292" s="173" t="s">
        <v>610</v>
      </c>
      <c r="F292" s="174" t="s">
        <v>611</v>
      </c>
      <c r="G292" s="175" t="s">
        <v>205</v>
      </c>
      <c r="H292" s="176">
        <v>1100</v>
      </c>
      <c r="I292" s="177"/>
      <c r="J292" s="178">
        <f>ROUND(I292*H292,2)</f>
        <v>0</v>
      </c>
      <c r="K292" s="179"/>
      <c r="L292" s="38"/>
      <c r="M292" s="180" t="s">
        <v>1</v>
      </c>
      <c r="N292" s="181" t="s">
        <v>38</v>
      </c>
      <c r="O292" s="76"/>
      <c r="P292" s="182">
        <f>O292*H292</f>
        <v>0</v>
      </c>
      <c r="Q292" s="182">
        <v>0.00011120000000000001</v>
      </c>
      <c r="R292" s="182">
        <f>Q292*H292</f>
        <v>0.12232000000000001</v>
      </c>
      <c r="S292" s="182">
        <v>0</v>
      </c>
      <c r="T292" s="183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184" t="s">
        <v>179</v>
      </c>
      <c r="AT292" s="184" t="s">
        <v>148</v>
      </c>
      <c r="AU292" s="184" t="s">
        <v>82</v>
      </c>
      <c r="AY292" s="18" t="s">
        <v>145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8" t="s">
        <v>80</v>
      </c>
      <c r="BK292" s="185">
        <f>ROUND(I292*H292,2)</f>
        <v>0</v>
      </c>
      <c r="BL292" s="18" t="s">
        <v>179</v>
      </c>
      <c r="BM292" s="184" t="s">
        <v>612</v>
      </c>
    </row>
    <row r="293" s="2" customFormat="1" ht="37.8" customHeight="1">
      <c r="A293" s="37"/>
      <c r="B293" s="171"/>
      <c r="C293" s="172" t="s">
        <v>613</v>
      </c>
      <c r="D293" s="172" t="s">
        <v>148</v>
      </c>
      <c r="E293" s="173" t="s">
        <v>614</v>
      </c>
      <c r="F293" s="174" t="s">
        <v>615</v>
      </c>
      <c r="G293" s="175" t="s">
        <v>151</v>
      </c>
      <c r="H293" s="176">
        <v>142.93000000000001</v>
      </c>
      <c r="I293" s="177"/>
      <c r="J293" s="178">
        <f>ROUND(I293*H293,2)</f>
        <v>0</v>
      </c>
      <c r="K293" s="179"/>
      <c r="L293" s="38"/>
      <c r="M293" s="180" t="s">
        <v>1</v>
      </c>
      <c r="N293" s="181" t="s">
        <v>38</v>
      </c>
      <c r="O293" s="76"/>
      <c r="P293" s="182">
        <f>O293*H293</f>
        <v>0</v>
      </c>
      <c r="Q293" s="182">
        <v>0.001738</v>
      </c>
      <c r="R293" s="182">
        <f>Q293*H293</f>
        <v>0.24841234000000001</v>
      </c>
      <c r="S293" s="182">
        <v>0</v>
      </c>
      <c r="T293" s="183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84" t="s">
        <v>179</v>
      </c>
      <c r="AT293" s="184" t="s">
        <v>148</v>
      </c>
      <c r="AU293" s="184" t="s">
        <v>82</v>
      </c>
      <c r="AY293" s="18" t="s">
        <v>145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8" t="s">
        <v>80</v>
      </c>
      <c r="BK293" s="185">
        <f>ROUND(I293*H293,2)</f>
        <v>0</v>
      </c>
      <c r="BL293" s="18" t="s">
        <v>179</v>
      </c>
      <c r="BM293" s="184" t="s">
        <v>616</v>
      </c>
    </row>
    <row r="294" s="2" customFormat="1" ht="24.15" customHeight="1">
      <c r="A294" s="37"/>
      <c r="B294" s="171"/>
      <c r="C294" s="172" t="s">
        <v>386</v>
      </c>
      <c r="D294" s="172" t="s">
        <v>148</v>
      </c>
      <c r="E294" s="173" t="s">
        <v>617</v>
      </c>
      <c r="F294" s="174" t="s">
        <v>618</v>
      </c>
      <c r="G294" s="175" t="s">
        <v>161</v>
      </c>
      <c r="H294" s="176">
        <v>1</v>
      </c>
      <c r="I294" s="177"/>
      <c r="J294" s="178">
        <f>ROUND(I294*H294,2)</f>
        <v>0</v>
      </c>
      <c r="K294" s="179"/>
      <c r="L294" s="38"/>
      <c r="M294" s="180" t="s">
        <v>1</v>
      </c>
      <c r="N294" s="181" t="s">
        <v>38</v>
      </c>
      <c r="O294" s="76"/>
      <c r="P294" s="182">
        <f>O294*H294</f>
        <v>0</v>
      </c>
      <c r="Q294" s="182">
        <v>0.0041999999999999997</v>
      </c>
      <c r="R294" s="182">
        <f>Q294*H294</f>
        <v>0.0041999999999999997</v>
      </c>
      <c r="S294" s="182">
        <v>0</v>
      </c>
      <c r="T294" s="183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4" t="s">
        <v>179</v>
      </c>
      <c r="AT294" s="184" t="s">
        <v>148</v>
      </c>
      <c r="AU294" s="184" t="s">
        <v>82</v>
      </c>
      <c r="AY294" s="18" t="s">
        <v>145</v>
      </c>
      <c r="BE294" s="185">
        <f>IF(N294="základní",J294,0)</f>
        <v>0</v>
      </c>
      <c r="BF294" s="185">
        <f>IF(N294="snížená",J294,0)</f>
        <v>0</v>
      </c>
      <c r="BG294" s="185">
        <f>IF(N294="zákl. přenesená",J294,0)</f>
        <v>0</v>
      </c>
      <c r="BH294" s="185">
        <f>IF(N294="sníž. přenesená",J294,0)</f>
        <v>0</v>
      </c>
      <c r="BI294" s="185">
        <f>IF(N294="nulová",J294,0)</f>
        <v>0</v>
      </c>
      <c r="BJ294" s="18" t="s">
        <v>80</v>
      </c>
      <c r="BK294" s="185">
        <f>ROUND(I294*H294,2)</f>
        <v>0</v>
      </c>
      <c r="BL294" s="18" t="s">
        <v>179</v>
      </c>
      <c r="BM294" s="184" t="s">
        <v>619</v>
      </c>
    </row>
    <row r="295" s="2" customFormat="1" ht="24.15" customHeight="1">
      <c r="A295" s="37"/>
      <c r="B295" s="171"/>
      <c r="C295" s="172" t="s">
        <v>620</v>
      </c>
      <c r="D295" s="172" t="s">
        <v>148</v>
      </c>
      <c r="E295" s="173" t="s">
        <v>621</v>
      </c>
      <c r="F295" s="174" t="s">
        <v>622</v>
      </c>
      <c r="G295" s="175" t="s">
        <v>161</v>
      </c>
      <c r="H295" s="176">
        <v>1</v>
      </c>
      <c r="I295" s="177"/>
      <c r="J295" s="178">
        <f>ROUND(I295*H295,2)</f>
        <v>0</v>
      </c>
      <c r="K295" s="179"/>
      <c r="L295" s="38"/>
      <c r="M295" s="180" t="s">
        <v>1</v>
      </c>
      <c r="N295" s="181" t="s">
        <v>38</v>
      </c>
      <c r="O295" s="76"/>
      <c r="P295" s="182">
        <f>O295*H295</f>
        <v>0</v>
      </c>
      <c r="Q295" s="182">
        <v>0.0047999999999999996</v>
      </c>
      <c r="R295" s="182">
        <f>Q295*H295</f>
        <v>0.0047999999999999996</v>
      </c>
      <c r="S295" s="182">
        <v>0</v>
      </c>
      <c r="T295" s="183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4" t="s">
        <v>179</v>
      </c>
      <c r="AT295" s="184" t="s">
        <v>148</v>
      </c>
      <c r="AU295" s="184" t="s">
        <v>82</v>
      </c>
      <c r="AY295" s="18" t="s">
        <v>145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8" t="s">
        <v>80</v>
      </c>
      <c r="BK295" s="185">
        <f>ROUND(I295*H295,2)</f>
        <v>0</v>
      </c>
      <c r="BL295" s="18" t="s">
        <v>179</v>
      </c>
      <c r="BM295" s="184" t="s">
        <v>623</v>
      </c>
    </row>
    <row r="296" s="2" customFormat="1" ht="24.15" customHeight="1">
      <c r="A296" s="37"/>
      <c r="B296" s="171"/>
      <c r="C296" s="172" t="s">
        <v>390</v>
      </c>
      <c r="D296" s="172" t="s">
        <v>148</v>
      </c>
      <c r="E296" s="173" t="s">
        <v>624</v>
      </c>
      <c r="F296" s="174" t="s">
        <v>625</v>
      </c>
      <c r="G296" s="175" t="s">
        <v>161</v>
      </c>
      <c r="H296" s="176">
        <v>2</v>
      </c>
      <c r="I296" s="177"/>
      <c r="J296" s="178">
        <f>ROUND(I296*H296,2)</f>
        <v>0</v>
      </c>
      <c r="K296" s="179"/>
      <c r="L296" s="38"/>
      <c r="M296" s="180" t="s">
        <v>1</v>
      </c>
      <c r="N296" s="181" t="s">
        <v>38</v>
      </c>
      <c r="O296" s="76"/>
      <c r="P296" s="182">
        <f>O296*H296</f>
        <v>0</v>
      </c>
      <c r="Q296" s="182">
        <v>0.010699999999999999</v>
      </c>
      <c r="R296" s="182">
        <f>Q296*H296</f>
        <v>0.021399999999999999</v>
      </c>
      <c r="S296" s="182">
        <v>0</v>
      </c>
      <c r="T296" s="183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184" t="s">
        <v>179</v>
      </c>
      <c r="AT296" s="184" t="s">
        <v>148</v>
      </c>
      <c r="AU296" s="184" t="s">
        <v>82</v>
      </c>
      <c r="AY296" s="18" t="s">
        <v>145</v>
      </c>
      <c r="BE296" s="185">
        <f>IF(N296="základní",J296,0)</f>
        <v>0</v>
      </c>
      <c r="BF296" s="185">
        <f>IF(N296="snížená",J296,0)</f>
        <v>0</v>
      </c>
      <c r="BG296" s="185">
        <f>IF(N296="zákl. přenesená",J296,0)</f>
        <v>0</v>
      </c>
      <c r="BH296" s="185">
        <f>IF(N296="sníž. přenesená",J296,0)</f>
        <v>0</v>
      </c>
      <c r="BI296" s="185">
        <f>IF(N296="nulová",J296,0)</f>
        <v>0</v>
      </c>
      <c r="BJ296" s="18" t="s">
        <v>80</v>
      </c>
      <c r="BK296" s="185">
        <f>ROUND(I296*H296,2)</f>
        <v>0</v>
      </c>
      <c r="BL296" s="18" t="s">
        <v>179</v>
      </c>
      <c r="BM296" s="184" t="s">
        <v>158</v>
      </c>
    </row>
    <row r="297" s="2" customFormat="1" ht="21.75" customHeight="1">
      <c r="A297" s="37"/>
      <c r="B297" s="171"/>
      <c r="C297" s="172" t="s">
        <v>626</v>
      </c>
      <c r="D297" s="172" t="s">
        <v>148</v>
      </c>
      <c r="E297" s="173" t="s">
        <v>627</v>
      </c>
      <c r="F297" s="174" t="s">
        <v>628</v>
      </c>
      <c r="G297" s="175" t="s">
        <v>161</v>
      </c>
      <c r="H297" s="176">
        <v>1</v>
      </c>
      <c r="I297" s="177"/>
      <c r="J297" s="178">
        <f>ROUND(I297*H297,2)</f>
        <v>0</v>
      </c>
      <c r="K297" s="179"/>
      <c r="L297" s="38"/>
      <c r="M297" s="180" t="s">
        <v>1</v>
      </c>
      <c r="N297" s="181" t="s">
        <v>38</v>
      </c>
      <c r="O297" s="76"/>
      <c r="P297" s="182">
        <f>O297*H297</f>
        <v>0</v>
      </c>
      <c r="Q297" s="182">
        <v>0.0020999999999999999</v>
      </c>
      <c r="R297" s="182">
        <f>Q297*H297</f>
        <v>0.0020999999999999999</v>
      </c>
      <c r="S297" s="182">
        <v>0</v>
      </c>
      <c r="T297" s="183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4" t="s">
        <v>179</v>
      </c>
      <c r="AT297" s="184" t="s">
        <v>148</v>
      </c>
      <c r="AU297" s="184" t="s">
        <v>82</v>
      </c>
      <c r="AY297" s="18" t="s">
        <v>145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18" t="s">
        <v>80</v>
      </c>
      <c r="BK297" s="185">
        <f>ROUND(I297*H297,2)</f>
        <v>0</v>
      </c>
      <c r="BL297" s="18" t="s">
        <v>179</v>
      </c>
      <c r="BM297" s="184" t="s">
        <v>257</v>
      </c>
    </row>
    <row r="298" s="2" customFormat="1" ht="24.15" customHeight="1">
      <c r="A298" s="37"/>
      <c r="B298" s="171"/>
      <c r="C298" s="172" t="s">
        <v>629</v>
      </c>
      <c r="D298" s="172" t="s">
        <v>148</v>
      </c>
      <c r="E298" s="173" t="s">
        <v>630</v>
      </c>
      <c r="F298" s="174" t="s">
        <v>631</v>
      </c>
      <c r="G298" s="175" t="s">
        <v>161</v>
      </c>
      <c r="H298" s="176">
        <v>1</v>
      </c>
      <c r="I298" s="177"/>
      <c r="J298" s="178">
        <f>ROUND(I298*H298,2)</f>
        <v>0</v>
      </c>
      <c r="K298" s="179"/>
      <c r="L298" s="38"/>
      <c r="M298" s="180" t="s">
        <v>1</v>
      </c>
      <c r="N298" s="181" t="s">
        <v>38</v>
      </c>
      <c r="O298" s="76"/>
      <c r="P298" s="182">
        <f>O298*H298</f>
        <v>0</v>
      </c>
      <c r="Q298" s="182">
        <v>0.00014999999999999999</v>
      </c>
      <c r="R298" s="182">
        <f>Q298*H298</f>
        <v>0.00014999999999999999</v>
      </c>
      <c r="S298" s="182">
        <v>0</v>
      </c>
      <c r="T298" s="183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184" t="s">
        <v>179</v>
      </c>
      <c r="AT298" s="184" t="s">
        <v>148</v>
      </c>
      <c r="AU298" s="184" t="s">
        <v>82</v>
      </c>
      <c r="AY298" s="18" t="s">
        <v>145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8" t="s">
        <v>80</v>
      </c>
      <c r="BK298" s="185">
        <f>ROUND(I298*H298,2)</f>
        <v>0</v>
      </c>
      <c r="BL298" s="18" t="s">
        <v>179</v>
      </c>
      <c r="BM298" s="184" t="s">
        <v>632</v>
      </c>
    </row>
    <row r="299" s="2" customFormat="1" ht="24.15" customHeight="1">
      <c r="A299" s="37"/>
      <c r="B299" s="171"/>
      <c r="C299" s="172" t="s">
        <v>633</v>
      </c>
      <c r="D299" s="172" t="s">
        <v>148</v>
      </c>
      <c r="E299" s="173" t="s">
        <v>634</v>
      </c>
      <c r="F299" s="174" t="s">
        <v>635</v>
      </c>
      <c r="G299" s="175" t="s">
        <v>161</v>
      </c>
      <c r="H299" s="176">
        <v>1</v>
      </c>
      <c r="I299" s="177"/>
      <c r="J299" s="178">
        <f>ROUND(I299*H299,2)</f>
        <v>0</v>
      </c>
      <c r="K299" s="179"/>
      <c r="L299" s="38"/>
      <c r="M299" s="180" t="s">
        <v>1</v>
      </c>
      <c r="N299" s="181" t="s">
        <v>38</v>
      </c>
      <c r="O299" s="76"/>
      <c r="P299" s="182">
        <f>O299*H299</f>
        <v>0</v>
      </c>
      <c r="Q299" s="182">
        <v>0.00040000000000000002</v>
      </c>
      <c r="R299" s="182">
        <f>Q299*H299</f>
        <v>0.00040000000000000002</v>
      </c>
      <c r="S299" s="182">
        <v>0</v>
      </c>
      <c r="T299" s="183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184" t="s">
        <v>179</v>
      </c>
      <c r="AT299" s="184" t="s">
        <v>148</v>
      </c>
      <c r="AU299" s="184" t="s">
        <v>82</v>
      </c>
      <c r="AY299" s="18" t="s">
        <v>145</v>
      </c>
      <c r="BE299" s="185">
        <f>IF(N299="základní",J299,0)</f>
        <v>0</v>
      </c>
      <c r="BF299" s="185">
        <f>IF(N299="snížená",J299,0)</f>
        <v>0</v>
      </c>
      <c r="BG299" s="185">
        <f>IF(N299="zákl. přenesená",J299,0)</f>
        <v>0</v>
      </c>
      <c r="BH299" s="185">
        <f>IF(N299="sníž. přenesená",J299,0)</f>
        <v>0</v>
      </c>
      <c r="BI299" s="185">
        <f>IF(N299="nulová",J299,0)</f>
        <v>0</v>
      </c>
      <c r="BJ299" s="18" t="s">
        <v>80</v>
      </c>
      <c r="BK299" s="185">
        <f>ROUND(I299*H299,2)</f>
        <v>0</v>
      </c>
      <c r="BL299" s="18" t="s">
        <v>179</v>
      </c>
      <c r="BM299" s="184" t="s">
        <v>636</v>
      </c>
    </row>
    <row r="300" s="2" customFormat="1" ht="24.15" customHeight="1">
      <c r="A300" s="37"/>
      <c r="B300" s="171"/>
      <c r="C300" s="172" t="s">
        <v>637</v>
      </c>
      <c r="D300" s="172" t="s">
        <v>148</v>
      </c>
      <c r="E300" s="173" t="s">
        <v>638</v>
      </c>
      <c r="F300" s="174" t="s">
        <v>639</v>
      </c>
      <c r="G300" s="175" t="s">
        <v>326</v>
      </c>
      <c r="H300" s="176">
        <v>0.72699999999999998</v>
      </c>
      <c r="I300" s="177"/>
      <c r="J300" s="178">
        <f>ROUND(I300*H300,2)</f>
        <v>0</v>
      </c>
      <c r="K300" s="179"/>
      <c r="L300" s="38"/>
      <c r="M300" s="180" t="s">
        <v>1</v>
      </c>
      <c r="N300" s="181" t="s">
        <v>38</v>
      </c>
      <c r="O300" s="76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84" t="s">
        <v>179</v>
      </c>
      <c r="AT300" s="184" t="s">
        <v>148</v>
      </c>
      <c r="AU300" s="184" t="s">
        <v>82</v>
      </c>
      <c r="AY300" s="18" t="s">
        <v>145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8" t="s">
        <v>80</v>
      </c>
      <c r="BK300" s="185">
        <f>ROUND(I300*H300,2)</f>
        <v>0</v>
      </c>
      <c r="BL300" s="18" t="s">
        <v>179</v>
      </c>
      <c r="BM300" s="184" t="s">
        <v>640</v>
      </c>
    </row>
    <row r="301" s="2" customFormat="1" ht="24.15" customHeight="1">
      <c r="A301" s="37"/>
      <c r="B301" s="171"/>
      <c r="C301" s="172" t="s">
        <v>411</v>
      </c>
      <c r="D301" s="172" t="s">
        <v>148</v>
      </c>
      <c r="E301" s="173" t="s">
        <v>641</v>
      </c>
      <c r="F301" s="174" t="s">
        <v>642</v>
      </c>
      <c r="G301" s="175" t="s">
        <v>151</v>
      </c>
      <c r="H301" s="176">
        <v>1</v>
      </c>
      <c r="I301" s="177"/>
      <c r="J301" s="178">
        <f>ROUND(I301*H301,2)</f>
        <v>0</v>
      </c>
      <c r="K301" s="179"/>
      <c r="L301" s="38"/>
      <c r="M301" s="180" t="s">
        <v>1</v>
      </c>
      <c r="N301" s="181" t="s">
        <v>38</v>
      </c>
      <c r="O301" s="76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4" t="s">
        <v>179</v>
      </c>
      <c r="AT301" s="184" t="s">
        <v>148</v>
      </c>
      <c r="AU301" s="184" t="s">
        <v>82</v>
      </c>
      <c r="AY301" s="18" t="s">
        <v>145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8" t="s">
        <v>80</v>
      </c>
      <c r="BK301" s="185">
        <f>ROUND(I301*H301,2)</f>
        <v>0</v>
      </c>
      <c r="BL301" s="18" t="s">
        <v>179</v>
      </c>
      <c r="BM301" s="184" t="s">
        <v>643</v>
      </c>
    </row>
    <row r="302" s="2" customFormat="1" ht="16.5" customHeight="1">
      <c r="A302" s="37"/>
      <c r="B302" s="171"/>
      <c r="C302" s="172" t="s">
        <v>644</v>
      </c>
      <c r="D302" s="172" t="s">
        <v>148</v>
      </c>
      <c r="E302" s="173" t="s">
        <v>645</v>
      </c>
      <c r="F302" s="174" t="s">
        <v>646</v>
      </c>
      <c r="G302" s="175" t="s">
        <v>161</v>
      </c>
      <c r="H302" s="176">
        <v>1</v>
      </c>
      <c r="I302" s="177"/>
      <c r="J302" s="178">
        <f>ROUND(I302*H302,2)</f>
        <v>0</v>
      </c>
      <c r="K302" s="179"/>
      <c r="L302" s="38"/>
      <c r="M302" s="180" t="s">
        <v>1</v>
      </c>
      <c r="N302" s="181" t="s">
        <v>38</v>
      </c>
      <c r="O302" s="76"/>
      <c r="P302" s="182">
        <f>O302*H302</f>
        <v>0</v>
      </c>
      <c r="Q302" s="182">
        <v>0</v>
      </c>
      <c r="R302" s="182">
        <f>Q302*H302</f>
        <v>0</v>
      </c>
      <c r="S302" s="182">
        <v>0</v>
      </c>
      <c r="T302" s="183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4" t="s">
        <v>179</v>
      </c>
      <c r="AT302" s="184" t="s">
        <v>148</v>
      </c>
      <c r="AU302" s="184" t="s">
        <v>82</v>
      </c>
      <c r="AY302" s="18" t="s">
        <v>145</v>
      </c>
      <c r="BE302" s="185">
        <f>IF(N302="základní",J302,0)</f>
        <v>0</v>
      </c>
      <c r="BF302" s="185">
        <f>IF(N302="snížená",J302,0)</f>
        <v>0</v>
      </c>
      <c r="BG302" s="185">
        <f>IF(N302="zákl. přenesená",J302,0)</f>
        <v>0</v>
      </c>
      <c r="BH302" s="185">
        <f>IF(N302="sníž. přenesená",J302,0)</f>
        <v>0</v>
      </c>
      <c r="BI302" s="185">
        <f>IF(N302="nulová",J302,0)</f>
        <v>0</v>
      </c>
      <c r="BJ302" s="18" t="s">
        <v>80</v>
      </c>
      <c r="BK302" s="185">
        <f>ROUND(I302*H302,2)</f>
        <v>0</v>
      </c>
      <c r="BL302" s="18" t="s">
        <v>179</v>
      </c>
      <c r="BM302" s="184" t="s">
        <v>647</v>
      </c>
    </row>
    <row r="303" s="2" customFormat="1" ht="21.75" customHeight="1">
      <c r="A303" s="37"/>
      <c r="B303" s="171"/>
      <c r="C303" s="172" t="s">
        <v>648</v>
      </c>
      <c r="D303" s="172" t="s">
        <v>148</v>
      </c>
      <c r="E303" s="173" t="s">
        <v>649</v>
      </c>
      <c r="F303" s="174" t="s">
        <v>650</v>
      </c>
      <c r="G303" s="175" t="s">
        <v>151</v>
      </c>
      <c r="H303" s="176">
        <v>1</v>
      </c>
      <c r="I303" s="177"/>
      <c r="J303" s="178">
        <f>ROUND(I303*H303,2)</f>
        <v>0</v>
      </c>
      <c r="K303" s="179"/>
      <c r="L303" s="38"/>
      <c r="M303" s="180" t="s">
        <v>1</v>
      </c>
      <c r="N303" s="181" t="s">
        <v>38</v>
      </c>
      <c r="O303" s="76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184" t="s">
        <v>179</v>
      </c>
      <c r="AT303" s="184" t="s">
        <v>148</v>
      </c>
      <c r="AU303" s="184" t="s">
        <v>82</v>
      </c>
      <c r="AY303" s="18" t="s">
        <v>145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8" t="s">
        <v>80</v>
      </c>
      <c r="BK303" s="185">
        <f>ROUND(I303*H303,2)</f>
        <v>0</v>
      </c>
      <c r="BL303" s="18" t="s">
        <v>179</v>
      </c>
      <c r="BM303" s="184" t="s">
        <v>651</v>
      </c>
    </row>
    <row r="304" s="2" customFormat="1" ht="16.5" customHeight="1">
      <c r="A304" s="37"/>
      <c r="B304" s="171"/>
      <c r="C304" s="172" t="s">
        <v>652</v>
      </c>
      <c r="D304" s="172" t="s">
        <v>148</v>
      </c>
      <c r="E304" s="173" t="s">
        <v>653</v>
      </c>
      <c r="F304" s="174" t="s">
        <v>654</v>
      </c>
      <c r="G304" s="175" t="s">
        <v>205</v>
      </c>
      <c r="H304" s="176">
        <v>1</v>
      </c>
      <c r="I304" s="177"/>
      <c r="J304" s="178">
        <f>ROUND(I304*H304,2)</f>
        <v>0</v>
      </c>
      <c r="K304" s="179"/>
      <c r="L304" s="38"/>
      <c r="M304" s="180" t="s">
        <v>1</v>
      </c>
      <c r="N304" s="181" t="s">
        <v>38</v>
      </c>
      <c r="O304" s="76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84" t="s">
        <v>179</v>
      </c>
      <c r="AT304" s="184" t="s">
        <v>148</v>
      </c>
      <c r="AU304" s="184" t="s">
        <v>82</v>
      </c>
      <c r="AY304" s="18" t="s">
        <v>145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8" t="s">
        <v>80</v>
      </c>
      <c r="BK304" s="185">
        <f>ROUND(I304*H304,2)</f>
        <v>0</v>
      </c>
      <c r="BL304" s="18" t="s">
        <v>179</v>
      </c>
      <c r="BM304" s="184" t="s">
        <v>655</v>
      </c>
    </row>
    <row r="305" s="2" customFormat="1" ht="16.5" customHeight="1">
      <c r="A305" s="37"/>
      <c r="B305" s="171"/>
      <c r="C305" s="172" t="s">
        <v>414</v>
      </c>
      <c r="D305" s="172" t="s">
        <v>148</v>
      </c>
      <c r="E305" s="173" t="s">
        <v>656</v>
      </c>
      <c r="F305" s="174" t="s">
        <v>657</v>
      </c>
      <c r="G305" s="175" t="s">
        <v>161</v>
      </c>
      <c r="H305" s="176">
        <v>1</v>
      </c>
      <c r="I305" s="177"/>
      <c r="J305" s="178">
        <f>ROUND(I305*H305,2)</f>
        <v>0</v>
      </c>
      <c r="K305" s="179"/>
      <c r="L305" s="38"/>
      <c r="M305" s="180" t="s">
        <v>1</v>
      </c>
      <c r="N305" s="181" t="s">
        <v>38</v>
      </c>
      <c r="O305" s="76"/>
      <c r="P305" s="182">
        <f>O305*H305</f>
        <v>0</v>
      </c>
      <c r="Q305" s="182">
        <v>0</v>
      </c>
      <c r="R305" s="182">
        <f>Q305*H305</f>
        <v>0</v>
      </c>
      <c r="S305" s="182">
        <v>0</v>
      </c>
      <c r="T305" s="183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84" t="s">
        <v>179</v>
      </c>
      <c r="AT305" s="184" t="s">
        <v>148</v>
      </c>
      <c r="AU305" s="184" t="s">
        <v>82</v>
      </c>
      <c r="AY305" s="18" t="s">
        <v>145</v>
      </c>
      <c r="BE305" s="185">
        <f>IF(N305="základní",J305,0)</f>
        <v>0</v>
      </c>
      <c r="BF305" s="185">
        <f>IF(N305="snížená",J305,0)</f>
        <v>0</v>
      </c>
      <c r="BG305" s="185">
        <f>IF(N305="zákl. přenesená",J305,0)</f>
        <v>0</v>
      </c>
      <c r="BH305" s="185">
        <f>IF(N305="sníž. přenesená",J305,0)</f>
        <v>0</v>
      </c>
      <c r="BI305" s="185">
        <f>IF(N305="nulová",J305,0)</f>
        <v>0</v>
      </c>
      <c r="BJ305" s="18" t="s">
        <v>80</v>
      </c>
      <c r="BK305" s="185">
        <f>ROUND(I305*H305,2)</f>
        <v>0</v>
      </c>
      <c r="BL305" s="18" t="s">
        <v>179</v>
      </c>
      <c r="BM305" s="184" t="s">
        <v>658</v>
      </c>
    </row>
    <row r="306" s="12" customFormat="1" ht="22.8" customHeight="1">
      <c r="A306" s="12"/>
      <c r="B306" s="158"/>
      <c r="C306" s="12"/>
      <c r="D306" s="159" t="s">
        <v>72</v>
      </c>
      <c r="E306" s="169" t="s">
        <v>659</v>
      </c>
      <c r="F306" s="169" t="s">
        <v>660</v>
      </c>
      <c r="G306" s="12"/>
      <c r="H306" s="12"/>
      <c r="I306" s="161"/>
      <c r="J306" s="170">
        <f>BK306</f>
        <v>0</v>
      </c>
      <c r="K306" s="12"/>
      <c r="L306" s="158"/>
      <c r="M306" s="163"/>
      <c r="N306" s="164"/>
      <c r="O306" s="164"/>
      <c r="P306" s="165">
        <f>SUM(P307:P327)</f>
        <v>0</v>
      </c>
      <c r="Q306" s="164"/>
      <c r="R306" s="165">
        <f>SUM(R307:R327)</f>
        <v>9.1681678001500106</v>
      </c>
      <c r="S306" s="164"/>
      <c r="T306" s="166">
        <f>SUM(T307:T327)</f>
        <v>5.2146000000000008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59" t="s">
        <v>82</v>
      </c>
      <c r="AT306" s="167" t="s">
        <v>72</v>
      </c>
      <c r="AU306" s="167" t="s">
        <v>80</v>
      </c>
      <c r="AY306" s="159" t="s">
        <v>145</v>
      </c>
      <c r="BK306" s="168">
        <f>SUM(BK307:BK327)</f>
        <v>0</v>
      </c>
    </row>
    <row r="307" s="2" customFormat="1" ht="24.15" customHeight="1">
      <c r="A307" s="37"/>
      <c r="B307" s="171"/>
      <c r="C307" s="172" t="s">
        <v>661</v>
      </c>
      <c r="D307" s="172" t="s">
        <v>148</v>
      </c>
      <c r="E307" s="173" t="s">
        <v>662</v>
      </c>
      <c r="F307" s="174" t="s">
        <v>663</v>
      </c>
      <c r="G307" s="175" t="s">
        <v>151</v>
      </c>
      <c r="H307" s="176">
        <v>120.90000000000001</v>
      </c>
      <c r="I307" s="177"/>
      <c r="J307" s="178">
        <f>ROUND(I307*H307,2)</f>
        <v>0</v>
      </c>
      <c r="K307" s="179"/>
      <c r="L307" s="38"/>
      <c r="M307" s="180" t="s">
        <v>1</v>
      </c>
      <c r="N307" s="181" t="s">
        <v>38</v>
      </c>
      <c r="O307" s="76"/>
      <c r="P307" s="182">
        <f>O307*H307</f>
        <v>0</v>
      </c>
      <c r="Q307" s="182">
        <v>0</v>
      </c>
      <c r="R307" s="182">
        <f>Q307*H307</f>
        <v>0</v>
      </c>
      <c r="S307" s="182">
        <v>0.014</v>
      </c>
      <c r="T307" s="183">
        <f>S307*H307</f>
        <v>1.6926000000000001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4" t="s">
        <v>179</v>
      </c>
      <c r="AT307" s="184" t="s">
        <v>148</v>
      </c>
      <c r="AU307" s="184" t="s">
        <v>82</v>
      </c>
      <c r="AY307" s="18" t="s">
        <v>145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8" t="s">
        <v>80</v>
      </c>
      <c r="BK307" s="185">
        <f>ROUND(I307*H307,2)</f>
        <v>0</v>
      </c>
      <c r="BL307" s="18" t="s">
        <v>179</v>
      </c>
      <c r="BM307" s="184" t="s">
        <v>270</v>
      </c>
    </row>
    <row r="308" s="2" customFormat="1" ht="21.75" customHeight="1">
      <c r="A308" s="37"/>
      <c r="B308" s="171"/>
      <c r="C308" s="172" t="s">
        <v>521</v>
      </c>
      <c r="D308" s="172" t="s">
        <v>148</v>
      </c>
      <c r="E308" s="173" t="s">
        <v>664</v>
      </c>
      <c r="F308" s="174" t="s">
        <v>665</v>
      </c>
      <c r="G308" s="175" t="s">
        <v>151</v>
      </c>
      <c r="H308" s="176">
        <v>52.799999999999997</v>
      </c>
      <c r="I308" s="177"/>
      <c r="J308" s="178">
        <f>ROUND(I308*H308,2)</f>
        <v>0</v>
      </c>
      <c r="K308" s="179"/>
      <c r="L308" s="38"/>
      <c r="M308" s="180" t="s">
        <v>1</v>
      </c>
      <c r="N308" s="181" t="s">
        <v>38</v>
      </c>
      <c r="O308" s="76"/>
      <c r="P308" s="182">
        <f>O308*H308</f>
        <v>0</v>
      </c>
      <c r="Q308" s="182">
        <v>0</v>
      </c>
      <c r="R308" s="182">
        <f>Q308*H308</f>
        <v>0</v>
      </c>
      <c r="S308" s="182">
        <v>0</v>
      </c>
      <c r="T308" s="183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4" t="s">
        <v>179</v>
      </c>
      <c r="AT308" s="184" t="s">
        <v>148</v>
      </c>
      <c r="AU308" s="184" t="s">
        <v>82</v>
      </c>
      <c r="AY308" s="18" t="s">
        <v>145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8" t="s">
        <v>80</v>
      </c>
      <c r="BK308" s="185">
        <f>ROUND(I308*H308,2)</f>
        <v>0</v>
      </c>
      <c r="BL308" s="18" t="s">
        <v>179</v>
      </c>
      <c r="BM308" s="184" t="s">
        <v>349</v>
      </c>
    </row>
    <row r="309" s="2" customFormat="1" ht="21.75" customHeight="1">
      <c r="A309" s="37"/>
      <c r="B309" s="171"/>
      <c r="C309" s="186" t="s">
        <v>666</v>
      </c>
      <c r="D309" s="186" t="s">
        <v>164</v>
      </c>
      <c r="E309" s="187" t="s">
        <v>667</v>
      </c>
      <c r="F309" s="188" t="s">
        <v>668</v>
      </c>
      <c r="G309" s="189" t="s">
        <v>151</v>
      </c>
      <c r="H309" s="190">
        <v>58.079999999999998</v>
      </c>
      <c r="I309" s="191"/>
      <c r="J309" s="192">
        <f>ROUND(I309*H309,2)</f>
        <v>0</v>
      </c>
      <c r="K309" s="193"/>
      <c r="L309" s="194"/>
      <c r="M309" s="195" t="s">
        <v>1</v>
      </c>
      <c r="N309" s="196" t="s">
        <v>38</v>
      </c>
      <c r="O309" s="76"/>
      <c r="P309" s="182">
        <f>O309*H309</f>
        <v>0</v>
      </c>
      <c r="Q309" s="182">
        <v>0.0104</v>
      </c>
      <c r="R309" s="182">
        <f>Q309*H309</f>
        <v>0.6040319999999999</v>
      </c>
      <c r="S309" s="182">
        <v>0</v>
      </c>
      <c r="T309" s="183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4" t="s">
        <v>206</v>
      </c>
      <c r="AT309" s="184" t="s">
        <v>164</v>
      </c>
      <c r="AU309" s="184" t="s">
        <v>82</v>
      </c>
      <c r="AY309" s="18" t="s">
        <v>145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18" t="s">
        <v>80</v>
      </c>
      <c r="BK309" s="185">
        <f>ROUND(I309*H309,2)</f>
        <v>0</v>
      </c>
      <c r="BL309" s="18" t="s">
        <v>179</v>
      </c>
      <c r="BM309" s="184" t="s">
        <v>365</v>
      </c>
    </row>
    <row r="310" s="2" customFormat="1" ht="24.15" customHeight="1">
      <c r="A310" s="37"/>
      <c r="B310" s="171"/>
      <c r="C310" s="172" t="s">
        <v>486</v>
      </c>
      <c r="D310" s="172" t="s">
        <v>148</v>
      </c>
      <c r="E310" s="173" t="s">
        <v>669</v>
      </c>
      <c r="F310" s="174" t="s">
        <v>670</v>
      </c>
      <c r="G310" s="175" t="s">
        <v>151</v>
      </c>
      <c r="H310" s="176">
        <v>328.5</v>
      </c>
      <c r="I310" s="177"/>
      <c r="J310" s="178">
        <f>ROUND(I310*H310,2)</f>
        <v>0</v>
      </c>
      <c r="K310" s="179"/>
      <c r="L310" s="38"/>
      <c r="M310" s="180" t="s">
        <v>1</v>
      </c>
      <c r="N310" s="181" t="s">
        <v>38</v>
      </c>
      <c r="O310" s="76"/>
      <c r="P310" s="182">
        <f>O310*H310</f>
        <v>0</v>
      </c>
      <c r="Q310" s="182">
        <v>0</v>
      </c>
      <c r="R310" s="182">
        <f>Q310*H310</f>
        <v>0</v>
      </c>
      <c r="S310" s="182">
        <v>0</v>
      </c>
      <c r="T310" s="183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184" t="s">
        <v>179</v>
      </c>
      <c r="AT310" s="184" t="s">
        <v>148</v>
      </c>
      <c r="AU310" s="184" t="s">
        <v>82</v>
      </c>
      <c r="AY310" s="18" t="s">
        <v>145</v>
      </c>
      <c r="BE310" s="185">
        <f>IF(N310="základní",J310,0)</f>
        <v>0</v>
      </c>
      <c r="BF310" s="185">
        <f>IF(N310="snížená",J310,0)</f>
        <v>0</v>
      </c>
      <c r="BG310" s="185">
        <f>IF(N310="zákl. přenesená",J310,0)</f>
        <v>0</v>
      </c>
      <c r="BH310" s="185">
        <f>IF(N310="sníž. přenesená",J310,0)</f>
        <v>0</v>
      </c>
      <c r="BI310" s="185">
        <f>IF(N310="nulová",J310,0)</f>
        <v>0</v>
      </c>
      <c r="BJ310" s="18" t="s">
        <v>80</v>
      </c>
      <c r="BK310" s="185">
        <f>ROUND(I310*H310,2)</f>
        <v>0</v>
      </c>
      <c r="BL310" s="18" t="s">
        <v>179</v>
      </c>
      <c r="BM310" s="184" t="s">
        <v>361</v>
      </c>
    </row>
    <row r="311" s="2" customFormat="1" ht="16.5" customHeight="1">
      <c r="A311" s="37"/>
      <c r="B311" s="171"/>
      <c r="C311" s="186" t="s">
        <v>671</v>
      </c>
      <c r="D311" s="186" t="s">
        <v>164</v>
      </c>
      <c r="E311" s="187" t="s">
        <v>672</v>
      </c>
      <c r="F311" s="188" t="s">
        <v>673</v>
      </c>
      <c r="G311" s="189" t="s">
        <v>217</v>
      </c>
      <c r="H311" s="190">
        <v>2.75</v>
      </c>
      <c r="I311" s="191"/>
      <c r="J311" s="192">
        <f>ROUND(I311*H311,2)</f>
        <v>0</v>
      </c>
      <c r="K311" s="193"/>
      <c r="L311" s="194"/>
      <c r="M311" s="195" t="s">
        <v>1</v>
      </c>
      <c r="N311" s="196" t="s">
        <v>38</v>
      </c>
      <c r="O311" s="76"/>
      <c r="P311" s="182">
        <f>O311*H311</f>
        <v>0</v>
      </c>
      <c r="Q311" s="182">
        <v>0.55000000000000004</v>
      </c>
      <c r="R311" s="182">
        <f>Q311*H311</f>
        <v>1.5125000000000002</v>
      </c>
      <c r="S311" s="182">
        <v>0</v>
      </c>
      <c r="T311" s="183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184" t="s">
        <v>206</v>
      </c>
      <c r="AT311" s="184" t="s">
        <v>164</v>
      </c>
      <c r="AU311" s="184" t="s">
        <v>82</v>
      </c>
      <c r="AY311" s="18" t="s">
        <v>145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8" t="s">
        <v>80</v>
      </c>
      <c r="BK311" s="185">
        <f>ROUND(I311*H311,2)</f>
        <v>0</v>
      </c>
      <c r="BL311" s="18" t="s">
        <v>179</v>
      </c>
      <c r="BM311" s="184" t="s">
        <v>332</v>
      </c>
    </row>
    <row r="312" s="2" customFormat="1" ht="24.15" customHeight="1">
      <c r="A312" s="37"/>
      <c r="B312" s="171"/>
      <c r="C312" s="172" t="s">
        <v>518</v>
      </c>
      <c r="D312" s="172" t="s">
        <v>148</v>
      </c>
      <c r="E312" s="173" t="s">
        <v>674</v>
      </c>
      <c r="F312" s="174" t="s">
        <v>675</v>
      </c>
      <c r="G312" s="175" t="s">
        <v>151</v>
      </c>
      <c r="H312" s="176">
        <v>303.60000000000002</v>
      </c>
      <c r="I312" s="177"/>
      <c r="J312" s="178">
        <f>ROUND(I312*H312,2)</f>
        <v>0</v>
      </c>
      <c r="K312" s="179"/>
      <c r="L312" s="38"/>
      <c r="M312" s="180" t="s">
        <v>1</v>
      </c>
      <c r="N312" s="181" t="s">
        <v>38</v>
      </c>
      <c r="O312" s="76"/>
      <c r="P312" s="182">
        <f>O312*H312</f>
        <v>0</v>
      </c>
      <c r="Q312" s="182">
        <v>0</v>
      </c>
      <c r="R312" s="182">
        <f>Q312*H312</f>
        <v>0</v>
      </c>
      <c r="S312" s="182">
        <v>0.0070000000000000001</v>
      </c>
      <c r="T312" s="183">
        <f>S312*H312</f>
        <v>2.1252000000000004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184" t="s">
        <v>179</v>
      </c>
      <c r="AT312" s="184" t="s">
        <v>148</v>
      </c>
      <c r="AU312" s="184" t="s">
        <v>82</v>
      </c>
      <c r="AY312" s="18" t="s">
        <v>145</v>
      </c>
      <c r="BE312" s="185">
        <f>IF(N312="základní",J312,0)</f>
        <v>0</v>
      </c>
      <c r="BF312" s="185">
        <f>IF(N312="snížená",J312,0)</f>
        <v>0</v>
      </c>
      <c r="BG312" s="185">
        <f>IF(N312="zákl. přenesená",J312,0)</f>
        <v>0</v>
      </c>
      <c r="BH312" s="185">
        <f>IF(N312="sníž. přenesená",J312,0)</f>
        <v>0</v>
      </c>
      <c r="BI312" s="185">
        <f>IF(N312="nulová",J312,0)</f>
        <v>0</v>
      </c>
      <c r="BJ312" s="18" t="s">
        <v>80</v>
      </c>
      <c r="BK312" s="185">
        <f>ROUND(I312*H312,2)</f>
        <v>0</v>
      </c>
      <c r="BL312" s="18" t="s">
        <v>179</v>
      </c>
      <c r="BM312" s="184" t="s">
        <v>471</v>
      </c>
    </row>
    <row r="313" s="2" customFormat="1" ht="33" customHeight="1">
      <c r="A313" s="37"/>
      <c r="B313" s="171"/>
      <c r="C313" s="172" t="s">
        <v>676</v>
      </c>
      <c r="D313" s="172" t="s">
        <v>148</v>
      </c>
      <c r="E313" s="173" t="s">
        <v>677</v>
      </c>
      <c r="F313" s="174" t="s">
        <v>678</v>
      </c>
      <c r="G313" s="175" t="s">
        <v>151</v>
      </c>
      <c r="H313" s="176">
        <v>9</v>
      </c>
      <c r="I313" s="177"/>
      <c r="J313" s="178">
        <f>ROUND(I313*H313,2)</f>
        <v>0</v>
      </c>
      <c r="K313" s="179"/>
      <c r="L313" s="38"/>
      <c r="M313" s="180" t="s">
        <v>1</v>
      </c>
      <c r="N313" s="181" t="s">
        <v>38</v>
      </c>
      <c r="O313" s="76"/>
      <c r="P313" s="182">
        <f>O313*H313</f>
        <v>0</v>
      </c>
      <c r="Q313" s="182">
        <v>0.019460000000000002</v>
      </c>
      <c r="R313" s="182">
        <f>Q313*H313</f>
        <v>0.17514000000000002</v>
      </c>
      <c r="S313" s="182">
        <v>0</v>
      </c>
      <c r="T313" s="183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4" t="s">
        <v>179</v>
      </c>
      <c r="AT313" s="184" t="s">
        <v>148</v>
      </c>
      <c r="AU313" s="184" t="s">
        <v>82</v>
      </c>
      <c r="AY313" s="18" t="s">
        <v>145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8" t="s">
        <v>80</v>
      </c>
      <c r="BK313" s="185">
        <f>ROUND(I313*H313,2)</f>
        <v>0</v>
      </c>
      <c r="BL313" s="18" t="s">
        <v>179</v>
      </c>
      <c r="BM313" s="184" t="s">
        <v>494</v>
      </c>
    </row>
    <row r="314" s="2" customFormat="1" ht="24.15" customHeight="1">
      <c r="A314" s="37"/>
      <c r="B314" s="171"/>
      <c r="C314" s="172" t="s">
        <v>490</v>
      </c>
      <c r="D314" s="172" t="s">
        <v>148</v>
      </c>
      <c r="E314" s="173" t="s">
        <v>679</v>
      </c>
      <c r="F314" s="174" t="s">
        <v>680</v>
      </c>
      <c r="G314" s="175" t="s">
        <v>205</v>
      </c>
      <c r="H314" s="176">
        <v>35.799999999999997</v>
      </c>
      <c r="I314" s="177"/>
      <c r="J314" s="178">
        <f>ROUND(I314*H314,2)</f>
        <v>0</v>
      </c>
      <c r="K314" s="179"/>
      <c r="L314" s="38"/>
      <c r="M314" s="180" t="s">
        <v>1</v>
      </c>
      <c r="N314" s="181" t="s">
        <v>38</v>
      </c>
      <c r="O314" s="76"/>
      <c r="P314" s="182">
        <f>O314*H314</f>
        <v>0</v>
      </c>
      <c r="Q314" s="182">
        <v>0</v>
      </c>
      <c r="R314" s="182">
        <f>Q314*H314</f>
        <v>0</v>
      </c>
      <c r="S314" s="182">
        <v>0</v>
      </c>
      <c r="T314" s="183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184" t="s">
        <v>179</v>
      </c>
      <c r="AT314" s="184" t="s">
        <v>148</v>
      </c>
      <c r="AU314" s="184" t="s">
        <v>82</v>
      </c>
      <c r="AY314" s="18" t="s">
        <v>145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18" t="s">
        <v>80</v>
      </c>
      <c r="BK314" s="185">
        <f>ROUND(I314*H314,2)</f>
        <v>0</v>
      </c>
      <c r="BL314" s="18" t="s">
        <v>179</v>
      </c>
      <c r="BM314" s="184" t="s">
        <v>681</v>
      </c>
    </row>
    <row r="315" s="2" customFormat="1" ht="21.75" customHeight="1">
      <c r="A315" s="37"/>
      <c r="B315" s="171"/>
      <c r="C315" s="186" t="s">
        <v>682</v>
      </c>
      <c r="D315" s="186" t="s">
        <v>164</v>
      </c>
      <c r="E315" s="187" t="s">
        <v>683</v>
      </c>
      <c r="F315" s="188" t="s">
        <v>684</v>
      </c>
      <c r="G315" s="189" t="s">
        <v>217</v>
      </c>
      <c r="H315" s="190">
        <v>0.75</v>
      </c>
      <c r="I315" s="191"/>
      <c r="J315" s="192">
        <f>ROUND(I315*H315,2)</f>
        <v>0</v>
      </c>
      <c r="K315" s="193"/>
      <c r="L315" s="194"/>
      <c r="M315" s="195" t="s">
        <v>1</v>
      </c>
      <c r="N315" s="196" t="s">
        <v>38</v>
      </c>
      <c r="O315" s="76"/>
      <c r="P315" s="182">
        <f>O315*H315</f>
        <v>0</v>
      </c>
      <c r="Q315" s="182">
        <v>0.55000000000000004</v>
      </c>
      <c r="R315" s="182">
        <f>Q315*H315</f>
        <v>0.41250000000000003</v>
      </c>
      <c r="S315" s="182">
        <v>0</v>
      </c>
      <c r="T315" s="183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184" t="s">
        <v>206</v>
      </c>
      <c r="AT315" s="184" t="s">
        <v>164</v>
      </c>
      <c r="AU315" s="184" t="s">
        <v>82</v>
      </c>
      <c r="AY315" s="18" t="s">
        <v>145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8" t="s">
        <v>80</v>
      </c>
      <c r="BK315" s="185">
        <f>ROUND(I315*H315,2)</f>
        <v>0</v>
      </c>
      <c r="BL315" s="18" t="s">
        <v>179</v>
      </c>
      <c r="BM315" s="184" t="s">
        <v>685</v>
      </c>
    </row>
    <row r="316" s="2" customFormat="1" ht="24.15" customHeight="1">
      <c r="A316" s="37"/>
      <c r="B316" s="171"/>
      <c r="C316" s="172" t="s">
        <v>686</v>
      </c>
      <c r="D316" s="172" t="s">
        <v>148</v>
      </c>
      <c r="E316" s="173" t="s">
        <v>687</v>
      </c>
      <c r="F316" s="174" t="s">
        <v>688</v>
      </c>
      <c r="G316" s="175" t="s">
        <v>217</v>
      </c>
      <c r="H316" s="176">
        <v>1.23</v>
      </c>
      <c r="I316" s="177"/>
      <c r="J316" s="178">
        <f>ROUND(I316*H316,2)</f>
        <v>0</v>
      </c>
      <c r="K316" s="179"/>
      <c r="L316" s="38"/>
      <c r="M316" s="180" t="s">
        <v>1</v>
      </c>
      <c r="N316" s="181" t="s">
        <v>38</v>
      </c>
      <c r="O316" s="76"/>
      <c r="P316" s="182">
        <f>O316*H316</f>
        <v>0</v>
      </c>
      <c r="Q316" s="182">
        <v>0.023367804999999998</v>
      </c>
      <c r="R316" s="182">
        <f>Q316*H316</f>
        <v>0.028742400149999996</v>
      </c>
      <c r="S316" s="182">
        <v>0</v>
      </c>
      <c r="T316" s="183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184" t="s">
        <v>179</v>
      </c>
      <c r="AT316" s="184" t="s">
        <v>148</v>
      </c>
      <c r="AU316" s="184" t="s">
        <v>82</v>
      </c>
      <c r="AY316" s="18" t="s">
        <v>145</v>
      </c>
      <c r="BE316" s="185">
        <f>IF(N316="základní",J316,0)</f>
        <v>0</v>
      </c>
      <c r="BF316" s="185">
        <f>IF(N316="snížená",J316,0)</f>
        <v>0</v>
      </c>
      <c r="BG316" s="185">
        <f>IF(N316="zákl. přenesená",J316,0)</f>
        <v>0</v>
      </c>
      <c r="BH316" s="185">
        <f>IF(N316="sníž. přenesená",J316,0)</f>
        <v>0</v>
      </c>
      <c r="BI316" s="185">
        <f>IF(N316="nulová",J316,0)</f>
        <v>0</v>
      </c>
      <c r="BJ316" s="18" t="s">
        <v>80</v>
      </c>
      <c r="BK316" s="185">
        <f>ROUND(I316*H316,2)</f>
        <v>0</v>
      </c>
      <c r="BL316" s="18" t="s">
        <v>179</v>
      </c>
      <c r="BM316" s="184" t="s">
        <v>689</v>
      </c>
    </row>
    <row r="317" s="2" customFormat="1" ht="37.8" customHeight="1">
      <c r="A317" s="37"/>
      <c r="B317" s="171"/>
      <c r="C317" s="172" t="s">
        <v>506</v>
      </c>
      <c r="D317" s="172" t="s">
        <v>148</v>
      </c>
      <c r="E317" s="173" t="s">
        <v>690</v>
      </c>
      <c r="F317" s="174" t="s">
        <v>691</v>
      </c>
      <c r="G317" s="175" t="s">
        <v>151</v>
      </c>
      <c r="H317" s="176">
        <v>39.399999999999999</v>
      </c>
      <c r="I317" s="177"/>
      <c r="J317" s="178">
        <f>ROUND(I317*H317,2)</f>
        <v>0</v>
      </c>
      <c r="K317" s="179"/>
      <c r="L317" s="38"/>
      <c r="M317" s="180" t="s">
        <v>1</v>
      </c>
      <c r="N317" s="181" t="s">
        <v>38</v>
      </c>
      <c r="O317" s="76"/>
      <c r="P317" s="182">
        <f>O317*H317</f>
        <v>0</v>
      </c>
      <c r="Q317" s="182">
        <v>0.011361</v>
      </c>
      <c r="R317" s="182">
        <f>Q317*H317</f>
        <v>0.44762339999999995</v>
      </c>
      <c r="S317" s="182">
        <v>0</v>
      </c>
      <c r="T317" s="183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184" t="s">
        <v>179</v>
      </c>
      <c r="AT317" s="184" t="s">
        <v>148</v>
      </c>
      <c r="AU317" s="184" t="s">
        <v>82</v>
      </c>
      <c r="AY317" s="18" t="s">
        <v>145</v>
      </c>
      <c r="BE317" s="185">
        <f>IF(N317="základní",J317,0)</f>
        <v>0</v>
      </c>
      <c r="BF317" s="185">
        <f>IF(N317="snížená",J317,0)</f>
        <v>0</v>
      </c>
      <c r="BG317" s="185">
        <f>IF(N317="zákl. přenesená",J317,0)</f>
        <v>0</v>
      </c>
      <c r="BH317" s="185">
        <f>IF(N317="sníž. přenesená",J317,0)</f>
        <v>0</v>
      </c>
      <c r="BI317" s="185">
        <f>IF(N317="nulová",J317,0)</f>
        <v>0</v>
      </c>
      <c r="BJ317" s="18" t="s">
        <v>80</v>
      </c>
      <c r="BK317" s="185">
        <f>ROUND(I317*H317,2)</f>
        <v>0</v>
      </c>
      <c r="BL317" s="18" t="s">
        <v>179</v>
      </c>
      <c r="BM317" s="184" t="s">
        <v>692</v>
      </c>
    </row>
    <row r="318" s="2" customFormat="1" ht="21.75" customHeight="1">
      <c r="A318" s="37"/>
      <c r="B318" s="171"/>
      <c r="C318" s="186" t="s">
        <v>693</v>
      </c>
      <c r="D318" s="186" t="s">
        <v>164</v>
      </c>
      <c r="E318" s="187" t="s">
        <v>667</v>
      </c>
      <c r="F318" s="188" t="s">
        <v>668</v>
      </c>
      <c r="G318" s="189" t="s">
        <v>151</v>
      </c>
      <c r="H318" s="190">
        <v>39.399999999999999</v>
      </c>
      <c r="I318" s="191"/>
      <c r="J318" s="192">
        <f>ROUND(I318*H318,2)</f>
        <v>0</v>
      </c>
      <c r="K318" s="193"/>
      <c r="L318" s="194"/>
      <c r="M318" s="195" t="s">
        <v>1</v>
      </c>
      <c r="N318" s="196" t="s">
        <v>38</v>
      </c>
      <c r="O318" s="76"/>
      <c r="P318" s="182">
        <f>O318*H318</f>
        <v>0</v>
      </c>
      <c r="Q318" s="182">
        <v>0.0104</v>
      </c>
      <c r="R318" s="182">
        <f>Q318*H318</f>
        <v>0.40975999999999996</v>
      </c>
      <c r="S318" s="182">
        <v>0</v>
      </c>
      <c r="T318" s="183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4" t="s">
        <v>206</v>
      </c>
      <c r="AT318" s="184" t="s">
        <v>164</v>
      </c>
      <c r="AU318" s="184" t="s">
        <v>82</v>
      </c>
      <c r="AY318" s="18" t="s">
        <v>145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8" t="s">
        <v>80</v>
      </c>
      <c r="BK318" s="185">
        <f>ROUND(I318*H318,2)</f>
        <v>0</v>
      </c>
      <c r="BL318" s="18" t="s">
        <v>179</v>
      </c>
      <c r="BM318" s="184" t="s">
        <v>694</v>
      </c>
    </row>
    <row r="319" s="2" customFormat="1" ht="24.15" customHeight="1">
      <c r="A319" s="37"/>
      <c r="B319" s="171"/>
      <c r="C319" s="172" t="s">
        <v>525</v>
      </c>
      <c r="D319" s="172" t="s">
        <v>148</v>
      </c>
      <c r="E319" s="173" t="s">
        <v>695</v>
      </c>
      <c r="F319" s="174" t="s">
        <v>696</v>
      </c>
      <c r="G319" s="175" t="s">
        <v>151</v>
      </c>
      <c r="H319" s="176">
        <v>22.199999999999999</v>
      </c>
      <c r="I319" s="177"/>
      <c r="J319" s="178">
        <f>ROUND(I319*H319,2)</f>
        <v>0</v>
      </c>
      <c r="K319" s="179"/>
      <c r="L319" s="38"/>
      <c r="M319" s="180" t="s">
        <v>1</v>
      </c>
      <c r="N319" s="181" t="s">
        <v>38</v>
      </c>
      <c r="O319" s="76"/>
      <c r="P319" s="182">
        <f>O319*H319</f>
        <v>0</v>
      </c>
      <c r="Q319" s="182">
        <v>0</v>
      </c>
      <c r="R319" s="182">
        <f>Q319*H319</f>
        <v>0</v>
      </c>
      <c r="S319" s="182">
        <v>0.014</v>
      </c>
      <c r="T319" s="183">
        <f>S319*H319</f>
        <v>0.31080000000000002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184" t="s">
        <v>179</v>
      </c>
      <c r="AT319" s="184" t="s">
        <v>148</v>
      </c>
      <c r="AU319" s="184" t="s">
        <v>82</v>
      </c>
      <c r="AY319" s="18" t="s">
        <v>145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8" t="s">
        <v>80</v>
      </c>
      <c r="BK319" s="185">
        <f>ROUND(I319*H319,2)</f>
        <v>0</v>
      </c>
      <c r="BL319" s="18" t="s">
        <v>179</v>
      </c>
      <c r="BM319" s="184" t="s">
        <v>697</v>
      </c>
    </row>
    <row r="320" s="2" customFormat="1" ht="24.15" customHeight="1">
      <c r="A320" s="37"/>
      <c r="B320" s="171"/>
      <c r="C320" s="172" t="s">
        <v>511</v>
      </c>
      <c r="D320" s="172" t="s">
        <v>148</v>
      </c>
      <c r="E320" s="173" t="s">
        <v>698</v>
      </c>
      <c r="F320" s="174" t="s">
        <v>699</v>
      </c>
      <c r="G320" s="175" t="s">
        <v>205</v>
      </c>
      <c r="H320" s="176">
        <v>6</v>
      </c>
      <c r="I320" s="177"/>
      <c r="J320" s="178">
        <f>ROUND(I320*H320,2)</f>
        <v>0</v>
      </c>
      <c r="K320" s="179"/>
      <c r="L320" s="38"/>
      <c r="M320" s="180" t="s">
        <v>1</v>
      </c>
      <c r="N320" s="181" t="s">
        <v>38</v>
      </c>
      <c r="O320" s="76"/>
      <c r="P320" s="182">
        <f>O320*H320</f>
        <v>0</v>
      </c>
      <c r="Q320" s="182">
        <v>0</v>
      </c>
      <c r="R320" s="182">
        <f>Q320*H320</f>
        <v>0</v>
      </c>
      <c r="S320" s="182">
        <v>0</v>
      </c>
      <c r="T320" s="183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4" t="s">
        <v>179</v>
      </c>
      <c r="AT320" s="184" t="s">
        <v>148</v>
      </c>
      <c r="AU320" s="184" t="s">
        <v>82</v>
      </c>
      <c r="AY320" s="18" t="s">
        <v>145</v>
      </c>
      <c r="BE320" s="185">
        <f>IF(N320="základní",J320,0)</f>
        <v>0</v>
      </c>
      <c r="BF320" s="185">
        <f>IF(N320="snížená",J320,0)</f>
        <v>0</v>
      </c>
      <c r="BG320" s="185">
        <f>IF(N320="zákl. přenesená",J320,0)</f>
        <v>0</v>
      </c>
      <c r="BH320" s="185">
        <f>IF(N320="sníž. přenesená",J320,0)</f>
        <v>0</v>
      </c>
      <c r="BI320" s="185">
        <f>IF(N320="nulová",J320,0)</f>
        <v>0</v>
      </c>
      <c r="BJ320" s="18" t="s">
        <v>80</v>
      </c>
      <c r="BK320" s="185">
        <f>ROUND(I320*H320,2)</f>
        <v>0</v>
      </c>
      <c r="BL320" s="18" t="s">
        <v>179</v>
      </c>
      <c r="BM320" s="184" t="s">
        <v>700</v>
      </c>
    </row>
    <row r="321" s="2" customFormat="1" ht="21.75" customHeight="1">
      <c r="A321" s="37"/>
      <c r="B321" s="171"/>
      <c r="C321" s="186" t="s">
        <v>701</v>
      </c>
      <c r="D321" s="186" t="s">
        <v>164</v>
      </c>
      <c r="E321" s="187" t="s">
        <v>702</v>
      </c>
      <c r="F321" s="188" t="s">
        <v>703</v>
      </c>
      <c r="G321" s="189" t="s">
        <v>217</v>
      </c>
      <c r="H321" s="190">
        <v>0.14999999999999999</v>
      </c>
      <c r="I321" s="191"/>
      <c r="J321" s="192">
        <f>ROUND(I321*H321,2)</f>
        <v>0</v>
      </c>
      <c r="K321" s="193"/>
      <c r="L321" s="194"/>
      <c r="M321" s="195" t="s">
        <v>1</v>
      </c>
      <c r="N321" s="196" t="s">
        <v>38</v>
      </c>
      <c r="O321" s="76"/>
      <c r="P321" s="182">
        <f>O321*H321</f>
        <v>0</v>
      </c>
      <c r="Q321" s="182">
        <v>0.55000000000000004</v>
      </c>
      <c r="R321" s="182">
        <f>Q321*H321</f>
        <v>0.082500000000000004</v>
      </c>
      <c r="S321" s="182">
        <v>0</v>
      </c>
      <c r="T321" s="183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184" t="s">
        <v>206</v>
      </c>
      <c r="AT321" s="184" t="s">
        <v>164</v>
      </c>
      <c r="AU321" s="184" t="s">
        <v>82</v>
      </c>
      <c r="AY321" s="18" t="s">
        <v>145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8" t="s">
        <v>80</v>
      </c>
      <c r="BK321" s="185">
        <f>ROUND(I321*H321,2)</f>
        <v>0</v>
      </c>
      <c r="BL321" s="18" t="s">
        <v>179</v>
      </c>
      <c r="BM321" s="184" t="s">
        <v>704</v>
      </c>
    </row>
    <row r="322" s="2" customFormat="1" ht="24.15" customHeight="1">
      <c r="A322" s="37"/>
      <c r="B322" s="171"/>
      <c r="C322" s="172" t="s">
        <v>705</v>
      </c>
      <c r="D322" s="172" t="s">
        <v>148</v>
      </c>
      <c r="E322" s="173" t="s">
        <v>706</v>
      </c>
      <c r="F322" s="174" t="s">
        <v>707</v>
      </c>
      <c r="G322" s="175" t="s">
        <v>205</v>
      </c>
      <c r="H322" s="176">
        <v>6</v>
      </c>
      <c r="I322" s="177"/>
      <c r="J322" s="178">
        <f>ROUND(I322*H322,2)</f>
        <v>0</v>
      </c>
      <c r="K322" s="179"/>
      <c r="L322" s="38"/>
      <c r="M322" s="180" t="s">
        <v>1</v>
      </c>
      <c r="N322" s="181" t="s">
        <v>38</v>
      </c>
      <c r="O322" s="76"/>
      <c r="P322" s="182">
        <f>O322*H322</f>
        <v>0</v>
      </c>
      <c r="Q322" s="182">
        <v>0</v>
      </c>
      <c r="R322" s="182">
        <f>Q322*H322</f>
        <v>0</v>
      </c>
      <c r="S322" s="182">
        <v>0.033000000000000002</v>
      </c>
      <c r="T322" s="183">
        <f>S322*H322</f>
        <v>0.19800000000000001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4" t="s">
        <v>179</v>
      </c>
      <c r="AT322" s="184" t="s">
        <v>148</v>
      </c>
      <c r="AU322" s="184" t="s">
        <v>82</v>
      </c>
      <c r="AY322" s="18" t="s">
        <v>145</v>
      </c>
      <c r="BE322" s="185">
        <f>IF(N322="základní",J322,0)</f>
        <v>0</v>
      </c>
      <c r="BF322" s="185">
        <f>IF(N322="snížená",J322,0)</f>
        <v>0</v>
      </c>
      <c r="BG322" s="185">
        <f>IF(N322="zákl. přenesená",J322,0)</f>
        <v>0</v>
      </c>
      <c r="BH322" s="185">
        <f>IF(N322="sníž. přenesená",J322,0)</f>
        <v>0</v>
      </c>
      <c r="BI322" s="185">
        <f>IF(N322="nulová",J322,0)</f>
        <v>0</v>
      </c>
      <c r="BJ322" s="18" t="s">
        <v>80</v>
      </c>
      <c r="BK322" s="185">
        <f>ROUND(I322*H322,2)</f>
        <v>0</v>
      </c>
      <c r="BL322" s="18" t="s">
        <v>179</v>
      </c>
      <c r="BM322" s="184" t="s">
        <v>708</v>
      </c>
    </row>
    <row r="323" s="2" customFormat="1" ht="24.15" customHeight="1">
      <c r="A323" s="37"/>
      <c r="B323" s="171"/>
      <c r="C323" s="172" t="s">
        <v>514</v>
      </c>
      <c r="D323" s="172" t="s">
        <v>148</v>
      </c>
      <c r="E323" s="173" t="s">
        <v>709</v>
      </c>
      <c r="F323" s="174" t="s">
        <v>710</v>
      </c>
      <c r="G323" s="175" t="s">
        <v>151</v>
      </c>
      <c r="H323" s="176">
        <v>3.7999999999999998</v>
      </c>
      <c r="I323" s="177"/>
      <c r="J323" s="178">
        <f>ROUND(I323*H323,2)</f>
        <v>0</v>
      </c>
      <c r="K323" s="179"/>
      <c r="L323" s="38"/>
      <c r="M323" s="180" t="s">
        <v>1</v>
      </c>
      <c r="N323" s="181" t="s">
        <v>38</v>
      </c>
      <c r="O323" s="76"/>
      <c r="P323" s="182">
        <f>O323*H323</f>
        <v>0</v>
      </c>
      <c r="Q323" s="182">
        <v>0</v>
      </c>
      <c r="R323" s="182">
        <f>Q323*H323</f>
        <v>0</v>
      </c>
      <c r="S323" s="182">
        <v>0</v>
      </c>
      <c r="T323" s="183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184" t="s">
        <v>179</v>
      </c>
      <c r="AT323" s="184" t="s">
        <v>148</v>
      </c>
      <c r="AU323" s="184" t="s">
        <v>82</v>
      </c>
      <c r="AY323" s="18" t="s">
        <v>145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8" t="s">
        <v>80</v>
      </c>
      <c r="BK323" s="185">
        <f>ROUND(I323*H323,2)</f>
        <v>0</v>
      </c>
      <c r="BL323" s="18" t="s">
        <v>179</v>
      </c>
      <c r="BM323" s="184" t="s">
        <v>711</v>
      </c>
    </row>
    <row r="324" s="2" customFormat="1" ht="21.75" customHeight="1">
      <c r="A324" s="37"/>
      <c r="B324" s="171"/>
      <c r="C324" s="186" t="s">
        <v>712</v>
      </c>
      <c r="D324" s="186" t="s">
        <v>164</v>
      </c>
      <c r="E324" s="187" t="s">
        <v>713</v>
      </c>
      <c r="F324" s="188" t="s">
        <v>714</v>
      </c>
      <c r="G324" s="189" t="s">
        <v>217</v>
      </c>
      <c r="H324" s="190">
        <v>0.050000000000000003</v>
      </c>
      <c r="I324" s="191"/>
      <c r="J324" s="192">
        <f>ROUND(I324*H324,2)</f>
        <v>0</v>
      </c>
      <c r="K324" s="193"/>
      <c r="L324" s="194"/>
      <c r="M324" s="195" t="s">
        <v>1</v>
      </c>
      <c r="N324" s="196" t="s">
        <v>38</v>
      </c>
      <c r="O324" s="76"/>
      <c r="P324" s="182">
        <f>O324*H324</f>
        <v>0</v>
      </c>
      <c r="Q324" s="182">
        <v>0.55000000000000004</v>
      </c>
      <c r="R324" s="182">
        <f>Q324*H324</f>
        <v>0.027500000000000004</v>
      </c>
      <c r="S324" s="182">
        <v>0</v>
      </c>
      <c r="T324" s="183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4" t="s">
        <v>206</v>
      </c>
      <c r="AT324" s="184" t="s">
        <v>164</v>
      </c>
      <c r="AU324" s="184" t="s">
        <v>82</v>
      </c>
      <c r="AY324" s="18" t="s">
        <v>145</v>
      </c>
      <c r="BE324" s="185">
        <f>IF(N324="základní",J324,0)</f>
        <v>0</v>
      </c>
      <c r="BF324" s="185">
        <f>IF(N324="snížená",J324,0)</f>
        <v>0</v>
      </c>
      <c r="BG324" s="185">
        <f>IF(N324="zákl. přenesená",J324,0)</f>
        <v>0</v>
      </c>
      <c r="BH324" s="185">
        <f>IF(N324="sníž. přenesená",J324,0)</f>
        <v>0</v>
      </c>
      <c r="BI324" s="185">
        <f>IF(N324="nulová",J324,0)</f>
        <v>0</v>
      </c>
      <c r="BJ324" s="18" t="s">
        <v>80</v>
      </c>
      <c r="BK324" s="185">
        <f>ROUND(I324*H324,2)</f>
        <v>0</v>
      </c>
      <c r="BL324" s="18" t="s">
        <v>179</v>
      </c>
      <c r="BM324" s="184" t="s">
        <v>715</v>
      </c>
    </row>
    <row r="325" s="2" customFormat="1" ht="24.15" customHeight="1">
      <c r="A325" s="37"/>
      <c r="B325" s="171"/>
      <c r="C325" s="172" t="s">
        <v>528</v>
      </c>
      <c r="D325" s="172" t="s">
        <v>148</v>
      </c>
      <c r="E325" s="173" t="s">
        <v>716</v>
      </c>
      <c r="F325" s="174" t="s">
        <v>717</v>
      </c>
      <c r="G325" s="175" t="s">
        <v>151</v>
      </c>
      <c r="H325" s="176">
        <v>22.199999999999999</v>
      </c>
      <c r="I325" s="177"/>
      <c r="J325" s="178">
        <f>ROUND(I325*H325,2)</f>
        <v>0</v>
      </c>
      <c r="K325" s="179"/>
      <c r="L325" s="38"/>
      <c r="M325" s="180" t="s">
        <v>1</v>
      </c>
      <c r="N325" s="181" t="s">
        <v>38</v>
      </c>
      <c r="O325" s="76"/>
      <c r="P325" s="182">
        <f>O325*H325</f>
        <v>0</v>
      </c>
      <c r="Q325" s="182">
        <v>0</v>
      </c>
      <c r="R325" s="182">
        <f>Q325*H325</f>
        <v>0</v>
      </c>
      <c r="S325" s="182">
        <v>0.040000000000000001</v>
      </c>
      <c r="T325" s="183">
        <f>S325*H325</f>
        <v>0.88800000000000001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4" t="s">
        <v>179</v>
      </c>
      <c r="AT325" s="184" t="s">
        <v>148</v>
      </c>
      <c r="AU325" s="184" t="s">
        <v>82</v>
      </c>
      <c r="AY325" s="18" t="s">
        <v>145</v>
      </c>
      <c r="BE325" s="185">
        <f>IF(N325="základní",J325,0)</f>
        <v>0</v>
      </c>
      <c r="BF325" s="185">
        <f>IF(N325="snížená",J325,0)</f>
        <v>0</v>
      </c>
      <c r="BG325" s="185">
        <f>IF(N325="zákl. přenesená",J325,0)</f>
        <v>0</v>
      </c>
      <c r="BH325" s="185">
        <f>IF(N325="sníž. přenesená",J325,0)</f>
        <v>0</v>
      </c>
      <c r="BI325" s="185">
        <f>IF(N325="nulová",J325,0)</f>
        <v>0</v>
      </c>
      <c r="BJ325" s="18" t="s">
        <v>80</v>
      </c>
      <c r="BK325" s="185">
        <f>ROUND(I325*H325,2)</f>
        <v>0</v>
      </c>
      <c r="BL325" s="18" t="s">
        <v>179</v>
      </c>
      <c r="BM325" s="184" t="s">
        <v>718</v>
      </c>
    </row>
    <row r="326" s="2" customFormat="1" ht="24.15" customHeight="1">
      <c r="A326" s="37"/>
      <c r="B326" s="171"/>
      <c r="C326" s="172" t="s">
        <v>719</v>
      </c>
      <c r="D326" s="172" t="s">
        <v>148</v>
      </c>
      <c r="E326" s="173" t="s">
        <v>720</v>
      </c>
      <c r="F326" s="174" t="s">
        <v>721</v>
      </c>
      <c r="G326" s="175" t="s">
        <v>326</v>
      </c>
      <c r="H326" s="176">
        <v>9.1679999999999993</v>
      </c>
      <c r="I326" s="177"/>
      <c r="J326" s="178">
        <f>ROUND(I326*H326,2)</f>
        <v>0</v>
      </c>
      <c r="K326" s="179"/>
      <c r="L326" s="38"/>
      <c r="M326" s="180" t="s">
        <v>1</v>
      </c>
      <c r="N326" s="181" t="s">
        <v>38</v>
      </c>
      <c r="O326" s="76"/>
      <c r="P326" s="182">
        <f>O326*H326</f>
        <v>0</v>
      </c>
      <c r="Q326" s="182">
        <v>0</v>
      </c>
      <c r="R326" s="182">
        <f>Q326*H326</f>
        <v>0</v>
      </c>
      <c r="S326" s="182">
        <v>0</v>
      </c>
      <c r="T326" s="183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184" t="s">
        <v>179</v>
      </c>
      <c r="AT326" s="184" t="s">
        <v>148</v>
      </c>
      <c r="AU326" s="184" t="s">
        <v>82</v>
      </c>
      <c r="AY326" s="18" t="s">
        <v>145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8" t="s">
        <v>80</v>
      </c>
      <c r="BK326" s="185">
        <f>ROUND(I326*H326,2)</f>
        <v>0</v>
      </c>
      <c r="BL326" s="18" t="s">
        <v>179</v>
      </c>
      <c r="BM326" s="184" t="s">
        <v>722</v>
      </c>
    </row>
    <row r="327" s="2" customFormat="1" ht="24.15" customHeight="1">
      <c r="A327" s="37"/>
      <c r="B327" s="171"/>
      <c r="C327" s="172" t="s">
        <v>565</v>
      </c>
      <c r="D327" s="172" t="s">
        <v>148</v>
      </c>
      <c r="E327" s="173" t="s">
        <v>723</v>
      </c>
      <c r="F327" s="174" t="s">
        <v>724</v>
      </c>
      <c r="G327" s="175" t="s">
        <v>151</v>
      </c>
      <c r="H327" s="176">
        <v>280.98000000000002</v>
      </c>
      <c r="I327" s="177"/>
      <c r="J327" s="178">
        <f>ROUND(I327*H327,2)</f>
        <v>0</v>
      </c>
      <c r="K327" s="179"/>
      <c r="L327" s="38"/>
      <c r="M327" s="180" t="s">
        <v>1</v>
      </c>
      <c r="N327" s="181" t="s">
        <v>38</v>
      </c>
      <c r="O327" s="76"/>
      <c r="P327" s="182">
        <f>O327*H327</f>
        <v>0</v>
      </c>
      <c r="Q327" s="182">
        <v>0.0194599971528223</v>
      </c>
      <c r="R327" s="182">
        <f>Q327*H327</f>
        <v>5.4678700000000102</v>
      </c>
      <c r="S327" s="182">
        <v>0</v>
      </c>
      <c r="T327" s="183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4" t="s">
        <v>179</v>
      </c>
      <c r="AT327" s="184" t="s">
        <v>148</v>
      </c>
      <c r="AU327" s="184" t="s">
        <v>82</v>
      </c>
      <c r="AY327" s="18" t="s">
        <v>145</v>
      </c>
      <c r="BE327" s="185">
        <f>IF(N327="základní",J327,0)</f>
        <v>0</v>
      </c>
      <c r="BF327" s="185">
        <f>IF(N327="snížená",J327,0)</f>
        <v>0</v>
      </c>
      <c r="BG327" s="185">
        <f>IF(N327="zákl. přenesená",J327,0)</f>
        <v>0</v>
      </c>
      <c r="BH327" s="185">
        <f>IF(N327="sníž. přenesená",J327,0)</f>
        <v>0</v>
      </c>
      <c r="BI327" s="185">
        <f>IF(N327="nulová",J327,0)</f>
        <v>0</v>
      </c>
      <c r="BJ327" s="18" t="s">
        <v>80</v>
      </c>
      <c r="BK327" s="185">
        <f>ROUND(I327*H327,2)</f>
        <v>0</v>
      </c>
      <c r="BL327" s="18" t="s">
        <v>179</v>
      </c>
      <c r="BM327" s="184" t="s">
        <v>725</v>
      </c>
    </row>
    <row r="328" s="12" customFormat="1" ht="22.8" customHeight="1">
      <c r="A328" s="12"/>
      <c r="B328" s="158"/>
      <c r="C328" s="12"/>
      <c r="D328" s="159" t="s">
        <v>72</v>
      </c>
      <c r="E328" s="169" t="s">
        <v>726</v>
      </c>
      <c r="F328" s="169" t="s">
        <v>727</v>
      </c>
      <c r="G328" s="12"/>
      <c r="H328" s="12"/>
      <c r="I328" s="161"/>
      <c r="J328" s="170">
        <f>BK328</f>
        <v>0</v>
      </c>
      <c r="K328" s="12"/>
      <c r="L328" s="158"/>
      <c r="M328" s="163"/>
      <c r="N328" s="164"/>
      <c r="O328" s="164"/>
      <c r="P328" s="165">
        <f>SUM(P329:P341)</f>
        <v>0</v>
      </c>
      <c r="Q328" s="164"/>
      <c r="R328" s="165">
        <f>SUM(R329:R341)</f>
        <v>10.753748015600001</v>
      </c>
      <c r="S328" s="164"/>
      <c r="T328" s="166">
        <f>SUM(T329:T341)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59" t="s">
        <v>82</v>
      </c>
      <c r="AT328" s="167" t="s">
        <v>72</v>
      </c>
      <c r="AU328" s="167" t="s">
        <v>80</v>
      </c>
      <c r="AY328" s="159" t="s">
        <v>145</v>
      </c>
      <c r="BK328" s="168">
        <f>SUM(BK329:BK341)</f>
        <v>0</v>
      </c>
    </row>
    <row r="329" s="2" customFormat="1" ht="33" customHeight="1">
      <c r="A329" s="37"/>
      <c r="B329" s="171"/>
      <c r="C329" s="172" t="s">
        <v>532</v>
      </c>
      <c r="D329" s="172" t="s">
        <v>148</v>
      </c>
      <c r="E329" s="173" t="s">
        <v>728</v>
      </c>
      <c r="F329" s="174" t="s">
        <v>729</v>
      </c>
      <c r="G329" s="175" t="s">
        <v>151</v>
      </c>
      <c r="H329" s="176">
        <v>18.649999999999999</v>
      </c>
      <c r="I329" s="177"/>
      <c r="J329" s="178">
        <f>ROUND(I329*H329,2)</f>
        <v>0</v>
      </c>
      <c r="K329" s="179"/>
      <c r="L329" s="38"/>
      <c r="M329" s="180" t="s">
        <v>1</v>
      </c>
      <c r="N329" s="181" t="s">
        <v>38</v>
      </c>
      <c r="O329" s="76"/>
      <c r="P329" s="182">
        <f>O329*H329</f>
        <v>0</v>
      </c>
      <c r="Q329" s="182">
        <v>0.045704000000000002</v>
      </c>
      <c r="R329" s="182">
        <f>Q329*H329</f>
        <v>0.85237960000000002</v>
      </c>
      <c r="S329" s="182">
        <v>0</v>
      </c>
      <c r="T329" s="183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4" t="s">
        <v>179</v>
      </c>
      <c r="AT329" s="184" t="s">
        <v>148</v>
      </c>
      <c r="AU329" s="184" t="s">
        <v>82</v>
      </c>
      <c r="AY329" s="18" t="s">
        <v>145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8" t="s">
        <v>80</v>
      </c>
      <c r="BK329" s="185">
        <f>ROUND(I329*H329,2)</f>
        <v>0</v>
      </c>
      <c r="BL329" s="18" t="s">
        <v>179</v>
      </c>
      <c r="BM329" s="184" t="s">
        <v>730</v>
      </c>
    </row>
    <row r="330" s="2" customFormat="1" ht="33" customHeight="1">
      <c r="A330" s="37"/>
      <c r="B330" s="171"/>
      <c r="C330" s="172" t="s">
        <v>731</v>
      </c>
      <c r="D330" s="172" t="s">
        <v>148</v>
      </c>
      <c r="E330" s="173" t="s">
        <v>732</v>
      </c>
      <c r="F330" s="174" t="s">
        <v>733</v>
      </c>
      <c r="G330" s="175" t="s">
        <v>151</v>
      </c>
      <c r="H330" s="176">
        <v>17</v>
      </c>
      <c r="I330" s="177"/>
      <c r="J330" s="178">
        <f>ROUND(I330*H330,2)</f>
        <v>0</v>
      </c>
      <c r="K330" s="179"/>
      <c r="L330" s="38"/>
      <c r="M330" s="180" t="s">
        <v>1</v>
      </c>
      <c r="N330" s="181" t="s">
        <v>38</v>
      </c>
      <c r="O330" s="76"/>
      <c r="P330" s="182">
        <f>O330*H330</f>
        <v>0</v>
      </c>
      <c r="Q330" s="182">
        <v>0.046963999999999999</v>
      </c>
      <c r="R330" s="182">
        <f>Q330*H330</f>
        <v>0.79838799999999999</v>
      </c>
      <c r="S330" s="182">
        <v>0</v>
      </c>
      <c r="T330" s="183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184" t="s">
        <v>179</v>
      </c>
      <c r="AT330" s="184" t="s">
        <v>148</v>
      </c>
      <c r="AU330" s="184" t="s">
        <v>82</v>
      </c>
      <c r="AY330" s="18" t="s">
        <v>145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8" t="s">
        <v>80</v>
      </c>
      <c r="BK330" s="185">
        <f>ROUND(I330*H330,2)</f>
        <v>0</v>
      </c>
      <c r="BL330" s="18" t="s">
        <v>179</v>
      </c>
      <c r="BM330" s="184" t="s">
        <v>734</v>
      </c>
    </row>
    <row r="331" s="2" customFormat="1" ht="37.8" customHeight="1">
      <c r="A331" s="37"/>
      <c r="B331" s="171"/>
      <c r="C331" s="172" t="s">
        <v>536</v>
      </c>
      <c r="D331" s="172" t="s">
        <v>148</v>
      </c>
      <c r="E331" s="173" t="s">
        <v>735</v>
      </c>
      <c r="F331" s="174" t="s">
        <v>736</v>
      </c>
      <c r="G331" s="175" t="s">
        <v>151</v>
      </c>
      <c r="H331" s="176">
        <v>280.98000000000002</v>
      </c>
      <c r="I331" s="177"/>
      <c r="J331" s="178">
        <f>ROUND(I331*H331,2)</f>
        <v>0</v>
      </c>
      <c r="K331" s="179"/>
      <c r="L331" s="38"/>
      <c r="M331" s="180" t="s">
        <v>1</v>
      </c>
      <c r="N331" s="181" t="s">
        <v>38</v>
      </c>
      <c r="O331" s="76"/>
      <c r="P331" s="182">
        <f>O331*H331</f>
        <v>0</v>
      </c>
      <c r="Q331" s="182">
        <v>0.031194220000000002</v>
      </c>
      <c r="R331" s="182">
        <f>Q331*H331</f>
        <v>8.764951935600001</v>
      </c>
      <c r="S331" s="182">
        <v>0</v>
      </c>
      <c r="T331" s="183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4" t="s">
        <v>179</v>
      </c>
      <c r="AT331" s="184" t="s">
        <v>148</v>
      </c>
      <c r="AU331" s="184" t="s">
        <v>82</v>
      </c>
      <c r="AY331" s="18" t="s">
        <v>145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8" t="s">
        <v>80</v>
      </c>
      <c r="BK331" s="185">
        <f>ROUND(I331*H331,2)</f>
        <v>0</v>
      </c>
      <c r="BL331" s="18" t="s">
        <v>179</v>
      </c>
      <c r="BM331" s="184" t="s">
        <v>737</v>
      </c>
    </row>
    <row r="332" s="2" customFormat="1" ht="16.5" customHeight="1">
      <c r="A332" s="37"/>
      <c r="B332" s="171"/>
      <c r="C332" s="172" t="s">
        <v>738</v>
      </c>
      <c r="D332" s="172" t="s">
        <v>148</v>
      </c>
      <c r="E332" s="173" t="s">
        <v>739</v>
      </c>
      <c r="F332" s="174" t="s">
        <v>740</v>
      </c>
      <c r="G332" s="175" t="s">
        <v>151</v>
      </c>
      <c r="H332" s="176">
        <v>280.98000000000002</v>
      </c>
      <c r="I332" s="177"/>
      <c r="J332" s="178">
        <f>ROUND(I332*H332,2)</f>
        <v>0</v>
      </c>
      <c r="K332" s="179"/>
      <c r="L332" s="38"/>
      <c r="M332" s="180" t="s">
        <v>1</v>
      </c>
      <c r="N332" s="181" t="s">
        <v>38</v>
      </c>
      <c r="O332" s="76"/>
      <c r="P332" s="182">
        <f>O332*H332</f>
        <v>0</v>
      </c>
      <c r="Q332" s="182">
        <v>0</v>
      </c>
      <c r="R332" s="182">
        <f>Q332*H332</f>
        <v>0</v>
      </c>
      <c r="S332" s="182">
        <v>0</v>
      </c>
      <c r="T332" s="183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184" t="s">
        <v>179</v>
      </c>
      <c r="AT332" s="184" t="s">
        <v>148</v>
      </c>
      <c r="AU332" s="184" t="s">
        <v>82</v>
      </c>
      <c r="AY332" s="18" t="s">
        <v>145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18" t="s">
        <v>80</v>
      </c>
      <c r="BK332" s="185">
        <f>ROUND(I332*H332,2)</f>
        <v>0</v>
      </c>
      <c r="BL332" s="18" t="s">
        <v>179</v>
      </c>
      <c r="BM332" s="184" t="s">
        <v>741</v>
      </c>
    </row>
    <row r="333" s="2" customFormat="1" ht="24.15" customHeight="1">
      <c r="A333" s="37"/>
      <c r="B333" s="171"/>
      <c r="C333" s="186" t="s">
        <v>569</v>
      </c>
      <c r="D333" s="186" t="s">
        <v>164</v>
      </c>
      <c r="E333" s="187" t="s">
        <v>742</v>
      </c>
      <c r="F333" s="188" t="s">
        <v>743</v>
      </c>
      <c r="G333" s="189" t="s">
        <v>151</v>
      </c>
      <c r="H333" s="190">
        <v>309.07799999999997</v>
      </c>
      <c r="I333" s="191"/>
      <c r="J333" s="192">
        <f>ROUND(I333*H333,2)</f>
        <v>0</v>
      </c>
      <c r="K333" s="193"/>
      <c r="L333" s="194"/>
      <c r="M333" s="195" t="s">
        <v>1</v>
      </c>
      <c r="N333" s="196" t="s">
        <v>38</v>
      </c>
      <c r="O333" s="76"/>
      <c r="P333" s="182">
        <f>O333*H333</f>
        <v>0</v>
      </c>
      <c r="Q333" s="182">
        <v>0.00016000000000000001</v>
      </c>
      <c r="R333" s="182">
        <f>Q333*H333</f>
        <v>0.04945248</v>
      </c>
      <c r="S333" s="182">
        <v>0</v>
      </c>
      <c r="T333" s="183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4" t="s">
        <v>206</v>
      </c>
      <c r="AT333" s="184" t="s">
        <v>164</v>
      </c>
      <c r="AU333" s="184" t="s">
        <v>82</v>
      </c>
      <c r="AY333" s="18" t="s">
        <v>145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8" t="s">
        <v>80</v>
      </c>
      <c r="BK333" s="185">
        <f>ROUND(I333*H333,2)</f>
        <v>0</v>
      </c>
      <c r="BL333" s="18" t="s">
        <v>179</v>
      </c>
      <c r="BM333" s="184" t="s">
        <v>744</v>
      </c>
    </row>
    <row r="334" s="2" customFormat="1" ht="24.15" customHeight="1">
      <c r="A334" s="37"/>
      <c r="B334" s="171"/>
      <c r="C334" s="172" t="s">
        <v>745</v>
      </c>
      <c r="D334" s="172" t="s">
        <v>148</v>
      </c>
      <c r="E334" s="173" t="s">
        <v>746</v>
      </c>
      <c r="F334" s="174" t="s">
        <v>747</v>
      </c>
      <c r="G334" s="175" t="s">
        <v>151</v>
      </c>
      <c r="H334" s="176">
        <v>12.359999999999999</v>
      </c>
      <c r="I334" s="177"/>
      <c r="J334" s="178">
        <f>ROUND(I334*H334,2)</f>
        <v>0</v>
      </c>
      <c r="K334" s="179"/>
      <c r="L334" s="38"/>
      <c r="M334" s="180" t="s">
        <v>1</v>
      </c>
      <c r="N334" s="181" t="s">
        <v>38</v>
      </c>
      <c r="O334" s="76"/>
      <c r="P334" s="182">
        <f>O334*H334</f>
        <v>0</v>
      </c>
      <c r="Q334" s="182">
        <v>0.017100000000000001</v>
      </c>
      <c r="R334" s="182">
        <f>Q334*H334</f>
        <v>0.21135599999999999</v>
      </c>
      <c r="S334" s="182">
        <v>0</v>
      </c>
      <c r="T334" s="183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184" t="s">
        <v>179</v>
      </c>
      <c r="AT334" s="184" t="s">
        <v>148</v>
      </c>
      <c r="AU334" s="184" t="s">
        <v>82</v>
      </c>
      <c r="AY334" s="18" t="s">
        <v>145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8" t="s">
        <v>80</v>
      </c>
      <c r="BK334" s="185">
        <f>ROUND(I334*H334,2)</f>
        <v>0</v>
      </c>
      <c r="BL334" s="18" t="s">
        <v>179</v>
      </c>
      <c r="BM334" s="184" t="s">
        <v>748</v>
      </c>
    </row>
    <row r="335" s="14" customFormat="1">
      <c r="A335" s="14"/>
      <c r="B335" s="206"/>
      <c r="C335" s="14"/>
      <c r="D335" s="198" t="s">
        <v>274</v>
      </c>
      <c r="E335" s="207" t="s">
        <v>1</v>
      </c>
      <c r="F335" s="208" t="s">
        <v>749</v>
      </c>
      <c r="G335" s="14"/>
      <c r="H335" s="207" t="s">
        <v>1</v>
      </c>
      <c r="I335" s="209"/>
      <c r="J335" s="14"/>
      <c r="K335" s="14"/>
      <c r="L335" s="206"/>
      <c r="M335" s="210"/>
      <c r="N335" s="211"/>
      <c r="O335" s="211"/>
      <c r="P335" s="211"/>
      <c r="Q335" s="211"/>
      <c r="R335" s="211"/>
      <c r="S335" s="211"/>
      <c r="T335" s="21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07" t="s">
        <v>274</v>
      </c>
      <c r="AU335" s="207" t="s">
        <v>82</v>
      </c>
      <c r="AV335" s="14" t="s">
        <v>80</v>
      </c>
      <c r="AW335" s="14" t="s">
        <v>31</v>
      </c>
      <c r="AX335" s="14" t="s">
        <v>73</v>
      </c>
      <c r="AY335" s="207" t="s">
        <v>145</v>
      </c>
    </row>
    <row r="336" s="13" customFormat="1">
      <c r="A336" s="13"/>
      <c r="B336" s="197"/>
      <c r="C336" s="13"/>
      <c r="D336" s="198" t="s">
        <v>274</v>
      </c>
      <c r="E336" s="199" t="s">
        <v>1</v>
      </c>
      <c r="F336" s="200" t="s">
        <v>750</v>
      </c>
      <c r="G336" s="13"/>
      <c r="H336" s="201">
        <v>3.2000000000000002</v>
      </c>
      <c r="I336" s="202"/>
      <c r="J336" s="13"/>
      <c r="K336" s="13"/>
      <c r="L336" s="197"/>
      <c r="M336" s="203"/>
      <c r="N336" s="204"/>
      <c r="O336" s="204"/>
      <c r="P336" s="204"/>
      <c r="Q336" s="204"/>
      <c r="R336" s="204"/>
      <c r="S336" s="204"/>
      <c r="T336" s="20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9" t="s">
        <v>274</v>
      </c>
      <c r="AU336" s="199" t="s">
        <v>82</v>
      </c>
      <c r="AV336" s="13" t="s">
        <v>82</v>
      </c>
      <c r="AW336" s="13" t="s">
        <v>31</v>
      </c>
      <c r="AX336" s="13" t="s">
        <v>73</v>
      </c>
      <c r="AY336" s="199" t="s">
        <v>145</v>
      </c>
    </row>
    <row r="337" s="14" customFormat="1">
      <c r="A337" s="14"/>
      <c r="B337" s="206"/>
      <c r="C337" s="14"/>
      <c r="D337" s="198" t="s">
        <v>274</v>
      </c>
      <c r="E337" s="207" t="s">
        <v>1</v>
      </c>
      <c r="F337" s="208" t="s">
        <v>751</v>
      </c>
      <c r="G337" s="14"/>
      <c r="H337" s="207" t="s">
        <v>1</v>
      </c>
      <c r="I337" s="209"/>
      <c r="J337" s="14"/>
      <c r="K337" s="14"/>
      <c r="L337" s="206"/>
      <c r="M337" s="210"/>
      <c r="N337" s="211"/>
      <c r="O337" s="211"/>
      <c r="P337" s="211"/>
      <c r="Q337" s="211"/>
      <c r="R337" s="211"/>
      <c r="S337" s="211"/>
      <c r="T337" s="21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07" t="s">
        <v>274</v>
      </c>
      <c r="AU337" s="207" t="s">
        <v>82</v>
      </c>
      <c r="AV337" s="14" t="s">
        <v>80</v>
      </c>
      <c r="AW337" s="14" t="s">
        <v>31</v>
      </c>
      <c r="AX337" s="14" t="s">
        <v>73</v>
      </c>
      <c r="AY337" s="207" t="s">
        <v>145</v>
      </c>
    </row>
    <row r="338" s="13" customFormat="1">
      <c r="A338" s="13"/>
      <c r="B338" s="197"/>
      <c r="C338" s="13"/>
      <c r="D338" s="198" t="s">
        <v>274</v>
      </c>
      <c r="E338" s="199" t="s">
        <v>1</v>
      </c>
      <c r="F338" s="200" t="s">
        <v>752</v>
      </c>
      <c r="G338" s="13"/>
      <c r="H338" s="201">
        <v>9.1600000000000001</v>
      </c>
      <c r="I338" s="202"/>
      <c r="J338" s="13"/>
      <c r="K338" s="13"/>
      <c r="L338" s="197"/>
      <c r="M338" s="203"/>
      <c r="N338" s="204"/>
      <c r="O338" s="204"/>
      <c r="P338" s="204"/>
      <c r="Q338" s="204"/>
      <c r="R338" s="204"/>
      <c r="S338" s="204"/>
      <c r="T338" s="20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9" t="s">
        <v>274</v>
      </c>
      <c r="AU338" s="199" t="s">
        <v>82</v>
      </c>
      <c r="AV338" s="13" t="s">
        <v>82</v>
      </c>
      <c r="AW338" s="13" t="s">
        <v>31</v>
      </c>
      <c r="AX338" s="13" t="s">
        <v>73</v>
      </c>
      <c r="AY338" s="199" t="s">
        <v>145</v>
      </c>
    </row>
    <row r="339" s="15" customFormat="1">
      <c r="A339" s="15"/>
      <c r="B339" s="213"/>
      <c r="C339" s="15"/>
      <c r="D339" s="198" t="s">
        <v>274</v>
      </c>
      <c r="E339" s="214" t="s">
        <v>1</v>
      </c>
      <c r="F339" s="215" t="s">
        <v>753</v>
      </c>
      <c r="G339" s="15"/>
      <c r="H339" s="216">
        <v>12.359999999999999</v>
      </c>
      <c r="I339" s="217"/>
      <c r="J339" s="15"/>
      <c r="K339" s="15"/>
      <c r="L339" s="213"/>
      <c r="M339" s="218"/>
      <c r="N339" s="219"/>
      <c r="O339" s="219"/>
      <c r="P339" s="219"/>
      <c r="Q339" s="219"/>
      <c r="R339" s="219"/>
      <c r="S339" s="219"/>
      <c r="T339" s="220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14" t="s">
        <v>274</v>
      </c>
      <c r="AU339" s="214" t="s">
        <v>82</v>
      </c>
      <c r="AV339" s="15" t="s">
        <v>146</v>
      </c>
      <c r="AW339" s="15" t="s">
        <v>31</v>
      </c>
      <c r="AX339" s="15" t="s">
        <v>80</v>
      </c>
      <c r="AY339" s="214" t="s">
        <v>145</v>
      </c>
    </row>
    <row r="340" s="2" customFormat="1" ht="33" customHeight="1">
      <c r="A340" s="37"/>
      <c r="B340" s="171"/>
      <c r="C340" s="172" t="s">
        <v>704</v>
      </c>
      <c r="D340" s="172" t="s">
        <v>148</v>
      </c>
      <c r="E340" s="173" t="s">
        <v>754</v>
      </c>
      <c r="F340" s="174" t="s">
        <v>755</v>
      </c>
      <c r="G340" s="175" t="s">
        <v>161</v>
      </c>
      <c r="H340" s="176">
        <v>3</v>
      </c>
      <c r="I340" s="177"/>
      <c r="J340" s="178">
        <f>ROUND(I340*H340,2)</f>
        <v>0</v>
      </c>
      <c r="K340" s="179"/>
      <c r="L340" s="38"/>
      <c r="M340" s="180" t="s">
        <v>1</v>
      </c>
      <c r="N340" s="181" t="s">
        <v>38</v>
      </c>
      <c r="O340" s="76"/>
      <c r="P340" s="182">
        <f>O340*H340</f>
        <v>0</v>
      </c>
      <c r="Q340" s="182">
        <v>0.025739999999999999</v>
      </c>
      <c r="R340" s="182">
        <f>Q340*H340</f>
        <v>0.077219999999999997</v>
      </c>
      <c r="S340" s="182">
        <v>0</v>
      </c>
      <c r="T340" s="183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4" t="s">
        <v>179</v>
      </c>
      <c r="AT340" s="184" t="s">
        <v>148</v>
      </c>
      <c r="AU340" s="184" t="s">
        <v>82</v>
      </c>
      <c r="AY340" s="18" t="s">
        <v>145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18" t="s">
        <v>80</v>
      </c>
      <c r="BK340" s="185">
        <f>ROUND(I340*H340,2)</f>
        <v>0</v>
      </c>
      <c r="BL340" s="18" t="s">
        <v>179</v>
      </c>
      <c r="BM340" s="184" t="s">
        <v>756</v>
      </c>
    </row>
    <row r="341" s="2" customFormat="1" ht="24.15" customHeight="1">
      <c r="A341" s="37"/>
      <c r="B341" s="171"/>
      <c r="C341" s="172" t="s">
        <v>757</v>
      </c>
      <c r="D341" s="172" t="s">
        <v>148</v>
      </c>
      <c r="E341" s="173" t="s">
        <v>758</v>
      </c>
      <c r="F341" s="174" t="s">
        <v>759</v>
      </c>
      <c r="G341" s="175" t="s">
        <v>326</v>
      </c>
      <c r="H341" s="176">
        <v>10.754</v>
      </c>
      <c r="I341" s="177"/>
      <c r="J341" s="178">
        <f>ROUND(I341*H341,2)</f>
        <v>0</v>
      </c>
      <c r="K341" s="179"/>
      <c r="L341" s="38"/>
      <c r="M341" s="180" t="s">
        <v>1</v>
      </c>
      <c r="N341" s="181" t="s">
        <v>38</v>
      </c>
      <c r="O341" s="76"/>
      <c r="P341" s="182">
        <f>O341*H341</f>
        <v>0</v>
      </c>
      <c r="Q341" s="182">
        <v>0</v>
      </c>
      <c r="R341" s="182">
        <f>Q341*H341</f>
        <v>0</v>
      </c>
      <c r="S341" s="182">
        <v>0</v>
      </c>
      <c r="T341" s="183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184" t="s">
        <v>179</v>
      </c>
      <c r="AT341" s="184" t="s">
        <v>148</v>
      </c>
      <c r="AU341" s="184" t="s">
        <v>82</v>
      </c>
      <c r="AY341" s="18" t="s">
        <v>145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8" t="s">
        <v>80</v>
      </c>
      <c r="BK341" s="185">
        <f>ROUND(I341*H341,2)</f>
        <v>0</v>
      </c>
      <c r="BL341" s="18" t="s">
        <v>179</v>
      </c>
      <c r="BM341" s="184" t="s">
        <v>760</v>
      </c>
    </row>
    <row r="342" s="12" customFormat="1" ht="22.8" customHeight="1">
      <c r="A342" s="12"/>
      <c r="B342" s="158"/>
      <c r="C342" s="12"/>
      <c r="D342" s="159" t="s">
        <v>72</v>
      </c>
      <c r="E342" s="169" t="s">
        <v>761</v>
      </c>
      <c r="F342" s="169" t="s">
        <v>762</v>
      </c>
      <c r="G342" s="12"/>
      <c r="H342" s="12"/>
      <c r="I342" s="161"/>
      <c r="J342" s="170">
        <f>BK342</f>
        <v>0</v>
      </c>
      <c r="K342" s="12"/>
      <c r="L342" s="158"/>
      <c r="M342" s="163"/>
      <c r="N342" s="164"/>
      <c r="O342" s="164"/>
      <c r="P342" s="165">
        <f>SUM(P343:P350)</f>
        <v>0</v>
      </c>
      <c r="Q342" s="164"/>
      <c r="R342" s="165">
        <f>SUM(R343:R350)</f>
        <v>0.34275451000000001</v>
      </c>
      <c r="S342" s="164"/>
      <c r="T342" s="166">
        <f>SUM(T343:T350)</f>
        <v>0.26834199999999997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59" t="s">
        <v>82</v>
      </c>
      <c r="AT342" s="167" t="s">
        <v>72</v>
      </c>
      <c r="AU342" s="167" t="s">
        <v>80</v>
      </c>
      <c r="AY342" s="159" t="s">
        <v>145</v>
      </c>
      <c r="BK342" s="168">
        <f>SUM(BK343:BK350)</f>
        <v>0</v>
      </c>
    </row>
    <row r="343" s="2" customFormat="1" ht="16.5" customHeight="1">
      <c r="A343" s="37"/>
      <c r="B343" s="171"/>
      <c r="C343" s="172" t="s">
        <v>763</v>
      </c>
      <c r="D343" s="172" t="s">
        <v>148</v>
      </c>
      <c r="E343" s="173" t="s">
        <v>764</v>
      </c>
      <c r="F343" s="174" t="s">
        <v>765</v>
      </c>
      <c r="G343" s="175" t="s">
        <v>205</v>
      </c>
      <c r="H343" s="176">
        <v>50.399999999999999</v>
      </c>
      <c r="I343" s="177"/>
      <c r="J343" s="178">
        <f>ROUND(I343*H343,2)</f>
        <v>0</v>
      </c>
      <c r="K343" s="179"/>
      <c r="L343" s="38"/>
      <c r="M343" s="180" t="s">
        <v>1</v>
      </c>
      <c r="N343" s="181" t="s">
        <v>38</v>
      </c>
      <c r="O343" s="76"/>
      <c r="P343" s="182">
        <f>O343*H343</f>
        <v>0</v>
      </c>
      <c r="Q343" s="182">
        <v>0</v>
      </c>
      <c r="R343" s="182">
        <f>Q343*H343</f>
        <v>0</v>
      </c>
      <c r="S343" s="182">
        <v>0.0016999999999999999</v>
      </c>
      <c r="T343" s="183">
        <f>S343*H343</f>
        <v>0.085679999999999992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184" t="s">
        <v>179</v>
      </c>
      <c r="AT343" s="184" t="s">
        <v>148</v>
      </c>
      <c r="AU343" s="184" t="s">
        <v>82</v>
      </c>
      <c r="AY343" s="18" t="s">
        <v>145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8" t="s">
        <v>80</v>
      </c>
      <c r="BK343" s="185">
        <f>ROUND(I343*H343,2)</f>
        <v>0</v>
      </c>
      <c r="BL343" s="18" t="s">
        <v>179</v>
      </c>
      <c r="BM343" s="184" t="s">
        <v>766</v>
      </c>
    </row>
    <row r="344" s="2" customFormat="1" ht="16.5" customHeight="1">
      <c r="A344" s="37"/>
      <c r="B344" s="171"/>
      <c r="C344" s="172" t="s">
        <v>548</v>
      </c>
      <c r="D344" s="172" t="s">
        <v>148</v>
      </c>
      <c r="E344" s="173" t="s">
        <v>767</v>
      </c>
      <c r="F344" s="174" t="s">
        <v>768</v>
      </c>
      <c r="G344" s="175" t="s">
        <v>205</v>
      </c>
      <c r="H344" s="176">
        <v>50.100000000000001</v>
      </c>
      <c r="I344" s="177"/>
      <c r="J344" s="178">
        <f>ROUND(I344*H344,2)</f>
        <v>0</v>
      </c>
      <c r="K344" s="179"/>
      <c r="L344" s="38"/>
      <c r="M344" s="180" t="s">
        <v>1</v>
      </c>
      <c r="N344" s="181" t="s">
        <v>38</v>
      </c>
      <c r="O344" s="76"/>
      <c r="P344" s="182">
        <f>O344*H344</f>
        <v>0</v>
      </c>
      <c r="Q344" s="182">
        <v>0</v>
      </c>
      <c r="R344" s="182">
        <f>Q344*H344</f>
        <v>0</v>
      </c>
      <c r="S344" s="182">
        <v>0.0025999999999999999</v>
      </c>
      <c r="T344" s="183">
        <f>S344*H344</f>
        <v>0.13025999999999999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184" t="s">
        <v>179</v>
      </c>
      <c r="AT344" s="184" t="s">
        <v>148</v>
      </c>
      <c r="AU344" s="184" t="s">
        <v>82</v>
      </c>
      <c r="AY344" s="18" t="s">
        <v>145</v>
      </c>
      <c r="BE344" s="185">
        <f>IF(N344="základní",J344,0)</f>
        <v>0</v>
      </c>
      <c r="BF344" s="185">
        <f>IF(N344="snížená",J344,0)</f>
        <v>0</v>
      </c>
      <c r="BG344" s="185">
        <f>IF(N344="zákl. přenesená",J344,0)</f>
        <v>0</v>
      </c>
      <c r="BH344" s="185">
        <f>IF(N344="sníž. přenesená",J344,0)</f>
        <v>0</v>
      </c>
      <c r="BI344" s="185">
        <f>IF(N344="nulová",J344,0)</f>
        <v>0</v>
      </c>
      <c r="BJ344" s="18" t="s">
        <v>80</v>
      </c>
      <c r="BK344" s="185">
        <f>ROUND(I344*H344,2)</f>
        <v>0</v>
      </c>
      <c r="BL344" s="18" t="s">
        <v>179</v>
      </c>
      <c r="BM344" s="184" t="s">
        <v>769</v>
      </c>
    </row>
    <row r="345" s="2" customFormat="1" ht="16.5" customHeight="1">
      <c r="A345" s="37"/>
      <c r="B345" s="171"/>
      <c r="C345" s="172" t="s">
        <v>770</v>
      </c>
      <c r="D345" s="172" t="s">
        <v>148</v>
      </c>
      <c r="E345" s="173" t="s">
        <v>771</v>
      </c>
      <c r="F345" s="174" t="s">
        <v>772</v>
      </c>
      <c r="G345" s="175" t="s">
        <v>205</v>
      </c>
      <c r="H345" s="176">
        <v>13.300000000000001</v>
      </c>
      <c r="I345" s="177"/>
      <c r="J345" s="178">
        <f>ROUND(I345*H345,2)</f>
        <v>0</v>
      </c>
      <c r="K345" s="179"/>
      <c r="L345" s="38"/>
      <c r="M345" s="180" t="s">
        <v>1</v>
      </c>
      <c r="N345" s="181" t="s">
        <v>38</v>
      </c>
      <c r="O345" s="76"/>
      <c r="P345" s="182">
        <f>O345*H345</f>
        <v>0</v>
      </c>
      <c r="Q345" s="182">
        <v>0</v>
      </c>
      <c r="R345" s="182">
        <f>Q345*H345</f>
        <v>0</v>
      </c>
      <c r="S345" s="182">
        <v>0.0039399999999999999</v>
      </c>
      <c r="T345" s="183">
        <f>S345*H345</f>
        <v>0.052402000000000004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84" t="s">
        <v>179</v>
      </c>
      <c r="AT345" s="184" t="s">
        <v>148</v>
      </c>
      <c r="AU345" s="184" t="s">
        <v>82</v>
      </c>
      <c r="AY345" s="18" t="s">
        <v>145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8" t="s">
        <v>80</v>
      </c>
      <c r="BK345" s="185">
        <f>ROUND(I345*H345,2)</f>
        <v>0</v>
      </c>
      <c r="BL345" s="18" t="s">
        <v>179</v>
      </c>
      <c r="BM345" s="184" t="s">
        <v>773</v>
      </c>
    </row>
    <row r="346" s="2" customFormat="1" ht="24.15" customHeight="1">
      <c r="A346" s="37"/>
      <c r="B346" s="171"/>
      <c r="C346" s="172" t="s">
        <v>774</v>
      </c>
      <c r="D346" s="172" t="s">
        <v>148</v>
      </c>
      <c r="E346" s="173" t="s">
        <v>775</v>
      </c>
      <c r="F346" s="174" t="s">
        <v>776</v>
      </c>
      <c r="G346" s="175" t="s">
        <v>205</v>
      </c>
      <c r="H346" s="176">
        <v>50.399999999999999</v>
      </c>
      <c r="I346" s="177"/>
      <c r="J346" s="178">
        <f>ROUND(I346*H346,2)</f>
        <v>0</v>
      </c>
      <c r="K346" s="179"/>
      <c r="L346" s="38"/>
      <c r="M346" s="180" t="s">
        <v>1</v>
      </c>
      <c r="N346" s="181" t="s">
        <v>38</v>
      </c>
      <c r="O346" s="76"/>
      <c r="P346" s="182">
        <f>O346*H346</f>
        <v>0</v>
      </c>
      <c r="Q346" s="182">
        <v>0.0023525999999999998</v>
      </c>
      <c r="R346" s="182">
        <f>Q346*H346</f>
        <v>0.11857103999999999</v>
      </c>
      <c r="S346" s="182">
        <v>0</v>
      </c>
      <c r="T346" s="183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184" t="s">
        <v>179</v>
      </c>
      <c r="AT346" s="184" t="s">
        <v>148</v>
      </c>
      <c r="AU346" s="184" t="s">
        <v>82</v>
      </c>
      <c r="AY346" s="18" t="s">
        <v>145</v>
      </c>
      <c r="BE346" s="185">
        <f>IF(N346="základní",J346,0)</f>
        <v>0</v>
      </c>
      <c r="BF346" s="185">
        <f>IF(N346="snížená",J346,0)</f>
        <v>0</v>
      </c>
      <c r="BG346" s="185">
        <f>IF(N346="zákl. přenesená",J346,0)</f>
        <v>0</v>
      </c>
      <c r="BH346" s="185">
        <f>IF(N346="sníž. přenesená",J346,0)</f>
        <v>0</v>
      </c>
      <c r="BI346" s="185">
        <f>IF(N346="nulová",J346,0)</f>
        <v>0</v>
      </c>
      <c r="BJ346" s="18" t="s">
        <v>80</v>
      </c>
      <c r="BK346" s="185">
        <f>ROUND(I346*H346,2)</f>
        <v>0</v>
      </c>
      <c r="BL346" s="18" t="s">
        <v>179</v>
      </c>
      <c r="BM346" s="184" t="s">
        <v>777</v>
      </c>
    </row>
    <row r="347" s="2" customFormat="1" ht="24.15" customHeight="1">
      <c r="A347" s="37"/>
      <c r="B347" s="171"/>
      <c r="C347" s="172" t="s">
        <v>539</v>
      </c>
      <c r="D347" s="172" t="s">
        <v>148</v>
      </c>
      <c r="E347" s="173" t="s">
        <v>778</v>
      </c>
      <c r="F347" s="174" t="s">
        <v>779</v>
      </c>
      <c r="G347" s="175" t="s">
        <v>205</v>
      </c>
      <c r="H347" s="176">
        <v>50.100000000000001</v>
      </c>
      <c r="I347" s="177"/>
      <c r="J347" s="178">
        <f>ROUND(I347*H347,2)</f>
        <v>0</v>
      </c>
      <c r="K347" s="179"/>
      <c r="L347" s="38"/>
      <c r="M347" s="180" t="s">
        <v>1</v>
      </c>
      <c r="N347" s="181" t="s">
        <v>38</v>
      </c>
      <c r="O347" s="76"/>
      <c r="P347" s="182">
        <f>O347*H347</f>
        <v>0</v>
      </c>
      <c r="Q347" s="182">
        <v>0.0036641999999999998</v>
      </c>
      <c r="R347" s="182">
        <f>Q347*H347</f>
        <v>0.18357641999999999</v>
      </c>
      <c r="S347" s="182">
        <v>0</v>
      </c>
      <c r="T347" s="183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84" t="s">
        <v>179</v>
      </c>
      <c r="AT347" s="184" t="s">
        <v>148</v>
      </c>
      <c r="AU347" s="184" t="s">
        <v>82</v>
      </c>
      <c r="AY347" s="18" t="s">
        <v>145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8" t="s">
        <v>80</v>
      </c>
      <c r="BK347" s="185">
        <f>ROUND(I347*H347,2)</f>
        <v>0</v>
      </c>
      <c r="BL347" s="18" t="s">
        <v>179</v>
      </c>
      <c r="BM347" s="184" t="s">
        <v>780</v>
      </c>
    </row>
    <row r="348" s="2" customFormat="1" ht="24.15" customHeight="1">
      <c r="A348" s="37"/>
      <c r="B348" s="171"/>
      <c r="C348" s="172" t="s">
        <v>781</v>
      </c>
      <c r="D348" s="172" t="s">
        <v>148</v>
      </c>
      <c r="E348" s="173" t="s">
        <v>782</v>
      </c>
      <c r="F348" s="174" t="s">
        <v>783</v>
      </c>
      <c r="G348" s="175" t="s">
        <v>161</v>
      </c>
      <c r="H348" s="176">
        <v>3</v>
      </c>
      <c r="I348" s="177"/>
      <c r="J348" s="178">
        <f>ROUND(I348*H348,2)</f>
        <v>0</v>
      </c>
      <c r="K348" s="179"/>
      <c r="L348" s="38"/>
      <c r="M348" s="180" t="s">
        <v>1</v>
      </c>
      <c r="N348" s="181" t="s">
        <v>38</v>
      </c>
      <c r="O348" s="76"/>
      <c r="P348" s="182">
        <f>O348*H348</f>
        <v>0</v>
      </c>
      <c r="Q348" s="182">
        <v>0.00072999999999999996</v>
      </c>
      <c r="R348" s="182">
        <f>Q348*H348</f>
        <v>0.0021900000000000001</v>
      </c>
      <c r="S348" s="182">
        <v>0</v>
      </c>
      <c r="T348" s="183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4" t="s">
        <v>179</v>
      </c>
      <c r="AT348" s="184" t="s">
        <v>148</v>
      </c>
      <c r="AU348" s="184" t="s">
        <v>82</v>
      </c>
      <c r="AY348" s="18" t="s">
        <v>145</v>
      </c>
      <c r="BE348" s="185">
        <f>IF(N348="základní",J348,0)</f>
        <v>0</v>
      </c>
      <c r="BF348" s="185">
        <f>IF(N348="snížená",J348,0)</f>
        <v>0</v>
      </c>
      <c r="BG348" s="185">
        <f>IF(N348="zákl. přenesená",J348,0)</f>
        <v>0</v>
      </c>
      <c r="BH348" s="185">
        <f>IF(N348="sníž. přenesená",J348,0)</f>
        <v>0</v>
      </c>
      <c r="BI348" s="185">
        <f>IF(N348="nulová",J348,0)</f>
        <v>0</v>
      </c>
      <c r="BJ348" s="18" t="s">
        <v>80</v>
      </c>
      <c r="BK348" s="185">
        <f>ROUND(I348*H348,2)</f>
        <v>0</v>
      </c>
      <c r="BL348" s="18" t="s">
        <v>179</v>
      </c>
      <c r="BM348" s="184" t="s">
        <v>784</v>
      </c>
    </row>
    <row r="349" s="2" customFormat="1" ht="24.15" customHeight="1">
      <c r="A349" s="37"/>
      <c r="B349" s="171"/>
      <c r="C349" s="172" t="s">
        <v>544</v>
      </c>
      <c r="D349" s="172" t="s">
        <v>148</v>
      </c>
      <c r="E349" s="173" t="s">
        <v>785</v>
      </c>
      <c r="F349" s="174" t="s">
        <v>786</v>
      </c>
      <c r="G349" s="175" t="s">
        <v>205</v>
      </c>
      <c r="H349" s="176">
        <v>13.300000000000001</v>
      </c>
      <c r="I349" s="177"/>
      <c r="J349" s="178">
        <f>ROUND(I349*H349,2)</f>
        <v>0</v>
      </c>
      <c r="K349" s="179"/>
      <c r="L349" s="38"/>
      <c r="M349" s="180" t="s">
        <v>1</v>
      </c>
      <c r="N349" s="181" t="s">
        <v>38</v>
      </c>
      <c r="O349" s="76"/>
      <c r="P349" s="182">
        <f>O349*H349</f>
        <v>0</v>
      </c>
      <c r="Q349" s="182">
        <v>0.0028885</v>
      </c>
      <c r="R349" s="182">
        <f>Q349*H349</f>
        <v>0.038417050000000001</v>
      </c>
      <c r="S349" s="182">
        <v>0</v>
      </c>
      <c r="T349" s="183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4" t="s">
        <v>179</v>
      </c>
      <c r="AT349" s="184" t="s">
        <v>148</v>
      </c>
      <c r="AU349" s="184" t="s">
        <v>82</v>
      </c>
      <c r="AY349" s="18" t="s">
        <v>145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18" t="s">
        <v>80</v>
      </c>
      <c r="BK349" s="185">
        <f>ROUND(I349*H349,2)</f>
        <v>0</v>
      </c>
      <c r="BL349" s="18" t="s">
        <v>179</v>
      </c>
      <c r="BM349" s="184" t="s">
        <v>787</v>
      </c>
    </row>
    <row r="350" s="2" customFormat="1" ht="24.15" customHeight="1">
      <c r="A350" s="37"/>
      <c r="B350" s="171"/>
      <c r="C350" s="172" t="s">
        <v>788</v>
      </c>
      <c r="D350" s="172" t="s">
        <v>148</v>
      </c>
      <c r="E350" s="173" t="s">
        <v>789</v>
      </c>
      <c r="F350" s="174" t="s">
        <v>790</v>
      </c>
      <c r="G350" s="175" t="s">
        <v>326</v>
      </c>
      <c r="H350" s="176">
        <v>0.34300000000000003</v>
      </c>
      <c r="I350" s="177"/>
      <c r="J350" s="178">
        <f>ROUND(I350*H350,2)</f>
        <v>0</v>
      </c>
      <c r="K350" s="179"/>
      <c r="L350" s="38"/>
      <c r="M350" s="180" t="s">
        <v>1</v>
      </c>
      <c r="N350" s="181" t="s">
        <v>38</v>
      </c>
      <c r="O350" s="76"/>
      <c r="P350" s="182">
        <f>O350*H350</f>
        <v>0</v>
      </c>
      <c r="Q350" s="182">
        <v>0</v>
      </c>
      <c r="R350" s="182">
        <f>Q350*H350</f>
        <v>0</v>
      </c>
      <c r="S350" s="182">
        <v>0</v>
      </c>
      <c r="T350" s="183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184" t="s">
        <v>179</v>
      </c>
      <c r="AT350" s="184" t="s">
        <v>148</v>
      </c>
      <c r="AU350" s="184" t="s">
        <v>82</v>
      </c>
      <c r="AY350" s="18" t="s">
        <v>145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18" t="s">
        <v>80</v>
      </c>
      <c r="BK350" s="185">
        <f>ROUND(I350*H350,2)</f>
        <v>0</v>
      </c>
      <c r="BL350" s="18" t="s">
        <v>179</v>
      </c>
      <c r="BM350" s="184" t="s">
        <v>791</v>
      </c>
    </row>
    <row r="351" s="12" customFormat="1" ht="22.8" customHeight="1">
      <c r="A351" s="12"/>
      <c r="B351" s="158"/>
      <c r="C351" s="12"/>
      <c r="D351" s="159" t="s">
        <v>72</v>
      </c>
      <c r="E351" s="169" t="s">
        <v>792</v>
      </c>
      <c r="F351" s="169" t="s">
        <v>793</v>
      </c>
      <c r="G351" s="12"/>
      <c r="H351" s="12"/>
      <c r="I351" s="161"/>
      <c r="J351" s="170">
        <f>BK351</f>
        <v>0</v>
      </c>
      <c r="K351" s="12"/>
      <c r="L351" s="158"/>
      <c r="M351" s="163"/>
      <c r="N351" s="164"/>
      <c r="O351" s="164"/>
      <c r="P351" s="165">
        <f>SUM(P352:P359)</f>
        <v>0</v>
      </c>
      <c r="Q351" s="164"/>
      <c r="R351" s="165">
        <f>SUM(R352:R359)</f>
        <v>2.4629288000000003</v>
      </c>
      <c r="S351" s="164"/>
      <c r="T351" s="166">
        <f>SUM(T352:T359)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59" t="s">
        <v>82</v>
      </c>
      <c r="AT351" s="167" t="s">
        <v>72</v>
      </c>
      <c r="AU351" s="167" t="s">
        <v>80</v>
      </c>
      <c r="AY351" s="159" t="s">
        <v>145</v>
      </c>
      <c r="BK351" s="168">
        <f>SUM(BK352:BK359)</f>
        <v>0</v>
      </c>
    </row>
    <row r="352" s="2" customFormat="1" ht="33" customHeight="1">
      <c r="A352" s="37"/>
      <c r="B352" s="171"/>
      <c r="C352" s="172" t="s">
        <v>551</v>
      </c>
      <c r="D352" s="172" t="s">
        <v>148</v>
      </c>
      <c r="E352" s="173" t="s">
        <v>794</v>
      </c>
      <c r="F352" s="174" t="s">
        <v>795</v>
      </c>
      <c r="G352" s="175" t="s">
        <v>151</v>
      </c>
      <c r="H352" s="176">
        <v>322</v>
      </c>
      <c r="I352" s="177"/>
      <c r="J352" s="178">
        <f>ROUND(I352*H352,2)</f>
        <v>0</v>
      </c>
      <c r="K352" s="179"/>
      <c r="L352" s="38"/>
      <c r="M352" s="180" t="s">
        <v>1</v>
      </c>
      <c r="N352" s="181" t="s">
        <v>38</v>
      </c>
      <c r="O352" s="76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4" t="s">
        <v>179</v>
      </c>
      <c r="AT352" s="184" t="s">
        <v>148</v>
      </c>
      <c r="AU352" s="184" t="s">
        <v>82</v>
      </c>
      <c r="AY352" s="18" t="s">
        <v>145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8" t="s">
        <v>80</v>
      </c>
      <c r="BK352" s="185">
        <f>ROUND(I352*H352,2)</f>
        <v>0</v>
      </c>
      <c r="BL352" s="18" t="s">
        <v>179</v>
      </c>
      <c r="BM352" s="184" t="s">
        <v>796</v>
      </c>
    </row>
    <row r="353" s="2" customFormat="1" ht="24.15" customHeight="1">
      <c r="A353" s="37"/>
      <c r="B353" s="171"/>
      <c r="C353" s="186" t="s">
        <v>797</v>
      </c>
      <c r="D353" s="186" t="s">
        <v>164</v>
      </c>
      <c r="E353" s="187" t="s">
        <v>798</v>
      </c>
      <c r="F353" s="188" t="s">
        <v>799</v>
      </c>
      <c r="G353" s="189" t="s">
        <v>161</v>
      </c>
      <c r="H353" s="190">
        <v>350</v>
      </c>
      <c r="I353" s="191"/>
      <c r="J353" s="192">
        <f>ROUND(I353*H353,2)</f>
        <v>0</v>
      </c>
      <c r="K353" s="193"/>
      <c r="L353" s="194"/>
      <c r="M353" s="195" t="s">
        <v>1</v>
      </c>
      <c r="N353" s="196" t="s">
        <v>38</v>
      </c>
      <c r="O353" s="76"/>
      <c r="P353" s="182">
        <f>O353*H353</f>
        <v>0</v>
      </c>
      <c r="Q353" s="182">
        <v>0.00020000000000000001</v>
      </c>
      <c r="R353" s="182">
        <f>Q353*H353</f>
        <v>0.070000000000000007</v>
      </c>
      <c r="S353" s="182">
        <v>0</v>
      </c>
      <c r="T353" s="183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84" t="s">
        <v>206</v>
      </c>
      <c r="AT353" s="184" t="s">
        <v>164</v>
      </c>
      <c r="AU353" s="184" t="s">
        <v>82</v>
      </c>
      <c r="AY353" s="18" t="s">
        <v>145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8" t="s">
        <v>80</v>
      </c>
      <c r="BK353" s="185">
        <f>ROUND(I353*H353,2)</f>
        <v>0</v>
      </c>
      <c r="BL353" s="18" t="s">
        <v>179</v>
      </c>
      <c r="BM353" s="184" t="s">
        <v>800</v>
      </c>
    </row>
    <row r="354" s="2" customFormat="1" ht="24.15" customHeight="1">
      <c r="A354" s="37"/>
      <c r="B354" s="171"/>
      <c r="C354" s="186" t="s">
        <v>555</v>
      </c>
      <c r="D354" s="186" t="s">
        <v>164</v>
      </c>
      <c r="E354" s="187" t="s">
        <v>801</v>
      </c>
      <c r="F354" s="188" t="s">
        <v>802</v>
      </c>
      <c r="G354" s="189" t="s">
        <v>161</v>
      </c>
      <c r="H354" s="190">
        <v>5540</v>
      </c>
      <c r="I354" s="191"/>
      <c r="J354" s="192">
        <f>ROUND(I354*H354,2)</f>
        <v>0</v>
      </c>
      <c r="K354" s="193"/>
      <c r="L354" s="194"/>
      <c r="M354" s="195" t="s">
        <v>1</v>
      </c>
      <c r="N354" s="196" t="s">
        <v>38</v>
      </c>
      <c r="O354" s="76"/>
      <c r="P354" s="182">
        <f>O354*H354</f>
        <v>0</v>
      </c>
      <c r="Q354" s="182">
        <v>0.00035</v>
      </c>
      <c r="R354" s="182">
        <f>Q354*H354</f>
        <v>1.9390000000000001</v>
      </c>
      <c r="S354" s="182">
        <v>0</v>
      </c>
      <c r="T354" s="183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4" t="s">
        <v>206</v>
      </c>
      <c r="AT354" s="184" t="s">
        <v>164</v>
      </c>
      <c r="AU354" s="184" t="s">
        <v>82</v>
      </c>
      <c r="AY354" s="18" t="s">
        <v>145</v>
      </c>
      <c r="BE354" s="185">
        <f>IF(N354="základní",J354,0)</f>
        <v>0</v>
      </c>
      <c r="BF354" s="185">
        <f>IF(N354="snížená",J354,0)</f>
        <v>0</v>
      </c>
      <c r="BG354" s="185">
        <f>IF(N354="zákl. přenesená",J354,0)</f>
        <v>0</v>
      </c>
      <c r="BH354" s="185">
        <f>IF(N354="sníž. přenesená",J354,0)</f>
        <v>0</v>
      </c>
      <c r="BI354" s="185">
        <f>IF(N354="nulová",J354,0)</f>
        <v>0</v>
      </c>
      <c r="BJ354" s="18" t="s">
        <v>80</v>
      </c>
      <c r="BK354" s="185">
        <f>ROUND(I354*H354,2)</f>
        <v>0</v>
      </c>
      <c r="BL354" s="18" t="s">
        <v>179</v>
      </c>
      <c r="BM354" s="184" t="s">
        <v>803</v>
      </c>
    </row>
    <row r="355" s="2" customFormat="1" ht="16.5" customHeight="1">
      <c r="A355" s="37"/>
      <c r="B355" s="171"/>
      <c r="C355" s="186" t="s">
        <v>804</v>
      </c>
      <c r="D355" s="186" t="s">
        <v>164</v>
      </c>
      <c r="E355" s="187" t="s">
        <v>805</v>
      </c>
      <c r="F355" s="188" t="s">
        <v>806</v>
      </c>
      <c r="G355" s="189" t="s">
        <v>161</v>
      </c>
      <c r="H355" s="190">
        <v>120</v>
      </c>
      <c r="I355" s="191"/>
      <c r="J355" s="192">
        <f>ROUND(I355*H355,2)</f>
        <v>0</v>
      </c>
      <c r="K355" s="193"/>
      <c r="L355" s="194"/>
      <c r="M355" s="195" t="s">
        <v>1</v>
      </c>
      <c r="N355" s="196" t="s">
        <v>38</v>
      </c>
      <c r="O355" s="76"/>
      <c r="P355" s="182">
        <f>O355*H355</f>
        <v>0</v>
      </c>
      <c r="Q355" s="182">
        <v>0.00020000000000000001</v>
      </c>
      <c r="R355" s="182">
        <f>Q355*H355</f>
        <v>0.024</v>
      </c>
      <c r="S355" s="182">
        <v>0</v>
      </c>
      <c r="T355" s="183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184" t="s">
        <v>206</v>
      </c>
      <c r="AT355" s="184" t="s">
        <v>164</v>
      </c>
      <c r="AU355" s="184" t="s">
        <v>82</v>
      </c>
      <c r="AY355" s="18" t="s">
        <v>145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18" t="s">
        <v>80</v>
      </c>
      <c r="BK355" s="185">
        <f>ROUND(I355*H355,2)</f>
        <v>0</v>
      </c>
      <c r="BL355" s="18" t="s">
        <v>179</v>
      </c>
      <c r="BM355" s="184" t="s">
        <v>807</v>
      </c>
    </row>
    <row r="356" s="2" customFormat="1" ht="24.15" customHeight="1">
      <c r="A356" s="37"/>
      <c r="B356" s="171"/>
      <c r="C356" s="172" t="s">
        <v>558</v>
      </c>
      <c r="D356" s="172" t="s">
        <v>148</v>
      </c>
      <c r="E356" s="173" t="s">
        <v>808</v>
      </c>
      <c r="F356" s="174" t="s">
        <v>809</v>
      </c>
      <c r="G356" s="175" t="s">
        <v>205</v>
      </c>
      <c r="H356" s="176">
        <v>23</v>
      </c>
      <c r="I356" s="177"/>
      <c r="J356" s="178">
        <f>ROUND(I356*H356,2)</f>
        <v>0</v>
      </c>
      <c r="K356" s="179"/>
      <c r="L356" s="38"/>
      <c r="M356" s="180" t="s">
        <v>1</v>
      </c>
      <c r="N356" s="181" t="s">
        <v>38</v>
      </c>
      <c r="O356" s="76"/>
      <c r="P356" s="182">
        <f>O356*H356</f>
        <v>0</v>
      </c>
      <c r="Q356" s="182">
        <v>0</v>
      </c>
      <c r="R356" s="182">
        <f>Q356*H356</f>
        <v>0</v>
      </c>
      <c r="S356" s="182">
        <v>0</v>
      </c>
      <c r="T356" s="183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4" t="s">
        <v>179</v>
      </c>
      <c r="AT356" s="184" t="s">
        <v>148</v>
      </c>
      <c r="AU356" s="184" t="s">
        <v>82</v>
      </c>
      <c r="AY356" s="18" t="s">
        <v>145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8" t="s">
        <v>80</v>
      </c>
      <c r="BK356" s="185">
        <f>ROUND(I356*H356,2)</f>
        <v>0</v>
      </c>
      <c r="BL356" s="18" t="s">
        <v>179</v>
      </c>
      <c r="BM356" s="184" t="s">
        <v>810</v>
      </c>
    </row>
    <row r="357" s="2" customFormat="1" ht="24.15" customHeight="1">
      <c r="A357" s="37"/>
      <c r="B357" s="171"/>
      <c r="C357" s="172" t="s">
        <v>811</v>
      </c>
      <c r="D357" s="172" t="s">
        <v>148</v>
      </c>
      <c r="E357" s="173" t="s">
        <v>812</v>
      </c>
      <c r="F357" s="174" t="s">
        <v>813</v>
      </c>
      <c r="G357" s="175" t="s">
        <v>151</v>
      </c>
      <c r="H357" s="176">
        <v>62.799999999999997</v>
      </c>
      <c r="I357" s="177"/>
      <c r="J357" s="178">
        <f>ROUND(I357*H357,2)</f>
        <v>0</v>
      </c>
      <c r="K357" s="179"/>
      <c r="L357" s="38"/>
      <c r="M357" s="180" t="s">
        <v>1</v>
      </c>
      <c r="N357" s="181" t="s">
        <v>38</v>
      </c>
      <c r="O357" s="76"/>
      <c r="P357" s="182">
        <f>O357*H357</f>
        <v>0</v>
      </c>
      <c r="Q357" s="182">
        <v>0.00024600000000000002</v>
      </c>
      <c r="R357" s="182">
        <f>Q357*H357</f>
        <v>0.0154488</v>
      </c>
      <c r="S357" s="182">
        <v>0</v>
      </c>
      <c r="T357" s="183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184" t="s">
        <v>179</v>
      </c>
      <c r="AT357" s="184" t="s">
        <v>148</v>
      </c>
      <c r="AU357" s="184" t="s">
        <v>82</v>
      </c>
      <c r="AY357" s="18" t="s">
        <v>145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8" t="s">
        <v>80</v>
      </c>
      <c r="BK357" s="185">
        <f>ROUND(I357*H357,2)</f>
        <v>0</v>
      </c>
      <c r="BL357" s="18" t="s">
        <v>179</v>
      </c>
      <c r="BM357" s="184" t="s">
        <v>814</v>
      </c>
    </row>
    <row r="358" s="2" customFormat="1" ht="24.15" customHeight="1">
      <c r="A358" s="37"/>
      <c r="B358" s="171"/>
      <c r="C358" s="186" t="s">
        <v>573</v>
      </c>
      <c r="D358" s="186" t="s">
        <v>164</v>
      </c>
      <c r="E358" s="187" t="s">
        <v>815</v>
      </c>
      <c r="F358" s="188" t="s">
        <v>816</v>
      </c>
      <c r="G358" s="189" t="s">
        <v>161</v>
      </c>
      <c r="H358" s="190">
        <v>1381.5999999999999</v>
      </c>
      <c r="I358" s="191"/>
      <c r="J358" s="192">
        <f>ROUND(I358*H358,2)</f>
        <v>0</v>
      </c>
      <c r="K358" s="193"/>
      <c r="L358" s="194"/>
      <c r="M358" s="195" t="s">
        <v>1</v>
      </c>
      <c r="N358" s="196" t="s">
        <v>38</v>
      </c>
      <c r="O358" s="76"/>
      <c r="P358" s="182">
        <f>O358*H358</f>
        <v>0</v>
      </c>
      <c r="Q358" s="182">
        <v>0.00029999999999999997</v>
      </c>
      <c r="R358" s="182">
        <f>Q358*H358</f>
        <v>0.41447999999999996</v>
      </c>
      <c r="S358" s="182">
        <v>0</v>
      </c>
      <c r="T358" s="183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4" t="s">
        <v>206</v>
      </c>
      <c r="AT358" s="184" t="s">
        <v>164</v>
      </c>
      <c r="AU358" s="184" t="s">
        <v>82</v>
      </c>
      <c r="AY358" s="18" t="s">
        <v>145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18" t="s">
        <v>80</v>
      </c>
      <c r="BK358" s="185">
        <f>ROUND(I358*H358,2)</f>
        <v>0</v>
      </c>
      <c r="BL358" s="18" t="s">
        <v>179</v>
      </c>
      <c r="BM358" s="184" t="s">
        <v>817</v>
      </c>
    </row>
    <row r="359" s="2" customFormat="1" ht="24.15" customHeight="1">
      <c r="A359" s="37"/>
      <c r="B359" s="171"/>
      <c r="C359" s="172" t="s">
        <v>818</v>
      </c>
      <c r="D359" s="172" t="s">
        <v>148</v>
      </c>
      <c r="E359" s="173" t="s">
        <v>819</v>
      </c>
      <c r="F359" s="174" t="s">
        <v>820</v>
      </c>
      <c r="G359" s="175" t="s">
        <v>326</v>
      </c>
      <c r="H359" s="176">
        <v>2.4630000000000001</v>
      </c>
      <c r="I359" s="177"/>
      <c r="J359" s="178">
        <f>ROUND(I359*H359,2)</f>
        <v>0</v>
      </c>
      <c r="K359" s="179"/>
      <c r="L359" s="38"/>
      <c r="M359" s="180" t="s">
        <v>1</v>
      </c>
      <c r="N359" s="181" t="s">
        <v>38</v>
      </c>
      <c r="O359" s="76"/>
      <c r="P359" s="182">
        <f>O359*H359</f>
        <v>0</v>
      </c>
      <c r="Q359" s="182">
        <v>0</v>
      </c>
      <c r="R359" s="182">
        <f>Q359*H359</f>
        <v>0</v>
      </c>
      <c r="S359" s="182">
        <v>0</v>
      </c>
      <c r="T359" s="183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184" t="s">
        <v>179</v>
      </c>
      <c r="AT359" s="184" t="s">
        <v>148</v>
      </c>
      <c r="AU359" s="184" t="s">
        <v>82</v>
      </c>
      <c r="AY359" s="18" t="s">
        <v>145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8" t="s">
        <v>80</v>
      </c>
      <c r="BK359" s="185">
        <f>ROUND(I359*H359,2)</f>
        <v>0</v>
      </c>
      <c r="BL359" s="18" t="s">
        <v>179</v>
      </c>
      <c r="BM359" s="184" t="s">
        <v>821</v>
      </c>
    </row>
    <row r="360" s="12" customFormat="1" ht="22.8" customHeight="1">
      <c r="A360" s="12"/>
      <c r="B360" s="158"/>
      <c r="C360" s="12"/>
      <c r="D360" s="159" t="s">
        <v>72</v>
      </c>
      <c r="E360" s="169" t="s">
        <v>822</v>
      </c>
      <c r="F360" s="169" t="s">
        <v>823</v>
      </c>
      <c r="G360" s="12"/>
      <c r="H360" s="12"/>
      <c r="I360" s="161"/>
      <c r="J360" s="170">
        <f>BK360</f>
        <v>0</v>
      </c>
      <c r="K360" s="12"/>
      <c r="L360" s="158"/>
      <c r="M360" s="163"/>
      <c r="N360" s="164"/>
      <c r="O360" s="164"/>
      <c r="P360" s="165">
        <f>SUM(P361:P386)</f>
        <v>0</v>
      </c>
      <c r="Q360" s="164"/>
      <c r="R360" s="165">
        <f>SUM(R361:R386)</f>
        <v>3.5068197799999998</v>
      </c>
      <c r="S360" s="164"/>
      <c r="T360" s="166">
        <f>SUM(T361:T386)</f>
        <v>18.874794599999998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159" t="s">
        <v>82</v>
      </c>
      <c r="AT360" s="167" t="s">
        <v>72</v>
      </c>
      <c r="AU360" s="167" t="s">
        <v>80</v>
      </c>
      <c r="AY360" s="159" t="s">
        <v>145</v>
      </c>
      <c r="BK360" s="168">
        <f>SUM(BK361:BK386)</f>
        <v>0</v>
      </c>
    </row>
    <row r="361" s="2" customFormat="1" ht="37.8" customHeight="1">
      <c r="A361" s="37"/>
      <c r="B361" s="171"/>
      <c r="C361" s="172" t="s">
        <v>824</v>
      </c>
      <c r="D361" s="172" t="s">
        <v>148</v>
      </c>
      <c r="E361" s="173" t="s">
        <v>825</v>
      </c>
      <c r="F361" s="174" t="s">
        <v>826</v>
      </c>
      <c r="G361" s="175" t="s">
        <v>205</v>
      </c>
      <c r="H361" s="176">
        <v>10.1</v>
      </c>
      <c r="I361" s="177"/>
      <c r="J361" s="178">
        <f>ROUND(I361*H361,2)</f>
        <v>0</v>
      </c>
      <c r="K361" s="179"/>
      <c r="L361" s="38"/>
      <c r="M361" s="180" t="s">
        <v>1</v>
      </c>
      <c r="N361" s="181" t="s">
        <v>38</v>
      </c>
      <c r="O361" s="76"/>
      <c r="P361" s="182">
        <f>O361*H361</f>
        <v>0</v>
      </c>
      <c r="Q361" s="182">
        <v>0.00079000000000000001</v>
      </c>
      <c r="R361" s="182">
        <f>Q361*H361</f>
        <v>0.007979</v>
      </c>
      <c r="S361" s="182">
        <v>0</v>
      </c>
      <c r="T361" s="183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4" t="s">
        <v>179</v>
      </c>
      <c r="AT361" s="184" t="s">
        <v>148</v>
      </c>
      <c r="AU361" s="184" t="s">
        <v>82</v>
      </c>
      <c r="AY361" s="18" t="s">
        <v>145</v>
      </c>
      <c r="BE361" s="185">
        <f>IF(N361="základní",J361,0)</f>
        <v>0</v>
      </c>
      <c r="BF361" s="185">
        <f>IF(N361="snížená",J361,0)</f>
        <v>0</v>
      </c>
      <c r="BG361" s="185">
        <f>IF(N361="zákl. přenesená",J361,0)</f>
        <v>0</v>
      </c>
      <c r="BH361" s="185">
        <f>IF(N361="sníž. přenesená",J361,0)</f>
        <v>0</v>
      </c>
      <c r="BI361" s="185">
        <f>IF(N361="nulová",J361,0)</f>
        <v>0</v>
      </c>
      <c r="BJ361" s="18" t="s">
        <v>80</v>
      </c>
      <c r="BK361" s="185">
        <f>ROUND(I361*H361,2)</f>
        <v>0</v>
      </c>
      <c r="BL361" s="18" t="s">
        <v>179</v>
      </c>
      <c r="BM361" s="184" t="s">
        <v>827</v>
      </c>
    </row>
    <row r="362" s="2" customFormat="1" ht="16.5" customHeight="1">
      <c r="A362" s="37"/>
      <c r="B362" s="171"/>
      <c r="C362" s="186" t="s">
        <v>608</v>
      </c>
      <c r="D362" s="186" t="s">
        <v>164</v>
      </c>
      <c r="E362" s="187" t="s">
        <v>828</v>
      </c>
      <c r="F362" s="188" t="s">
        <v>829</v>
      </c>
      <c r="G362" s="189" t="s">
        <v>161</v>
      </c>
      <c r="H362" s="190">
        <v>2</v>
      </c>
      <c r="I362" s="191"/>
      <c r="J362" s="192">
        <f>ROUND(I362*H362,2)</f>
        <v>0</v>
      </c>
      <c r="K362" s="193"/>
      <c r="L362" s="194"/>
      <c r="M362" s="195" t="s">
        <v>1</v>
      </c>
      <c r="N362" s="196" t="s">
        <v>38</v>
      </c>
      <c r="O362" s="76"/>
      <c r="P362" s="182">
        <f>O362*H362</f>
        <v>0</v>
      </c>
      <c r="Q362" s="182">
        <v>0.26600000000000001</v>
      </c>
      <c r="R362" s="182">
        <f>Q362*H362</f>
        <v>0.53200000000000003</v>
      </c>
      <c r="S362" s="182">
        <v>0</v>
      </c>
      <c r="T362" s="183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184" t="s">
        <v>206</v>
      </c>
      <c r="AT362" s="184" t="s">
        <v>164</v>
      </c>
      <c r="AU362" s="184" t="s">
        <v>82</v>
      </c>
      <c r="AY362" s="18" t="s">
        <v>145</v>
      </c>
      <c r="BE362" s="185">
        <f>IF(N362="základní",J362,0)</f>
        <v>0</v>
      </c>
      <c r="BF362" s="185">
        <f>IF(N362="snížená",J362,0)</f>
        <v>0</v>
      </c>
      <c r="BG362" s="185">
        <f>IF(N362="zákl. přenesená",J362,0)</f>
        <v>0</v>
      </c>
      <c r="BH362" s="185">
        <f>IF(N362="sníž. přenesená",J362,0)</f>
        <v>0</v>
      </c>
      <c r="BI362" s="185">
        <f>IF(N362="nulová",J362,0)</f>
        <v>0</v>
      </c>
      <c r="BJ362" s="18" t="s">
        <v>80</v>
      </c>
      <c r="BK362" s="185">
        <f>ROUND(I362*H362,2)</f>
        <v>0</v>
      </c>
      <c r="BL362" s="18" t="s">
        <v>179</v>
      </c>
      <c r="BM362" s="184" t="s">
        <v>830</v>
      </c>
    </row>
    <row r="363" s="2" customFormat="1" ht="24.15" customHeight="1">
      <c r="A363" s="37"/>
      <c r="B363" s="171"/>
      <c r="C363" s="186" t="s">
        <v>831</v>
      </c>
      <c r="D363" s="186" t="s">
        <v>164</v>
      </c>
      <c r="E363" s="187" t="s">
        <v>832</v>
      </c>
      <c r="F363" s="188" t="s">
        <v>833</v>
      </c>
      <c r="G363" s="189" t="s">
        <v>205</v>
      </c>
      <c r="H363" s="190">
        <v>2</v>
      </c>
      <c r="I363" s="191"/>
      <c r="J363" s="192">
        <f>ROUND(I363*H363,2)</f>
        <v>0</v>
      </c>
      <c r="K363" s="193"/>
      <c r="L363" s="194"/>
      <c r="M363" s="195" t="s">
        <v>1</v>
      </c>
      <c r="N363" s="196" t="s">
        <v>38</v>
      </c>
      <c r="O363" s="76"/>
      <c r="P363" s="182">
        <f>O363*H363</f>
        <v>0</v>
      </c>
      <c r="Q363" s="182">
        <v>0</v>
      </c>
      <c r="R363" s="182">
        <f>Q363*H363</f>
        <v>0</v>
      </c>
      <c r="S363" s="182">
        <v>0</v>
      </c>
      <c r="T363" s="183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184" t="s">
        <v>206</v>
      </c>
      <c r="AT363" s="184" t="s">
        <v>164</v>
      </c>
      <c r="AU363" s="184" t="s">
        <v>82</v>
      </c>
      <c r="AY363" s="18" t="s">
        <v>145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8" t="s">
        <v>80</v>
      </c>
      <c r="BK363" s="185">
        <f>ROUND(I363*H363,2)</f>
        <v>0</v>
      </c>
      <c r="BL363" s="18" t="s">
        <v>179</v>
      </c>
      <c r="BM363" s="184" t="s">
        <v>834</v>
      </c>
    </row>
    <row r="364" s="2" customFormat="1" ht="16.5" customHeight="1">
      <c r="A364" s="37"/>
      <c r="B364" s="171"/>
      <c r="C364" s="172" t="s">
        <v>612</v>
      </c>
      <c r="D364" s="172" t="s">
        <v>148</v>
      </c>
      <c r="E364" s="173" t="s">
        <v>835</v>
      </c>
      <c r="F364" s="174" t="s">
        <v>836</v>
      </c>
      <c r="G364" s="175" t="s">
        <v>205</v>
      </c>
      <c r="H364" s="176">
        <v>7.2000000000000002</v>
      </c>
      <c r="I364" s="177"/>
      <c r="J364" s="178">
        <f>ROUND(I364*H364,2)</f>
        <v>0</v>
      </c>
      <c r="K364" s="179"/>
      <c r="L364" s="38"/>
      <c r="M364" s="180" t="s">
        <v>1</v>
      </c>
      <c r="N364" s="181" t="s">
        <v>38</v>
      </c>
      <c r="O364" s="76"/>
      <c r="P364" s="182">
        <f>O364*H364</f>
        <v>0</v>
      </c>
      <c r="Q364" s="182">
        <v>0</v>
      </c>
      <c r="R364" s="182">
        <f>Q364*H364</f>
        <v>0</v>
      </c>
      <c r="S364" s="182">
        <v>0.11248</v>
      </c>
      <c r="T364" s="183">
        <f>S364*H364</f>
        <v>0.80985600000000002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184" t="s">
        <v>179</v>
      </c>
      <c r="AT364" s="184" t="s">
        <v>148</v>
      </c>
      <c r="AU364" s="184" t="s">
        <v>82</v>
      </c>
      <c r="AY364" s="18" t="s">
        <v>145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8" t="s">
        <v>80</v>
      </c>
      <c r="BK364" s="185">
        <f>ROUND(I364*H364,2)</f>
        <v>0</v>
      </c>
      <c r="BL364" s="18" t="s">
        <v>179</v>
      </c>
      <c r="BM364" s="184" t="s">
        <v>837</v>
      </c>
    </row>
    <row r="365" s="2" customFormat="1" ht="16.5" customHeight="1">
      <c r="A365" s="37"/>
      <c r="B365" s="171"/>
      <c r="C365" s="172" t="s">
        <v>838</v>
      </c>
      <c r="D365" s="172" t="s">
        <v>148</v>
      </c>
      <c r="E365" s="173" t="s">
        <v>839</v>
      </c>
      <c r="F365" s="174" t="s">
        <v>840</v>
      </c>
      <c r="G365" s="175" t="s">
        <v>205</v>
      </c>
      <c r="H365" s="176">
        <v>7.2000000000000002</v>
      </c>
      <c r="I365" s="177"/>
      <c r="J365" s="178">
        <f>ROUND(I365*H365,2)</f>
        <v>0</v>
      </c>
      <c r="K365" s="179"/>
      <c r="L365" s="38"/>
      <c r="M365" s="180" t="s">
        <v>1</v>
      </c>
      <c r="N365" s="181" t="s">
        <v>38</v>
      </c>
      <c r="O365" s="76"/>
      <c r="P365" s="182">
        <f>O365*H365</f>
        <v>0</v>
      </c>
      <c r="Q365" s="182">
        <v>0</v>
      </c>
      <c r="R365" s="182">
        <f>Q365*H365</f>
        <v>0</v>
      </c>
      <c r="S365" s="182">
        <v>0.012070000000000001</v>
      </c>
      <c r="T365" s="183">
        <f>S365*H365</f>
        <v>0.086904000000000009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4" t="s">
        <v>179</v>
      </c>
      <c r="AT365" s="184" t="s">
        <v>148</v>
      </c>
      <c r="AU365" s="184" t="s">
        <v>82</v>
      </c>
      <c r="AY365" s="18" t="s">
        <v>145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18" t="s">
        <v>80</v>
      </c>
      <c r="BK365" s="185">
        <f>ROUND(I365*H365,2)</f>
        <v>0</v>
      </c>
      <c r="BL365" s="18" t="s">
        <v>179</v>
      </c>
      <c r="BM365" s="184" t="s">
        <v>841</v>
      </c>
    </row>
    <row r="366" s="2" customFormat="1" ht="16.5" customHeight="1">
      <c r="A366" s="37"/>
      <c r="B366" s="171"/>
      <c r="C366" s="172" t="s">
        <v>616</v>
      </c>
      <c r="D366" s="172" t="s">
        <v>148</v>
      </c>
      <c r="E366" s="173" t="s">
        <v>842</v>
      </c>
      <c r="F366" s="174" t="s">
        <v>843</v>
      </c>
      <c r="G366" s="175" t="s">
        <v>151</v>
      </c>
      <c r="H366" s="176">
        <v>556.37</v>
      </c>
      <c r="I366" s="177"/>
      <c r="J366" s="178">
        <f>ROUND(I366*H366,2)</f>
        <v>0</v>
      </c>
      <c r="K366" s="179"/>
      <c r="L366" s="38"/>
      <c r="M366" s="180" t="s">
        <v>1</v>
      </c>
      <c r="N366" s="181" t="s">
        <v>38</v>
      </c>
      <c r="O366" s="76"/>
      <c r="P366" s="182">
        <f>O366*H366</f>
        <v>0</v>
      </c>
      <c r="Q366" s="182">
        <v>0</v>
      </c>
      <c r="R366" s="182">
        <f>Q366*H366</f>
        <v>0</v>
      </c>
      <c r="S366" s="182">
        <v>0.01098</v>
      </c>
      <c r="T366" s="183">
        <f>S366*H366</f>
        <v>6.1089425999999998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4" t="s">
        <v>179</v>
      </c>
      <c r="AT366" s="184" t="s">
        <v>148</v>
      </c>
      <c r="AU366" s="184" t="s">
        <v>82</v>
      </c>
      <c r="AY366" s="18" t="s">
        <v>145</v>
      </c>
      <c r="BE366" s="185">
        <f>IF(N366="základní",J366,0)</f>
        <v>0</v>
      </c>
      <c r="BF366" s="185">
        <f>IF(N366="snížená",J366,0)</f>
        <v>0</v>
      </c>
      <c r="BG366" s="185">
        <f>IF(N366="zákl. přenesená",J366,0)</f>
        <v>0</v>
      </c>
      <c r="BH366" s="185">
        <f>IF(N366="sníž. přenesená",J366,0)</f>
        <v>0</v>
      </c>
      <c r="BI366" s="185">
        <f>IF(N366="nulová",J366,0)</f>
        <v>0</v>
      </c>
      <c r="BJ366" s="18" t="s">
        <v>80</v>
      </c>
      <c r="BK366" s="185">
        <f>ROUND(I366*H366,2)</f>
        <v>0</v>
      </c>
      <c r="BL366" s="18" t="s">
        <v>179</v>
      </c>
      <c r="BM366" s="184" t="s">
        <v>844</v>
      </c>
    </row>
    <row r="367" s="2" customFormat="1" ht="24.15" customHeight="1">
      <c r="A367" s="37"/>
      <c r="B367" s="171"/>
      <c r="C367" s="172" t="s">
        <v>845</v>
      </c>
      <c r="D367" s="172" t="s">
        <v>148</v>
      </c>
      <c r="E367" s="173" t="s">
        <v>846</v>
      </c>
      <c r="F367" s="174" t="s">
        <v>847</v>
      </c>
      <c r="G367" s="175" t="s">
        <v>151</v>
      </c>
      <c r="H367" s="176">
        <v>556.37</v>
      </c>
      <c r="I367" s="177"/>
      <c r="J367" s="178">
        <f>ROUND(I367*H367,2)</f>
        <v>0</v>
      </c>
      <c r="K367" s="179"/>
      <c r="L367" s="38"/>
      <c r="M367" s="180" t="s">
        <v>1</v>
      </c>
      <c r="N367" s="181" t="s">
        <v>38</v>
      </c>
      <c r="O367" s="76"/>
      <c r="P367" s="182">
        <f>O367*H367</f>
        <v>0</v>
      </c>
      <c r="Q367" s="182">
        <v>0</v>
      </c>
      <c r="R367" s="182">
        <f>Q367*H367</f>
        <v>0</v>
      </c>
      <c r="S367" s="182">
        <v>0.0080000000000000002</v>
      </c>
      <c r="T367" s="183">
        <f>S367*H367</f>
        <v>4.4509600000000002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184" t="s">
        <v>179</v>
      </c>
      <c r="AT367" s="184" t="s">
        <v>148</v>
      </c>
      <c r="AU367" s="184" t="s">
        <v>82</v>
      </c>
      <c r="AY367" s="18" t="s">
        <v>145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8" t="s">
        <v>80</v>
      </c>
      <c r="BK367" s="185">
        <f>ROUND(I367*H367,2)</f>
        <v>0</v>
      </c>
      <c r="BL367" s="18" t="s">
        <v>179</v>
      </c>
      <c r="BM367" s="184" t="s">
        <v>848</v>
      </c>
    </row>
    <row r="368" s="2" customFormat="1" ht="24.15" customHeight="1">
      <c r="A368" s="37"/>
      <c r="B368" s="171"/>
      <c r="C368" s="172" t="s">
        <v>619</v>
      </c>
      <c r="D368" s="172" t="s">
        <v>148</v>
      </c>
      <c r="E368" s="173" t="s">
        <v>849</v>
      </c>
      <c r="F368" s="174" t="s">
        <v>850</v>
      </c>
      <c r="G368" s="175" t="s">
        <v>151</v>
      </c>
      <c r="H368" s="176">
        <v>208.88</v>
      </c>
      <c r="I368" s="177"/>
      <c r="J368" s="178">
        <f>ROUND(I368*H368,2)</f>
        <v>0</v>
      </c>
      <c r="K368" s="179"/>
      <c r="L368" s="38"/>
      <c r="M368" s="180" t="s">
        <v>1</v>
      </c>
      <c r="N368" s="181" t="s">
        <v>38</v>
      </c>
      <c r="O368" s="76"/>
      <c r="P368" s="182">
        <f>O368*H368</f>
        <v>0</v>
      </c>
      <c r="Q368" s="182">
        <v>0</v>
      </c>
      <c r="R368" s="182">
        <f>Q368*H368</f>
        <v>0</v>
      </c>
      <c r="S368" s="182">
        <v>0.024649999999999998</v>
      </c>
      <c r="T368" s="183">
        <f>S368*H368</f>
        <v>5.1488919999999991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4" t="s">
        <v>179</v>
      </c>
      <c r="AT368" s="184" t="s">
        <v>148</v>
      </c>
      <c r="AU368" s="184" t="s">
        <v>82</v>
      </c>
      <c r="AY368" s="18" t="s">
        <v>145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18" t="s">
        <v>80</v>
      </c>
      <c r="BK368" s="185">
        <f>ROUND(I368*H368,2)</f>
        <v>0</v>
      </c>
      <c r="BL368" s="18" t="s">
        <v>179</v>
      </c>
      <c r="BM368" s="184" t="s">
        <v>851</v>
      </c>
    </row>
    <row r="369" s="2" customFormat="1" ht="24.15" customHeight="1">
      <c r="A369" s="37"/>
      <c r="B369" s="171"/>
      <c r="C369" s="172" t="s">
        <v>852</v>
      </c>
      <c r="D369" s="172" t="s">
        <v>148</v>
      </c>
      <c r="E369" s="173" t="s">
        <v>853</v>
      </c>
      <c r="F369" s="174" t="s">
        <v>854</v>
      </c>
      <c r="G369" s="175" t="s">
        <v>151</v>
      </c>
      <c r="H369" s="176">
        <v>208.88</v>
      </c>
      <c r="I369" s="177"/>
      <c r="J369" s="178">
        <f>ROUND(I369*H369,2)</f>
        <v>0</v>
      </c>
      <c r="K369" s="179"/>
      <c r="L369" s="38"/>
      <c r="M369" s="180" t="s">
        <v>1</v>
      </c>
      <c r="N369" s="181" t="s">
        <v>38</v>
      </c>
      <c r="O369" s="76"/>
      <c r="P369" s="182">
        <f>O369*H369</f>
        <v>0</v>
      </c>
      <c r="Q369" s="182">
        <v>0</v>
      </c>
      <c r="R369" s="182">
        <f>Q369*H369</f>
        <v>0</v>
      </c>
      <c r="S369" s="182">
        <v>0.0080000000000000002</v>
      </c>
      <c r="T369" s="183">
        <f>S369*H369</f>
        <v>1.6710400000000001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184" t="s">
        <v>179</v>
      </c>
      <c r="AT369" s="184" t="s">
        <v>148</v>
      </c>
      <c r="AU369" s="184" t="s">
        <v>82</v>
      </c>
      <c r="AY369" s="18" t="s">
        <v>145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8" t="s">
        <v>80</v>
      </c>
      <c r="BK369" s="185">
        <f>ROUND(I369*H369,2)</f>
        <v>0</v>
      </c>
      <c r="BL369" s="18" t="s">
        <v>179</v>
      </c>
      <c r="BM369" s="184" t="s">
        <v>855</v>
      </c>
    </row>
    <row r="370" s="2" customFormat="1" ht="24.15" customHeight="1">
      <c r="A370" s="37"/>
      <c r="B370" s="171"/>
      <c r="C370" s="172" t="s">
        <v>856</v>
      </c>
      <c r="D370" s="172" t="s">
        <v>148</v>
      </c>
      <c r="E370" s="173" t="s">
        <v>857</v>
      </c>
      <c r="F370" s="174" t="s">
        <v>858</v>
      </c>
      <c r="G370" s="175" t="s">
        <v>151</v>
      </c>
      <c r="H370" s="176">
        <v>20.5</v>
      </c>
      <c r="I370" s="177"/>
      <c r="J370" s="178">
        <f>ROUND(I370*H370,2)</f>
        <v>0</v>
      </c>
      <c r="K370" s="179"/>
      <c r="L370" s="38"/>
      <c r="M370" s="180" t="s">
        <v>1</v>
      </c>
      <c r="N370" s="181" t="s">
        <v>38</v>
      </c>
      <c r="O370" s="76"/>
      <c r="P370" s="182">
        <f>O370*H370</f>
        <v>0</v>
      </c>
      <c r="Q370" s="182">
        <v>0.000260425</v>
      </c>
      <c r="R370" s="182">
        <f>Q370*H370</f>
        <v>0.0053387125000000004</v>
      </c>
      <c r="S370" s="182">
        <v>0</v>
      </c>
      <c r="T370" s="183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4" t="s">
        <v>179</v>
      </c>
      <c r="AT370" s="184" t="s">
        <v>148</v>
      </c>
      <c r="AU370" s="184" t="s">
        <v>82</v>
      </c>
      <c r="AY370" s="18" t="s">
        <v>145</v>
      </c>
      <c r="BE370" s="185">
        <f>IF(N370="základní",J370,0)</f>
        <v>0</v>
      </c>
      <c r="BF370" s="185">
        <f>IF(N370="snížená",J370,0)</f>
        <v>0</v>
      </c>
      <c r="BG370" s="185">
        <f>IF(N370="zákl. přenesená",J370,0)</f>
        <v>0</v>
      </c>
      <c r="BH370" s="185">
        <f>IF(N370="sníž. přenesená",J370,0)</f>
        <v>0</v>
      </c>
      <c r="BI370" s="185">
        <f>IF(N370="nulová",J370,0)</f>
        <v>0</v>
      </c>
      <c r="BJ370" s="18" t="s">
        <v>80</v>
      </c>
      <c r="BK370" s="185">
        <f>ROUND(I370*H370,2)</f>
        <v>0</v>
      </c>
      <c r="BL370" s="18" t="s">
        <v>179</v>
      </c>
      <c r="BM370" s="184" t="s">
        <v>859</v>
      </c>
    </row>
    <row r="371" s="2" customFormat="1" ht="37.8" customHeight="1">
      <c r="A371" s="37"/>
      <c r="B371" s="171"/>
      <c r="C371" s="186" t="s">
        <v>591</v>
      </c>
      <c r="D371" s="186" t="s">
        <v>164</v>
      </c>
      <c r="E371" s="187" t="s">
        <v>860</v>
      </c>
      <c r="F371" s="188" t="s">
        <v>861</v>
      </c>
      <c r="G371" s="189" t="s">
        <v>151</v>
      </c>
      <c r="H371" s="190">
        <v>20.5</v>
      </c>
      <c r="I371" s="191"/>
      <c r="J371" s="192">
        <f>ROUND(I371*H371,2)</f>
        <v>0</v>
      </c>
      <c r="K371" s="193"/>
      <c r="L371" s="194"/>
      <c r="M371" s="195" t="s">
        <v>1</v>
      </c>
      <c r="N371" s="196" t="s">
        <v>38</v>
      </c>
      <c r="O371" s="76"/>
      <c r="P371" s="182">
        <f>O371*H371</f>
        <v>0</v>
      </c>
      <c r="Q371" s="182">
        <v>0.043999999999999997</v>
      </c>
      <c r="R371" s="182">
        <f>Q371*H371</f>
        <v>0.90199999999999991</v>
      </c>
      <c r="S371" s="182">
        <v>0</v>
      </c>
      <c r="T371" s="183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4" t="s">
        <v>206</v>
      </c>
      <c r="AT371" s="184" t="s">
        <v>164</v>
      </c>
      <c r="AU371" s="184" t="s">
        <v>82</v>
      </c>
      <c r="AY371" s="18" t="s">
        <v>145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8" t="s">
        <v>80</v>
      </c>
      <c r="BK371" s="185">
        <f>ROUND(I371*H371,2)</f>
        <v>0</v>
      </c>
      <c r="BL371" s="18" t="s">
        <v>179</v>
      </c>
      <c r="BM371" s="184" t="s">
        <v>862</v>
      </c>
    </row>
    <row r="372" s="2" customFormat="1" ht="24.15" customHeight="1">
      <c r="A372" s="37"/>
      <c r="B372" s="171"/>
      <c r="C372" s="172" t="s">
        <v>863</v>
      </c>
      <c r="D372" s="172" t="s">
        <v>148</v>
      </c>
      <c r="E372" s="173" t="s">
        <v>864</v>
      </c>
      <c r="F372" s="174" t="s">
        <v>865</v>
      </c>
      <c r="G372" s="175" t="s">
        <v>151</v>
      </c>
      <c r="H372" s="176">
        <v>9.1999999999999993</v>
      </c>
      <c r="I372" s="177"/>
      <c r="J372" s="178">
        <f>ROUND(I372*H372,2)</f>
        <v>0</v>
      </c>
      <c r="K372" s="179"/>
      <c r="L372" s="38"/>
      <c r="M372" s="180" t="s">
        <v>1</v>
      </c>
      <c r="N372" s="181" t="s">
        <v>38</v>
      </c>
      <c r="O372" s="76"/>
      <c r="P372" s="182">
        <f>O372*H372</f>
        <v>0</v>
      </c>
      <c r="Q372" s="182">
        <v>0.00026533749999999999</v>
      </c>
      <c r="R372" s="182">
        <f>Q372*H372</f>
        <v>0.0024411049999999998</v>
      </c>
      <c r="S372" s="182">
        <v>0</v>
      </c>
      <c r="T372" s="183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4" t="s">
        <v>179</v>
      </c>
      <c r="AT372" s="184" t="s">
        <v>148</v>
      </c>
      <c r="AU372" s="184" t="s">
        <v>82</v>
      </c>
      <c r="AY372" s="18" t="s">
        <v>145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18" t="s">
        <v>80</v>
      </c>
      <c r="BK372" s="185">
        <f>ROUND(I372*H372,2)</f>
        <v>0</v>
      </c>
      <c r="BL372" s="18" t="s">
        <v>179</v>
      </c>
      <c r="BM372" s="184" t="s">
        <v>866</v>
      </c>
    </row>
    <row r="373" s="2" customFormat="1" ht="37.8" customHeight="1">
      <c r="A373" s="37"/>
      <c r="B373" s="171"/>
      <c r="C373" s="186" t="s">
        <v>582</v>
      </c>
      <c r="D373" s="186" t="s">
        <v>164</v>
      </c>
      <c r="E373" s="187" t="s">
        <v>867</v>
      </c>
      <c r="F373" s="188" t="s">
        <v>868</v>
      </c>
      <c r="G373" s="189" t="s">
        <v>151</v>
      </c>
      <c r="H373" s="190">
        <v>9.1999999999999993</v>
      </c>
      <c r="I373" s="191"/>
      <c r="J373" s="192">
        <f>ROUND(I373*H373,2)</f>
        <v>0</v>
      </c>
      <c r="K373" s="193"/>
      <c r="L373" s="194"/>
      <c r="M373" s="195" t="s">
        <v>1</v>
      </c>
      <c r="N373" s="196" t="s">
        <v>38</v>
      </c>
      <c r="O373" s="76"/>
      <c r="P373" s="182">
        <f>O373*H373</f>
        <v>0</v>
      </c>
      <c r="Q373" s="182">
        <v>0.045999999999999999</v>
      </c>
      <c r="R373" s="182">
        <f>Q373*H373</f>
        <v>0.42319999999999997</v>
      </c>
      <c r="S373" s="182">
        <v>0</v>
      </c>
      <c r="T373" s="183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4" t="s">
        <v>206</v>
      </c>
      <c r="AT373" s="184" t="s">
        <v>164</v>
      </c>
      <c r="AU373" s="184" t="s">
        <v>82</v>
      </c>
      <c r="AY373" s="18" t="s">
        <v>145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8" t="s">
        <v>80</v>
      </c>
      <c r="BK373" s="185">
        <f>ROUND(I373*H373,2)</f>
        <v>0</v>
      </c>
      <c r="BL373" s="18" t="s">
        <v>179</v>
      </c>
      <c r="BM373" s="184" t="s">
        <v>869</v>
      </c>
    </row>
    <row r="374" s="2" customFormat="1" ht="33" customHeight="1">
      <c r="A374" s="37"/>
      <c r="B374" s="171"/>
      <c r="C374" s="172" t="s">
        <v>870</v>
      </c>
      <c r="D374" s="172" t="s">
        <v>148</v>
      </c>
      <c r="E374" s="173" t="s">
        <v>871</v>
      </c>
      <c r="F374" s="174" t="s">
        <v>872</v>
      </c>
      <c r="G374" s="175" t="s">
        <v>161</v>
      </c>
      <c r="H374" s="176">
        <v>1</v>
      </c>
      <c r="I374" s="177"/>
      <c r="J374" s="178">
        <f>ROUND(I374*H374,2)</f>
        <v>0</v>
      </c>
      <c r="K374" s="179"/>
      <c r="L374" s="38"/>
      <c r="M374" s="180" t="s">
        <v>1</v>
      </c>
      <c r="N374" s="181" t="s">
        <v>38</v>
      </c>
      <c r="O374" s="76"/>
      <c r="P374" s="182">
        <f>O374*H374</f>
        <v>0</v>
      </c>
      <c r="Q374" s="182">
        <v>0.00026096250000000001</v>
      </c>
      <c r="R374" s="182">
        <f>Q374*H374</f>
        <v>0.00026096250000000001</v>
      </c>
      <c r="S374" s="182">
        <v>0</v>
      </c>
      <c r="T374" s="183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184" t="s">
        <v>179</v>
      </c>
      <c r="AT374" s="184" t="s">
        <v>148</v>
      </c>
      <c r="AU374" s="184" t="s">
        <v>82</v>
      </c>
      <c r="AY374" s="18" t="s">
        <v>145</v>
      </c>
      <c r="BE374" s="185">
        <f>IF(N374="základní",J374,0)</f>
        <v>0</v>
      </c>
      <c r="BF374" s="185">
        <f>IF(N374="snížená",J374,0)</f>
        <v>0</v>
      </c>
      <c r="BG374" s="185">
        <f>IF(N374="zákl. přenesená",J374,0)</f>
        <v>0</v>
      </c>
      <c r="BH374" s="185">
        <f>IF(N374="sníž. přenesená",J374,0)</f>
        <v>0</v>
      </c>
      <c r="BI374" s="185">
        <f>IF(N374="nulová",J374,0)</f>
        <v>0</v>
      </c>
      <c r="BJ374" s="18" t="s">
        <v>80</v>
      </c>
      <c r="BK374" s="185">
        <f>ROUND(I374*H374,2)</f>
        <v>0</v>
      </c>
      <c r="BL374" s="18" t="s">
        <v>179</v>
      </c>
      <c r="BM374" s="184" t="s">
        <v>873</v>
      </c>
    </row>
    <row r="375" s="2" customFormat="1" ht="24.15" customHeight="1">
      <c r="A375" s="37"/>
      <c r="B375" s="171"/>
      <c r="C375" s="186" t="s">
        <v>588</v>
      </c>
      <c r="D375" s="186" t="s">
        <v>164</v>
      </c>
      <c r="E375" s="187" t="s">
        <v>874</v>
      </c>
      <c r="F375" s="188" t="s">
        <v>875</v>
      </c>
      <c r="G375" s="189" t="s">
        <v>151</v>
      </c>
      <c r="H375" s="190">
        <v>8.0999999999999996</v>
      </c>
      <c r="I375" s="191"/>
      <c r="J375" s="192">
        <f>ROUND(I375*H375,2)</f>
        <v>0</v>
      </c>
      <c r="K375" s="193"/>
      <c r="L375" s="194"/>
      <c r="M375" s="195" t="s">
        <v>1</v>
      </c>
      <c r="N375" s="196" t="s">
        <v>38</v>
      </c>
      <c r="O375" s="76"/>
      <c r="P375" s="182">
        <f>O375*H375</f>
        <v>0</v>
      </c>
      <c r="Q375" s="182">
        <v>0.066000000000000003</v>
      </c>
      <c r="R375" s="182">
        <f>Q375*H375</f>
        <v>0.53459999999999996</v>
      </c>
      <c r="S375" s="182">
        <v>0</v>
      </c>
      <c r="T375" s="183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4" t="s">
        <v>206</v>
      </c>
      <c r="AT375" s="184" t="s">
        <v>164</v>
      </c>
      <c r="AU375" s="184" t="s">
        <v>82</v>
      </c>
      <c r="AY375" s="18" t="s">
        <v>145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18" t="s">
        <v>80</v>
      </c>
      <c r="BK375" s="185">
        <f>ROUND(I375*H375,2)</f>
        <v>0</v>
      </c>
      <c r="BL375" s="18" t="s">
        <v>179</v>
      </c>
      <c r="BM375" s="184" t="s">
        <v>876</v>
      </c>
    </row>
    <row r="376" s="2" customFormat="1" ht="33" customHeight="1">
      <c r="A376" s="37"/>
      <c r="B376" s="171"/>
      <c r="C376" s="172" t="s">
        <v>877</v>
      </c>
      <c r="D376" s="172" t="s">
        <v>148</v>
      </c>
      <c r="E376" s="173" t="s">
        <v>878</v>
      </c>
      <c r="F376" s="174" t="s">
        <v>879</v>
      </c>
      <c r="G376" s="175" t="s">
        <v>161</v>
      </c>
      <c r="H376" s="176">
        <v>15</v>
      </c>
      <c r="I376" s="177"/>
      <c r="J376" s="178">
        <f>ROUND(I376*H376,2)</f>
        <v>0</v>
      </c>
      <c r="K376" s="179"/>
      <c r="L376" s="38"/>
      <c r="M376" s="180" t="s">
        <v>1</v>
      </c>
      <c r="N376" s="181" t="s">
        <v>38</v>
      </c>
      <c r="O376" s="76"/>
      <c r="P376" s="182">
        <f>O376*H376</f>
        <v>0</v>
      </c>
      <c r="Q376" s="182">
        <v>0</v>
      </c>
      <c r="R376" s="182">
        <f>Q376*H376</f>
        <v>0</v>
      </c>
      <c r="S376" s="182">
        <v>0</v>
      </c>
      <c r="T376" s="183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184" t="s">
        <v>179</v>
      </c>
      <c r="AT376" s="184" t="s">
        <v>148</v>
      </c>
      <c r="AU376" s="184" t="s">
        <v>82</v>
      </c>
      <c r="AY376" s="18" t="s">
        <v>145</v>
      </c>
      <c r="BE376" s="185">
        <f>IF(N376="základní",J376,0)</f>
        <v>0</v>
      </c>
      <c r="BF376" s="185">
        <f>IF(N376="snížená",J376,0)</f>
        <v>0</v>
      </c>
      <c r="BG376" s="185">
        <f>IF(N376="zákl. přenesená",J376,0)</f>
        <v>0</v>
      </c>
      <c r="BH376" s="185">
        <f>IF(N376="sníž. přenesená",J376,0)</f>
        <v>0</v>
      </c>
      <c r="BI376" s="185">
        <f>IF(N376="nulová",J376,0)</f>
        <v>0</v>
      </c>
      <c r="BJ376" s="18" t="s">
        <v>80</v>
      </c>
      <c r="BK376" s="185">
        <f>ROUND(I376*H376,2)</f>
        <v>0</v>
      </c>
      <c r="BL376" s="18" t="s">
        <v>179</v>
      </c>
      <c r="BM376" s="184" t="s">
        <v>880</v>
      </c>
    </row>
    <row r="377" s="2" customFormat="1" ht="16.5" customHeight="1">
      <c r="A377" s="37"/>
      <c r="B377" s="171"/>
      <c r="C377" s="186" t="s">
        <v>595</v>
      </c>
      <c r="D377" s="186" t="s">
        <v>164</v>
      </c>
      <c r="E377" s="187" t="s">
        <v>881</v>
      </c>
      <c r="F377" s="188" t="s">
        <v>882</v>
      </c>
      <c r="G377" s="189" t="s">
        <v>161</v>
      </c>
      <c r="H377" s="190">
        <v>5</v>
      </c>
      <c r="I377" s="191"/>
      <c r="J377" s="192">
        <f>ROUND(I377*H377,2)</f>
        <v>0</v>
      </c>
      <c r="K377" s="193"/>
      <c r="L377" s="194"/>
      <c r="M377" s="195" t="s">
        <v>1</v>
      </c>
      <c r="N377" s="196" t="s">
        <v>38</v>
      </c>
      <c r="O377" s="76"/>
      <c r="P377" s="182">
        <f>O377*H377</f>
        <v>0</v>
      </c>
      <c r="Q377" s="182">
        <v>0.068000000000000005</v>
      </c>
      <c r="R377" s="182">
        <f>Q377*H377</f>
        <v>0.34000000000000002</v>
      </c>
      <c r="S377" s="182">
        <v>0</v>
      </c>
      <c r="T377" s="183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84" t="s">
        <v>206</v>
      </c>
      <c r="AT377" s="184" t="s">
        <v>164</v>
      </c>
      <c r="AU377" s="184" t="s">
        <v>82</v>
      </c>
      <c r="AY377" s="18" t="s">
        <v>145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8" t="s">
        <v>80</v>
      </c>
      <c r="BK377" s="185">
        <f>ROUND(I377*H377,2)</f>
        <v>0</v>
      </c>
      <c r="BL377" s="18" t="s">
        <v>179</v>
      </c>
      <c r="BM377" s="184" t="s">
        <v>883</v>
      </c>
    </row>
    <row r="378" s="2" customFormat="1" ht="16.5" customHeight="1">
      <c r="A378" s="37"/>
      <c r="B378" s="171"/>
      <c r="C378" s="186" t="s">
        <v>884</v>
      </c>
      <c r="D378" s="186" t="s">
        <v>164</v>
      </c>
      <c r="E378" s="187" t="s">
        <v>885</v>
      </c>
      <c r="F378" s="188" t="s">
        <v>886</v>
      </c>
      <c r="G378" s="189" t="s">
        <v>161</v>
      </c>
      <c r="H378" s="190">
        <v>8</v>
      </c>
      <c r="I378" s="191"/>
      <c r="J378" s="192">
        <f>ROUND(I378*H378,2)</f>
        <v>0</v>
      </c>
      <c r="K378" s="193"/>
      <c r="L378" s="194"/>
      <c r="M378" s="195" t="s">
        <v>1</v>
      </c>
      <c r="N378" s="196" t="s">
        <v>38</v>
      </c>
      <c r="O378" s="76"/>
      <c r="P378" s="182">
        <f>O378*H378</f>
        <v>0</v>
      </c>
      <c r="Q378" s="182">
        <v>0.068000000000000005</v>
      </c>
      <c r="R378" s="182">
        <f>Q378*H378</f>
        <v>0.54400000000000004</v>
      </c>
      <c r="S378" s="182">
        <v>0</v>
      </c>
      <c r="T378" s="183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184" t="s">
        <v>206</v>
      </c>
      <c r="AT378" s="184" t="s">
        <v>164</v>
      </c>
      <c r="AU378" s="184" t="s">
        <v>82</v>
      </c>
      <c r="AY378" s="18" t="s">
        <v>145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8" t="s">
        <v>80</v>
      </c>
      <c r="BK378" s="185">
        <f>ROUND(I378*H378,2)</f>
        <v>0</v>
      </c>
      <c r="BL378" s="18" t="s">
        <v>179</v>
      </c>
      <c r="BM378" s="184" t="s">
        <v>887</v>
      </c>
    </row>
    <row r="379" s="2" customFormat="1" ht="16.5" customHeight="1">
      <c r="A379" s="37"/>
      <c r="B379" s="171"/>
      <c r="C379" s="186" t="s">
        <v>597</v>
      </c>
      <c r="D379" s="186" t="s">
        <v>164</v>
      </c>
      <c r="E379" s="187" t="s">
        <v>888</v>
      </c>
      <c r="F379" s="188" t="s">
        <v>889</v>
      </c>
      <c r="G379" s="189" t="s">
        <v>161</v>
      </c>
      <c r="H379" s="190">
        <v>1</v>
      </c>
      <c r="I379" s="191"/>
      <c r="J379" s="192">
        <f>ROUND(I379*H379,2)</f>
        <v>0</v>
      </c>
      <c r="K379" s="193"/>
      <c r="L379" s="194"/>
      <c r="M379" s="195" t="s">
        <v>1</v>
      </c>
      <c r="N379" s="196" t="s">
        <v>38</v>
      </c>
      <c r="O379" s="76"/>
      <c r="P379" s="182">
        <f>O379*H379</f>
        <v>0</v>
      </c>
      <c r="Q379" s="182">
        <v>0.068000000000000005</v>
      </c>
      <c r="R379" s="182">
        <f>Q379*H379</f>
        <v>0.068000000000000005</v>
      </c>
      <c r="S379" s="182">
        <v>0</v>
      </c>
      <c r="T379" s="183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84" t="s">
        <v>206</v>
      </c>
      <c r="AT379" s="184" t="s">
        <v>164</v>
      </c>
      <c r="AU379" s="184" t="s">
        <v>82</v>
      </c>
      <c r="AY379" s="18" t="s">
        <v>145</v>
      </c>
      <c r="BE379" s="185">
        <f>IF(N379="základní",J379,0)</f>
        <v>0</v>
      </c>
      <c r="BF379" s="185">
        <f>IF(N379="snížená",J379,0)</f>
        <v>0</v>
      </c>
      <c r="BG379" s="185">
        <f>IF(N379="zákl. přenesená",J379,0)</f>
        <v>0</v>
      </c>
      <c r="BH379" s="185">
        <f>IF(N379="sníž. přenesená",J379,0)</f>
        <v>0</v>
      </c>
      <c r="BI379" s="185">
        <f>IF(N379="nulová",J379,0)</f>
        <v>0</v>
      </c>
      <c r="BJ379" s="18" t="s">
        <v>80</v>
      </c>
      <c r="BK379" s="185">
        <f>ROUND(I379*H379,2)</f>
        <v>0</v>
      </c>
      <c r="BL379" s="18" t="s">
        <v>179</v>
      </c>
      <c r="BM379" s="184" t="s">
        <v>890</v>
      </c>
    </row>
    <row r="380" s="2" customFormat="1" ht="33" customHeight="1">
      <c r="A380" s="37"/>
      <c r="B380" s="171"/>
      <c r="C380" s="172" t="s">
        <v>891</v>
      </c>
      <c r="D380" s="172" t="s">
        <v>148</v>
      </c>
      <c r="E380" s="173" t="s">
        <v>892</v>
      </c>
      <c r="F380" s="174" t="s">
        <v>893</v>
      </c>
      <c r="G380" s="175" t="s">
        <v>161</v>
      </c>
      <c r="H380" s="176">
        <v>3</v>
      </c>
      <c r="I380" s="177"/>
      <c r="J380" s="178">
        <f>ROUND(I380*H380,2)</f>
        <v>0</v>
      </c>
      <c r="K380" s="179"/>
      <c r="L380" s="38"/>
      <c r="M380" s="180" t="s">
        <v>1</v>
      </c>
      <c r="N380" s="181" t="s">
        <v>38</v>
      </c>
      <c r="O380" s="76"/>
      <c r="P380" s="182">
        <f>O380*H380</f>
        <v>0</v>
      </c>
      <c r="Q380" s="182">
        <v>0</v>
      </c>
      <c r="R380" s="182">
        <f>Q380*H380</f>
        <v>0</v>
      </c>
      <c r="S380" s="182">
        <v>0</v>
      </c>
      <c r="T380" s="183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4" t="s">
        <v>179</v>
      </c>
      <c r="AT380" s="184" t="s">
        <v>148</v>
      </c>
      <c r="AU380" s="184" t="s">
        <v>82</v>
      </c>
      <c r="AY380" s="18" t="s">
        <v>145</v>
      </c>
      <c r="BE380" s="185">
        <f>IF(N380="základní",J380,0)</f>
        <v>0</v>
      </c>
      <c r="BF380" s="185">
        <f>IF(N380="snížená",J380,0)</f>
        <v>0</v>
      </c>
      <c r="BG380" s="185">
        <f>IF(N380="zákl. přenesená",J380,0)</f>
        <v>0</v>
      </c>
      <c r="BH380" s="185">
        <f>IF(N380="sníž. přenesená",J380,0)</f>
        <v>0</v>
      </c>
      <c r="BI380" s="185">
        <f>IF(N380="nulová",J380,0)</f>
        <v>0</v>
      </c>
      <c r="BJ380" s="18" t="s">
        <v>80</v>
      </c>
      <c r="BK380" s="185">
        <f>ROUND(I380*H380,2)</f>
        <v>0</v>
      </c>
      <c r="BL380" s="18" t="s">
        <v>179</v>
      </c>
      <c r="BM380" s="184" t="s">
        <v>894</v>
      </c>
    </row>
    <row r="381" s="2" customFormat="1" ht="24.15" customHeight="1">
      <c r="A381" s="37"/>
      <c r="B381" s="171"/>
      <c r="C381" s="186" t="s">
        <v>601</v>
      </c>
      <c r="D381" s="186" t="s">
        <v>164</v>
      </c>
      <c r="E381" s="187" t="s">
        <v>895</v>
      </c>
      <c r="F381" s="188" t="s">
        <v>896</v>
      </c>
      <c r="G381" s="189" t="s">
        <v>161</v>
      </c>
      <c r="H381" s="190">
        <v>1</v>
      </c>
      <c r="I381" s="191"/>
      <c r="J381" s="192">
        <f>ROUND(I381*H381,2)</f>
        <v>0</v>
      </c>
      <c r="K381" s="193"/>
      <c r="L381" s="194"/>
      <c r="M381" s="195" t="s">
        <v>1</v>
      </c>
      <c r="N381" s="196" t="s">
        <v>38</v>
      </c>
      <c r="O381" s="76"/>
      <c r="P381" s="182">
        <f>O381*H381</f>
        <v>0</v>
      </c>
      <c r="Q381" s="182">
        <v>0.048000000000000001</v>
      </c>
      <c r="R381" s="182">
        <f>Q381*H381</f>
        <v>0.048000000000000001</v>
      </c>
      <c r="S381" s="182">
        <v>0</v>
      </c>
      <c r="T381" s="183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184" t="s">
        <v>206</v>
      </c>
      <c r="AT381" s="184" t="s">
        <v>164</v>
      </c>
      <c r="AU381" s="184" t="s">
        <v>82</v>
      </c>
      <c r="AY381" s="18" t="s">
        <v>145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8" t="s">
        <v>80</v>
      </c>
      <c r="BK381" s="185">
        <f>ROUND(I381*H381,2)</f>
        <v>0</v>
      </c>
      <c r="BL381" s="18" t="s">
        <v>179</v>
      </c>
      <c r="BM381" s="184" t="s">
        <v>897</v>
      </c>
    </row>
    <row r="382" s="2" customFormat="1" ht="24.15" customHeight="1">
      <c r="A382" s="37"/>
      <c r="B382" s="171"/>
      <c r="C382" s="186" t="s">
        <v>898</v>
      </c>
      <c r="D382" s="186" t="s">
        <v>164</v>
      </c>
      <c r="E382" s="187" t="s">
        <v>899</v>
      </c>
      <c r="F382" s="188" t="s">
        <v>900</v>
      </c>
      <c r="G382" s="189" t="s">
        <v>161</v>
      </c>
      <c r="H382" s="190">
        <v>1</v>
      </c>
      <c r="I382" s="191"/>
      <c r="J382" s="192">
        <f>ROUND(I382*H382,2)</f>
        <v>0</v>
      </c>
      <c r="K382" s="193"/>
      <c r="L382" s="194"/>
      <c r="M382" s="195" t="s">
        <v>1</v>
      </c>
      <c r="N382" s="196" t="s">
        <v>38</v>
      </c>
      <c r="O382" s="76"/>
      <c r="P382" s="182">
        <f>O382*H382</f>
        <v>0</v>
      </c>
      <c r="Q382" s="182">
        <v>0.048000000000000001</v>
      </c>
      <c r="R382" s="182">
        <f>Q382*H382</f>
        <v>0.048000000000000001</v>
      </c>
      <c r="S382" s="182">
        <v>0</v>
      </c>
      <c r="T382" s="183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184" t="s">
        <v>206</v>
      </c>
      <c r="AT382" s="184" t="s">
        <v>164</v>
      </c>
      <c r="AU382" s="184" t="s">
        <v>82</v>
      </c>
      <c r="AY382" s="18" t="s">
        <v>145</v>
      </c>
      <c r="BE382" s="185">
        <f>IF(N382="základní",J382,0)</f>
        <v>0</v>
      </c>
      <c r="BF382" s="185">
        <f>IF(N382="snížená",J382,0)</f>
        <v>0</v>
      </c>
      <c r="BG382" s="185">
        <f>IF(N382="zákl. přenesená",J382,0)</f>
        <v>0</v>
      </c>
      <c r="BH382" s="185">
        <f>IF(N382="sníž. přenesená",J382,0)</f>
        <v>0</v>
      </c>
      <c r="BI382" s="185">
        <f>IF(N382="nulová",J382,0)</f>
        <v>0</v>
      </c>
      <c r="BJ382" s="18" t="s">
        <v>80</v>
      </c>
      <c r="BK382" s="185">
        <f>ROUND(I382*H382,2)</f>
        <v>0</v>
      </c>
      <c r="BL382" s="18" t="s">
        <v>179</v>
      </c>
      <c r="BM382" s="184" t="s">
        <v>901</v>
      </c>
    </row>
    <row r="383" s="2" customFormat="1" ht="21.75" customHeight="1">
      <c r="A383" s="37"/>
      <c r="B383" s="171"/>
      <c r="C383" s="186" t="s">
        <v>604</v>
      </c>
      <c r="D383" s="186" t="s">
        <v>164</v>
      </c>
      <c r="E383" s="187" t="s">
        <v>902</v>
      </c>
      <c r="F383" s="188" t="s">
        <v>903</v>
      </c>
      <c r="G383" s="189" t="s">
        <v>161</v>
      </c>
      <c r="H383" s="190">
        <v>1</v>
      </c>
      <c r="I383" s="191"/>
      <c r="J383" s="192">
        <f>ROUND(I383*H383,2)</f>
        <v>0</v>
      </c>
      <c r="K383" s="193"/>
      <c r="L383" s="194"/>
      <c r="M383" s="195" t="s">
        <v>1</v>
      </c>
      <c r="N383" s="196" t="s">
        <v>38</v>
      </c>
      <c r="O383" s="76"/>
      <c r="P383" s="182">
        <f>O383*H383</f>
        <v>0</v>
      </c>
      <c r="Q383" s="182">
        <v>0.050999999999999997</v>
      </c>
      <c r="R383" s="182">
        <f>Q383*H383</f>
        <v>0.050999999999999997</v>
      </c>
      <c r="S383" s="182">
        <v>0</v>
      </c>
      <c r="T383" s="183">
        <f>S383*H383</f>
        <v>0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184" t="s">
        <v>206</v>
      </c>
      <c r="AT383" s="184" t="s">
        <v>164</v>
      </c>
      <c r="AU383" s="184" t="s">
        <v>82</v>
      </c>
      <c r="AY383" s="18" t="s">
        <v>145</v>
      </c>
      <c r="BE383" s="185">
        <f>IF(N383="základní",J383,0)</f>
        <v>0</v>
      </c>
      <c r="BF383" s="185">
        <f>IF(N383="snížená",J383,0)</f>
        <v>0</v>
      </c>
      <c r="BG383" s="185">
        <f>IF(N383="zákl. přenesená",J383,0)</f>
        <v>0</v>
      </c>
      <c r="BH383" s="185">
        <f>IF(N383="sníž. přenesená",J383,0)</f>
        <v>0</v>
      </c>
      <c r="BI383" s="185">
        <f>IF(N383="nulová",J383,0)</f>
        <v>0</v>
      </c>
      <c r="BJ383" s="18" t="s">
        <v>80</v>
      </c>
      <c r="BK383" s="185">
        <f>ROUND(I383*H383,2)</f>
        <v>0</v>
      </c>
      <c r="BL383" s="18" t="s">
        <v>179</v>
      </c>
      <c r="BM383" s="184" t="s">
        <v>904</v>
      </c>
    </row>
    <row r="384" s="2" customFormat="1" ht="21.75" customHeight="1">
      <c r="A384" s="37"/>
      <c r="B384" s="171"/>
      <c r="C384" s="172" t="s">
        <v>623</v>
      </c>
      <c r="D384" s="172" t="s">
        <v>148</v>
      </c>
      <c r="E384" s="173" t="s">
        <v>905</v>
      </c>
      <c r="F384" s="174" t="s">
        <v>906</v>
      </c>
      <c r="G384" s="175" t="s">
        <v>161</v>
      </c>
      <c r="H384" s="176">
        <v>6</v>
      </c>
      <c r="I384" s="177"/>
      <c r="J384" s="178">
        <f>ROUND(I384*H384,2)</f>
        <v>0</v>
      </c>
      <c r="K384" s="179"/>
      <c r="L384" s="38"/>
      <c r="M384" s="180" t="s">
        <v>1</v>
      </c>
      <c r="N384" s="181" t="s">
        <v>38</v>
      </c>
      <c r="O384" s="76"/>
      <c r="P384" s="182">
        <f>O384*H384</f>
        <v>0</v>
      </c>
      <c r="Q384" s="182">
        <v>0</v>
      </c>
      <c r="R384" s="182">
        <f>Q384*H384</f>
        <v>0</v>
      </c>
      <c r="S384" s="182">
        <v>0.041700000000000001</v>
      </c>
      <c r="T384" s="183">
        <f>S384*H384</f>
        <v>0.25019999999999998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4" t="s">
        <v>179</v>
      </c>
      <c r="AT384" s="184" t="s">
        <v>148</v>
      </c>
      <c r="AU384" s="184" t="s">
        <v>82</v>
      </c>
      <c r="AY384" s="18" t="s">
        <v>145</v>
      </c>
      <c r="BE384" s="185">
        <f>IF(N384="základní",J384,0)</f>
        <v>0</v>
      </c>
      <c r="BF384" s="185">
        <f>IF(N384="snížená",J384,0)</f>
        <v>0</v>
      </c>
      <c r="BG384" s="185">
        <f>IF(N384="zákl. přenesená",J384,0)</f>
        <v>0</v>
      </c>
      <c r="BH384" s="185">
        <f>IF(N384="sníž. přenesená",J384,0)</f>
        <v>0</v>
      </c>
      <c r="BI384" s="185">
        <f>IF(N384="nulová",J384,0)</f>
        <v>0</v>
      </c>
      <c r="BJ384" s="18" t="s">
        <v>80</v>
      </c>
      <c r="BK384" s="185">
        <f>ROUND(I384*H384,2)</f>
        <v>0</v>
      </c>
      <c r="BL384" s="18" t="s">
        <v>179</v>
      </c>
      <c r="BM384" s="184" t="s">
        <v>907</v>
      </c>
    </row>
    <row r="385" s="2" customFormat="1" ht="24.15" customHeight="1">
      <c r="A385" s="37"/>
      <c r="B385" s="171"/>
      <c r="C385" s="172" t="s">
        <v>908</v>
      </c>
      <c r="D385" s="172" t="s">
        <v>148</v>
      </c>
      <c r="E385" s="173" t="s">
        <v>909</v>
      </c>
      <c r="F385" s="174" t="s">
        <v>910</v>
      </c>
      <c r="G385" s="175" t="s">
        <v>161</v>
      </c>
      <c r="H385" s="176">
        <v>2</v>
      </c>
      <c r="I385" s="177"/>
      <c r="J385" s="178">
        <f>ROUND(I385*H385,2)</f>
        <v>0</v>
      </c>
      <c r="K385" s="179"/>
      <c r="L385" s="38"/>
      <c r="M385" s="180" t="s">
        <v>1</v>
      </c>
      <c r="N385" s="181" t="s">
        <v>38</v>
      </c>
      <c r="O385" s="76"/>
      <c r="P385" s="182">
        <f>O385*H385</f>
        <v>0</v>
      </c>
      <c r="Q385" s="182">
        <v>0</v>
      </c>
      <c r="R385" s="182">
        <f>Q385*H385</f>
        <v>0</v>
      </c>
      <c r="S385" s="182">
        <v>0.17399999999999999</v>
      </c>
      <c r="T385" s="183">
        <f>S385*H385</f>
        <v>0.34799999999999998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184" t="s">
        <v>179</v>
      </c>
      <c r="AT385" s="184" t="s">
        <v>148</v>
      </c>
      <c r="AU385" s="184" t="s">
        <v>82</v>
      </c>
      <c r="AY385" s="18" t="s">
        <v>145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18" t="s">
        <v>80</v>
      </c>
      <c r="BK385" s="185">
        <f>ROUND(I385*H385,2)</f>
        <v>0</v>
      </c>
      <c r="BL385" s="18" t="s">
        <v>179</v>
      </c>
      <c r="BM385" s="184" t="s">
        <v>911</v>
      </c>
    </row>
    <row r="386" s="2" customFormat="1" ht="24.15" customHeight="1">
      <c r="A386" s="37"/>
      <c r="B386" s="171"/>
      <c r="C386" s="172" t="s">
        <v>912</v>
      </c>
      <c r="D386" s="172" t="s">
        <v>148</v>
      </c>
      <c r="E386" s="173" t="s">
        <v>913</v>
      </c>
      <c r="F386" s="174" t="s">
        <v>914</v>
      </c>
      <c r="G386" s="175" t="s">
        <v>326</v>
      </c>
      <c r="H386" s="176">
        <v>3.5070000000000001</v>
      </c>
      <c r="I386" s="177"/>
      <c r="J386" s="178">
        <f>ROUND(I386*H386,2)</f>
        <v>0</v>
      </c>
      <c r="K386" s="179"/>
      <c r="L386" s="38"/>
      <c r="M386" s="180" t="s">
        <v>1</v>
      </c>
      <c r="N386" s="181" t="s">
        <v>38</v>
      </c>
      <c r="O386" s="76"/>
      <c r="P386" s="182">
        <f>O386*H386</f>
        <v>0</v>
      </c>
      <c r="Q386" s="182">
        <v>0</v>
      </c>
      <c r="R386" s="182">
        <f>Q386*H386</f>
        <v>0</v>
      </c>
      <c r="S386" s="182">
        <v>0</v>
      </c>
      <c r="T386" s="183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4" t="s">
        <v>179</v>
      </c>
      <c r="AT386" s="184" t="s">
        <v>148</v>
      </c>
      <c r="AU386" s="184" t="s">
        <v>82</v>
      </c>
      <c r="AY386" s="18" t="s">
        <v>145</v>
      </c>
      <c r="BE386" s="185">
        <f>IF(N386="základní",J386,0)</f>
        <v>0</v>
      </c>
      <c r="BF386" s="185">
        <f>IF(N386="snížená",J386,0)</f>
        <v>0</v>
      </c>
      <c r="BG386" s="185">
        <f>IF(N386="zákl. přenesená",J386,0)</f>
        <v>0</v>
      </c>
      <c r="BH386" s="185">
        <f>IF(N386="sníž. přenesená",J386,0)</f>
        <v>0</v>
      </c>
      <c r="BI386" s="185">
        <f>IF(N386="nulová",J386,0)</f>
        <v>0</v>
      </c>
      <c r="BJ386" s="18" t="s">
        <v>80</v>
      </c>
      <c r="BK386" s="185">
        <f>ROUND(I386*H386,2)</f>
        <v>0</v>
      </c>
      <c r="BL386" s="18" t="s">
        <v>179</v>
      </c>
      <c r="BM386" s="184" t="s">
        <v>915</v>
      </c>
    </row>
    <row r="387" s="12" customFormat="1" ht="22.8" customHeight="1">
      <c r="A387" s="12"/>
      <c r="B387" s="158"/>
      <c r="C387" s="12"/>
      <c r="D387" s="159" t="s">
        <v>72</v>
      </c>
      <c r="E387" s="169" t="s">
        <v>916</v>
      </c>
      <c r="F387" s="169" t="s">
        <v>917</v>
      </c>
      <c r="G387" s="12"/>
      <c r="H387" s="12"/>
      <c r="I387" s="161"/>
      <c r="J387" s="170">
        <f>BK387</f>
        <v>0</v>
      </c>
      <c r="K387" s="12"/>
      <c r="L387" s="158"/>
      <c r="M387" s="163"/>
      <c r="N387" s="164"/>
      <c r="O387" s="164"/>
      <c r="P387" s="165">
        <f>SUM(P388:P418)</f>
        <v>0</v>
      </c>
      <c r="Q387" s="164"/>
      <c r="R387" s="165">
        <f>SUM(R388:R418)</f>
        <v>21.489055049999997</v>
      </c>
      <c r="S387" s="164"/>
      <c r="T387" s="166">
        <f>SUM(T388:T418)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59" t="s">
        <v>82</v>
      </c>
      <c r="AT387" s="167" t="s">
        <v>72</v>
      </c>
      <c r="AU387" s="167" t="s">
        <v>80</v>
      </c>
      <c r="AY387" s="159" t="s">
        <v>145</v>
      </c>
      <c r="BK387" s="168">
        <f>SUM(BK388:BK418)</f>
        <v>0</v>
      </c>
    </row>
    <row r="388" s="2" customFormat="1" ht="16.5" customHeight="1">
      <c r="A388" s="37"/>
      <c r="B388" s="171"/>
      <c r="C388" s="172" t="s">
        <v>632</v>
      </c>
      <c r="D388" s="172" t="s">
        <v>148</v>
      </c>
      <c r="E388" s="173" t="s">
        <v>918</v>
      </c>
      <c r="F388" s="174" t="s">
        <v>919</v>
      </c>
      <c r="G388" s="175" t="s">
        <v>151</v>
      </c>
      <c r="H388" s="176">
        <v>158.83000000000001</v>
      </c>
      <c r="I388" s="177"/>
      <c r="J388" s="178">
        <f>ROUND(I388*H388,2)</f>
        <v>0</v>
      </c>
      <c r="K388" s="179"/>
      <c r="L388" s="38"/>
      <c r="M388" s="180" t="s">
        <v>1</v>
      </c>
      <c r="N388" s="181" t="s">
        <v>38</v>
      </c>
      <c r="O388" s="76"/>
      <c r="P388" s="182">
        <f>O388*H388</f>
        <v>0</v>
      </c>
      <c r="Q388" s="182">
        <v>0.00029999999999999997</v>
      </c>
      <c r="R388" s="182">
        <f>Q388*H388</f>
        <v>0.047648999999999997</v>
      </c>
      <c r="S388" s="182">
        <v>0</v>
      </c>
      <c r="T388" s="183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84" t="s">
        <v>179</v>
      </c>
      <c r="AT388" s="184" t="s">
        <v>148</v>
      </c>
      <c r="AU388" s="184" t="s">
        <v>82</v>
      </c>
      <c r="AY388" s="18" t="s">
        <v>145</v>
      </c>
      <c r="BE388" s="185">
        <f>IF(N388="základní",J388,0)</f>
        <v>0</v>
      </c>
      <c r="BF388" s="185">
        <f>IF(N388="snížená",J388,0)</f>
        <v>0</v>
      </c>
      <c r="BG388" s="185">
        <f>IF(N388="zákl. přenesená",J388,0)</f>
        <v>0</v>
      </c>
      <c r="BH388" s="185">
        <f>IF(N388="sníž. přenesená",J388,0)</f>
        <v>0</v>
      </c>
      <c r="BI388" s="185">
        <f>IF(N388="nulová",J388,0)</f>
        <v>0</v>
      </c>
      <c r="BJ388" s="18" t="s">
        <v>80</v>
      </c>
      <c r="BK388" s="185">
        <f>ROUND(I388*H388,2)</f>
        <v>0</v>
      </c>
      <c r="BL388" s="18" t="s">
        <v>179</v>
      </c>
      <c r="BM388" s="184" t="s">
        <v>920</v>
      </c>
    </row>
    <row r="389" s="14" customFormat="1">
      <c r="A389" s="14"/>
      <c r="B389" s="206"/>
      <c r="C389" s="14"/>
      <c r="D389" s="198" t="s">
        <v>274</v>
      </c>
      <c r="E389" s="207" t="s">
        <v>1</v>
      </c>
      <c r="F389" s="208" t="s">
        <v>749</v>
      </c>
      <c r="G389" s="14"/>
      <c r="H389" s="207" t="s">
        <v>1</v>
      </c>
      <c r="I389" s="209"/>
      <c r="J389" s="14"/>
      <c r="K389" s="14"/>
      <c r="L389" s="206"/>
      <c r="M389" s="210"/>
      <c r="N389" s="211"/>
      <c r="O389" s="211"/>
      <c r="P389" s="211"/>
      <c r="Q389" s="211"/>
      <c r="R389" s="211"/>
      <c r="S389" s="211"/>
      <c r="T389" s="21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07" t="s">
        <v>274</v>
      </c>
      <c r="AU389" s="207" t="s">
        <v>82</v>
      </c>
      <c r="AV389" s="14" t="s">
        <v>80</v>
      </c>
      <c r="AW389" s="14" t="s">
        <v>31</v>
      </c>
      <c r="AX389" s="14" t="s">
        <v>73</v>
      </c>
      <c r="AY389" s="207" t="s">
        <v>145</v>
      </c>
    </row>
    <row r="390" s="13" customFormat="1">
      <c r="A390" s="13"/>
      <c r="B390" s="197"/>
      <c r="C390" s="13"/>
      <c r="D390" s="198" t="s">
        <v>274</v>
      </c>
      <c r="E390" s="199" t="s">
        <v>1</v>
      </c>
      <c r="F390" s="200" t="s">
        <v>921</v>
      </c>
      <c r="G390" s="13"/>
      <c r="H390" s="201">
        <v>142.93000000000001</v>
      </c>
      <c r="I390" s="202"/>
      <c r="J390" s="13"/>
      <c r="K390" s="13"/>
      <c r="L390" s="197"/>
      <c r="M390" s="203"/>
      <c r="N390" s="204"/>
      <c r="O390" s="204"/>
      <c r="P390" s="204"/>
      <c r="Q390" s="204"/>
      <c r="R390" s="204"/>
      <c r="S390" s="204"/>
      <c r="T390" s="20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9" t="s">
        <v>274</v>
      </c>
      <c r="AU390" s="199" t="s">
        <v>82</v>
      </c>
      <c r="AV390" s="13" t="s">
        <v>82</v>
      </c>
      <c r="AW390" s="13" t="s">
        <v>31</v>
      </c>
      <c r="AX390" s="13" t="s">
        <v>73</v>
      </c>
      <c r="AY390" s="199" t="s">
        <v>145</v>
      </c>
    </row>
    <row r="391" s="14" customFormat="1">
      <c r="A391" s="14"/>
      <c r="B391" s="206"/>
      <c r="C391" s="14"/>
      <c r="D391" s="198" t="s">
        <v>274</v>
      </c>
      <c r="E391" s="207" t="s">
        <v>1</v>
      </c>
      <c r="F391" s="208" t="s">
        <v>751</v>
      </c>
      <c r="G391" s="14"/>
      <c r="H391" s="207" t="s">
        <v>1</v>
      </c>
      <c r="I391" s="209"/>
      <c r="J391" s="14"/>
      <c r="K391" s="14"/>
      <c r="L391" s="206"/>
      <c r="M391" s="210"/>
      <c r="N391" s="211"/>
      <c r="O391" s="211"/>
      <c r="P391" s="211"/>
      <c r="Q391" s="211"/>
      <c r="R391" s="211"/>
      <c r="S391" s="211"/>
      <c r="T391" s="21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7" t="s">
        <v>274</v>
      </c>
      <c r="AU391" s="207" t="s">
        <v>82</v>
      </c>
      <c r="AV391" s="14" t="s">
        <v>80</v>
      </c>
      <c r="AW391" s="14" t="s">
        <v>31</v>
      </c>
      <c r="AX391" s="14" t="s">
        <v>73</v>
      </c>
      <c r="AY391" s="207" t="s">
        <v>145</v>
      </c>
    </row>
    <row r="392" s="13" customFormat="1">
      <c r="A392" s="13"/>
      <c r="B392" s="197"/>
      <c r="C392" s="13"/>
      <c r="D392" s="198" t="s">
        <v>274</v>
      </c>
      <c r="E392" s="199" t="s">
        <v>1</v>
      </c>
      <c r="F392" s="200" t="s">
        <v>922</v>
      </c>
      <c r="G392" s="13"/>
      <c r="H392" s="201">
        <v>15.9</v>
      </c>
      <c r="I392" s="202"/>
      <c r="J392" s="13"/>
      <c r="K392" s="13"/>
      <c r="L392" s="197"/>
      <c r="M392" s="203"/>
      <c r="N392" s="204"/>
      <c r="O392" s="204"/>
      <c r="P392" s="204"/>
      <c r="Q392" s="204"/>
      <c r="R392" s="204"/>
      <c r="S392" s="204"/>
      <c r="T392" s="20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199" t="s">
        <v>274</v>
      </c>
      <c r="AU392" s="199" t="s">
        <v>82</v>
      </c>
      <c r="AV392" s="13" t="s">
        <v>82</v>
      </c>
      <c r="AW392" s="13" t="s">
        <v>31</v>
      </c>
      <c r="AX392" s="13" t="s">
        <v>73</v>
      </c>
      <c r="AY392" s="199" t="s">
        <v>145</v>
      </c>
    </row>
    <row r="393" s="15" customFormat="1">
      <c r="A393" s="15"/>
      <c r="B393" s="213"/>
      <c r="C393" s="15"/>
      <c r="D393" s="198" t="s">
        <v>274</v>
      </c>
      <c r="E393" s="214" t="s">
        <v>1</v>
      </c>
      <c r="F393" s="215" t="s">
        <v>753</v>
      </c>
      <c r="G393" s="15"/>
      <c r="H393" s="216">
        <v>158.83000000000001</v>
      </c>
      <c r="I393" s="217"/>
      <c r="J393" s="15"/>
      <c r="K393" s="15"/>
      <c r="L393" s="213"/>
      <c r="M393" s="218"/>
      <c r="N393" s="219"/>
      <c r="O393" s="219"/>
      <c r="P393" s="219"/>
      <c r="Q393" s="219"/>
      <c r="R393" s="219"/>
      <c r="S393" s="219"/>
      <c r="T393" s="22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14" t="s">
        <v>274</v>
      </c>
      <c r="AU393" s="214" t="s">
        <v>82</v>
      </c>
      <c r="AV393" s="15" t="s">
        <v>146</v>
      </c>
      <c r="AW393" s="15" t="s">
        <v>31</v>
      </c>
      <c r="AX393" s="15" t="s">
        <v>80</v>
      </c>
      <c r="AY393" s="214" t="s">
        <v>145</v>
      </c>
    </row>
    <row r="394" s="2" customFormat="1" ht="21.75" customHeight="1">
      <c r="A394" s="37"/>
      <c r="B394" s="171"/>
      <c r="C394" s="172" t="s">
        <v>923</v>
      </c>
      <c r="D394" s="172" t="s">
        <v>148</v>
      </c>
      <c r="E394" s="173" t="s">
        <v>924</v>
      </c>
      <c r="F394" s="174" t="s">
        <v>925</v>
      </c>
      <c r="G394" s="175" t="s">
        <v>151</v>
      </c>
      <c r="H394" s="176">
        <v>158.83000000000001</v>
      </c>
      <c r="I394" s="177"/>
      <c r="J394" s="178">
        <f>ROUND(I394*H394,2)</f>
        <v>0</v>
      </c>
      <c r="K394" s="179"/>
      <c r="L394" s="38"/>
      <c r="M394" s="180" t="s">
        <v>1</v>
      </c>
      <c r="N394" s="181" t="s">
        <v>38</v>
      </c>
      <c r="O394" s="76"/>
      <c r="P394" s="182">
        <f>O394*H394</f>
        <v>0</v>
      </c>
      <c r="Q394" s="182">
        <v>0.0045450000000000004</v>
      </c>
      <c r="R394" s="182">
        <f>Q394*H394</f>
        <v>0.72188235000000012</v>
      </c>
      <c r="S394" s="182">
        <v>0</v>
      </c>
      <c r="T394" s="183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184" t="s">
        <v>179</v>
      </c>
      <c r="AT394" s="184" t="s">
        <v>148</v>
      </c>
      <c r="AU394" s="184" t="s">
        <v>82</v>
      </c>
      <c r="AY394" s="18" t="s">
        <v>145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18" t="s">
        <v>80</v>
      </c>
      <c r="BK394" s="185">
        <f>ROUND(I394*H394,2)</f>
        <v>0</v>
      </c>
      <c r="BL394" s="18" t="s">
        <v>179</v>
      </c>
      <c r="BM394" s="184" t="s">
        <v>926</v>
      </c>
    </row>
    <row r="395" s="2" customFormat="1" ht="24.15" customHeight="1">
      <c r="A395" s="37"/>
      <c r="B395" s="171"/>
      <c r="C395" s="172" t="s">
        <v>681</v>
      </c>
      <c r="D395" s="172" t="s">
        <v>148</v>
      </c>
      <c r="E395" s="173" t="s">
        <v>927</v>
      </c>
      <c r="F395" s="174" t="s">
        <v>928</v>
      </c>
      <c r="G395" s="175" t="s">
        <v>151</v>
      </c>
      <c r="H395" s="176">
        <v>166.61000000000001</v>
      </c>
      <c r="I395" s="177"/>
      <c r="J395" s="178">
        <f>ROUND(I395*H395,2)</f>
        <v>0</v>
      </c>
      <c r="K395" s="179"/>
      <c r="L395" s="38"/>
      <c r="M395" s="180" t="s">
        <v>1</v>
      </c>
      <c r="N395" s="181" t="s">
        <v>38</v>
      </c>
      <c r="O395" s="76"/>
      <c r="P395" s="182">
        <f>O395*H395</f>
        <v>0</v>
      </c>
      <c r="Q395" s="182">
        <v>0.04725</v>
      </c>
      <c r="R395" s="182">
        <f>Q395*H395</f>
        <v>7.872322500000001</v>
      </c>
      <c r="S395" s="182">
        <v>0</v>
      </c>
      <c r="T395" s="183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84" t="s">
        <v>179</v>
      </c>
      <c r="AT395" s="184" t="s">
        <v>148</v>
      </c>
      <c r="AU395" s="184" t="s">
        <v>82</v>
      </c>
      <c r="AY395" s="18" t="s">
        <v>145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18" t="s">
        <v>80</v>
      </c>
      <c r="BK395" s="185">
        <f>ROUND(I395*H395,2)</f>
        <v>0</v>
      </c>
      <c r="BL395" s="18" t="s">
        <v>179</v>
      </c>
      <c r="BM395" s="184" t="s">
        <v>929</v>
      </c>
    </row>
    <row r="396" s="13" customFormat="1">
      <c r="A396" s="13"/>
      <c r="B396" s="197"/>
      <c r="C396" s="13"/>
      <c r="D396" s="198" t="s">
        <v>274</v>
      </c>
      <c r="E396" s="199" t="s">
        <v>1</v>
      </c>
      <c r="F396" s="200" t="s">
        <v>930</v>
      </c>
      <c r="G396" s="13"/>
      <c r="H396" s="201">
        <v>143.11000000000001</v>
      </c>
      <c r="I396" s="202"/>
      <c r="J396" s="13"/>
      <c r="K396" s="13"/>
      <c r="L396" s="197"/>
      <c r="M396" s="203"/>
      <c r="N396" s="204"/>
      <c r="O396" s="204"/>
      <c r="P396" s="204"/>
      <c r="Q396" s="204"/>
      <c r="R396" s="204"/>
      <c r="S396" s="204"/>
      <c r="T396" s="20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199" t="s">
        <v>274</v>
      </c>
      <c r="AU396" s="199" t="s">
        <v>82</v>
      </c>
      <c r="AV396" s="13" t="s">
        <v>82</v>
      </c>
      <c r="AW396" s="13" t="s">
        <v>31</v>
      </c>
      <c r="AX396" s="13" t="s">
        <v>73</v>
      </c>
      <c r="AY396" s="199" t="s">
        <v>145</v>
      </c>
    </row>
    <row r="397" s="13" customFormat="1">
      <c r="A397" s="13"/>
      <c r="B397" s="197"/>
      <c r="C397" s="13"/>
      <c r="D397" s="198" t="s">
        <v>274</v>
      </c>
      <c r="E397" s="199" t="s">
        <v>1</v>
      </c>
      <c r="F397" s="200" t="s">
        <v>931</v>
      </c>
      <c r="G397" s="13"/>
      <c r="H397" s="201">
        <v>23.5</v>
      </c>
      <c r="I397" s="202"/>
      <c r="J397" s="13"/>
      <c r="K397" s="13"/>
      <c r="L397" s="197"/>
      <c r="M397" s="203"/>
      <c r="N397" s="204"/>
      <c r="O397" s="204"/>
      <c r="P397" s="204"/>
      <c r="Q397" s="204"/>
      <c r="R397" s="204"/>
      <c r="S397" s="204"/>
      <c r="T397" s="20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199" t="s">
        <v>274</v>
      </c>
      <c r="AU397" s="199" t="s">
        <v>82</v>
      </c>
      <c r="AV397" s="13" t="s">
        <v>82</v>
      </c>
      <c r="AW397" s="13" t="s">
        <v>31</v>
      </c>
      <c r="AX397" s="13" t="s">
        <v>73</v>
      </c>
      <c r="AY397" s="199" t="s">
        <v>145</v>
      </c>
    </row>
    <row r="398" s="15" customFormat="1">
      <c r="A398" s="15"/>
      <c r="B398" s="213"/>
      <c r="C398" s="15"/>
      <c r="D398" s="198" t="s">
        <v>274</v>
      </c>
      <c r="E398" s="214" t="s">
        <v>1</v>
      </c>
      <c r="F398" s="215" t="s">
        <v>753</v>
      </c>
      <c r="G398" s="15"/>
      <c r="H398" s="216">
        <v>166.61000000000001</v>
      </c>
      <c r="I398" s="217"/>
      <c r="J398" s="15"/>
      <c r="K398" s="15"/>
      <c r="L398" s="213"/>
      <c r="M398" s="218"/>
      <c r="N398" s="219"/>
      <c r="O398" s="219"/>
      <c r="P398" s="219"/>
      <c r="Q398" s="219"/>
      <c r="R398" s="219"/>
      <c r="S398" s="219"/>
      <c r="T398" s="220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14" t="s">
        <v>274</v>
      </c>
      <c r="AU398" s="214" t="s">
        <v>82</v>
      </c>
      <c r="AV398" s="15" t="s">
        <v>146</v>
      </c>
      <c r="AW398" s="15" t="s">
        <v>31</v>
      </c>
      <c r="AX398" s="15" t="s">
        <v>80</v>
      </c>
      <c r="AY398" s="214" t="s">
        <v>145</v>
      </c>
    </row>
    <row r="399" s="2" customFormat="1" ht="24.15" customHeight="1">
      <c r="A399" s="37"/>
      <c r="B399" s="171"/>
      <c r="C399" s="186" t="s">
        <v>932</v>
      </c>
      <c r="D399" s="186" t="s">
        <v>164</v>
      </c>
      <c r="E399" s="187" t="s">
        <v>933</v>
      </c>
      <c r="F399" s="188" t="s">
        <v>934</v>
      </c>
      <c r="G399" s="189" t="s">
        <v>151</v>
      </c>
      <c r="H399" s="190">
        <v>185.856</v>
      </c>
      <c r="I399" s="191"/>
      <c r="J399" s="192">
        <f>ROUND(I399*H399,2)</f>
        <v>0</v>
      </c>
      <c r="K399" s="193"/>
      <c r="L399" s="194"/>
      <c r="M399" s="195" t="s">
        <v>1</v>
      </c>
      <c r="N399" s="196" t="s">
        <v>38</v>
      </c>
      <c r="O399" s="76"/>
      <c r="P399" s="182">
        <f>O399*H399</f>
        <v>0</v>
      </c>
      <c r="Q399" s="182">
        <v>0.066699999999999995</v>
      </c>
      <c r="R399" s="182">
        <f>Q399*H399</f>
        <v>12.396595199999998</v>
      </c>
      <c r="S399" s="182">
        <v>0</v>
      </c>
      <c r="T399" s="183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184" t="s">
        <v>206</v>
      </c>
      <c r="AT399" s="184" t="s">
        <v>164</v>
      </c>
      <c r="AU399" s="184" t="s">
        <v>82</v>
      </c>
      <c r="AY399" s="18" t="s">
        <v>145</v>
      </c>
      <c r="BE399" s="185">
        <f>IF(N399="základní",J399,0)</f>
        <v>0</v>
      </c>
      <c r="BF399" s="185">
        <f>IF(N399="snížená",J399,0)</f>
        <v>0</v>
      </c>
      <c r="BG399" s="185">
        <f>IF(N399="zákl. přenesená",J399,0)</f>
        <v>0</v>
      </c>
      <c r="BH399" s="185">
        <f>IF(N399="sníž. přenesená",J399,0)</f>
        <v>0</v>
      </c>
      <c r="BI399" s="185">
        <f>IF(N399="nulová",J399,0)</f>
        <v>0</v>
      </c>
      <c r="BJ399" s="18" t="s">
        <v>80</v>
      </c>
      <c r="BK399" s="185">
        <f>ROUND(I399*H399,2)</f>
        <v>0</v>
      </c>
      <c r="BL399" s="18" t="s">
        <v>179</v>
      </c>
      <c r="BM399" s="184" t="s">
        <v>935</v>
      </c>
    </row>
    <row r="400" s="13" customFormat="1">
      <c r="A400" s="13"/>
      <c r="B400" s="197"/>
      <c r="C400" s="13"/>
      <c r="D400" s="198" t="s">
        <v>274</v>
      </c>
      <c r="E400" s="199" t="s">
        <v>1</v>
      </c>
      <c r="F400" s="200" t="s">
        <v>930</v>
      </c>
      <c r="G400" s="13"/>
      <c r="H400" s="201">
        <v>143.11000000000001</v>
      </c>
      <c r="I400" s="202"/>
      <c r="J400" s="13"/>
      <c r="K400" s="13"/>
      <c r="L400" s="197"/>
      <c r="M400" s="203"/>
      <c r="N400" s="204"/>
      <c r="O400" s="204"/>
      <c r="P400" s="204"/>
      <c r="Q400" s="204"/>
      <c r="R400" s="204"/>
      <c r="S400" s="204"/>
      <c r="T400" s="20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9" t="s">
        <v>274</v>
      </c>
      <c r="AU400" s="199" t="s">
        <v>82</v>
      </c>
      <c r="AV400" s="13" t="s">
        <v>82</v>
      </c>
      <c r="AW400" s="13" t="s">
        <v>31</v>
      </c>
      <c r="AX400" s="13" t="s">
        <v>73</v>
      </c>
      <c r="AY400" s="199" t="s">
        <v>145</v>
      </c>
    </row>
    <row r="401" s="13" customFormat="1">
      <c r="A401" s="13"/>
      <c r="B401" s="197"/>
      <c r="C401" s="13"/>
      <c r="D401" s="198" t="s">
        <v>274</v>
      </c>
      <c r="E401" s="199" t="s">
        <v>1</v>
      </c>
      <c r="F401" s="200" t="s">
        <v>936</v>
      </c>
      <c r="G401" s="13"/>
      <c r="H401" s="201">
        <v>25.850000000000001</v>
      </c>
      <c r="I401" s="202"/>
      <c r="J401" s="13"/>
      <c r="K401" s="13"/>
      <c r="L401" s="197"/>
      <c r="M401" s="203"/>
      <c r="N401" s="204"/>
      <c r="O401" s="204"/>
      <c r="P401" s="204"/>
      <c r="Q401" s="204"/>
      <c r="R401" s="204"/>
      <c r="S401" s="204"/>
      <c r="T401" s="20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199" t="s">
        <v>274</v>
      </c>
      <c r="AU401" s="199" t="s">
        <v>82</v>
      </c>
      <c r="AV401" s="13" t="s">
        <v>82</v>
      </c>
      <c r="AW401" s="13" t="s">
        <v>31</v>
      </c>
      <c r="AX401" s="13" t="s">
        <v>73</v>
      </c>
      <c r="AY401" s="199" t="s">
        <v>145</v>
      </c>
    </row>
    <row r="402" s="15" customFormat="1">
      <c r="A402" s="15"/>
      <c r="B402" s="213"/>
      <c r="C402" s="15"/>
      <c r="D402" s="198" t="s">
        <v>274</v>
      </c>
      <c r="E402" s="214" t="s">
        <v>1</v>
      </c>
      <c r="F402" s="215" t="s">
        <v>753</v>
      </c>
      <c r="G402" s="15"/>
      <c r="H402" s="216">
        <v>168.96000000000001</v>
      </c>
      <c r="I402" s="217"/>
      <c r="J402" s="15"/>
      <c r="K402" s="15"/>
      <c r="L402" s="213"/>
      <c r="M402" s="218"/>
      <c r="N402" s="219"/>
      <c r="O402" s="219"/>
      <c r="P402" s="219"/>
      <c r="Q402" s="219"/>
      <c r="R402" s="219"/>
      <c r="S402" s="219"/>
      <c r="T402" s="22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14" t="s">
        <v>274</v>
      </c>
      <c r="AU402" s="214" t="s">
        <v>82</v>
      </c>
      <c r="AV402" s="15" t="s">
        <v>146</v>
      </c>
      <c r="AW402" s="15" t="s">
        <v>31</v>
      </c>
      <c r="AX402" s="15" t="s">
        <v>80</v>
      </c>
      <c r="AY402" s="214" t="s">
        <v>145</v>
      </c>
    </row>
    <row r="403" s="13" customFormat="1">
      <c r="A403" s="13"/>
      <c r="B403" s="197"/>
      <c r="C403" s="13"/>
      <c r="D403" s="198" t="s">
        <v>274</v>
      </c>
      <c r="E403" s="13"/>
      <c r="F403" s="200" t="s">
        <v>937</v>
      </c>
      <c r="G403" s="13"/>
      <c r="H403" s="201">
        <v>185.856</v>
      </c>
      <c r="I403" s="202"/>
      <c r="J403" s="13"/>
      <c r="K403" s="13"/>
      <c r="L403" s="197"/>
      <c r="M403" s="203"/>
      <c r="N403" s="204"/>
      <c r="O403" s="204"/>
      <c r="P403" s="204"/>
      <c r="Q403" s="204"/>
      <c r="R403" s="204"/>
      <c r="S403" s="204"/>
      <c r="T403" s="20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9" t="s">
        <v>274</v>
      </c>
      <c r="AU403" s="199" t="s">
        <v>82</v>
      </c>
      <c r="AV403" s="13" t="s">
        <v>82</v>
      </c>
      <c r="AW403" s="13" t="s">
        <v>3</v>
      </c>
      <c r="AX403" s="13" t="s">
        <v>80</v>
      </c>
      <c r="AY403" s="199" t="s">
        <v>145</v>
      </c>
    </row>
    <row r="404" s="2" customFormat="1" ht="37.8" customHeight="1">
      <c r="A404" s="37"/>
      <c r="B404" s="171"/>
      <c r="C404" s="172" t="s">
        <v>636</v>
      </c>
      <c r="D404" s="172" t="s">
        <v>148</v>
      </c>
      <c r="E404" s="173" t="s">
        <v>938</v>
      </c>
      <c r="F404" s="174" t="s">
        <v>939</v>
      </c>
      <c r="G404" s="175" t="s">
        <v>151</v>
      </c>
      <c r="H404" s="176">
        <v>15.9</v>
      </c>
      <c r="I404" s="177"/>
      <c r="J404" s="178">
        <f>ROUND(I404*H404,2)</f>
        <v>0</v>
      </c>
      <c r="K404" s="179"/>
      <c r="L404" s="38"/>
      <c r="M404" s="180" t="s">
        <v>1</v>
      </c>
      <c r="N404" s="181" t="s">
        <v>38</v>
      </c>
      <c r="O404" s="76"/>
      <c r="P404" s="182">
        <f>O404*H404</f>
        <v>0</v>
      </c>
      <c r="Q404" s="182">
        <v>0.0068900000000000003</v>
      </c>
      <c r="R404" s="182">
        <f>Q404*H404</f>
        <v>0.10955100000000001</v>
      </c>
      <c r="S404" s="182">
        <v>0</v>
      </c>
      <c r="T404" s="183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4" t="s">
        <v>179</v>
      </c>
      <c r="AT404" s="184" t="s">
        <v>148</v>
      </c>
      <c r="AU404" s="184" t="s">
        <v>82</v>
      </c>
      <c r="AY404" s="18" t="s">
        <v>145</v>
      </c>
      <c r="BE404" s="185">
        <f>IF(N404="základní",J404,0)</f>
        <v>0</v>
      </c>
      <c r="BF404" s="185">
        <f>IF(N404="snížená",J404,0)</f>
        <v>0</v>
      </c>
      <c r="BG404" s="185">
        <f>IF(N404="zákl. přenesená",J404,0)</f>
        <v>0</v>
      </c>
      <c r="BH404" s="185">
        <f>IF(N404="sníž. přenesená",J404,0)</f>
        <v>0</v>
      </c>
      <c r="BI404" s="185">
        <f>IF(N404="nulová",J404,0)</f>
        <v>0</v>
      </c>
      <c r="BJ404" s="18" t="s">
        <v>80</v>
      </c>
      <c r="BK404" s="185">
        <f>ROUND(I404*H404,2)</f>
        <v>0</v>
      </c>
      <c r="BL404" s="18" t="s">
        <v>179</v>
      </c>
      <c r="BM404" s="184" t="s">
        <v>940</v>
      </c>
    </row>
    <row r="405" s="14" customFormat="1">
      <c r="A405" s="14"/>
      <c r="B405" s="206"/>
      <c r="C405" s="14"/>
      <c r="D405" s="198" t="s">
        <v>274</v>
      </c>
      <c r="E405" s="207" t="s">
        <v>1</v>
      </c>
      <c r="F405" s="208" t="s">
        <v>751</v>
      </c>
      <c r="G405" s="14"/>
      <c r="H405" s="207" t="s">
        <v>1</v>
      </c>
      <c r="I405" s="209"/>
      <c r="J405" s="14"/>
      <c r="K405" s="14"/>
      <c r="L405" s="206"/>
      <c r="M405" s="210"/>
      <c r="N405" s="211"/>
      <c r="O405" s="211"/>
      <c r="P405" s="211"/>
      <c r="Q405" s="211"/>
      <c r="R405" s="211"/>
      <c r="S405" s="211"/>
      <c r="T405" s="21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07" t="s">
        <v>274</v>
      </c>
      <c r="AU405" s="207" t="s">
        <v>82</v>
      </c>
      <c r="AV405" s="14" t="s">
        <v>80</v>
      </c>
      <c r="AW405" s="14" t="s">
        <v>31</v>
      </c>
      <c r="AX405" s="14" t="s">
        <v>73</v>
      </c>
      <c r="AY405" s="207" t="s">
        <v>145</v>
      </c>
    </row>
    <row r="406" s="13" customFormat="1">
      <c r="A406" s="13"/>
      <c r="B406" s="197"/>
      <c r="C406" s="13"/>
      <c r="D406" s="198" t="s">
        <v>274</v>
      </c>
      <c r="E406" s="199" t="s">
        <v>1</v>
      </c>
      <c r="F406" s="200" t="s">
        <v>941</v>
      </c>
      <c r="G406" s="13"/>
      <c r="H406" s="201">
        <v>15.9</v>
      </c>
      <c r="I406" s="202"/>
      <c r="J406" s="13"/>
      <c r="K406" s="13"/>
      <c r="L406" s="197"/>
      <c r="M406" s="203"/>
      <c r="N406" s="204"/>
      <c r="O406" s="204"/>
      <c r="P406" s="204"/>
      <c r="Q406" s="204"/>
      <c r="R406" s="204"/>
      <c r="S406" s="204"/>
      <c r="T406" s="20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199" t="s">
        <v>274</v>
      </c>
      <c r="AU406" s="199" t="s">
        <v>82</v>
      </c>
      <c r="AV406" s="13" t="s">
        <v>82</v>
      </c>
      <c r="AW406" s="13" t="s">
        <v>31</v>
      </c>
      <c r="AX406" s="13" t="s">
        <v>80</v>
      </c>
      <c r="AY406" s="199" t="s">
        <v>145</v>
      </c>
    </row>
    <row r="407" s="2" customFormat="1" ht="33" customHeight="1">
      <c r="A407" s="37"/>
      <c r="B407" s="171"/>
      <c r="C407" s="186" t="s">
        <v>685</v>
      </c>
      <c r="D407" s="186" t="s">
        <v>164</v>
      </c>
      <c r="E407" s="187" t="s">
        <v>942</v>
      </c>
      <c r="F407" s="188" t="s">
        <v>943</v>
      </c>
      <c r="G407" s="189" t="s">
        <v>151</v>
      </c>
      <c r="H407" s="190">
        <v>17.489999999999998</v>
      </c>
      <c r="I407" s="191"/>
      <c r="J407" s="192">
        <f>ROUND(I407*H407,2)</f>
        <v>0</v>
      </c>
      <c r="K407" s="193"/>
      <c r="L407" s="194"/>
      <c r="M407" s="195" t="s">
        <v>1</v>
      </c>
      <c r="N407" s="196" t="s">
        <v>38</v>
      </c>
      <c r="O407" s="76"/>
      <c r="P407" s="182">
        <f>O407*H407</f>
        <v>0</v>
      </c>
      <c r="Q407" s="182">
        <v>0.0195</v>
      </c>
      <c r="R407" s="182">
        <f>Q407*H407</f>
        <v>0.34105499999999994</v>
      </c>
      <c r="S407" s="182">
        <v>0</v>
      </c>
      <c r="T407" s="183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184" t="s">
        <v>206</v>
      </c>
      <c r="AT407" s="184" t="s">
        <v>164</v>
      </c>
      <c r="AU407" s="184" t="s">
        <v>82</v>
      </c>
      <c r="AY407" s="18" t="s">
        <v>145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8" t="s">
        <v>80</v>
      </c>
      <c r="BK407" s="185">
        <f>ROUND(I407*H407,2)</f>
        <v>0</v>
      </c>
      <c r="BL407" s="18" t="s">
        <v>179</v>
      </c>
      <c r="BM407" s="184" t="s">
        <v>944</v>
      </c>
    </row>
    <row r="408" s="13" customFormat="1">
      <c r="A408" s="13"/>
      <c r="B408" s="197"/>
      <c r="C408" s="13"/>
      <c r="D408" s="198" t="s">
        <v>274</v>
      </c>
      <c r="E408" s="199" t="s">
        <v>1</v>
      </c>
      <c r="F408" s="200" t="s">
        <v>945</v>
      </c>
      <c r="G408" s="13"/>
      <c r="H408" s="201">
        <v>17.489999999999998</v>
      </c>
      <c r="I408" s="202"/>
      <c r="J408" s="13"/>
      <c r="K408" s="13"/>
      <c r="L408" s="197"/>
      <c r="M408" s="203"/>
      <c r="N408" s="204"/>
      <c r="O408" s="204"/>
      <c r="P408" s="204"/>
      <c r="Q408" s="204"/>
      <c r="R408" s="204"/>
      <c r="S408" s="204"/>
      <c r="T408" s="20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9" t="s">
        <v>274</v>
      </c>
      <c r="AU408" s="199" t="s">
        <v>82</v>
      </c>
      <c r="AV408" s="13" t="s">
        <v>82</v>
      </c>
      <c r="AW408" s="13" t="s">
        <v>31</v>
      </c>
      <c r="AX408" s="13" t="s">
        <v>73</v>
      </c>
      <c r="AY408" s="199" t="s">
        <v>145</v>
      </c>
    </row>
    <row r="409" s="15" customFormat="1">
      <c r="A409" s="15"/>
      <c r="B409" s="213"/>
      <c r="C409" s="15"/>
      <c r="D409" s="198" t="s">
        <v>274</v>
      </c>
      <c r="E409" s="214" t="s">
        <v>1</v>
      </c>
      <c r="F409" s="215" t="s">
        <v>753</v>
      </c>
      <c r="G409" s="15"/>
      <c r="H409" s="216">
        <v>17.489999999999998</v>
      </c>
      <c r="I409" s="217"/>
      <c r="J409" s="15"/>
      <c r="K409" s="15"/>
      <c r="L409" s="213"/>
      <c r="M409" s="218"/>
      <c r="N409" s="219"/>
      <c r="O409" s="219"/>
      <c r="P409" s="219"/>
      <c r="Q409" s="219"/>
      <c r="R409" s="219"/>
      <c r="S409" s="219"/>
      <c r="T409" s="22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14" t="s">
        <v>274</v>
      </c>
      <c r="AU409" s="214" t="s">
        <v>82</v>
      </c>
      <c r="AV409" s="15" t="s">
        <v>146</v>
      </c>
      <c r="AW409" s="15" t="s">
        <v>31</v>
      </c>
      <c r="AX409" s="15" t="s">
        <v>80</v>
      </c>
      <c r="AY409" s="214" t="s">
        <v>145</v>
      </c>
    </row>
    <row r="410" s="2" customFormat="1" ht="24.15" customHeight="1">
      <c r="A410" s="37"/>
      <c r="B410" s="171"/>
      <c r="C410" s="172" t="s">
        <v>946</v>
      </c>
      <c r="D410" s="172" t="s">
        <v>148</v>
      </c>
      <c r="E410" s="173" t="s">
        <v>947</v>
      </c>
      <c r="F410" s="174" t="s">
        <v>948</v>
      </c>
      <c r="G410" s="175" t="s">
        <v>205</v>
      </c>
      <c r="H410" s="176">
        <v>94</v>
      </c>
      <c r="I410" s="177"/>
      <c r="J410" s="178">
        <f>ROUND(I410*H410,2)</f>
        <v>0</v>
      </c>
      <c r="K410" s="179"/>
      <c r="L410" s="38"/>
      <c r="M410" s="180" t="s">
        <v>1</v>
      </c>
      <c r="N410" s="181" t="s">
        <v>38</v>
      </c>
      <c r="O410" s="76"/>
      <c r="P410" s="182">
        <f>O410*H410</f>
        <v>0</v>
      </c>
      <c r="Q410" s="182">
        <v>0</v>
      </c>
      <c r="R410" s="182">
        <f>Q410*H410</f>
        <v>0</v>
      </c>
      <c r="S410" s="182">
        <v>0</v>
      </c>
      <c r="T410" s="183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184" t="s">
        <v>179</v>
      </c>
      <c r="AT410" s="184" t="s">
        <v>148</v>
      </c>
      <c r="AU410" s="184" t="s">
        <v>82</v>
      </c>
      <c r="AY410" s="18" t="s">
        <v>145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18" t="s">
        <v>80</v>
      </c>
      <c r="BK410" s="185">
        <f>ROUND(I410*H410,2)</f>
        <v>0</v>
      </c>
      <c r="BL410" s="18" t="s">
        <v>179</v>
      </c>
      <c r="BM410" s="184" t="s">
        <v>949</v>
      </c>
    </row>
    <row r="411" s="14" customFormat="1">
      <c r="A411" s="14"/>
      <c r="B411" s="206"/>
      <c r="C411" s="14"/>
      <c r="D411" s="198" t="s">
        <v>274</v>
      </c>
      <c r="E411" s="207" t="s">
        <v>1</v>
      </c>
      <c r="F411" s="208" t="s">
        <v>950</v>
      </c>
      <c r="G411" s="14"/>
      <c r="H411" s="207" t="s">
        <v>1</v>
      </c>
      <c r="I411" s="209"/>
      <c r="J411" s="14"/>
      <c r="K411" s="14"/>
      <c r="L411" s="206"/>
      <c r="M411" s="210"/>
      <c r="N411" s="211"/>
      <c r="O411" s="211"/>
      <c r="P411" s="211"/>
      <c r="Q411" s="211"/>
      <c r="R411" s="211"/>
      <c r="S411" s="211"/>
      <c r="T411" s="21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7" t="s">
        <v>274</v>
      </c>
      <c r="AU411" s="207" t="s">
        <v>82</v>
      </c>
      <c r="AV411" s="14" t="s">
        <v>80</v>
      </c>
      <c r="AW411" s="14" t="s">
        <v>31</v>
      </c>
      <c r="AX411" s="14" t="s">
        <v>73</v>
      </c>
      <c r="AY411" s="207" t="s">
        <v>145</v>
      </c>
    </row>
    <row r="412" s="13" customFormat="1">
      <c r="A412" s="13"/>
      <c r="B412" s="197"/>
      <c r="C412" s="13"/>
      <c r="D412" s="198" t="s">
        <v>274</v>
      </c>
      <c r="E412" s="199" t="s">
        <v>1</v>
      </c>
      <c r="F412" s="200" t="s">
        <v>951</v>
      </c>
      <c r="G412" s="13"/>
      <c r="H412" s="201">
        <v>9.9000000000000004</v>
      </c>
      <c r="I412" s="202"/>
      <c r="J412" s="13"/>
      <c r="K412" s="13"/>
      <c r="L412" s="197"/>
      <c r="M412" s="203"/>
      <c r="N412" s="204"/>
      <c r="O412" s="204"/>
      <c r="P412" s="204"/>
      <c r="Q412" s="204"/>
      <c r="R412" s="204"/>
      <c r="S412" s="204"/>
      <c r="T412" s="20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199" t="s">
        <v>274</v>
      </c>
      <c r="AU412" s="199" t="s">
        <v>82</v>
      </c>
      <c r="AV412" s="13" t="s">
        <v>82</v>
      </c>
      <c r="AW412" s="13" t="s">
        <v>31</v>
      </c>
      <c r="AX412" s="13" t="s">
        <v>73</v>
      </c>
      <c r="AY412" s="199" t="s">
        <v>145</v>
      </c>
    </row>
    <row r="413" s="13" customFormat="1">
      <c r="A413" s="13"/>
      <c r="B413" s="197"/>
      <c r="C413" s="13"/>
      <c r="D413" s="198" t="s">
        <v>274</v>
      </c>
      <c r="E413" s="199" t="s">
        <v>1</v>
      </c>
      <c r="F413" s="200" t="s">
        <v>952</v>
      </c>
      <c r="G413" s="13"/>
      <c r="H413" s="201">
        <v>12</v>
      </c>
      <c r="I413" s="202"/>
      <c r="J413" s="13"/>
      <c r="K413" s="13"/>
      <c r="L413" s="197"/>
      <c r="M413" s="203"/>
      <c r="N413" s="204"/>
      <c r="O413" s="204"/>
      <c r="P413" s="204"/>
      <c r="Q413" s="204"/>
      <c r="R413" s="204"/>
      <c r="S413" s="204"/>
      <c r="T413" s="20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9" t="s">
        <v>274</v>
      </c>
      <c r="AU413" s="199" t="s">
        <v>82</v>
      </c>
      <c r="AV413" s="13" t="s">
        <v>82</v>
      </c>
      <c r="AW413" s="13" t="s">
        <v>31</v>
      </c>
      <c r="AX413" s="13" t="s">
        <v>73</v>
      </c>
      <c r="AY413" s="199" t="s">
        <v>145</v>
      </c>
    </row>
    <row r="414" s="13" customFormat="1">
      <c r="A414" s="13"/>
      <c r="B414" s="197"/>
      <c r="C414" s="13"/>
      <c r="D414" s="198" t="s">
        <v>274</v>
      </c>
      <c r="E414" s="199" t="s">
        <v>1</v>
      </c>
      <c r="F414" s="200" t="s">
        <v>953</v>
      </c>
      <c r="G414" s="13"/>
      <c r="H414" s="201">
        <v>15.699999999999999</v>
      </c>
      <c r="I414" s="202"/>
      <c r="J414" s="13"/>
      <c r="K414" s="13"/>
      <c r="L414" s="197"/>
      <c r="M414" s="203"/>
      <c r="N414" s="204"/>
      <c r="O414" s="204"/>
      <c r="P414" s="204"/>
      <c r="Q414" s="204"/>
      <c r="R414" s="204"/>
      <c r="S414" s="204"/>
      <c r="T414" s="20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199" t="s">
        <v>274</v>
      </c>
      <c r="AU414" s="199" t="s">
        <v>82</v>
      </c>
      <c r="AV414" s="13" t="s">
        <v>82</v>
      </c>
      <c r="AW414" s="13" t="s">
        <v>31</v>
      </c>
      <c r="AX414" s="13" t="s">
        <v>73</v>
      </c>
      <c r="AY414" s="199" t="s">
        <v>145</v>
      </c>
    </row>
    <row r="415" s="13" customFormat="1">
      <c r="A415" s="13"/>
      <c r="B415" s="197"/>
      <c r="C415" s="13"/>
      <c r="D415" s="198" t="s">
        <v>274</v>
      </c>
      <c r="E415" s="199" t="s">
        <v>1</v>
      </c>
      <c r="F415" s="200" t="s">
        <v>954</v>
      </c>
      <c r="G415" s="13"/>
      <c r="H415" s="201">
        <v>30.5</v>
      </c>
      <c r="I415" s="202"/>
      <c r="J415" s="13"/>
      <c r="K415" s="13"/>
      <c r="L415" s="197"/>
      <c r="M415" s="203"/>
      <c r="N415" s="204"/>
      <c r="O415" s="204"/>
      <c r="P415" s="204"/>
      <c r="Q415" s="204"/>
      <c r="R415" s="204"/>
      <c r="S415" s="204"/>
      <c r="T415" s="20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199" t="s">
        <v>274</v>
      </c>
      <c r="AU415" s="199" t="s">
        <v>82</v>
      </c>
      <c r="AV415" s="13" t="s">
        <v>82</v>
      </c>
      <c r="AW415" s="13" t="s">
        <v>31</v>
      </c>
      <c r="AX415" s="13" t="s">
        <v>73</v>
      </c>
      <c r="AY415" s="199" t="s">
        <v>145</v>
      </c>
    </row>
    <row r="416" s="13" customFormat="1">
      <c r="A416" s="13"/>
      <c r="B416" s="197"/>
      <c r="C416" s="13"/>
      <c r="D416" s="198" t="s">
        <v>274</v>
      </c>
      <c r="E416" s="199" t="s">
        <v>1</v>
      </c>
      <c r="F416" s="200" t="s">
        <v>955</v>
      </c>
      <c r="G416" s="13"/>
      <c r="H416" s="201">
        <v>25.899999999999999</v>
      </c>
      <c r="I416" s="202"/>
      <c r="J416" s="13"/>
      <c r="K416" s="13"/>
      <c r="L416" s="197"/>
      <c r="M416" s="203"/>
      <c r="N416" s="204"/>
      <c r="O416" s="204"/>
      <c r="P416" s="204"/>
      <c r="Q416" s="204"/>
      <c r="R416" s="204"/>
      <c r="S416" s="204"/>
      <c r="T416" s="20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199" t="s">
        <v>274</v>
      </c>
      <c r="AU416" s="199" t="s">
        <v>82</v>
      </c>
      <c r="AV416" s="13" t="s">
        <v>82</v>
      </c>
      <c r="AW416" s="13" t="s">
        <v>31</v>
      </c>
      <c r="AX416" s="13" t="s">
        <v>73</v>
      </c>
      <c r="AY416" s="199" t="s">
        <v>145</v>
      </c>
    </row>
    <row r="417" s="15" customFormat="1">
      <c r="A417" s="15"/>
      <c r="B417" s="213"/>
      <c r="C417" s="15"/>
      <c r="D417" s="198" t="s">
        <v>274</v>
      </c>
      <c r="E417" s="214" t="s">
        <v>1</v>
      </c>
      <c r="F417" s="215" t="s">
        <v>753</v>
      </c>
      <c r="G417" s="15"/>
      <c r="H417" s="216">
        <v>94</v>
      </c>
      <c r="I417" s="217"/>
      <c r="J417" s="15"/>
      <c r="K417" s="15"/>
      <c r="L417" s="213"/>
      <c r="M417" s="218"/>
      <c r="N417" s="219"/>
      <c r="O417" s="219"/>
      <c r="P417" s="219"/>
      <c r="Q417" s="219"/>
      <c r="R417" s="219"/>
      <c r="S417" s="219"/>
      <c r="T417" s="220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14" t="s">
        <v>274</v>
      </c>
      <c r="AU417" s="214" t="s">
        <v>82</v>
      </c>
      <c r="AV417" s="15" t="s">
        <v>146</v>
      </c>
      <c r="AW417" s="15" t="s">
        <v>31</v>
      </c>
      <c r="AX417" s="15" t="s">
        <v>80</v>
      </c>
      <c r="AY417" s="214" t="s">
        <v>145</v>
      </c>
    </row>
    <row r="418" s="2" customFormat="1" ht="24.15" customHeight="1">
      <c r="A418" s="37"/>
      <c r="B418" s="171"/>
      <c r="C418" s="172" t="s">
        <v>956</v>
      </c>
      <c r="D418" s="172" t="s">
        <v>148</v>
      </c>
      <c r="E418" s="173" t="s">
        <v>957</v>
      </c>
      <c r="F418" s="174" t="s">
        <v>958</v>
      </c>
      <c r="G418" s="175" t="s">
        <v>326</v>
      </c>
      <c r="H418" s="176">
        <v>21.489000000000001</v>
      </c>
      <c r="I418" s="177"/>
      <c r="J418" s="178">
        <f>ROUND(I418*H418,2)</f>
        <v>0</v>
      </c>
      <c r="K418" s="179"/>
      <c r="L418" s="38"/>
      <c r="M418" s="180" t="s">
        <v>1</v>
      </c>
      <c r="N418" s="181" t="s">
        <v>38</v>
      </c>
      <c r="O418" s="76"/>
      <c r="P418" s="182">
        <f>O418*H418</f>
        <v>0</v>
      </c>
      <c r="Q418" s="182">
        <v>0</v>
      </c>
      <c r="R418" s="182">
        <f>Q418*H418</f>
        <v>0</v>
      </c>
      <c r="S418" s="182">
        <v>0</v>
      </c>
      <c r="T418" s="183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184" t="s">
        <v>179</v>
      </c>
      <c r="AT418" s="184" t="s">
        <v>148</v>
      </c>
      <c r="AU418" s="184" t="s">
        <v>82</v>
      </c>
      <c r="AY418" s="18" t="s">
        <v>145</v>
      </c>
      <c r="BE418" s="185">
        <f>IF(N418="základní",J418,0)</f>
        <v>0</v>
      </c>
      <c r="BF418" s="185">
        <f>IF(N418="snížená",J418,0)</f>
        <v>0</v>
      </c>
      <c r="BG418" s="185">
        <f>IF(N418="zákl. přenesená",J418,0)</f>
        <v>0</v>
      </c>
      <c r="BH418" s="185">
        <f>IF(N418="sníž. přenesená",J418,0)</f>
        <v>0</v>
      </c>
      <c r="BI418" s="185">
        <f>IF(N418="nulová",J418,0)</f>
        <v>0</v>
      </c>
      <c r="BJ418" s="18" t="s">
        <v>80</v>
      </c>
      <c r="BK418" s="185">
        <f>ROUND(I418*H418,2)</f>
        <v>0</v>
      </c>
      <c r="BL418" s="18" t="s">
        <v>179</v>
      </c>
      <c r="BM418" s="184" t="s">
        <v>959</v>
      </c>
    </row>
    <row r="419" s="12" customFormat="1" ht="22.8" customHeight="1">
      <c r="A419" s="12"/>
      <c r="B419" s="158"/>
      <c r="C419" s="12"/>
      <c r="D419" s="159" t="s">
        <v>72</v>
      </c>
      <c r="E419" s="169" t="s">
        <v>960</v>
      </c>
      <c r="F419" s="169" t="s">
        <v>961</v>
      </c>
      <c r="G419" s="12"/>
      <c r="H419" s="12"/>
      <c r="I419" s="161"/>
      <c r="J419" s="170">
        <f>BK419</f>
        <v>0</v>
      </c>
      <c r="K419" s="12"/>
      <c r="L419" s="158"/>
      <c r="M419" s="163"/>
      <c r="N419" s="164"/>
      <c r="O419" s="164"/>
      <c r="P419" s="165">
        <f>SUM(P420:P432)</f>
        <v>0</v>
      </c>
      <c r="Q419" s="164"/>
      <c r="R419" s="165">
        <f>SUM(R420:R432)</f>
        <v>0.081935999999999981</v>
      </c>
      <c r="S419" s="164"/>
      <c r="T419" s="166">
        <f>SUM(T420:T432)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159" t="s">
        <v>82</v>
      </c>
      <c r="AT419" s="167" t="s">
        <v>72</v>
      </c>
      <c r="AU419" s="167" t="s">
        <v>80</v>
      </c>
      <c r="AY419" s="159" t="s">
        <v>145</v>
      </c>
      <c r="BK419" s="168">
        <f>SUM(BK420:BK432)</f>
        <v>0</v>
      </c>
    </row>
    <row r="420" s="2" customFormat="1" ht="24.15" customHeight="1">
      <c r="A420" s="37"/>
      <c r="B420" s="171"/>
      <c r="C420" s="172" t="s">
        <v>689</v>
      </c>
      <c r="D420" s="172" t="s">
        <v>148</v>
      </c>
      <c r="E420" s="173" t="s">
        <v>962</v>
      </c>
      <c r="F420" s="174" t="s">
        <v>963</v>
      </c>
      <c r="G420" s="175" t="s">
        <v>151</v>
      </c>
      <c r="H420" s="176">
        <v>341.39999999999998</v>
      </c>
      <c r="I420" s="177"/>
      <c r="J420" s="178">
        <f>ROUND(I420*H420,2)</f>
        <v>0</v>
      </c>
      <c r="K420" s="179"/>
      <c r="L420" s="38"/>
      <c r="M420" s="180" t="s">
        <v>1</v>
      </c>
      <c r="N420" s="181" t="s">
        <v>38</v>
      </c>
      <c r="O420" s="76"/>
      <c r="P420" s="182">
        <f>O420*H420</f>
        <v>0</v>
      </c>
      <c r="Q420" s="182">
        <v>0.00013999999999999999</v>
      </c>
      <c r="R420" s="182">
        <f>Q420*H420</f>
        <v>0.047795999999999991</v>
      </c>
      <c r="S420" s="182">
        <v>0</v>
      </c>
      <c r="T420" s="183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84" t="s">
        <v>179</v>
      </c>
      <c r="AT420" s="184" t="s">
        <v>148</v>
      </c>
      <c r="AU420" s="184" t="s">
        <v>82</v>
      </c>
      <c r="AY420" s="18" t="s">
        <v>145</v>
      </c>
      <c r="BE420" s="185">
        <f>IF(N420="základní",J420,0)</f>
        <v>0</v>
      </c>
      <c r="BF420" s="185">
        <f>IF(N420="snížená",J420,0)</f>
        <v>0</v>
      </c>
      <c r="BG420" s="185">
        <f>IF(N420="zákl. přenesená",J420,0)</f>
        <v>0</v>
      </c>
      <c r="BH420" s="185">
        <f>IF(N420="sníž. přenesená",J420,0)</f>
        <v>0</v>
      </c>
      <c r="BI420" s="185">
        <f>IF(N420="nulová",J420,0)</f>
        <v>0</v>
      </c>
      <c r="BJ420" s="18" t="s">
        <v>80</v>
      </c>
      <c r="BK420" s="185">
        <f>ROUND(I420*H420,2)</f>
        <v>0</v>
      </c>
      <c r="BL420" s="18" t="s">
        <v>179</v>
      </c>
      <c r="BM420" s="184" t="s">
        <v>964</v>
      </c>
    </row>
    <row r="421" s="14" customFormat="1">
      <c r="A421" s="14"/>
      <c r="B421" s="206"/>
      <c r="C421" s="14"/>
      <c r="D421" s="198" t="s">
        <v>274</v>
      </c>
      <c r="E421" s="207" t="s">
        <v>1</v>
      </c>
      <c r="F421" s="208" t="s">
        <v>751</v>
      </c>
      <c r="G421" s="14"/>
      <c r="H421" s="207" t="s">
        <v>1</v>
      </c>
      <c r="I421" s="209"/>
      <c r="J421" s="14"/>
      <c r="K421" s="14"/>
      <c r="L421" s="206"/>
      <c r="M421" s="210"/>
      <c r="N421" s="211"/>
      <c r="O421" s="211"/>
      <c r="P421" s="211"/>
      <c r="Q421" s="211"/>
      <c r="R421" s="211"/>
      <c r="S421" s="211"/>
      <c r="T421" s="21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07" t="s">
        <v>274</v>
      </c>
      <c r="AU421" s="207" t="s">
        <v>82</v>
      </c>
      <c r="AV421" s="14" t="s">
        <v>80</v>
      </c>
      <c r="AW421" s="14" t="s">
        <v>31</v>
      </c>
      <c r="AX421" s="14" t="s">
        <v>73</v>
      </c>
      <c r="AY421" s="207" t="s">
        <v>145</v>
      </c>
    </row>
    <row r="422" s="13" customFormat="1">
      <c r="A422" s="13"/>
      <c r="B422" s="197"/>
      <c r="C422" s="13"/>
      <c r="D422" s="198" t="s">
        <v>274</v>
      </c>
      <c r="E422" s="199" t="s">
        <v>1</v>
      </c>
      <c r="F422" s="200" t="s">
        <v>965</v>
      </c>
      <c r="G422" s="13"/>
      <c r="H422" s="201">
        <v>151.40000000000001</v>
      </c>
      <c r="I422" s="202"/>
      <c r="J422" s="13"/>
      <c r="K422" s="13"/>
      <c r="L422" s="197"/>
      <c r="M422" s="203"/>
      <c r="N422" s="204"/>
      <c r="O422" s="204"/>
      <c r="P422" s="204"/>
      <c r="Q422" s="204"/>
      <c r="R422" s="204"/>
      <c r="S422" s="204"/>
      <c r="T422" s="20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9" t="s">
        <v>274</v>
      </c>
      <c r="AU422" s="199" t="s">
        <v>82</v>
      </c>
      <c r="AV422" s="13" t="s">
        <v>82</v>
      </c>
      <c r="AW422" s="13" t="s">
        <v>31</v>
      </c>
      <c r="AX422" s="13" t="s">
        <v>73</v>
      </c>
      <c r="AY422" s="199" t="s">
        <v>145</v>
      </c>
    </row>
    <row r="423" s="14" customFormat="1">
      <c r="A423" s="14"/>
      <c r="B423" s="206"/>
      <c r="C423" s="14"/>
      <c r="D423" s="198" t="s">
        <v>274</v>
      </c>
      <c r="E423" s="207" t="s">
        <v>1</v>
      </c>
      <c r="F423" s="208" t="s">
        <v>966</v>
      </c>
      <c r="G423" s="14"/>
      <c r="H423" s="207" t="s">
        <v>1</v>
      </c>
      <c r="I423" s="209"/>
      <c r="J423" s="14"/>
      <c r="K423" s="14"/>
      <c r="L423" s="206"/>
      <c r="M423" s="210"/>
      <c r="N423" s="211"/>
      <c r="O423" s="211"/>
      <c r="P423" s="211"/>
      <c r="Q423" s="211"/>
      <c r="R423" s="211"/>
      <c r="S423" s="211"/>
      <c r="T423" s="21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07" t="s">
        <v>274</v>
      </c>
      <c r="AU423" s="207" t="s">
        <v>82</v>
      </c>
      <c r="AV423" s="14" t="s">
        <v>80</v>
      </c>
      <c r="AW423" s="14" t="s">
        <v>31</v>
      </c>
      <c r="AX423" s="14" t="s">
        <v>73</v>
      </c>
      <c r="AY423" s="207" t="s">
        <v>145</v>
      </c>
    </row>
    <row r="424" s="13" customFormat="1">
      <c r="A424" s="13"/>
      <c r="B424" s="197"/>
      <c r="C424" s="13"/>
      <c r="D424" s="198" t="s">
        <v>274</v>
      </c>
      <c r="E424" s="199" t="s">
        <v>1</v>
      </c>
      <c r="F424" s="200" t="s">
        <v>601</v>
      </c>
      <c r="G424" s="13"/>
      <c r="H424" s="201">
        <v>190</v>
      </c>
      <c r="I424" s="202"/>
      <c r="J424" s="13"/>
      <c r="K424" s="13"/>
      <c r="L424" s="197"/>
      <c r="M424" s="203"/>
      <c r="N424" s="204"/>
      <c r="O424" s="204"/>
      <c r="P424" s="204"/>
      <c r="Q424" s="204"/>
      <c r="R424" s="204"/>
      <c r="S424" s="204"/>
      <c r="T424" s="20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199" t="s">
        <v>274</v>
      </c>
      <c r="AU424" s="199" t="s">
        <v>82</v>
      </c>
      <c r="AV424" s="13" t="s">
        <v>82</v>
      </c>
      <c r="AW424" s="13" t="s">
        <v>31</v>
      </c>
      <c r="AX424" s="13" t="s">
        <v>73</v>
      </c>
      <c r="AY424" s="199" t="s">
        <v>145</v>
      </c>
    </row>
    <row r="425" s="15" customFormat="1">
      <c r="A425" s="15"/>
      <c r="B425" s="213"/>
      <c r="C425" s="15"/>
      <c r="D425" s="198" t="s">
        <v>274</v>
      </c>
      <c r="E425" s="214" t="s">
        <v>1</v>
      </c>
      <c r="F425" s="215" t="s">
        <v>753</v>
      </c>
      <c r="G425" s="15"/>
      <c r="H425" s="216">
        <v>341.39999999999998</v>
      </c>
      <c r="I425" s="217"/>
      <c r="J425" s="15"/>
      <c r="K425" s="15"/>
      <c r="L425" s="213"/>
      <c r="M425" s="218"/>
      <c r="N425" s="219"/>
      <c r="O425" s="219"/>
      <c r="P425" s="219"/>
      <c r="Q425" s="219"/>
      <c r="R425" s="219"/>
      <c r="S425" s="219"/>
      <c r="T425" s="22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14" t="s">
        <v>274</v>
      </c>
      <c r="AU425" s="214" t="s">
        <v>82</v>
      </c>
      <c r="AV425" s="15" t="s">
        <v>146</v>
      </c>
      <c r="AW425" s="15" t="s">
        <v>31</v>
      </c>
      <c r="AX425" s="15" t="s">
        <v>80</v>
      </c>
      <c r="AY425" s="214" t="s">
        <v>145</v>
      </c>
    </row>
    <row r="426" s="2" customFormat="1" ht="16.5" customHeight="1">
      <c r="A426" s="37"/>
      <c r="B426" s="171"/>
      <c r="C426" s="172" t="s">
        <v>967</v>
      </c>
      <c r="D426" s="172" t="s">
        <v>148</v>
      </c>
      <c r="E426" s="173" t="s">
        <v>968</v>
      </c>
      <c r="F426" s="174" t="s">
        <v>969</v>
      </c>
      <c r="G426" s="175" t="s">
        <v>151</v>
      </c>
      <c r="H426" s="176">
        <v>151.40000000000001</v>
      </c>
      <c r="I426" s="177"/>
      <c r="J426" s="178">
        <f>ROUND(I426*H426,2)</f>
        <v>0</v>
      </c>
      <c r="K426" s="179"/>
      <c r="L426" s="38"/>
      <c r="M426" s="180" t="s">
        <v>1</v>
      </c>
      <c r="N426" s="181" t="s">
        <v>38</v>
      </c>
      <c r="O426" s="76"/>
      <c r="P426" s="182">
        <f>O426*H426</f>
        <v>0</v>
      </c>
      <c r="Q426" s="182">
        <v>0</v>
      </c>
      <c r="R426" s="182">
        <f>Q426*H426</f>
        <v>0</v>
      </c>
      <c r="S426" s="182">
        <v>0</v>
      </c>
      <c r="T426" s="183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84" t="s">
        <v>179</v>
      </c>
      <c r="AT426" s="184" t="s">
        <v>148</v>
      </c>
      <c r="AU426" s="184" t="s">
        <v>82</v>
      </c>
      <c r="AY426" s="18" t="s">
        <v>145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18" t="s">
        <v>80</v>
      </c>
      <c r="BK426" s="185">
        <f>ROUND(I426*H426,2)</f>
        <v>0</v>
      </c>
      <c r="BL426" s="18" t="s">
        <v>179</v>
      </c>
      <c r="BM426" s="184" t="s">
        <v>970</v>
      </c>
    </row>
    <row r="427" s="2" customFormat="1" ht="21.75" customHeight="1">
      <c r="A427" s="37"/>
      <c r="B427" s="171"/>
      <c r="C427" s="172" t="s">
        <v>692</v>
      </c>
      <c r="D427" s="172" t="s">
        <v>148</v>
      </c>
      <c r="E427" s="173" t="s">
        <v>971</v>
      </c>
      <c r="F427" s="174" t="s">
        <v>972</v>
      </c>
      <c r="G427" s="175" t="s">
        <v>151</v>
      </c>
      <c r="H427" s="176">
        <v>682.79999999999995</v>
      </c>
      <c r="I427" s="177"/>
      <c r="J427" s="178">
        <f>ROUND(I427*H427,2)</f>
        <v>0</v>
      </c>
      <c r="K427" s="179"/>
      <c r="L427" s="38"/>
      <c r="M427" s="180" t="s">
        <v>1</v>
      </c>
      <c r="N427" s="181" t="s">
        <v>38</v>
      </c>
      <c r="O427" s="76"/>
      <c r="P427" s="182">
        <f>O427*H427</f>
        <v>0</v>
      </c>
      <c r="Q427" s="182">
        <v>5.0000000000000002E-05</v>
      </c>
      <c r="R427" s="182">
        <f>Q427*H427</f>
        <v>0.034139999999999997</v>
      </c>
      <c r="S427" s="182">
        <v>0</v>
      </c>
      <c r="T427" s="183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184" t="s">
        <v>179</v>
      </c>
      <c r="AT427" s="184" t="s">
        <v>148</v>
      </c>
      <c r="AU427" s="184" t="s">
        <v>82</v>
      </c>
      <c r="AY427" s="18" t="s">
        <v>145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8" t="s">
        <v>80</v>
      </c>
      <c r="BK427" s="185">
        <f>ROUND(I427*H427,2)</f>
        <v>0</v>
      </c>
      <c r="BL427" s="18" t="s">
        <v>179</v>
      </c>
      <c r="BM427" s="184" t="s">
        <v>973</v>
      </c>
    </row>
    <row r="428" s="14" customFormat="1">
      <c r="A428" s="14"/>
      <c r="B428" s="206"/>
      <c r="C428" s="14"/>
      <c r="D428" s="198" t="s">
        <v>274</v>
      </c>
      <c r="E428" s="207" t="s">
        <v>1</v>
      </c>
      <c r="F428" s="208" t="s">
        <v>751</v>
      </c>
      <c r="G428" s="14"/>
      <c r="H428" s="207" t="s">
        <v>1</v>
      </c>
      <c r="I428" s="209"/>
      <c r="J428" s="14"/>
      <c r="K428" s="14"/>
      <c r="L428" s="206"/>
      <c r="M428" s="210"/>
      <c r="N428" s="211"/>
      <c r="O428" s="211"/>
      <c r="P428" s="211"/>
      <c r="Q428" s="211"/>
      <c r="R428" s="211"/>
      <c r="S428" s="211"/>
      <c r="T428" s="21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07" t="s">
        <v>274</v>
      </c>
      <c r="AU428" s="207" t="s">
        <v>82</v>
      </c>
      <c r="AV428" s="14" t="s">
        <v>80</v>
      </c>
      <c r="AW428" s="14" t="s">
        <v>31</v>
      </c>
      <c r="AX428" s="14" t="s">
        <v>73</v>
      </c>
      <c r="AY428" s="207" t="s">
        <v>145</v>
      </c>
    </row>
    <row r="429" s="13" customFormat="1">
      <c r="A429" s="13"/>
      <c r="B429" s="197"/>
      <c r="C429" s="13"/>
      <c r="D429" s="198" t="s">
        <v>274</v>
      </c>
      <c r="E429" s="199" t="s">
        <v>1</v>
      </c>
      <c r="F429" s="200" t="s">
        <v>974</v>
      </c>
      <c r="G429" s="13"/>
      <c r="H429" s="201">
        <v>302.80000000000001</v>
      </c>
      <c r="I429" s="202"/>
      <c r="J429" s="13"/>
      <c r="K429" s="13"/>
      <c r="L429" s="197"/>
      <c r="M429" s="203"/>
      <c r="N429" s="204"/>
      <c r="O429" s="204"/>
      <c r="P429" s="204"/>
      <c r="Q429" s="204"/>
      <c r="R429" s="204"/>
      <c r="S429" s="204"/>
      <c r="T429" s="20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9" t="s">
        <v>274</v>
      </c>
      <c r="AU429" s="199" t="s">
        <v>82</v>
      </c>
      <c r="AV429" s="13" t="s">
        <v>82</v>
      </c>
      <c r="AW429" s="13" t="s">
        <v>31</v>
      </c>
      <c r="AX429" s="13" t="s">
        <v>73</v>
      </c>
      <c r="AY429" s="199" t="s">
        <v>145</v>
      </c>
    </row>
    <row r="430" s="14" customFormat="1">
      <c r="A430" s="14"/>
      <c r="B430" s="206"/>
      <c r="C430" s="14"/>
      <c r="D430" s="198" t="s">
        <v>274</v>
      </c>
      <c r="E430" s="207" t="s">
        <v>1</v>
      </c>
      <c r="F430" s="208" t="s">
        <v>966</v>
      </c>
      <c r="G430" s="14"/>
      <c r="H430" s="207" t="s">
        <v>1</v>
      </c>
      <c r="I430" s="209"/>
      <c r="J430" s="14"/>
      <c r="K430" s="14"/>
      <c r="L430" s="206"/>
      <c r="M430" s="210"/>
      <c r="N430" s="211"/>
      <c r="O430" s="211"/>
      <c r="P430" s="211"/>
      <c r="Q430" s="211"/>
      <c r="R430" s="211"/>
      <c r="S430" s="211"/>
      <c r="T430" s="21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07" t="s">
        <v>274</v>
      </c>
      <c r="AU430" s="207" t="s">
        <v>82</v>
      </c>
      <c r="AV430" s="14" t="s">
        <v>80</v>
      </c>
      <c r="AW430" s="14" t="s">
        <v>31</v>
      </c>
      <c r="AX430" s="14" t="s">
        <v>73</v>
      </c>
      <c r="AY430" s="207" t="s">
        <v>145</v>
      </c>
    </row>
    <row r="431" s="13" customFormat="1">
      <c r="A431" s="13"/>
      <c r="B431" s="197"/>
      <c r="C431" s="13"/>
      <c r="D431" s="198" t="s">
        <v>274</v>
      </c>
      <c r="E431" s="199" t="s">
        <v>1</v>
      </c>
      <c r="F431" s="200" t="s">
        <v>975</v>
      </c>
      <c r="G431" s="13"/>
      <c r="H431" s="201">
        <v>380</v>
      </c>
      <c r="I431" s="202"/>
      <c r="J431" s="13"/>
      <c r="K431" s="13"/>
      <c r="L431" s="197"/>
      <c r="M431" s="203"/>
      <c r="N431" s="204"/>
      <c r="O431" s="204"/>
      <c r="P431" s="204"/>
      <c r="Q431" s="204"/>
      <c r="R431" s="204"/>
      <c r="S431" s="204"/>
      <c r="T431" s="20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199" t="s">
        <v>274</v>
      </c>
      <c r="AU431" s="199" t="s">
        <v>82</v>
      </c>
      <c r="AV431" s="13" t="s">
        <v>82</v>
      </c>
      <c r="AW431" s="13" t="s">
        <v>31</v>
      </c>
      <c r="AX431" s="13" t="s">
        <v>73</v>
      </c>
      <c r="AY431" s="199" t="s">
        <v>145</v>
      </c>
    </row>
    <row r="432" s="15" customFormat="1">
      <c r="A432" s="15"/>
      <c r="B432" s="213"/>
      <c r="C432" s="15"/>
      <c r="D432" s="198" t="s">
        <v>274</v>
      </c>
      <c r="E432" s="214" t="s">
        <v>1</v>
      </c>
      <c r="F432" s="215" t="s">
        <v>753</v>
      </c>
      <c r="G432" s="15"/>
      <c r="H432" s="216">
        <v>682.79999999999995</v>
      </c>
      <c r="I432" s="217"/>
      <c r="J432" s="15"/>
      <c r="K432" s="15"/>
      <c r="L432" s="213"/>
      <c r="M432" s="218"/>
      <c r="N432" s="219"/>
      <c r="O432" s="219"/>
      <c r="P432" s="219"/>
      <c r="Q432" s="219"/>
      <c r="R432" s="219"/>
      <c r="S432" s="219"/>
      <c r="T432" s="22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14" t="s">
        <v>274</v>
      </c>
      <c r="AU432" s="214" t="s">
        <v>82</v>
      </c>
      <c r="AV432" s="15" t="s">
        <v>146</v>
      </c>
      <c r="AW432" s="15" t="s">
        <v>31</v>
      </c>
      <c r="AX432" s="15" t="s">
        <v>80</v>
      </c>
      <c r="AY432" s="214" t="s">
        <v>145</v>
      </c>
    </row>
    <row r="433" s="12" customFormat="1" ht="22.8" customHeight="1">
      <c r="A433" s="12"/>
      <c r="B433" s="158"/>
      <c r="C433" s="12"/>
      <c r="D433" s="159" t="s">
        <v>72</v>
      </c>
      <c r="E433" s="169" t="s">
        <v>976</v>
      </c>
      <c r="F433" s="169" t="s">
        <v>977</v>
      </c>
      <c r="G433" s="12"/>
      <c r="H433" s="12"/>
      <c r="I433" s="161"/>
      <c r="J433" s="170">
        <f>BK433</f>
        <v>0</v>
      </c>
      <c r="K433" s="12"/>
      <c r="L433" s="158"/>
      <c r="M433" s="163"/>
      <c r="N433" s="164"/>
      <c r="O433" s="164"/>
      <c r="P433" s="165">
        <f>SUM(P434:P441)</f>
        <v>0</v>
      </c>
      <c r="Q433" s="164"/>
      <c r="R433" s="165">
        <f>SUM(R434:R441)</f>
        <v>0.12060200000000002</v>
      </c>
      <c r="S433" s="164"/>
      <c r="T433" s="166">
        <f>SUM(T434:T441)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159" t="s">
        <v>82</v>
      </c>
      <c r="AT433" s="167" t="s">
        <v>72</v>
      </c>
      <c r="AU433" s="167" t="s">
        <v>80</v>
      </c>
      <c r="AY433" s="159" t="s">
        <v>145</v>
      </c>
      <c r="BK433" s="168">
        <f>SUM(BK434:BK441)</f>
        <v>0</v>
      </c>
    </row>
    <row r="434" s="2" customFormat="1" ht="16.5" customHeight="1">
      <c r="A434" s="37"/>
      <c r="B434" s="171"/>
      <c r="C434" s="172" t="s">
        <v>978</v>
      </c>
      <c r="D434" s="172" t="s">
        <v>148</v>
      </c>
      <c r="E434" s="173" t="s">
        <v>979</v>
      </c>
      <c r="F434" s="174" t="s">
        <v>980</v>
      </c>
      <c r="G434" s="175" t="s">
        <v>151</v>
      </c>
      <c r="H434" s="176">
        <v>12.83</v>
      </c>
      <c r="I434" s="177"/>
      <c r="J434" s="178">
        <f>ROUND(I434*H434,2)</f>
        <v>0</v>
      </c>
      <c r="K434" s="179"/>
      <c r="L434" s="38"/>
      <c r="M434" s="180" t="s">
        <v>1</v>
      </c>
      <c r="N434" s="181" t="s">
        <v>38</v>
      </c>
      <c r="O434" s="76"/>
      <c r="P434" s="182">
        <f>O434*H434</f>
        <v>0</v>
      </c>
      <c r="Q434" s="182">
        <v>0</v>
      </c>
      <c r="R434" s="182">
        <f>Q434*H434</f>
        <v>0</v>
      </c>
      <c r="S434" s="182">
        <v>0</v>
      </c>
      <c r="T434" s="183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184" t="s">
        <v>179</v>
      </c>
      <c r="AT434" s="184" t="s">
        <v>148</v>
      </c>
      <c r="AU434" s="184" t="s">
        <v>82</v>
      </c>
      <c r="AY434" s="18" t="s">
        <v>145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8" t="s">
        <v>80</v>
      </c>
      <c r="BK434" s="185">
        <f>ROUND(I434*H434,2)</f>
        <v>0</v>
      </c>
      <c r="BL434" s="18" t="s">
        <v>179</v>
      </c>
      <c r="BM434" s="184" t="s">
        <v>981</v>
      </c>
    </row>
    <row r="435" s="14" customFormat="1">
      <c r="A435" s="14"/>
      <c r="B435" s="206"/>
      <c r="C435" s="14"/>
      <c r="D435" s="198" t="s">
        <v>274</v>
      </c>
      <c r="E435" s="207" t="s">
        <v>1</v>
      </c>
      <c r="F435" s="208" t="s">
        <v>749</v>
      </c>
      <c r="G435" s="14"/>
      <c r="H435" s="207" t="s">
        <v>1</v>
      </c>
      <c r="I435" s="209"/>
      <c r="J435" s="14"/>
      <c r="K435" s="14"/>
      <c r="L435" s="206"/>
      <c r="M435" s="210"/>
      <c r="N435" s="211"/>
      <c r="O435" s="211"/>
      <c r="P435" s="211"/>
      <c r="Q435" s="211"/>
      <c r="R435" s="211"/>
      <c r="S435" s="211"/>
      <c r="T435" s="21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07" t="s">
        <v>274</v>
      </c>
      <c r="AU435" s="207" t="s">
        <v>82</v>
      </c>
      <c r="AV435" s="14" t="s">
        <v>80</v>
      </c>
      <c r="AW435" s="14" t="s">
        <v>31</v>
      </c>
      <c r="AX435" s="14" t="s">
        <v>73</v>
      </c>
      <c r="AY435" s="207" t="s">
        <v>145</v>
      </c>
    </row>
    <row r="436" s="13" customFormat="1">
      <c r="A436" s="13"/>
      <c r="B436" s="197"/>
      <c r="C436" s="13"/>
      <c r="D436" s="198" t="s">
        <v>274</v>
      </c>
      <c r="E436" s="199" t="s">
        <v>1</v>
      </c>
      <c r="F436" s="200" t="s">
        <v>982</v>
      </c>
      <c r="G436" s="13"/>
      <c r="H436" s="201">
        <v>12.83</v>
      </c>
      <c r="I436" s="202"/>
      <c r="J436" s="13"/>
      <c r="K436" s="13"/>
      <c r="L436" s="197"/>
      <c r="M436" s="203"/>
      <c r="N436" s="204"/>
      <c r="O436" s="204"/>
      <c r="P436" s="204"/>
      <c r="Q436" s="204"/>
      <c r="R436" s="204"/>
      <c r="S436" s="204"/>
      <c r="T436" s="20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199" t="s">
        <v>274</v>
      </c>
      <c r="AU436" s="199" t="s">
        <v>82</v>
      </c>
      <c r="AV436" s="13" t="s">
        <v>82</v>
      </c>
      <c r="AW436" s="13" t="s">
        <v>31</v>
      </c>
      <c r="AX436" s="13" t="s">
        <v>73</v>
      </c>
      <c r="AY436" s="199" t="s">
        <v>145</v>
      </c>
    </row>
    <row r="437" s="15" customFormat="1">
      <c r="A437" s="15"/>
      <c r="B437" s="213"/>
      <c r="C437" s="15"/>
      <c r="D437" s="198" t="s">
        <v>274</v>
      </c>
      <c r="E437" s="214" t="s">
        <v>1</v>
      </c>
      <c r="F437" s="215" t="s">
        <v>753</v>
      </c>
      <c r="G437" s="15"/>
      <c r="H437" s="216">
        <v>12.83</v>
      </c>
      <c r="I437" s="217"/>
      <c r="J437" s="15"/>
      <c r="K437" s="15"/>
      <c r="L437" s="213"/>
      <c r="M437" s="218"/>
      <c r="N437" s="219"/>
      <c r="O437" s="219"/>
      <c r="P437" s="219"/>
      <c r="Q437" s="219"/>
      <c r="R437" s="219"/>
      <c r="S437" s="219"/>
      <c r="T437" s="22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14" t="s">
        <v>274</v>
      </c>
      <c r="AU437" s="214" t="s">
        <v>82</v>
      </c>
      <c r="AV437" s="15" t="s">
        <v>146</v>
      </c>
      <c r="AW437" s="15" t="s">
        <v>31</v>
      </c>
      <c r="AX437" s="15" t="s">
        <v>80</v>
      </c>
      <c r="AY437" s="214" t="s">
        <v>145</v>
      </c>
    </row>
    <row r="438" s="2" customFormat="1" ht="24.15" customHeight="1">
      <c r="A438" s="37"/>
      <c r="B438" s="171"/>
      <c r="C438" s="172" t="s">
        <v>694</v>
      </c>
      <c r="D438" s="172" t="s">
        <v>148</v>
      </c>
      <c r="E438" s="173" t="s">
        <v>983</v>
      </c>
      <c r="F438" s="174" t="s">
        <v>984</v>
      </c>
      <c r="G438" s="175" t="s">
        <v>151</v>
      </c>
      <c r="H438" s="176">
        <v>12.83</v>
      </c>
      <c r="I438" s="177"/>
      <c r="J438" s="178">
        <f>ROUND(I438*H438,2)</f>
        <v>0</v>
      </c>
      <c r="K438" s="179"/>
      <c r="L438" s="38"/>
      <c r="M438" s="180" t="s">
        <v>1</v>
      </c>
      <c r="N438" s="181" t="s">
        <v>38</v>
      </c>
      <c r="O438" s="76"/>
      <c r="P438" s="182">
        <f>O438*H438</f>
        <v>0</v>
      </c>
      <c r="Q438" s="182">
        <v>0.0054000000000000003</v>
      </c>
      <c r="R438" s="182">
        <f>Q438*H438</f>
        <v>0.06928200000000001</v>
      </c>
      <c r="S438" s="182">
        <v>0</v>
      </c>
      <c r="T438" s="183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4" t="s">
        <v>179</v>
      </c>
      <c r="AT438" s="184" t="s">
        <v>148</v>
      </c>
      <c r="AU438" s="184" t="s">
        <v>82</v>
      </c>
      <c r="AY438" s="18" t="s">
        <v>145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18" t="s">
        <v>80</v>
      </c>
      <c r="BK438" s="185">
        <f>ROUND(I438*H438,2)</f>
        <v>0</v>
      </c>
      <c r="BL438" s="18" t="s">
        <v>179</v>
      </c>
      <c r="BM438" s="184" t="s">
        <v>985</v>
      </c>
    </row>
    <row r="439" s="2" customFormat="1" ht="24.15" customHeight="1">
      <c r="A439" s="37"/>
      <c r="B439" s="171"/>
      <c r="C439" s="172" t="s">
        <v>986</v>
      </c>
      <c r="D439" s="172" t="s">
        <v>148</v>
      </c>
      <c r="E439" s="173" t="s">
        <v>987</v>
      </c>
      <c r="F439" s="174" t="s">
        <v>988</v>
      </c>
      <c r="G439" s="175" t="s">
        <v>151</v>
      </c>
      <c r="H439" s="176">
        <v>12.83</v>
      </c>
      <c r="I439" s="177"/>
      <c r="J439" s="178">
        <f>ROUND(I439*H439,2)</f>
        <v>0</v>
      </c>
      <c r="K439" s="179"/>
      <c r="L439" s="38"/>
      <c r="M439" s="180" t="s">
        <v>1</v>
      </c>
      <c r="N439" s="181" t="s">
        <v>38</v>
      </c>
      <c r="O439" s="76"/>
      <c r="P439" s="182">
        <f>O439*H439</f>
        <v>0</v>
      </c>
      <c r="Q439" s="182">
        <v>0.00029999999999999997</v>
      </c>
      <c r="R439" s="182">
        <f>Q439*H439</f>
        <v>0.0038489999999999996</v>
      </c>
      <c r="S439" s="182">
        <v>0</v>
      </c>
      <c r="T439" s="183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4" t="s">
        <v>179</v>
      </c>
      <c r="AT439" s="184" t="s">
        <v>148</v>
      </c>
      <c r="AU439" s="184" t="s">
        <v>82</v>
      </c>
      <c r="AY439" s="18" t="s">
        <v>145</v>
      </c>
      <c r="BE439" s="185">
        <f>IF(N439="základní",J439,0)</f>
        <v>0</v>
      </c>
      <c r="BF439" s="185">
        <f>IF(N439="snížená",J439,0)</f>
        <v>0</v>
      </c>
      <c r="BG439" s="185">
        <f>IF(N439="zákl. přenesená",J439,0)</f>
        <v>0</v>
      </c>
      <c r="BH439" s="185">
        <f>IF(N439="sníž. přenesená",J439,0)</f>
        <v>0</v>
      </c>
      <c r="BI439" s="185">
        <f>IF(N439="nulová",J439,0)</f>
        <v>0</v>
      </c>
      <c r="BJ439" s="18" t="s">
        <v>80</v>
      </c>
      <c r="BK439" s="185">
        <f>ROUND(I439*H439,2)</f>
        <v>0</v>
      </c>
      <c r="BL439" s="18" t="s">
        <v>179</v>
      </c>
      <c r="BM439" s="184" t="s">
        <v>989</v>
      </c>
    </row>
    <row r="440" s="2" customFormat="1" ht="24.15" customHeight="1">
      <c r="A440" s="37"/>
      <c r="B440" s="171"/>
      <c r="C440" s="172" t="s">
        <v>697</v>
      </c>
      <c r="D440" s="172" t="s">
        <v>148</v>
      </c>
      <c r="E440" s="173" t="s">
        <v>990</v>
      </c>
      <c r="F440" s="174" t="s">
        <v>991</v>
      </c>
      <c r="G440" s="175" t="s">
        <v>151</v>
      </c>
      <c r="H440" s="176">
        <v>12.83</v>
      </c>
      <c r="I440" s="177"/>
      <c r="J440" s="178">
        <f>ROUND(I440*H440,2)</f>
        <v>0</v>
      </c>
      <c r="K440" s="179"/>
      <c r="L440" s="38"/>
      <c r="M440" s="180" t="s">
        <v>1</v>
      </c>
      <c r="N440" s="181" t="s">
        <v>38</v>
      </c>
      <c r="O440" s="76"/>
      <c r="P440" s="182">
        <f>O440*H440</f>
        <v>0</v>
      </c>
      <c r="Q440" s="182">
        <v>0.00050000000000000001</v>
      </c>
      <c r="R440" s="182">
        <f>Q440*H440</f>
        <v>0.0064150000000000006</v>
      </c>
      <c r="S440" s="182">
        <v>0</v>
      </c>
      <c r="T440" s="183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84" t="s">
        <v>179</v>
      </c>
      <c r="AT440" s="184" t="s">
        <v>148</v>
      </c>
      <c r="AU440" s="184" t="s">
        <v>82</v>
      </c>
      <c r="AY440" s="18" t="s">
        <v>145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8" t="s">
        <v>80</v>
      </c>
      <c r="BK440" s="185">
        <f>ROUND(I440*H440,2)</f>
        <v>0</v>
      </c>
      <c r="BL440" s="18" t="s">
        <v>179</v>
      </c>
      <c r="BM440" s="184" t="s">
        <v>992</v>
      </c>
    </row>
    <row r="441" s="2" customFormat="1" ht="24.15" customHeight="1">
      <c r="A441" s="37"/>
      <c r="B441" s="171"/>
      <c r="C441" s="172" t="s">
        <v>993</v>
      </c>
      <c r="D441" s="172" t="s">
        <v>148</v>
      </c>
      <c r="E441" s="173" t="s">
        <v>994</v>
      </c>
      <c r="F441" s="174" t="s">
        <v>995</v>
      </c>
      <c r="G441" s="175" t="s">
        <v>151</v>
      </c>
      <c r="H441" s="176">
        <v>12.83</v>
      </c>
      <c r="I441" s="177"/>
      <c r="J441" s="178">
        <f>ROUND(I441*H441,2)</f>
        <v>0</v>
      </c>
      <c r="K441" s="179"/>
      <c r="L441" s="38"/>
      <c r="M441" s="180" t="s">
        <v>1</v>
      </c>
      <c r="N441" s="181" t="s">
        <v>38</v>
      </c>
      <c r="O441" s="76"/>
      <c r="P441" s="182">
        <f>O441*H441</f>
        <v>0</v>
      </c>
      <c r="Q441" s="182">
        <v>0.0032000000000000002</v>
      </c>
      <c r="R441" s="182">
        <f>Q441*H441</f>
        <v>0.041056000000000002</v>
      </c>
      <c r="S441" s="182">
        <v>0</v>
      </c>
      <c r="T441" s="183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184" t="s">
        <v>179</v>
      </c>
      <c r="AT441" s="184" t="s">
        <v>148</v>
      </c>
      <c r="AU441" s="184" t="s">
        <v>82</v>
      </c>
      <c r="AY441" s="18" t="s">
        <v>145</v>
      </c>
      <c r="BE441" s="185">
        <f>IF(N441="základní",J441,0)</f>
        <v>0</v>
      </c>
      <c r="BF441" s="185">
        <f>IF(N441="snížená",J441,0)</f>
        <v>0</v>
      </c>
      <c r="BG441" s="185">
        <f>IF(N441="zákl. přenesená",J441,0)</f>
        <v>0</v>
      </c>
      <c r="BH441" s="185">
        <f>IF(N441="sníž. přenesená",J441,0)</f>
        <v>0</v>
      </c>
      <c r="BI441" s="185">
        <f>IF(N441="nulová",J441,0)</f>
        <v>0</v>
      </c>
      <c r="BJ441" s="18" t="s">
        <v>80</v>
      </c>
      <c r="BK441" s="185">
        <f>ROUND(I441*H441,2)</f>
        <v>0</v>
      </c>
      <c r="BL441" s="18" t="s">
        <v>179</v>
      </c>
      <c r="BM441" s="184" t="s">
        <v>996</v>
      </c>
    </row>
    <row r="442" s="12" customFormat="1" ht="22.8" customHeight="1">
      <c r="A442" s="12"/>
      <c r="B442" s="158"/>
      <c r="C442" s="12"/>
      <c r="D442" s="159" t="s">
        <v>72</v>
      </c>
      <c r="E442" s="169" t="s">
        <v>997</v>
      </c>
      <c r="F442" s="169" t="s">
        <v>998</v>
      </c>
      <c r="G442" s="12"/>
      <c r="H442" s="12"/>
      <c r="I442" s="161"/>
      <c r="J442" s="170">
        <f>BK442</f>
        <v>0</v>
      </c>
      <c r="K442" s="12"/>
      <c r="L442" s="158"/>
      <c r="M442" s="163"/>
      <c r="N442" s="164"/>
      <c r="O442" s="164"/>
      <c r="P442" s="165">
        <f>SUM(P443:P453)</f>
        <v>0</v>
      </c>
      <c r="Q442" s="164"/>
      <c r="R442" s="165">
        <f>SUM(R443:R453)</f>
        <v>1.7762999999999998</v>
      </c>
      <c r="S442" s="164"/>
      <c r="T442" s="166">
        <f>SUM(T443:T453)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159" t="s">
        <v>82</v>
      </c>
      <c r="AT442" s="167" t="s">
        <v>72</v>
      </c>
      <c r="AU442" s="167" t="s">
        <v>80</v>
      </c>
      <c r="AY442" s="159" t="s">
        <v>145</v>
      </c>
      <c r="BK442" s="168">
        <f>SUM(BK443:BK453)</f>
        <v>0</v>
      </c>
    </row>
    <row r="443" s="2" customFormat="1" ht="16.5" customHeight="1">
      <c r="A443" s="37"/>
      <c r="B443" s="171"/>
      <c r="C443" s="172" t="s">
        <v>651</v>
      </c>
      <c r="D443" s="172" t="s">
        <v>148</v>
      </c>
      <c r="E443" s="173" t="s">
        <v>999</v>
      </c>
      <c r="F443" s="174" t="s">
        <v>1000</v>
      </c>
      <c r="G443" s="175" t="s">
        <v>151</v>
      </c>
      <c r="H443" s="176">
        <v>82.799999999999997</v>
      </c>
      <c r="I443" s="177"/>
      <c r="J443" s="178">
        <f>ROUND(I443*H443,2)</f>
        <v>0</v>
      </c>
      <c r="K443" s="179"/>
      <c r="L443" s="38"/>
      <c r="M443" s="180" t="s">
        <v>1</v>
      </c>
      <c r="N443" s="181" t="s">
        <v>38</v>
      </c>
      <c r="O443" s="76"/>
      <c r="P443" s="182">
        <f>O443*H443</f>
        <v>0</v>
      </c>
      <c r="Q443" s="182">
        <v>0.00029999999999999997</v>
      </c>
      <c r="R443" s="182">
        <f>Q443*H443</f>
        <v>0.024839999999999997</v>
      </c>
      <c r="S443" s="182">
        <v>0</v>
      </c>
      <c r="T443" s="183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84" t="s">
        <v>179</v>
      </c>
      <c r="AT443" s="184" t="s">
        <v>148</v>
      </c>
      <c r="AU443" s="184" t="s">
        <v>82</v>
      </c>
      <c r="AY443" s="18" t="s">
        <v>145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8" t="s">
        <v>80</v>
      </c>
      <c r="BK443" s="185">
        <f>ROUND(I443*H443,2)</f>
        <v>0</v>
      </c>
      <c r="BL443" s="18" t="s">
        <v>179</v>
      </c>
      <c r="BM443" s="184" t="s">
        <v>1001</v>
      </c>
    </row>
    <row r="444" s="2" customFormat="1" ht="24.15" customHeight="1">
      <c r="A444" s="37"/>
      <c r="B444" s="171"/>
      <c r="C444" s="172" t="s">
        <v>1002</v>
      </c>
      <c r="D444" s="172" t="s">
        <v>148</v>
      </c>
      <c r="E444" s="173" t="s">
        <v>1003</v>
      </c>
      <c r="F444" s="174" t="s">
        <v>1004</v>
      </c>
      <c r="G444" s="175" t="s">
        <v>151</v>
      </c>
      <c r="H444" s="176">
        <v>82.799999999999997</v>
      </c>
      <c r="I444" s="177"/>
      <c r="J444" s="178">
        <f>ROUND(I444*H444,2)</f>
        <v>0</v>
      </c>
      <c r="K444" s="179"/>
      <c r="L444" s="38"/>
      <c r="M444" s="180" t="s">
        <v>1</v>
      </c>
      <c r="N444" s="181" t="s">
        <v>38</v>
      </c>
      <c r="O444" s="76"/>
      <c r="P444" s="182">
        <f>O444*H444</f>
        <v>0</v>
      </c>
      <c r="Q444" s="182">
        <v>0.0015</v>
      </c>
      <c r="R444" s="182">
        <f>Q444*H444</f>
        <v>0.12420000000000001</v>
      </c>
      <c r="S444" s="182">
        <v>0</v>
      </c>
      <c r="T444" s="183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184" t="s">
        <v>179</v>
      </c>
      <c r="AT444" s="184" t="s">
        <v>148</v>
      </c>
      <c r="AU444" s="184" t="s">
        <v>82</v>
      </c>
      <c r="AY444" s="18" t="s">
        <v>145</v>
      </c>
      <c r="BE444" s="185">
        <f>IF(N444="základní",J444,0)</f>
        <v>0</v>
      </c>
      <c r="BF444" s="185">
        <f>IF(N444="snížená",J444,0)</f>
        <v>0</v>
      </c>
      <c r="BG444" s="185">
        <f>IF(N444="zákl. přenesená",J444,0)</f>
        <v>0</v>
      </c>
      <c r="BH444" s="185">
        <f>IF(N444="sníž. přenesená",J444,0)</f>
        <v>0</v>
      </c>
      <c r="BI444" s="185">
        <f>IF(N444="nulová",J444,0)</f>
        <v>0</v>
      </c>
      <c r="BJ444" s="18" t="s">
        <v>80</v>
      </c>
      <c r="BK444" s="185">
        <f>ROUND(I444*H444,2)</f>
        <v>0</v>
      </c>
      <c r="BL444" s="18" t="s">
        <v>179</v>
      </c>
      <c r="BM444" s="184" t="s">
        <v>1005</v>
      </c>
    </row>
    <row r="445" s="2" customFormat="1" ht="24.15" customHeight="1">
      <c r="A445" s="37"/>
      <c r="B445" s="171"/>
      <c r="C445" s="172" t="s">
        <v>655</v>
      </c>
      <c r="D445" s="172" t="s">
        <v>148</v>
      </c>
      <c r="E445" s="173" t="s">
        <v>1006</v>
      </c>
      <c r="F445" s="174" t="s">
        <v>1007</v>
      </c>
      <c r="G445" s="175" t="s">
        <v>151</v>
      </c>
      <c r="H445" s="176">
        <v>82.799999999999997</v>
      </c>
      <c r="I445" s="177"/>
      <c r="J445" s="178">
        <f>ROUND(I445*H445,2)</f>
        <v>0</v>
      </c>
      <c r="K445" s="179"/>
      <c r="L445" s="38"/>
      <c r="M445" s="180" t="s">
        <v>1</v>
      </c>
      <c r="N445" s="181" t="s">
        <v>38</v>
      </c>
      <c r="O445" s="76"/>
      <c r="P445" s="182">
        <f>O445*H445</f>
        <v>0</v>
      </c>
      <c r="Q445" s="182">
        <v>0.0060499999999999998</v>
      </c>
      <c r="R445" s="182">
        <f>Q445*H445</f>
        <v>0.50093999999999994</v>
      </c>
      <c r="S445" s="182">
        <v>0</v>
      </c>
      <c r="T445" s="183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4" t="s">
        <v>179</v>
      </c>
      <c r="AT445" s="184" t="s">
        <v>148</v>
      </c>
      <c r="AU445" s="184" t="s">
        <v>82</v>
      </c>
      <c r="AY445" s="18" t="s">
        <v>145</v>
      </c>
      <c r="BE445" s="185">
        <f>IF(N445="základní",J445,0)</f>
        <v>0</v>
      </c>
      <c r="BF445" s="185">
        <f>IF(N445="snížená",J445,0)</f>
        <v>0</v>
      </c>
      <c r="BG445" s="185">
        <f>IF(N445="zákl. přenesená",J445,0)</f>
        <v>0</v>
      </c>
      <c r="BH445" s="185">
        <f>IF(N445="sníž. přenesená",J445,0)</f>
        <v>0</v>
      </c>
      <c r="BI445" s="185">
        <f>IF(N445="nulová",J445,0)</f>
        <v>0</v>
      </c>
      <c r="BJ445" s="18" t="s">
        <v>80</v>
      </c>
      <c r="BK445" s="185">
        <f>ROUND(I445*H445,2)</f>
        <v>0</v>
      </c>
      <c r="BL445" s="18" t="s">
        <v>179</v>
      </c>
      <c r="BM445" s="184" t="s">
        <v>1008</v>
      </c>
    </row>
    <row r="446" s="2" customFormat="1" ht="16.5" customHeight="1">
      <c r="A446" s="37"/>
      <c r="B446" s="171"/>
      <c r="C446" s="186" t="s">
        <v>700</v>
      </c>
      <c r="D446" s="186" t="s">
        <v>164</v>
      </c>
      <c r="E446" s="187" t="s">
        <v>1009</v>
      </c>
      <c r="F446" s="188" t="s">
        <v>1010</v>
      </c>
      <c r="G446" s="189" t="s">
        <v>151</v>
      </c>
      <c r="H446" s="190">
        <v>91.079999999999998</v>
      </c>
      <c r="I446" s="191"/>
      <c r="J446" s="192">
        <f>ROUND(I446*H446,2)</f>
        <v>0</v>
      </c>
      <c r="K446" s="193"/>
      <c r="L446" s="194"/>
      <c r="M446" s="195" t="s">
        <v>1</v>
      </c>
      <c r="N446" s="196" t="s">
        <v>38</v>
      </c>
      <c r="O446" s="76"/>
      <c r="P446" s="182">
        <f>O446*H446</f>
        <v>0</v>
      </c>
      <c r="Q446" s="182">
        <v>0.0118</v>
      </c>
      <c r="R446" s="182">
        <f>Q446*H446</f>
        <v>1.0747439999999999</v>
      </c>
      <c r="S446" s="182">
        <v>0</v>
      </c>
      <c r="T446" s="183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184" t="s">
        <v>206</v>
      </c>
      <c r="AT446" s="184" t="s">
        <v>164</v>
      </c>
      <c r="AU446" s="184" t="s">
        <v>82</v>
      </c>
      <c r="AY446" s="18" t="s">
        <v>145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18" t="s">
        <v>80</v>
      </c>
      <c r="BK446" s="185">
        <f>ROUND(I446*H446,2)</f>
        <v>0</v>
      </c>
      <c r="BL446" s="18" t="s">
        <v>179</v>
      </c>
      <c r="BM446" s="184" t="s">
        <v>1011</v>
      </c>
    </row>
    <row r="447" s="2" customFormat="1" ht="21.75" customHeight="1">
      <c r="A447" s="37"/>
      <c r="B447" s="171"/>
      <c r="C447" s="172" t="s">
        <v>658</v>
      </c>
      <c r="D447" s="172" t="s">
        <v>148</v>
      </c>
      <c r="E447" s="173" t="s">
        <v>1012</v>
      </c>
      <c r="F447" s="174" t="s">
        <v>1013</v>
      </c>
      <c r="G447" s="175" t="s">
        <v>205</v>
      </c>
      <c r="H447" s="176">
        <v>39</v>
      </c>
      <c r="I447" s="177"/>
      <c r="J447" s="178">
        <f>ROUND(I447*H447,2)</f>
        <v>0</v>
      </c>
      <c r="K447" s="179"/>
      <c r="L447" s="38"/>
      <c r="M447" s="180" t="s">
        <v>1</v>
      </c>
      <c r="N447" s="181" t="s">
        <v>38</v>
      </c>
      <c r="O447" s="76"/>
      <c r="P447" s="182">
        <f>O447*H447</f>
        <v>0</v>
      </c>
      <c r="Q447" s="182">
        <v>0.00055000000000000003</v>
      </c>
      <c r="R447" s="182">
        <f>Q447*H447</f>
        <v>0.02145</v>
      </c>
      <c r="S447" s="182">
        <v>0</v>
      </c>
      <c r="T447" s="183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84" t="s">
        <v>179</v>
      </c>
      <c r="AT447" s="184" t="s">
        <v>148</v>
      </c>
      <c r="AU447" s="184" t="s">
        <v>82</v>
      </c>
      <c r="AY447" s="18" t="s">
        <v>145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18" t="s">
        <v>80</v>
      </c>
      <c r="BK447" s="185">
        <f>ROUND(I447*H447,2)</f>
        <v>0</v>
      </c>
      <c r="BL447" s="18" t="s">
        <v>179</v>
      </c>
      <c r="BM447" s="184" t="s">
        <v>1014</v>
      </c>
    </row>
    <row r="448" s="2" customFormat="1" ht="21.75" customHeight="1">
      <c r="A448" s="37"/>
      <c r="B448" s="171"/>
      <c r="C448" s="172" t="s">
        <v>1015</v>
      </c>
      <c r="D448" s="172" t="s">
        <v>148</v>
      </c>
      <c r="E448" s="173" t="s">
        <v>1016</v>
      </c>
      <c r="F448" s="174" t="s">
        <v>1017</v>
      </c>
      <c r="G448" s="175" t="s">
        <v>205</v>
      </c>
      <c r="H448" s="176">
        <v>52.799999999999997</v>
      </c>
      <c r="I448" s="177"/>
      <c r="J448" s="178">
        <f>ROUND(I448*H448,2)</f>
        <v>0</v>
      </c>
      <c r="K448" s="179"/>
      <c r="L448" s="38"/>
      <c r="M448" s="180" t="s">
        <v>1</v>
      </c>
      <c r="N448" s="181" t="s">
        <v>38</v>
      </c>
      <c r="O448" s="76"/>
      <c r="P448" s="182">
        <f>O448*H448</f>
        <v>0</v>
      </c>
      <c r="Q448" s="182">
        <v>0.00050000000000000001</v>
      </c>
      <c r="R448" s="182">
        <f>Q448*H448</f>
        <v>0.0264</v>
      </c>
      <c r="S448" s="182">
        <v>0</v>
      </c>
      <c r="T448" s="183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184" t="s">
        <v>179</v>
      </c>
      <c r="AT448" s="184" t="s">
        <v>148</v>
      </c>
      <c r="AU448" s="184" t="s">
        <v>82</v>
      </c>
      <c r="AY448" s="18" t="s">
        <v>145</v>
      </c>
      <c r="BE448" s="185">
        <f>IF(N448="základní",J448,0)</f>
        <v>0</v>
      </c>
      <c r="BF448" s="185">
        <f>IF(N448="snížená",J448,0)</f>
        <v>0</v>
      </c>
      <c r="BG448" s="185">
        <f>IF(N448="zákl. přenesená",J448,0)</f>
        <v>0</v>
      </c>
      <c r="BH448" s="185">
        <f>IF(N448="sníž. přenesená",J448,0)</f>
        <v>0</v>
      </c>
      <c r="BI448" s="185">
        <f>IF(N448="nulová",J448,0)</f>
        <v>0</v>
      </c>
      <c r="BJ448" s="18" t="s">
        <v>80</v>
      </c>
      <c r="BK448" s="185">
        <f>ROUND(I448*H448,2)</f>
        <v>0</v>
      </c>
      <c r="BL448" s="18" t="s">
        <v>179</v>
      </c>
      <c r="BM448" s="184" t="s">
        <v>1018</v>
      </c>
    </row>
    <row r="449" s="2" customFormat="1" ht="16.5" customHeight="1">
      <c r="A449" s="37"/>
      <c r="B449" s="171"/>
      <c r="C449" s="172" t="s">
        <v>1019</v>
      </c>
      <c r="D449" s="172" t="s">
        <v>148</v>
      </c>
      <c r="E449" s="173" t="s">
        <v>1020</v>
      </c>
      <c r="F449" s="174" t="s">
        <v>1021</v>
      </c>
      <c r="G449" s="175" t="s">
        <v>161</v>
      </c>
      <c r="H449" s="176">
        <v>15</v>
      </c>
      <c r="I449" s="177"/>
      <c r="J449" s="178">
        <f>ROUND(I449*H449,2)</f>
        <v>0</v>
      </c>
      <c r="K449" s="179"/>
      <c r="L449" s="38"/>
      <c r="M449" s="180" t="s">
        <v>1</v>
      </c>
      <c r="N449" s="181" t="s">
        <v>38</v>
      </c>
      <c r="O449" s="76"/>
      <c r="P449" s="182">
        <f>O449*H449</f>
        <v>0</v>
      </c>
      <c r="Q449" s="182">
        <v>0</v>
      </c>
      <c r="R449" s="182">
        <f>Q449*H449</f>
        <v>0</v>
      </c>
      <c r="S449" s="182">
        <v>0</v>
      </c>
      <c r="T449" s="183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184" t="s">
        <v>179</v>
      </c>
      <c r="AT449" s="184" t="s">
        <v>148</v>
      </c>
      <c r="AU449" s="184" t="s">
        <v>82</v>
      </c>
      <c r="AY449" s="18" t="s">
        <v>145</v>
      </c>
      <c r="BE449" s="185">
        <f>IF(N449="základní",J449,0)</f>
        <v>0</v>
      </c>
      <c r="BF449" s="185">
        <f>IF(N449="snížená",J449,0)</f>
        <v>0</v>
      </c>
      <c r="BG449" s="185">
        <f>IF(N449="zákl. přenesená",J449,0)</f>
        <v>0</v>
      </c>
      <c r="BH449" s="185">
        <f>IF(N449="sníž. přenesená",J449,0)</f>
        <v>0</v>
      </c>
      <c r="BI449" s="185">
        <f>IF(N449="nulová",J449,0)</f>
        <v>0</v>
      </c>
      <c r="BJ449" s="18" t="s">
        <v>80</v>
      </c>
      <c r="BK449" s="185">
        <f>ROUND(I449*H449,2)</f>
        <v>0</v>
      </c>
      <c r="BL449" s="18" t="s">
        <v>179</v>
      </c>
      <c r="BM449" s="184" t="s">
        <v>1022</v>
      </c>
    </row>
    <row r="450" s="2" customFormat="1" ht="16.5" customHeight="1">
      <c r="A450" s="37"/>
      <c r="B450" s="171"/>
      <c r="C450" s="172" t="s">
        <v>1023</v>
      </c>
      <c r="D450" s="172" t="s">
        <v>148</v>
      </c>
      <c r="E450" s="173" t="s">
        <v>1024</v>
      </c>
      <c r="F450" s="174" t="s">
        <v>1025</v>
      </c>
      <c r="G450" s="175" t="s">
        <v>161</v>
      </c>
      <c r="H450" s="176">
        <v>8</v>
      </c>
      <c r="I450" s="177"/>
      <c r="J450" s="178">
        <f>ROUND(I450*H450,2)</f>
        <v>0</v>
      </c>
      <c r="K450" s="179"/>
      <c r="L450" s="38"/>
      <c r="M450" s="180" t="s">
        <v>1</v>
      </c>
      <c r="N450" s="181" t="s">
        <v>38</v>
      </c>
      <c r="O450" s="76"/>
      <c r="P450" s="182">
        <f>O450*H450</f>
        <v>0</v>
      </c>
      <c r="Q450" s="182">
        <v>0</v>
      </c>
      <c r="R450" s="182">
        <f>Q450*H450</f>
        <v>0</v>
      </c>
      <c r="S450" s="182">
        <v>0</v>
      </c>
      <c r="T450" s="183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184" t="s">
        <v>179</v>
      </c>
      <c r="AT450" s="184" t="s">
        <v>148</v>
      </c>
      <c r="AU450" s="184" t="s">
        <v>82</v>
      </c>
      <c r="AY450" s="18" t="s">
        <v>145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18" t="s">
        <v>80</v>
      </c>
      <c r="BK450" s="185">
        <f>ROUND(I450*H450,2)</f>
        <v>0</v>
      </c>
      <c r="BL450" s="18" t="s">
        <v>179</v>
      </c>
      <c r="BM450" s="184" t="s">
        <v>1026</v>
      </c>
    </row>
    <row r="451" s="2" customFormat="1" ht="16.5" customHeight="1">
      <c r="A451" s="37"/>
      <c r="B451" s="171"/>
      <c r="C451" s="172" t="s">
        <v>1027</v>
      </c>
      <c r="D451" s="172" t="s">
        <v>148</v>
      </c>
      <c r="E451" s="173" t="s">
        <v>1028</v>
      </c>
      <c r="F451" s="174" t="s">
        <v>1029</v>
      </c>
      <c r="G451" s="175" t="s">
        <v>161</v>
      </c>
      <c r="H451" s="176">
        <v>154</v>
      </c>
      <c r="I451" s="177"/>
      <c r="J451" s="178">
        <f>ROUND(I451*H451,2)</f>
        <v>0</v>
      </c>
      <c r="K451" s="179"/>
      <c r="L451" s="38"/>
      <c r="M451" s="180" t="s">
        <v>1</v>
      </c>
      <c r="N451" s="181" t="s">
        <v>38</v>
      </c>
      <c r="O451" s="76"/>
      <c r="P451" s="182">
        <f>O451*H451</f>
        <v>0</v>
      </c>
      <c r="Q451" s="182">
        <v>0</v>
      </c>
      <c r="R451" s="182">
        <f>Q451*H451</f>
        <v>0</v>
      </c>
      <c r="S451" s="182">
        <v>0</v>
      </c>
      <c r="T451" s="183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4" t="s">
        <v>179</v>
      </c>
      <c r="AT451" s="184" t="s">
        <v>148</v>
      </c>
      <c r="AU451" s="184" t="s">
        <v>82</v>
      </c>
      <c r="AY451" s="18" t="s">
        <v>145</v>
      </c>
      <c r="BE451" s="185">
        <f>IF(N451="základní",J451,0)</f>
        <v>0</v>
      </c>
      <c r="BF451" s="185">
        <f>IF(N451="snížená",J451,0)</f>
        <v>0</v>
      </c>
      <c r="BG451" s="185">
        <f>IF(N451="zákl. přenesená",J451,0)</f>
        <v>0</v>
      </c>
      <c r="BH451" s="185">
        <f>IF(N451="sníž. přenesená",J451,0)</f>
        <v>0</v>
      </c>
      <c r="BI451" s="185">
        <f>IF(N451="nulová",J451,0)</f>
        <v>0</v>
      </c>
      <c r="BJ451" s="18" t="s">
        <v>80</v>
      </c>
      <c r="BK451" s="185">
        <f>ROUND(I451*H451,2)</f>
        <v>0</v>
      </c>
      <c r="BL451" s="18" t="s">
        <v>179</v>
      </c>
      <c r="BM451" s="184" t="s">
        <v>1030</v>
      </c>
    </row>
    <row r="452" s="2" customFormat="1" ht="24.15" customHeight="1">
      <c r="A452" s="37"/>
      <c r="B452" s="171"/>
      <c r="C452" s="172" t="s">
        <v>1031</v>
      </c>
      <c r="D452" s="172" t="s">
        <v>148</v>
      </c>
      <c r="E452" s="173" t="s">
        <v>1032</v>
      </c>
      <c r="F452" s="174" t="s">
        <v>1033</v>
      </c>
      <c r="G452" s="175" t="s">
        <v>151</v>
      </c>
      <c r="H452" s="176">
        <v>82.799999999999997</v>
      </c>
      <c r="I452" s="177"/>
      <c r="J452" s="178">
        <f>ROUND(I452*H452,2)</f>
        <v>0</v>
      </c>
      <c r="K452" s="179"/>
      <c r="L452" s="38"/>
      <c r="M452" s="180" t="s">
        <v>1</v>
      </c>
      <c r="N452" s="181" t="s">
        <v>38</v>
      </c>
      <c r="O452" s="76"/>
      <c r="P452" s="182">
        <f>O452*H452</f>
        <v>0</v>
      </c>
      <c r="Q452" s="182">
        <v>4.5000000000000003E-05</v>
      </c>
      <c r="R452" s="182">
        <f>Q452*H452</f>
        <v>0.0037260000000000001</v>
      </c>
      <c r="S452" s="182">
        <v>0</v>
      </c>
      <c r="T452" s="183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184" t="s">
        <v>179</v>
      </c>
      <c r="AT452" s="184" t="s">
        <v>148</v>
      </c>
      <c r="AU452" s="184" t="s">
        <v>82</v>
      </c>
      <c r="AY452" s="18" t="s">
        <v>145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18" t="s">
        <v>80</v>
      </c>
      <c r="BK452" s="185">
        <f>ROUND(I452*H452,2)</f>
        <v>0</v>
      </c>
      <c r="BL452" s="18" t="s">
        <v>179</v>
      </c>
      <c r="BM452" s="184" t="s">
        <v>1034</v>
      </c>
    </row>
    <row r="453" s="2" customFormat="1" ht="24.15" customHeight="1">
      <c r="A453" s="37"/>
      <c r="B453" s="171"/>
      <c r="C453" s="172" t="s">
        <v>1035</v>
      </c>
      <c r="D453" s="172" t="s">
        <v>148</v>
      </c>
      <c r="E453" s="173" t="s">
        <v>1036</v>
      </c>
      <c r="F453" s="174" t="s">
        <v>1037</v>
      </c>
      <c r="G453" s="175" t="s">
        <v>326</v>
      </c>
      <c r="H453" s="176">
        <v>1.776</v>
      </c>
      <c r="I453" s="177"/>
      <c r="J453" s="178">
        <f>ROUND(I453*H453,2)</f>
        <v>0</v>
      </c>
      <c r="K453" s="179"/>
      <c r="L453" s="38"/>
      <c r="M453" s="180" t="s">
        <v>1</v>
      </c>
      <c r="N453" s="181" t="s">
        <v>38</v>
      </c>
      <c r="O453" s="76"/>
      <c r="P453" s="182">
        <f>O453*H453</f>
        <v>0</v>
      </c>
      <c r="Q453" s="182">
        <v>0</v>
      </c>
      <c r="R453" s="182">
        <f>Q453*H453</f>
        <v>0</v>
      </c>
      <c r="S453" s="182">
        <v>0</v>
      </c>
      <c r="T453" s="183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4" t="s">
        <v>179</v>
      </c>
      <c r="AT453" s="184" t="s">
        <v>148</v>
      </c>
      <c r="AU453" s="184" t="s">
        <v>82</v>
      </c>
      <c r="AY453" s="18" t="s">
        <v>145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18" t="s">
        <v>80</v>
      </c>
      <c r="BK453" s="185">
        <f>ROUND(I453*H453,2)</f>
        <v>0</v>
      </c>
      <c r="BL453" s="18" t="s">
        <v>179</v>
      </c>
      <c r="BM453" s="184" t="s">
        <v>1038</v>
      </c>
    </row>
    <row r="454" s="12" customFormat="1" ht="22.8" customHeight="1">
      <c r="A454" s="12"/>
      <c r="B454" s="158"/>
      <c r="C454" s="12"/>
      <c r="D454" s="159" t="s">
        <v>72</v>
      </c>
      <c r="E454" s="169" t="s">
        <v>1039</v>
      </c>
      <c r="F454" s="169" t="s">
        <v>1040</v>
      </c>
      <c r="G454" s="12"/>
      <c r="H454" s="12"/>
      <c r="I454" s="161"/>
      <c r="J454" s="170">
        <f>BK454</f>
        <v>0</v>
      </c>
      <c r="K454" s="12"/>
      <c r="L454" s="158"/>
      <c r="M454" s="163"/>
      <c r="N454" s="164"/>
      <c r="O454" s="164"/>
      <c r="P454" s="165">
        <f>SUM(P455:P459)</f>
        <v>0</v>
      </c>
      <c r="Q454" s="164"/>
      <c r="R454" s="165">
        <f>SUM(R455:R459)</f>
        <v>0.22769329868000002</v>
      </c>
      <c r="S454" s="164"/>
      <c r="T454" s="166">
        <f>SUM(T455:T459)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159" t="s">
        <v>82</v>
      </c>
      <c r="AT454" s="167" t="s">
        <v>72</v>
      </c>
      <c r="AU454" s="167" t="s">
        <v>80</v>
      </c>
      <c r="AY454" s="159" t="s">
        <v>145</v>
      </c>
      <c r="BK454" s="168">
        <f>SUM(BK455:BK459)</f>
        <v>0</v>
      </c>
    </row>
    <row r="455" s="2" customFormat="1" ht="37.8" customHeight="1">
      <c r="A455" s="37"/>
      <c r="B455" s="171"/>
      <c r="C455" s="172" t="s">
        <v>1041</v>
      </c>
      <c r="D455" s="172" t="s">
        <v>148</v>
      </c>
      <c r="E455" s="173" t="s">
        <v>1042</v>
      </c>
      <c r="F455" s="174" t="s">
        <v>1043</v>
      </c>
      <c r="G455" s="175" t="s">
        <v>151</v>
      </c>
      <c r="H455" s="176">
        <v>374.24000000000001</v>
      </c>
      <c r="I455" s="177"/>
      <c r="J455" s="178">
        <f>ROUND(I455*H455,2)</f>
        <v>0</v>
      </c>
      <c r="K455" s="179"/>
      <c r="L455" s="38"/>
      <c r="M455" s="180" t="s">
        <v>1</v>
      </c>
      <c r="N455" s="181" t="s">
        <v>38</v>
      </c>
      <c r="O455" s="76"/>
      <c r="P455" s="182">
        <f>O455*H455</f>
        <v>0</v>
      </c>
      <c r="Q455" s="182">
        <v>2.4232000000000001E-05</v>
      </c>
      <c r="R455" s="182">
        <f>Q455*H455</f>
        <v>0.0090685836800000006</v>
      </c>
      <c r="S455" s="182">
        <v>0</v>
      </c>
      <c r="T455" s="183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84" t="s">
        <v>179</v>
      </c>
      <c r="AT455" s="184" t="s">
        <v>148</v>
      </c>
      <c r="AU455" s="184" t="s">
        <v>82</v>
      </c>
      <c r="AY455" s="18" t="s">
        <v>145</v>
      </c>
      <c r="BE455" s="185">
        <f>IF(N455="základní",J455,0)</f>
        <v>0</v>
      </c>
      <c r="BF455" s="185">
        <f>IF(N455="snížená",J455,0)</f>
        <v>0</v>
      </c>
      <c r="BG455" s="185">
        <f>IF(N455="zákl. přenesená",J455,0)</f>
        <v>0</v>
      </c>
      <c r="BH455" s="185">
        <f>IF(N455="sníž. přenesená",J455,0)</f>
        <v>0</v>
      </c>
      <c r="BI455" s="185">
        <f>IF(N455="nulová",J455,0)</f>
        <v>0</v>
      </c>
      <c r="BJ455" s="18" t="s">
        <v>80</v>
      </c>
      <c r="BK455" s="185">
        <f>ROUND(I455*H455,2)</f>
        <v>0</v>
      </c>
      <c r="BL455" s="18" t="s">
        <v>179</v>
      </c>
      <c r="BM455" s="184" t="s">
        <v>1044</v>
      </c>
    </row>
    <row r="456" s="2" customFormat="1" ht="44.25" customHeight="1">
      <c r="A456" s="37"/>
      <c r="B456" s="171"/>
      <c r="C456" s="172" t="s">
        <v>1045</v>
      </c>
      <c r="D456" s="172" t="s">
        <v>148</v>
      </c>
      <c r="E456" s="173" t="s">
        <v>1046</v>
      </c>
      <c r="F456" s="174" t="s">
        <v>1047</v>
      </c>
      <c r="G456" s="175" t="s">
        <v>151</v>
      </c>
      <c r="H456" s="176">
        <v>374.24000000000001</v>
      </c>
      <c r="I456" s="177"/>
      <c r="J456" s="178">
        <f>ROUND(I456*H456,2)</f>
        <v>0</v>
      </c>
      <c r="K456" s="179"/>
      <c r="L456" s="38"/>
      <c r="M456" s="180" t="s">
        <v>1</v>
      </c>
      <c r="N456" s="181" t="s">
        <v>38</v>
      </c>
      <c r="O456" s="76"/>
      <c r="P456" s="182">
        <f>O456*H456</f>
        <v>0</v>
      </c>
      <c r="Q456" s="182">
        <v>0.00021599999999999999</v>
      </c>
      <c r="R456" s="182">
        <f>Q456*H456</f>
        <v>0.080835839999999992</v>
      </c>
      <c r="S456" s="182">
        <v>0</v>
      </c>
      <c r="T456" s="183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84" t="s">
        <v>179</v>
      </c>
      <c r="AT456" s="184" t="s">
        <v>148</v>
      </c>
      <c r="AU456" s="184" t="s">
        <v>82</v>
      </c>
      <c r="AY456" s="18" t="s">
        <v>145</v>
      </c>
      <c r="BE456" s="185">
        <f>IF(N456="základní",J456,0)</f>
        <v>0</v>
      </c>
      <c r="BF456" s="185">
        <f>IF(N456="snížená",J456,0)</f>
        <v>0</v>
      </c>
      <c r="BG456" s="185">
        <f>IF(N456="zákl. přenesená",J456,0)</f>
        <v>0</v>
      </c>
      <c r="BH456" s="185">
        <f>IF(N456="sníž. přenesená",J456,0)</f>
        <v>0</v>
      </c>
      <c r="BI456" s="185">
        <f>IF(N456="nulová",J456,0)</f>
        <v>0</v>
      </c>
      <c r="BJ456" s="18" t="s">
        <v>80</v>
      </c>
      <c r="BK456" s="185">
        <f>ROUND(I456*H456,2)</f>
        <v>0</v>
      </c>
      <c r="BL456" s="18" t="s">
        <v>179</v>
      </c>
      <c r="BM456" s="184" t="s">
        <v>1048</v>
      </c>
    </row>
    <row r="457" s="2" customFormat="1" ht="24.15" customHeight="1">
      <c r="A457" s="37"/>
      <c r="B457" s="171"/>
      <c r="C457" s="172" t="s">
        <v>1049</v>
      </c>
      <c r="D457" s="172" t="s">
        <v>148</v>
      </c>
      <c r="E457" s="173" t="s">
        <v>1050</v>
      </c>
      <c r="F457" s="174" t="s">
        <v>1051</v>
      </c>
      <c r="G457" s="175" t="s">
        <v>151</v>
      </c>
      <c r="H457" s="176">
        <v>318.69999999999999</v>
      </c>
      <c r="I457" s="177"/>
      <c r="J457" s="178">
        <f>ROUND(I457*H457,2)</f>
        <v>0</v>
      </c>
      <c r="K457" s="179"/>
      <c r="L457" s="38"/>
      <c r="M457" s="180" t="s">
        <v>1</v>
      </c>
      <c r="N457" s="181" t="s">
        <v>38</v>
      </c>
      <c r="O457" s="76"/>
      <c r="P457" s="182">
        <f>O457*H457</f>
        <v>0</v>
      </c>
      <c r="Q457" s="182">
        <v>0.00012765000000000001</v>
      </c>
      <c r="R457" s="182">
        <f>Q457*H457</f>
        <v>0.040682055000000002</v>
      </c>
      <c r="S457" s="182">
        <v>0</v>
      </c>
      <c r="T457" s="183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84" t="s">
        <v>179</v>
      </c>
      <c r="AT457" s="184" t="s">
        <v>148</v>
      </c>
      <c r="AU457" s="184" t="s">
        <v>82</v>
      </c>
      <c r="AY457" s="18" t="s">
        <v>145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18" t="s">
        <v>80</v>
      </c>
      <c r="BK457" s="185">
        <f>ROUND(I457*H457,2)</f>
        <v>0</v>
      </c>
      <c r="BL457" s="18" t="s">
        <v>179</v>
      </c>
      <c r="BM457" s="184" t="s">
        <v>1052</v>
      </c>
    </row>
    <row r="458" s="2" customFormat="1" ht="24.15" customHeight="1">
      <c r="A458" s="37"/>
      <c r="B458" s="171"/>
      <c r="C458" s="172" t="s">
        <v>1053</v>
      </c>
      <c r="D458" s="172" t="s">
        <v>148</v>
      </c>
      <c r="E458" s="173" t="s">
        <v>1054</v>
      </c>
      <c r="F458" s="174" t="s">
        <v>1055</v>
      </c>
      <c r="G458" s="175" t="s">
        <v>151</v>
      </c>
      <c r="H458" s="176">
        <v>660.10000000000002</v>
      </c>
      <c r="I458" s="177"/>
      <c r="J458" s="178">
        <f>ROUND(I458*H458,2)</f>
        <v>0</v>
      </c>
      <c r="K458" s="179"/>
      <c r="L458" s="38"/>
      <c r="M458" s="180" t="s">
        <v>1</v>
      </c>
      <c r="N458" s="181" t="s">
        <v>38</v>
      </c>
      <c r="O458" s="76"/>
      <c r="P458" s="182">
        <f>O458*H458</f>
        <v>0</v>
      </c>
      <c r="Q458" s="182">
        <v>0.00013899999999999999</v>
      </c>
      <c r="R458" s="182">
        <f>Q458*H458</f>
        <v>0.091753899999999999</v>
      </c>
      <c r="S458" s="182">
        <v>0</v>
      </c>
      <c r="T458" s="183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84" t="s">
        <v>179</v>
      </c>
      <c r="AT458" s="184" t="s">
        <v>148</v>
      </c>
      <c r="AU458" s="184" t="s">
        <v>82</v>
      </c>
      <c r="AY458" s="18" t="s">
        <v>145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18" t="s">
        <v>80</v>
      </c>
      <c r="BK458" s="185">
        <f>ROUND(I458*H458,2)</f>
        <v>0</v>
      </c>
      <c r="BL458" s="18" t="s">
        <v>179</v>
      </c>
      <c r="BM458" s="184" t="s">
        <v>1056</v>
      </c>
    </row>
    <row r="459" s="2" customFormat="1" ht="24.15" customHeight="1">
      <c r="A459" s="37"/>
      <c r="B459" s="171"/>
      <c r="C459" s="172" t="s">
        <v>1057</v>
      </c>
      <c r="D459" s="172" t="s">
        <v>148</v>
      </c>
      <c r="E459" s="173" t="s">
        <v>1058</v>
      </c>
      <c r="F459" s="174" t="s">
        <v>1059</v>
      </c>
      <c r="G459" s="175" t="s">
        <v>151</v>
      </c>
      <c r="H459" s="176">
        <v>32.840000000000003</v>
      </c>
      <c r="I459" s="177"/>
      <c r="J459" s="178">
        <f>ROUND(I459*H459,2)</f>
        <v>0</v>
      </c>
      <c r="K459" s="179"/>
      <c r="L459" s="38"/>
      <c r="M459" s="180" t="s">
        <v>1</v>
      </c>
      <c r="N459" s="181" t="s">
        <v>38</v>
      </c>
      <c r="O459" s="76"/>
      <c r="P459" s="182">
        <f>O459*H459</f>
        <v>0</v>
      </c>
      <c r="Q459" s="182">
        <v>0.00016300000000000001</v>
      </c>
      <c r="R459" s="182">
        <f>Q459*H459</f>
        <v>0.0053529200000000006</v>
      </c>
      <c r="S459" s="182">
        <v>0</v>
      </c>
      <c r="T459" s="183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4" t="s">
        <v>179</v>
      </c>
      <c r="AT459" s="184" t="s">
        <v>148</v>
      </c>
      <c r="AU459" s="184" t="s">
        <v>82</v>
      </c>
      <c r="AY459" s="18" t="s">
        <v>145</v>
      </c>
      <c r="BE459" s="185">
        <f>IF(N459="základní",J459,0)</f>
        <v>0</v>
      </c>
      <c r="BF459" s="185">
        <f>IF(N459="snížená",J459,0)</f>
        <v>0</v>
      </c>
      <c r="BG459" s="185">
        <f>IF(N459="zákl. přenesená",J459,0)</f>
        <v>0</v>
      </c>
      <c r="BH459" s="185">
        <f>IF(N459="sníž. přenesená",J459,0)</f>
        <v>0</v>
      </c>
      <c r="BI459" s="185">
        <f>IF(N459="nulová",J459,0)</f>
        <v>0</v>
      </c>
      <c r="BJ459" s="18" t="s">
        <v>80</v>
      </c>
      <c r="BK459" s="185">
        <f>ROUND(I459*H459,2)</f>
        <v>0</v>
      </c>
      <c r="BL459" s="18" t="s">
        <v>179</v>
      </c>
      <c r="BM459" s="184" t="s">
        <v>1060</v>
      </c>
    </row>
    <row r="460" s="12" customFormat="1" ht="22.8" customHeight="1">
      <c r="A460" s="12"/>
      <c r="B460" s="158"/>
      <c r="C460" s="12"/>
      <c r="D460" s="159" t="s">
        <v>72</v>
      </c>
      <c r="E460" s="169" t="s">
        <v>1061</v>
      </c>
      <c r="F460" s="169" t="s">
        <v>1062</v>
      </c>
      <c r="G460" s="12"/>
      <c r="H460" s="12"/>
      <c r="I460" s="161"/>
      <c r="J460" s="170">
        <f>BK460</f>
        <v>0</v>
      </c>
      <c r="K460" s="12"/>
      <c r="L460" s="158"/>
      <c r="M460" s="163"/>
      <c r="N460" s="164"/>
      <c r="O460" s="164"/>
      <c r="P460" s="165">
        <f>SUM(P461:P464)</f>
        <v>0</v>
      </c>
      <c r="Q460" s="164"/>
      <c r="R460" s="165">
        <f>SUM(R461:R464)</f>
        <v>0.81353979519999997</v>
      </c>
      <c r="S460" s="164"/>
      <c r="T460" s="166">
        <f>SUM(T461:T464)</f>
        <v>0.150561</v>
      </c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R460" s="159" t="s">
        <v>82</v>
      </c>
      <c r="AT460" s="167" t="s">
        <v>72</v>
      </c>
      <c r="AU460" s="167" t="s">
        <v>80</v>
      </c>
      <c r="AY460" s="159" t="s">
        <v>145</v>
      </c>
      <c r="BK460" s="168">
        <f>SUM(BK461:BK464)</f>
        <v>0</v>
      </c>
    </row>
    <row r="461" s="2" customFormat="1" ht="33" customHeight="1">
      <c r="A461" s="37"/>
      <c r="B461" s="171"/>
      <c r="C461" s="172" t="s">
        <v>1063</v>
      </c>
      <c r="D461" s="172" t="s">
        <v>148</v>
      </c>
      <c r="E461" s="173" t="s">
        <v>1064</v>
      </c>
      <c r="F461" s="174" t="s">
        <v>1065</v>
      </c>
      <c r="G461" s="175" t="s">
        <v>151</v>
      </c>
      <c r="H461" s="176">
        <v>1003.74</v>
      </c>
      <c r="I461" s="177"/>
      <c r="J461" s="178">
        <f>ROUND(I461*H461,2)</f>
        <v>0</v>
      </c>
      <c r="K461" s="179"/>
      <c r="L461" s="38"/>
      <c r="M461" s="180" t="s">
        <v>1</v>
      </c>
      <c r="N461" s="181" t="s">
        <v>38</v>
      </c>
      <c r="O461" s="76"/>
      <c r="P461" s="182">
        <f>O461*H461</f>
        <v>0</v>
      </c>
      <c r="Q461" s="182">
        <v>2.08E-06</v>
      </c>
      <c r="R461" s="182">
        <f>Q461*H461</f>
        <v>0.0020877792000000002</v>
      </c>
      <c r="S461" s="182">
        <v>0.00014999999999999999</v>
      </c>
      <c r="T461" s="183">
        <f>S461*H461</f>
        <v>0.150561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184" t="s">
        <v>179</v>
      </c>
      <c r="AT461" s="184" t="s">
        <v>148</v>
      </c>
      <c r="AU461" s="184" t="s">
        <v>82</v>
      </c>
      <c r="AY461" s="18" t="s">
        <v>145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18" t="s">
        <v>80</v>
      </c>
      <c r="BK461" s="185">
        <f>ROUND(I461*H461,2)</f>
        <v>0</v>
      </c>
      <c r="BL461" s="18" t="s">
        <v>179</v>
      </c>
      <c r="BM461" s="184" t="s">
        <v>1066</v>
      </c>
    </row>
    <row r="462" s="2" customFormat="1" ht="24.15" customHeight="1">
      <c r="A462" s="37"/>
      <c r="B462" s="171"/>
      <c r="C462" s="172" t="s">
        <v>1067</v>
      </c>
      <c r="D462" s="172" t="s">
        <v>148</v>
      </c>
      <c r="E462" s="173" t="s">
        <v>1068</v>
      </c>
      <c r="F462" s="174" t="s">
        <v>1069</v>
      </c>
      <c r="G462" s="175" t="s">
        <v>151</v>
      </c>
      <c r="H462" s="176">
        <v>1003.74</v>
      </c>
      <c r="I462" s="177"/>
      <c r="J462" s="178">
        <f>ROUND(I462*H462,2)</f>
        <v>0</v>
      </c>
      <c r="K462" s="179"/>
      <c r="L462" s="38"/>
      <c r="M462" s="180" t="s">
        <v>1</v>
      </c>
      <c r="N462" s="181" t="s">
        <v>38</v>
      </c>
      <c r="O462" s="76"/>
      <c r="P462" s="182">
        <f>O462*H462</f>
        <v>0</v>
      </c>
      <c r="Q462" s="182">
        <v>0.00044000000000000002</v>
      </c>
      <c r="R462" s="182">
        <f>Q462*H462</f>
        <v>0.44164560000000003</v>
      </c>
      <c r="S462" s="182">
        <v>0</v>
      </c>
      <c r="T462" s="183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4" t="s">
        <v>179</v>
      </c>
      <c r="AT462" s="184" t="s">
        <v>148</v>
      </c>
      <c r="AU462" s="184" t="s">
        <v>82</v>
      </c>
      <c r="AY462" s="18" t="s">
        <v>145</v>
      </c>
      <c r="BE462" s="185">
        <f>IF(N462="základní",J462,0)</f>
        <v>0</v>
      </c>
      <c r="BF462" s="185">
        <f>IF(N462="snížená",J462,0)</f>
        <v>0</v>
      </c>
      <c r="BG462" s="185">
        <f>IF(N462="zákl. přenesená",J462,0)</f>
        <v>0</v>
      </c>
      <c r="BH462" s="185">
        <f>IF(N462="sníž. přenesená",J462,0)</f>
        <v>0</v>
      </c>
      <c r="BI462" s="185">
        <f>IF(N462="nulová",J462,0)</f>
        <v>0</v>
      </c>
      <c r="BJ462" s="18" t="s">
        <v>80</v>
      </c>
      <c r="BK462" s="185">
        <f>ROUND(I462*H462,2)</f>
        <v>0</v>
      </c>
      <c r="BL462" s="18" t="s">
        <v>179</v>
      </c>
      <c r="BM462" s="184" t="s">
        <v>1070</v>
      </c>
    </row>
    <row r="463" s="2" customFormat="1" ht="24.15" customHeight="1">
      <c r="A463" s="37"/>
      <c r="B463" s="171"/>
      <c r="C463" s="172" t="s">
        <v>1071</v>
      </c>
      <c r="D463" s="172" t="s">
        <v>148</v>
      </c>
      <c r="E463" s="173" t="s">
        <v>1072</v>
      </c>
      <c r="F463" s="174" t="s">
        <v>1073</v>
      </c>
      <c r="G463" s="175" t="s">
        <v>151</v>
      </c>
      <c r="H463" s="176">
        <v>1003.74</v>
      </c>
      <c r="I463" s="177"/>
      <c r="J463" s="178">
        <f>ROUND(I463*H463,2)</f>
        <v>0</v>
      </c>
      <c r="K463" s="179"/>
      <c r="L463" s="38"/>
      <c r="M463" s="180" t="s">
        <v>1</v>
      </c>
      <c r="N463" s="181" t="s">
        <v>38</v>
      </c>
      <c r="O463" s="76"/>
      <c r="P463" s="182">
        <f>O463*H463</f>
        <v>0</v>
      </c>
      <c r="Q463" s="182">
        <v>0.00025839999999999999</v>
      </c>
      <c r="R463" s="182">
        <f>Q463*H463</f>
        <v>0.25936641599999999</v>
      </c>
      <c r="S463" s="182">
        <v>0</v>
      </c>
      <c r="T463" s="183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184" t="s">
        <v>179</v>
      </c>
      <c r="AT463" s="184" t="s">
        <v>148</v>
      </c>
      <c r="AU463" s="184" t="s">
        <v>82</v>
      </c>
      <c r="AY463" s="18" t="s">
        <v>145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18" t="s">
        <v>80</v>
      </c>
      <c r="BK463" s="185">
        <f>ROUND(I463*H463,2)</f>
        <v>0</v>
      </c>
      <c r="BL463" s="18" t="s">
        <v>179</v>
      </c>
      <c r="BM463" s="184" t="s">
        <v>1074</v>
      </c>
    </row>
    <row r="464" s="2" customFormat="1" ht="33" customHeight="1">
      <c r="A464" s="37"/>
      <c r="B464" s="171"/>
      <c r="C464" s="172" t="s">
        <v>1075</v>
      </c>
      <c r="D464" s="172" t="s">
        <v>148</v>
      </c>
      <c r="E464" s="173" t="s">
        <v>1076</v>
      </c>
      <c r="F464" s="174" t="s">
        <v>1077</v>
      </c>
      <c r="G464" s="175" t="s">
        <v>151</v>
      </c>
      <c r="H464" s="176">
        <v>276.10000000000002</v>
      </c>
      <c r="I464" s="177"/>
      <c r="J464" s="178">
        <f>ROUND(I464*H464,2)</f>
        <v>0</v>
      </c>
      <c r="K464" s="179"/>
      <c r="L464" s="38"/>
      <c r="M464" s="180" t="s">
        <v>1</v>
      </c>
      <c r="N464" s="181" t="s">
        <v>38</v>
      </c>
      <c r="O464" s="76"/>
      <c r="P464" s="182">
        <f>O464*H464</f>
        <v>0</v>
      </c>
      <c r="Q464" s="182">
        <v>0.00040000000000000002</v>
      </c>
      <c r="R464" s="182">
        <f>Q464*H464</f>
        <v>0.11044000000000001</v>
      </c>
      <c r="S464" s="182">
        <v>0</v>
      </c>
      <c r="T464" s="183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4" t="s">
        <v>179</v>
      </c>
      <c r="AT464" s="184" t="s">
        <v>148</v>
      </c>
      <c r="AU464" s="184" t="s">
        <v>82</v>
      </c>
      <c r="AY464" s="18" t="s">
        <v>145</v>
      </c>
      <c r="BE464" s="185">
        <f>IF(N464="základní",J464,0)</f>
        <v>0</v>
      </c>
      <c r="BF464" s="185">
        <f>IF(N464="snížená",J464,0)</f>
        <v>0</v>
      </c>
      <c r="BG464" s="185">
        <f>IF(N464="zákl. přenesená",J464,0)</f>
        <v>0</v>
      </c>
      <c r="BH464" s="185">
        <f>IF(N464="sníž. přenesená",J464,0)</f>
        <v>0</v>
      </c>
      <c r="BI464" s="185">
        <f>IF(N464="nulová",J464,0)</f>
        <v>0</v>
      </c>
      <c r="BJ464" s="18" t="s">
        <v>80</v>
      </c>
      <c r="BK464" s="185">
        <f>ROUND(I464*H464,2)</f>
        <v>0</v>
      </c>
      <c r="BL464" s="18" t="s">
        <v>179</v>
      </c>
      <c r="BM464" s="184" t="s">
        <v>1078</v>
      </c>
    </row>
    <row r="465" s="12" customFormat="1" ht="25.92" customHeight="1">
      <c r="A465" s="12"/>
      <c r="B465" s="158"/>
      <c r="C465" s="12"/>
      <c r="D465" s="159" t="s">
        <v>72</v>
      </c>
      <c r="E465" s="160" t="s">
        <v>1079</v>
      </c>
      <c r="F465" s="160" t="s">
        <v>1080</v>
      </c>
      <c r="G465" s="12"/>
      <c r="H465" s="12"/>
      <c r="I465" s="161"/>
      <c r="J465" s="162">
        <f>BK465</f>
        <v>0</v>
      </c>
      <c r="K465" s="12"/>
      <c r="L465" s="158"/>
      <c r="M465" s="163"/>
      <c r="N465" s="164"/>
      <c r="O465" s="164"/>
      <c r="P465" s="165">
        <f>P466+P472+P476+P478</f>
        <v>0</v>
      </c>
      <c r="Q465" s="164"/>
      <c r="R465" s="165">
        <f>R466+R472+R476+R478</f>
        <v>0</v>
      </c>
      <c r="S465" s="164"/>
      <c r="T465" s="166">
        <f>T466+T472+T476+T478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159" t="s">
        <v>214</v>
      </c>
      <c r="AT465" s="167" t="s">
        <v>72</v>
      </c>
      <c r="AU465" s="167" t="s">
        <v>73</v>
      </c>
      <c r="AY465" s="159" t="s">
        <v>145</v>
      </c>
      <c r="BK465" s="168">
        <f>BK466+BK472+BK476+BK478</f>
        <v>0</v>
      </c>
    </row>
    <row r="466" s="12" customFormat="1" ht="22.8" customHeight="1">
      <c r="A466" s="12"/>
      <c r="B466" s="158"/>
      <c r="C466" s="12"/>
      <c r="D466" s="159" t="s">
        <v>72</v>
      </c>
      <c r="E466" s="169" t="s">
        <v>1081</v>
      </c>
      <c r="F466" s="169" t="s">
        <v>1082</v>
      </c>
      <c r="G466" s="12"/>
      <c r="H466" s="12"/>
      <c r="I466" s="161"/>
      <c r="J466" s="170">
        <f>BK466</f>
        <v>0</v>
      </c>
      <c r="K466" s="12"/>
      <c r="L466" s="158"/>
      <c r="M466" s="163"/>
      <c r="N466" s="164"/>
      <c r="O466" s="164"/>
      <c r="P466" s="165">
        <f>SUM(P467:P471)</f>
        <v>0</v>
      </c>
      <c r="Q466" s="164"/>
      <c r="R466" s="165">
        <f>SUM(R467:R471)</f>
        <v>0</v>
      </c>
      <c r="S466" s="164"/>
      <c r="T466" s="166">
        <f>SUM(T467:T471)</f>
        <v>0</v>
      </c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R466" s="159" t="s">
        <v>214</v>
      </c>
      <c r="AT466" s="167" t="s">
        <v>72</v>
      </c>
      <c r="AU466" s="167" t="s">
        <v>80</v>
      </c>
      <c r="AY466" s="159" t="s">
        <v>145</v>
      </c>
      <c r="BK466" s="168">
        <f>SUM(BK467:BK471)</f>
        <v>0</v>
      </c>
    </row>
    <row r="467" s="2" customFormat="1" ht="24.15" customHeight="1">
      <c r="A467" s="37"/>
      <c r="B467" s="171"/>
      <c r="C467" s="172" t="s">
        <v>1083</v>
      </c>
      <c r="D467" s="172" t="s">
        <v>148</v>
      </c>
      <c r="E467" s="173" t="s">
        <v>1084</v>
      </c>
      <c r="F467" s="174" t="s">
        <v>1085</v>
      </c>
      <c r="G467" s="175" t="s">
        <v>469</v>
      </c>
      <c r="H467" s="176">
        <v>1</v>
      </c>
      <c r="I467" s="177"/>
      <c r="J467" s="178">
        <f>ROUND(I467*H467,2)</f>
        <v>0</v>
      </c>
      <c r="K467" s="179"/>
      <c r="L467" s="38"/>
      <c r="M467" s="180" t="s">
        <v>1</v>
      </c>
      <c r="N467" s="181" t="s">
        <v>38</v>
      </c>
      <c r="O467" s="76"/>
      <c r="P467" s="182">
        <f>O467*H467</f>
        <v>0</v>
      </c>
      <c r="Q467" s="182">
        <v>0</v>
      </c>
      <c r="R467" s="182">
        <f>Q467*H467</f>
        <v>0</v>
      </c>
      <c r="S467" s="182">
        <v>0</v>
      </c>
      <c r="T467" s="183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84" t="s">
        <v>152</v>
      </c>
      <c r="AT467" s="184" t="s">
        <v>148</v>
      </c>
      <c r="AU467" s="184" t="s">
        <v>82</v>
      </c>
      <c r="AY467" s="18" t="s">
        <v>145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18" t="s">
        <v>80</v>
      </c>
      <c r="BK467" s="185">
        <f>ROUND(I467*H467,2)</f>
        <v>0</v>
      </c>
      <c r="BL467" s="18" t="s">
        <v>152</v>
      </c>
      <c r="BM467" s="184" t="s">
        <v>1086</v>
      </c>
    </row>
    <row r="468" s="2" customFormat="1" ht="16.5" customHeight="1">
      <c r="A468" s="37"/>
      <c r="B468" s="171"/>
      <c r="C468" s="172" t="s">
        <v>1087</v>
      </c>
      <c r="D468" s="172" t="s">
        <v>148</v>
      </c>
      <c r="E468" s="173" t="s">
        <v>1088</v>
      </c>
      <c r="F468" s="174" t="s">
        <v>1089</v>
      </c>
      <c r="G468" s="175" t="s">
        <v>1090</v>
      </c>
      <c r="H468" s="176">
        <v>1</v>
      </c>
      <c r="I468" s="177"/>
      <c r="J468" s="178">
        <f>ROUND(I468*H468,2)</f>
        <v>0</v>
      </c>
      <c r="K468" s="179"/>
      <c r="L468" s="38"/>
      <c r="M468" s="180" t="s">
        <v>1</v>
      </c>
      <c r="N468" s="181" t="s">
        <v>38</v>
      </c>
      <c r="O468" s="76"/>
      <c r="P468" s="182">
        <f>O468*H468</f>
        <v>0</v>
      </c>
      <c r="Q468" s="182">
        <v>0</v>
      </c>
      <c r="R468" s="182">
        <f>Q468*H468</f>
        <v>0</v>
      </c>
      <c r="S468" s="182">
        <v>0</v>
      </c>
      <c r="T468" s="183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184" t="s">
        <v>1091</v>
      </c>
      <c r="AT468" s="184" t="s">
        <v>148</v>
      </c>
      <c r="AU468" s="184" t="s">
        <v>82</v>
      </c>
      <c r="AY468" s="18" t="s">
        <v>145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18" t="s">
        <v>80</v>
      </c>
      <c r="BK468" s="185">
        <f>ROUND(I468*H468,2)</f>
        <v>0</v>
      </c>
      <c r="BL468" s="18" t="s">
        <v>1091</v>
      </c>
      <c r="BM468" s="184" t="s">
        <v>1092</v>
      </c>
    </row>
    <row r="469" s="2" customFormat="1" ht="16.5" customHeight="1">
      <c r="A469" s="37"/>
      <c r="B469" s="171"/>
      <c r="C469" s="172" t="s">
        <v>1093</v>
      </c>
      <c r="D469" s="172" t="s">
        <v>148</v>
      </c>
      <c r="E469" s="173" t="s">
        <v>1094</v>
      </c>
      <c r="F469" s="174" t="s">
        <v>1095</v>
      </c>
      <c r="G469" s="175" t="s">
        <v>1096</v>
      </c>
      <c r="H469" s="176">
        <v>1</v>
      </c>
      <c r="I469" s="177"/>
      <c r="J469" s="178">
        <f>ROUND(I469*H469,2)</f>
        <v>0</v>
      </c>
      <c r="K469" s="179"/>
      <c r="L469" s="38"/>
      <c r="M469" s="180" t="s">
        <v>1</v>
      </c>
      <c r="N469" s="181" t="s">
        <v>38</v>
      </c>
      <c r="O469" s="76"/>
      <c r="P469" s="182">
        <f>O469*H469</f>
        <v>0</v>
      </c>
      <c r="Q469" s="182">
        <v>0</v>
      </c>
      <c r="R469" s="182">
        <f>Q469*H469</f>
        <v>0</v>
      </c>
      <c r="S469" s="182">
        <v>0</v>
      </c>
      <c r="T469" s="183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4" t="s">
        <v>1091</v>
      </c>
      <c r="AT469" s="184" t="s">
        <v>148</v>
      </c>
      <c r="AU469" s="184" t="s">
        <v>82</v>
      </c>
      <c r="AY469" s="18" t="s">
        <v>145</v>
      </c>
      <c r="BE469" s="185">
        <f>IF(N469="základní",J469,0)</f>
        <v>0</v>
      </c>
      <c r="BF469" s="185">
        <f>IF(N469="snížená",J469,0)</f>
        <v>0</v>
      </c>
      <c r="BG469" s="185">
        <f>IF(N469="zákl. přenesená",J469,0)</f>
        <v>0</v>
      </c>
      <c r="BH469" s="185">
        <f>IF(N469="sníž. přenesená",J469,0)</f>
        <v>0</v>
      </c>
      <c r="BI469" s="185">
        <f>IF(N469="nulová",J469,0)</f>
        <v>0</v>
      </c>
      <c r="BJ469" s="18" t="s">
        <v>80</v>
      </c>
      <c r="BK469" s="185">
        <f>ROUND(I469*H469,2)</f>
        <v>0</v>
      </c>
      <c r="BL469" s="18" t="s">
        <v>1091</v>
      </c>
      <c r="BM469" s="184" t="s">
        <v>1097</v>
      </c>
    </row>
    <row r="470" s="14" customFormat="1">
      <c r="A470" s="14"/>
      <c r="B470" s="206"/>
      <c r="C470" s="14"/>
      <c r="D470" s="198" t="s">
        <v>274</v>
      </c>
      <c r="E470" s="207" t="s">
        <v>1</v>
      </c>
      <c r="F470" s="208" t="s">
        <v>1098</v>
      </c>
      <c r="G470" s="14"/>
      <c r="H470" s="207" t="s">
        <v>1</v>
      </c>
      <c r="I470" s="209"/>
      <c r="J470" s="14"/>
      <c r="K470" s="14"/>
      <c r="L470" s="206"/>
      <c r="M470" s="210"/>
      <c r="N470" s="211"/>
      <c r="O470" s="211"/>
      <c r="P470" s="211"/>
      <c r="Q470" s="211"/>
      <c r="R470" s="211"/>
      <c r="S470" s="211"/>
      <c r="T470" s="21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07" t="s">
        <v>274</v>
      </c>
      <c r="AU470" s="207" t="s">
        <v>82</v>
      </c>
      <c r="AV470" s="14" t="s">
        <v>80</v>
      </c>
      <c r="AW470" s="14" t="s">
        <v>31</v>
      </c>
      <c r="AX470" s="14" t="s">
        <v>73</v>
      </c>
      <c r="AY470" s="207" t="s">
        <v>145</v>
      </c>
    </row>
    <row r="471" s="13" customFormat="1">
      <c r="A471" s="13"/>
      <c r="B471" s="197"/>
      <c r="C471" s="13"/>
      <c r="D471" s="198" t="s">
        <v>274</v>
      </c>
      <c r="E471" s="199" t="s">
        <v>1</v>
      </c>
      <c r="F471" s="200" t="s">
        <v>80</v>
      </c>
      <c r="G471" s="13"/>
      <c r="H471" s="201">
        <v>1</v>
      </c>
      <c r="I471" s="202"/>
      <c r="J471" s="13"/>
      <c r="K471" s="13"/>
      <c r="L471" s="197"/>
      <c r="M471" s="203"/>
      <c r="N471" s="204"/>
      <c r="O471" s="204"/>
      <c r="P471" s="204"/>
      <c r="Q471" s="204"/>
      <c r="R471" s="204"/>
      <c r="S471" s="204"/>
      <c r="T471" s="20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199" t="s">
        <v>274</v>
      </c>
      <c r="AU471" s="199" t="s">
        <v>82</v>
      </c>
      <c r="AV471" s="13" t="s">
        <v>82</v>
      </c>
      <c r="AW471" s="13" t="s">
        <v>31</v>
      </c>
      <c r="AX471" s="13" t="s">
        <v>80</v>
      </c>
      <c r="AY471" s="199" t="s">
        <v>145</v>
      </c>
    </row>
    <row r="472" s="12" customFormat="1" ht="22.8" customHeight="1">
      <c r="A472" s="12"/>
      <c r="B472" s="158"/>
      <c r="C472" s="12"/>
      <c r="D472" s="159" t="s">
        <v>72</v>
      </c>
      <c r="E472" s="169" t="s">
        <v>1099</v>
      </c>
      <c r="F472" s="169" t="s">
        <v>1100</v>
      </c>
      <c r="G472" s="12"/>
      <c r="H472" s="12"/>
      <c r="I472" s="161"/>
      <c r="J472" s="170">
        <f>BK472</f>
        <v>0</v>
      </c>
      <c r="K472" s="12"/>
      <c r="L472" s="158"/>
      <c r="M472" s="163"/>
      <c r="N472" s="164"/>
      <c r="O472" s="164"/>
      <c r="P472" s="165">
        <f>SUM(P473:P475)</f>
        <v>0</v>
      </c>
      <c r="Q472" s="164"/>
      <c r="R472" s="165">
        <f>SUM(R473:R475)</f>
        <v>0</v>
      </c>
      <c r="S472" s="164"/>
      <c r="T472" s="166">
        <f>SUM(T473:T475)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159" t="s">
        <v>214</v>
      </c>
      <c r="AT472" s="167" t="s">
        <v>72</v>
      </c>
      <c r="AU472" s="167" t="s">
        <v>80</v>
      </c>
      <c r="AY472" s="159" t="s">
        <v>145</v>
      </c>
      <c r="BK472" s="168">
        <f>SUM(BK473:BK475)</f>
        <v>0</v>
      </c>
    </row>
    <row r="473" s="2" customFormat="1" ht="16.5" customHeight="1">
      <c r="A473" s="37"/>
      <c r="B473" s="171"/>
      <c r="C473" s="172" t="s">
        <v>1101</v>
      </c>
      <c r="D473" s="172" t="s">
        <v>148</v>
      </c>
      <c r="E473" s="173" t="s">
        <v>1102</v>
      </c>
      <c r="F473" s="174" t="s">
        <v>1103</v>
      </c>
      <c r="G473" s="175" t="s">
        <v>1090</v>
      </c>
      <c r="H473" s="176">
        <v>1</v>
      </c>
      <c r="I473" s="177"/>
      <c r="J473" s="178">
        <f>ROUND(I473*H473,2)</f>
        <v>0</v>
      </c>
      <c r="K473" s="179"/>
      <c r="L473" s="38"/>
      <c r="M473" s="180" t="s">
        <v>1</v>
      </c>
      <c r="N473" s="181" t="s">
        <v>38</v>
      </c>
      <c r="O473" s="76"/>
      <c r="P473" s="182">
        <f>O473*H473</f>
        <v>0</v>
      </c>
      <c r="Q473" s="182">
        <v>0</v>
      </c>
      <c r="R473" s="182">
        <f>Q473*H473</f>
        <v>0</v>
      </c>
      <c r="S473" s="182">
        <v>0</v>
      </c>
      <c r="T473" s="183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4" t="s">
        <v>1091</v>
      </c>
      <c r="AT473" s="184" t="s">
        <v>148</v>
      </c>
      <c r="AU473" s="184" t="s">
        <v>82</v>
      </c>
      <c r="AY473" s="18" t="s">
        <v>145</v>
      </c>
      <c r="BE473" s="185">
        <f>IF(N473="základní",J473,0)</f>
        <v>0</v>
      </c>
      <c r="BF473" s="185">
        <f>IF(N473="snížená",J473,0)</f>
        <v>0</v>
      </c>
      <c r="BG473" s="185">
        <f>IF(N473="zákl. přenesená",J473,0)</f>
        <v>0</v>
      </c>
      <c r="BH473" s="185">
        <f>IF(N473="sníž. přenesená",J473,0)</f>
        <v>0</v>
      </c>
      <c r="BI473" s="185">
        <f>IF(N473="nulová",J473,0)</f>
        <v>0</v>
      </c>
      <c r="BJ473" s="18" t="s">
        <v>80</v>
      </c>
      <c r="BK473" s="185">
        <f>ROUND(I473*H473,2)</f>
        <v>0</v>
      </c>
      <c r="BL473" s="18" t="s">
        <v>1091</v>
      </c>
      <c r="BM473" s="184" t="s">
        <v>1104</v>
      </c>
    </row>
    <row r="474" s="2" customFormat="1" ht="16.5" customHeight="1">
      <c r="A474" s="37"/>
      <c r="B474" s="171"/>
      <c r="C474" s="172" t="s">
        <v>1105</v>
      </c>
      <c r="D474" s="172" t="s">
        <v>148</v>
      </c>
      <c r="E474" s="173" t="s">
        <v>1106</v>
      </c>
      <c r="F474" s="174" t="s">
        <v>1107</v>
      </c>
      <c r="G474" s="175" t="s">
        <v>1090</v>
      </c>
      <c r="H474" s="176">
        <v>1</v>
      </c>
      <c r="I474" s="177"/>
      <c r="J474" s="178">
        <f>ROUND(I474*H474,2)</f>
        <v>0</v>
      </c>
      <c r="K474" s="179"/>
      <c r="L474" s="38"/>
      <c r="M474" s="180" t="s">
        <v>1</v>
      </c>
      <c r="N474" s="181" t="s">
        <v>38</v>
      </c>
      <c r="O474" s="76"/>
      <c r="P474" s="182">
        <f>O474*H474</f>
        <v>0</v>
      </c>
      <c r="Q474" s="182">
        <v>0</v>
      </c>
      <c r="R474" s="182">
        <f>Q474*H474</f>
        <v>0</v>
      </c>
      <c r="S474" s="182">
        <v>0</v>
      </c>
      <c r="T474" s="183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84" t="s">
        <v>1091</v>
      </c>
      <c r="AT474" s="184" t="s">
        <v>148</v>
      </c>
      <c r="AU474" s="184" t="s">
        <v>82</v>
      </c>
      <c r="AY474" s="18" t="s">
        <v>145</v>
      </c>
      <c r="BE474" s="185">
        <f>IF(N474="základní",J474,0)</f>
        <v>0</v>
      </c>
      <c r="BF474" s="185">
        <f>IF(N474="snížená",J474,0)</f>
        <v>0</v>
      </c>
      <c r="BG474" s="185">
        <f>IF(N474="zákl. přenesená",J474,0)</f>
        <v>0</v>
      </c>
      <c r="BH474" s="185">
        <f>IF(N474="sníž. přenesená",J474,0)</f>
        <v>0</v>
      </c>
      <c r="BI474" s="185">
        <f>IF(N474="nulová",J474,0)</f>
        <v>0</v>
      </c>
      <c r="BJ474" s="18" t="s">
        <v>80</v>
      </c>
      <c r="BK474" s="185">
        <f>ROUND(I474*H474,2)</f>
        <v>0</v>
      </c>
      <c r="BL474" s="18" t="s">
        <v>1091</v>
      </c>
      <c r="BM474" s="184" t="s">
        <v>1108</v>
      </c>
    </row>
    <row r="475" s="2" customFormat="1" ht="16.5" customHeight="1">
      <c r="A475" s="37"/>
      <c r="B475" s="171"/>
      <c r="C475" s="172" t="s">
        <v>1109</v>
      </c>
      <c r="D475" s="172" t="s">
        <v>148</v>
      </c>
      <c r="E475" s="173" t="s">
        <v>1110</v>
      </c>
      <c r="F475" s="174" t="s">
        <v>1111</v>
      </c>
      <c r="G475" s="175" t="s">
        <v>1090</v>
      </c>
      <c r="H475" s="176">
        <v>1</v>
      </c>
      <c r="I475" s="177"/>
      <c r="J475" s="178">
        <f>ROUND(I475*H475,2)</f>
        <v>0</v>
      </c>
      <c r="K475" s="179"/>
      <c r="L475" s="38"/>
      <c r="M475" s="180" t="s">
        <v>1</v>
      </c>
      <c r="N475" s="181" t="s">
        <v>38</v>
      </c>
      <c r="O475" s="76"/>
      <c r="P475" s="182">
        <f>O475*H475</f>
        <v>0</v>
      </c>
      <c r="Q475" s="182">
        <v>0</v>
      </c>
      <c r="R475" s="182">
        <f>Q475*H475</f>
        <v>0</v>
      </c>
      <c r="S475" s="182">
        <v>0</v>
      </c>
      <c r="T475" s="183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184" t="s">
        <v>1091</v>
      </c>
      <c r="AT475" s="184" t="s">
        <v>148</v>
      </c>
      <c r="AU475" s="184" t="s">
        <v>82</v>
      </c>
      <c r="AY475" s="18" t="s">
        <v>145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18" t="s">
        <v>80</v>
      </c>
      <c r="BK475" s="185">
        <f>ROUND(I475*H475,2)</f>
        <v>0</v>
      </c>
      <c r="BL475" s="18" t="s">
        <v>1091</v>
      </c>
      <c r="BM475" s="184" t="s">
        <v>1112</v>
      </c>
    </row>
    <row r="476" s="12" customFormat="1" ht="22.8" customHeight="1">
      <c r="A476" s="12"/>
      <c r="B476" s="158"/>
      <c r="C476" s="12"/>
      <c r="D476" s="159" t="s">
        <v>72</v>
      </c>
      <c r="E476" s="169" t="s">
        <v>1113</v>
      </c>
      <c r="F476" s="169" t="s">
        <v>1114</v>
      </c>
      <c r="G476" s="12"/>
      <c r="H476" s="12"/>
      <c r="I476" s="161"/>
      <c r="J476" s="170">
        <f>BK476</f>
        <v>0</v>
      </c>
      <c r="K476" s="12"/>
      <c r="L476" s="158"/>
      <c r="M476" s="163"/>
      <c r="N476" s="164"/>
      <c r="O476" s="164"/>
      <c r="P476" s="165">
        <f>P477</f>
        <v>0</v>
      </c>
      <c r="Q476" s="164"/>
      <c r="R476" s="165">
        <f>R477</f>
        <v>0</v>
      </c>
      <c r="S476" s="164"/>
      <c r="T476" s="166">
        <f>T477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159" t="s">
        <v>214</v>
      </c>
      <c r="AT476" s="167" t="s">
        <v>72</v>
      </c>
      <c r="AU476" s="167" t="s">
        <v>80</v>
      </c>
      <c r="AY476" s="159" t="s">
        <v>145</v>
      </c>
      <c r="BK476" s="168">
        <f>BK477</f>
        <v>0</v>
      </c>
    </row>
    <row r="477" s="2" customFormat="1" ht="16.5" customHeight="1">
      <c r="A477" s="37"/>
      <c r="B477" s="171"/>
      <c r="C477" s="172" t="s">
        <v>1115</v>
      </c>
      <c r="D477" s="172" t="s">
        <v>148</v>
      </c>
      <c r="E477" s="173" t="s">
        <v>1116</v>
      </c>
      <c r="F477" s="174" t="s">
        <v>1117</v>
      </c>
      <c r="G477" s="175" t="s">
        <v>1118</v>
      </c>
      <c r="H477" s="221"/>
      <c r="I477" s="177"/>
      <c r="J477" s="178">
        <f>ROUND(I477*H477,2)</f>
        <v>0</v>
      </c>
      <c r="K477" s="179"/>
      <c r="L477" s="38"/>
      <c r="M477" s="180" t="s">
        <v>1</v>
      </c>
      <c r="N477" s="181" t="s">
        <v>38</v>
      </c>
      <c r="O477" s="76"/>
      <c r="P477" s="182">
        <f>O477*H477</f>
        <v>0</v>
      </c>
      <c r="Q477" s="182">
        <v>0</v>
      </c>
      <c r="R477" s="182">
        <f>Q477*H477</f>
        <v>0</v>
      </c>
      <c r="S477" s="182">
        <v>0</v>
      </c>
      <c r="T477" s="183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4" t="s">
        <v>1091</v>
      </c>
      <c r="AT477" s="184" t="s">
        <v>148</v>
      </c>
      <c r="AU477" s="184" t="s">
        <v>82</v>
      </c>
      <c r="AY477" s="18" t="s">
        <v>145</v>
      </c>
      <c r="BE477" s="185">
        <f>IF(N477="základní",J477,0)</f>
        <v>0</v>
      </c>
      <c r="BF477" s="185">
        <f>IF(N477="snížená",J477,0)</f>
        <v>0</v>
      </c>
      <c r="BG477" s="185">
        <f>IF(N477="zákl. přenesená",J477,0)</f>
        <v>0</v>
      </c>
      <c r="BH477" s="185">
        <f>IF(N477="sníž. přenesená",J477,0)</f>
        <v>0</v>
      </c>
      <c r="BI477" s="185">
        <f>IF(N477="nulová",J477,0)</f>
        <v>0</v>
      </c>
      <c r="BJ477" s="18" t="s">
        <v>80</v>
      </c>
      <c r="BK477" s="185">
        <f>ROUND(I477*H477,2)</f>
        <v>0</v>
      </c>
      <c r="BL477" s="18" t="s">
        <v>1091</v>
      </c>
      <c r="BM477" s="184" t="s">
        <v>1119</v>
      </c>
    </row>
    <row r="478" s="12" customFormat="1" ht="22.8" customHeight="1">
      <c r="A478" s="12"/>
      <c r="B478" s="158"/>
      <c r="C478" s="12"/>
      <c r="D478" s="159" t="s">
        <v>72</v>
      </c>
      <c r="E478" s="169" t="s">
        <v>1120</v>
      </c>
      <c r="F478" s="169" t="s">
        <v>1121</v>
      </c>
      <c r="G478" s="12"/>
      <c r="H478" s="12"/>
      <c r="I478" s="161"/>
      <c r="J478" s="170">
        <f>BK478</f>
        <v>0</v>
      </c>
      <c r="K478" s="12"/>
      <c r="L478" s="158"/>
      <c r="M478" s="163"/>
      <c r="N478" s="164"/>
      <c r="O478" s="164"/>
      <c r="P478" s="165">
        <f>P479</f>
        <v>0</v>
      </c>
      <c r="Q478" s="164"/>
      <c r="R478" s="165">
        <f>R479</f>
        <v>0</v>
      </c>
      <c r="S478" s="164"/>
      <c r="T478" s="166">
        <f>T479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159" t="s">
        <v>214</v>
      </c>
      <c r="AT478" s="167" t="s">
        <v>72</v>
      </c>
      <c r="AU478" s="167" t="s">
        <v>80</v>
      </c>
      <c r="AY478" s="159" t="s">
        <v>145</v>
      </c>
      <c r="BK478" s="168">
        <f>BK479</f>
        <v>0</v>
      </c>
    </row>
    <row r="479" s="2" customFormat="1" ht="16.5" customHeight="1">
      <c r="A479" s="37"/>
      <c r="B479" s="171"/>
      <c r="C479" s="172" t="s">
        <v>1122</v>
      </c>
      <c r="D479" s="172" t="s">
        <v>148</v>
      </c>
      <c r="E479" s="173" t="s">
        <v>1123</v>
      </c>
      <c r="F479" s="174" t="s">
        <v>1124</v>
      </c>
      <c r="G479" s="175" t="s">
        <v>1118</v>
      </c>
      <c r="H479" s="221"/>
      <c r="I479" s="177"/>
      <c r="J479" s="178">
        <f>ROUND(I479*H479,2)</f>
        <v>0</v>
      </c>
      <c r="K479" s="179"/>
      <c r="L479" s="38"/>
      <c r="M479" s="222" t="s">
        <v>1</v>
      </c>
      <c r="N479" s="223" t="s">
        <v>38</v>
      </c>
      <c r="O479" s="224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4" t="s">
        <v>1091</v>
      </c>
      <c r="AT479" s="184" t="s">
        <v>148</v>
      </c>
      <c r="AU479" s="184" t="s">
        <v>82</v>
      </c>
      <c r="AY479" s="18" t="s">
        <v>145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18" t="s">
        <v>80</v>
      </c>
      <c r="BK479" s="185">
        <f>ROUND(I479*H479,2)</f>
        <v>0</v>
      </c>
      <c r="BL479" s="18" t="s">
        <v>1091</v>
      </c>
      <c r="BM479" s="184" t="s">
        <v>1125</v>
      </c>
    </row>
    <row r="480" s="2" customFormat="1" ht="6.96" customHeight="1">
      <c r="A480" s="37"/>
      <c r="B480" s="59"/>
      <c r="C480" s="60"/>
      <c r="D480" s="60"/>
      <c r="E480" s="60"/>
      <c r="F480" s="60"/>
      <c r="G480" s="60"/>
      <c r="H480" s="60"/>
      <c r="I480" s="60"/>
      <c r="J480" s="60"/>
      <c r="K480" s="60"/>
      <c r="L480" s="38"/>
      <c r="M480" s="37"/>
      <c r="O480" s="37"/>
      <c r="P480" s="37"/>
      <c r="Q480" s="37"/>
      <c r="R480" s="37"/>
      <c r="S480" s="37"/>
      <c r="T480" s="37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</row>
  </sheetData>
  <autoFilter ref="C151:K479"/>
  <mergeCells count="9">
    <mergeCell ref="E7:H7"/>
    <mergeCell ref="E9:H9"/>
    <mergeCell ref="E18:H18"/>
    <mergeCell ref="E27:H27"/>
    <mergeCell ref="E85:H85"/>
    <mergeCell ref="E87:H87"/>
    <mergeCell ref="E142:H142"/>
    <mergeCell ref="E144:H14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hidden="1" s="1" customFormat="1" ht="24.96" customHeight="1">
      <c r="B4" s="21"/>
      <c r="D4" s="22" t="s">
        <v>86</v>
      </c>
      <c r="L4" s="21"/>
      <c r="M4" s="119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31" t="s">
        <v>16</v>
      </c>
      <c r="L6" s="21"/>
    </row>
    <row r="7" hidden="1" s="1" customFormat="1" ht="16.5" customHeight="1">
      <c r="B7" s="21"/>
      <c r="E7" s="120" t="str">
        <f>'Rekapitulace stavby'!K6</f>
        <v>Rozpočet-Radenov</v>
      </c>
      <c r="F7" s="31"/>
      <c r="G7" s="31"/>
      <c r="H7" s="31"/>
      <c r="L7" s="21"/>
    </row>
    <row r="8" hidden="1" s="2" customFormat="1" ht="12" customHeight="1">
      <c r="A8" s="37"/>
      <c r="B8" s="38"/>
      <c r="C8" s="37"/>
      <c r="D8" s="31" t="s">
        <v>87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38"/>
      <c r="C9" s="37"/>
      <c r="D9" s="37"/>
      <c r="E9" s="66" t="s">
        <v>1126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10. 5. 2023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38"/>
      <c r="C23" s="37"/>
      <c r="D23" s="31" t="s">
        <v>30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hidden="1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38"/>
      <c r="C30" s="37"/>
      <c r="D30" s="124" t="s">
        <v>33</v>
      </c>
      <c r="E30" s="37"/>
      <c r="F30" s="37"/>
      <c r="G30" s="37"/>
      <c r="H30" s="37"/>
      <c r="I30" s="37"/>
      <c r="J30" s="95">
        <f>ROUND(J124,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42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125" t="s">
        <v>37</v>
      </c>
      <c r="E33" s="31" t="s">
        <v>38</v>
      </c>
      <c r="F33" s="126">
        <f>ROUND((SUM(BE124:BE188)),  2)</f>
        <v>0</v>
      </c>
      <c r="G33" s="37"/>
      <c r="H33" s="37"/>
      <c r="I33" s="127">
        <v>0.20999999999999999</v>
      </c>
      <c r="J33" s="126">
        <f>ROUND(((SUM(BE124:BE188))*I33),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39</v>
      </c>
      <c r="F34" s="126">
        <f>ROUND((SUM(BF124:BF188)),  2)</f>
        <v>0</v>
      </c>
      <c r="G34" s="37"/>
      <c r="H34" s="37"/>
      <c r="I34" s="127">
        <v>0.14999999999999999</v>
      </c>
      <c r="J34" s="126">
        <f>ROUND(((SUM(BF124:BF188))*I34),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26">
        <f>ROUND((SUM(BG124:BG188)),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26">
        <f>ROUND((SUM(BH124:BH188)),  2)</f>
        <v>0</v>
      </c>
      <c r="G36" s="37"/>
      <c r="H36" s="37"/>
      <c r="I36" s="127">
        <v>0.14999999999999999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26">
        <f>ROUND((SUM(BI124:BI188)),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38"/>
      <c r="C39" s="128"/>
      <c r="D39" s="129" t="s">
        <v>43</v>
      </c>
      <c r="E39" s="80"/>
      <c r="F39" s="80"/>
      <c r="G39" s="130" t="s">
        <v>44</v>
      </c>
      <c r="H39" s="131" t="s">
        <v>45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21"/>
      <c r="L41" s="21"/>
    </row>
    <row r="42" hidden="1" s="1" customFormat="1" ht="14.4" customHeight="1">
      <c r="B42" s="21"/>
      <c r="L42" s="2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56"/>
      <c r="J50" s="56"/>
      <c r="K50" s="56"/>
      <c r="L50" s="54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7"/>
      <c r="B61" s="38"/>
      <c r="C61" s="37"/>
      <c r="D61" s="57" t="s">
        <v>48</v>
      </c>
      <c r="E61" s="40"/>
      <c r="F61" s="134" t="s">
        <v>49</v>
      </c>
      <c r="G61" s="57" t="s">
        <v>48</v>
      </c>
      <c r="H61" s="40"/>
      <c r="I61" s="40"/>
      <c r="J61" s="13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7"/>
      <c r="B76" s="38"/>
      <c r="C76" s="37"/>
      <c r="D76" s="57" t="s">
        <v>48</v>
      </c>
      <c r="E76" s="40"/>
      <c r="F76" s="134" t="s">
        <v>49</v>
      </c>
      <c r="G76" s="57" t="s">
        <v>48</v>
      </c>
      <c r="H76" s="40"/>
      <c r="I76" s="40"/>
      <c r="J76" s="13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89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7"/>
      <c r="D85" s="37"/>
      <c r="E85" s="120" t="str">
        <f>E7</f>
        <v>Rozpočet-Radenov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87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7"/>
      <c r="D87" s="37"/>
      <c r="E87" s="66" t="str">
        <f>E9</f>
        <v>Objekt0 (1) - Elektroinstalace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31" t="s">
        <v>22</v>
      </c>
      <c r="J89" s="68" t="str">
        <f>IF(J12="","",J12)</f>
        <v>10. 5. 2023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30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36" t="s">
        <v>90</v>
      </c>
      <c r="D94" s="128"/>
      <c r="E94" s="128"/>
      <c r="F94" s="128"/>
      <c r="G94" s="128"/>
      <c r="H94" s="128"/>
      <c r="I94" s="128"/>
      <c r="J94" s="137" t="s">
        <v>91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38" t="s">
        <v>92</v>
      </c>
      <c r="D96" s="37"/>
      <c r="E96" s="37"/>
      <c r="F96" s="37"/>
      <c r="G96" s="37"/>
      <c r="H96" s="37"/>
      <c r="I96" s="37"/>
      <c r="J96" s="95">
        <f>J124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93</v>
      </c>
    </row>
    <row r="97" hidden="1" s="9" customFormat="1" ht="24.96" customHeight="1">
      <c r="A97" s="9"/>
      <c r="B97" s="139"/>
      <c r="C97" s="9"/>
      <c r="D97" s="140" t="s">
        <v>1127</v>
      </c>
      <c r="E97" s="141"/>
      <c r="F97" s="141"/>
      <c r="G97" s="141"/>
      <c r="H97" s="141"/>
      <c r="I97" s="141"/>
      <c r="J97" s="142">
        <f>J125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43"/>
      <c r="C98" s="10"/>
      <c r="D98" s="144" t="s">
        <v>1128</v>
      </c>
      <c r="E98" s="145"/>
      <c r="F98" s="145"/>
      <c r="G98" s="145"/>
      <c r="H98" s="145"/>
      <c r="I98" s="145"/>
      <c r="J98" s="146">
        <f>J126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39"/>
      <c r="C99" s="9"/>
      <c r="D99" s="140" t="s">
        <v>1129</v>
      </c>
      <c r="E99" s="141"/>
      <c r="F99" s="141"/>
      <c r="G99" s="141"/>
      <c r="H99" s="141"/>
      <c r="I99" s="141"/>
      <c r="J99" s="142">
        <f>J130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39"/>
      <c r="C100" s="9"/>
      <c r="D100" s="140" t="s">
        <v>1130</v>
      </c>
      <c r="E100" s="141"/>
      <c r="F100" s="141"/>
      <c r="G100" s="141"/>
      <c r="H100" s="141"/>
      <c r="I100" s="141"/>
      <c r="J100" s="142">
        <f>J162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43"/>
      <c r="C101" s="10"/>
      <c r="D101" s="144" t="s">
        <v>1131</v>
      </c>
      <c r="E101" s="145"/>
      <c r="F101" s="145"/>
      <c r="G101" s="145"/>
      <c r="H101" s="145"/>
      <c r="I101" s="145"/>
      <c r="J101" s="146">
        <f>J163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43"/>
      <c r="C102" s="10"/>
      <c r="D102" s="144" t="s">
        <v>1132</v>
      </c>
      <c r="E102" s="145"/>
      <c r="F102" s="145"/>
      <c r="G102" s="145"/>
      <c r="H102" s="145"/>
      <c r="I102" s="145"/>
      <c r="J102" s="146">
        <f>J178</f>
        <v>0</v>
      </c>
      <c r="K102" s="10"/>
      <c r="L102" s="14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39"/>
      <c r="C103" s="9"/>
      <c r="D103" s="140" t="s">
        <v>1133</v>
      </c>
      <c r="E103" s="141"/>
      <c r="F103" s="141"/>
      <c r="G103" s="141"/>
      <c r="H103" s="141"/>
      <c r="I103" s="141"/>
      <c r="J103" s="142">
        <f>J182</f>
        <v>0</v>
      </c>
      <c r="K103" s="9"/>
      <c r="L103" s="13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39"/>
      <c r="C104" s="9"/>
      <c r="D104" s="140" t="s">
        <v>1134</v>
      </c>
      <c r="E104" s="141"/>
      <c r="F104" s="141"/>
      <c r="G104" s="141"/>
      <c r="H104" s="141"/>
      <c r="I104" s="141"/>
      <c r="J104" s="142">
        <f>J187</f>
        <v>0</v>
      </c>
      <c r="K104" s="9"/>
      <c r="L104" s="13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hidden="1" s="2" customFormat="1" ht="6.96" customHeight="1">
      <c r="A106" s="37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hidden="1"/>
    <row r="108" hidden="1"/>
    <row r="109" hidden="1"/>
    <row r="110" s="2" customFormat="1" ht="6.96" customHeight="1">
      <c r="A110" s="37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130</v>
      </c>
      <c r="D111" s="37"/>
      <c r="E111" s="37"/>
      <c r="F111" s="37"/>
      <c r="G111" s="37"/>
      <c r="H111" s="37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120" t="str">
        <f>E7</f>
        <v>Rozpočet-Radenov</v>
      </c>
      <c r="F114" s="31"/>
      <c r="G114" s="31"/>
      <c r="H114" s="31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87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E9</f>
        <v>Objekt0 (1) - Elektroinstalace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F12</f>
        <v xml:space="preserve"> </v>
      </c>
      <c r="G118" s="37"/>
      <c r="H118" s="37"/>
      <c r="I118" s="31" t="s">
        <v>22</v>
      </c>
      <c r="J118" s="68" t="str">
        <f>IF(J12="","",J12)</f>
        <v>10. 5. 2023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7"/>
      <c r="E120" s="37"/>
      <c r="F120" s="26" t="str">
        <f>E15</f>
        <v xml:space="preserve"> </v>
      </c>
      <c r="G120" s="37"/>
      <c r="H120" s="37"/>
      <c r="I120" s="31" t="s">
        <v>29</v>
      </c>
      <c r="J120" s="35" t="str">
        <f>E21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7"/>
      <c r="E121" s="37"/>
      <c r="F121" s="26" t="str">
        <f>IF(E18="","",E18)</f>
        <v>Vyplň údaj</v>
      </c>
      <c r="G121" s="37"/>
      <c r="H121" s="37"/>
      <c r="I121" s="31" t="s">
        <v>30</v>
      </c>
      <c r="J121" s="35" t="str">
        <f>E24</f>
        <v xml:space="preserve"> 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7"/>
      <c r="B123" s="148"/>
      <c r="C123" s="149" t="s">
        <v>131</v>
      </c>
      <c r="D123" s="150" t="s">
        <v>58</v>
      </c>
      <c r="E123" s="150" t="s">
        <v>54</v>
      </c>
      <c r="F123" s="150" t="s">
        <v>55</v>
      </c>
      <c r="G123" s="150" t="s">
        <v>132</v>
      </c>
      <c r="H123" s="150" t="s">
        <v>133</v>
      </c>
      <c r="I123" s="150" t="s">
        <v>134</v>
      </c>
      <c r="J123" s="151" t="s">
        <v>91</v>
      </c>
      <c r="K123" s="152" t="s">
        <v>135</v>
      </c>
      <c r="L123" s="153"/>
      <c r="M123" s="85" t="s">
        <v>1</v>
      </c>
      <c r="N123" s="86" t="s">
        <v>37</v>
      </c>
      <c r="O123" s="86" t="s">
        <v>136</v>
      </c>
      <c r="P123" s="86" t="s">
        <v>137</v>
      </c>
      <c r="Q123" s="86" t="s">
        <v>138</v>
      </c>
      <c r="R123" s="86" t="s">
        <v>139</v>
      </c>
      <c r="S123" s="86" t="s">
        <v>140</v>
      </c>
      <c r="T123" s="87" t="s">
        <v>141</v>
      </c>
      <c r="U123" s="147"/>
      <c r="V123" s="147"/>
      <c r="W123" s="147"/>
      <c r="X123" s="147"/>
      <c r="Y123" s="147"/>
      <c r="Z123" s="147"/>
      <c r="AA123" s="147"/>
      <c r="AB123" s="147"/>
      <c r="AC123" s="147"/>
      <c r="AD123" s="147"/>
      <c r="AE123" s="147"/>
    </row>
    <row r="124" s="2" customFormat="1" ht="22.8" customHeight="1">
      <c r="A124" s="37"/>
      <c r="B124" s="38"/>
      <c r="C124" s="92" t="s">
        <v>142</v>
      </c>
      <c r="D124" s="37"/>
      <c r="E124" s="37"/>
      <c r="F124" s="37"/>
      <c r="G124" s="37"/>
      <c r="H124" s="37"/>
      <c r="I124" s="37"/>
      <c r="J124" s="154">
        <f>BK124</f>
        <v>0</v>
      </c>
      <c r="K124" s="37"/>
      <c r="L124" s="38"/>
      <c r="M124" s="88"/>
      <c r="N124" s="72"/>
      <c r="O124" s="89"/>
      <c r="P124" s="155">
        <f>P125+P130+P162+P182+P187</f>
        <v>0</v>
      </c>
      <c r="Q124" s="89"/>
      <c r="R124" s="155">
        <f>R125+R130+R162+R182+R187</f>
        <v>0</v>
      </c>
      <c r="S124" s="89"/>
      <c r="T124" s="156">
        <f>T125+T130+T162+T182+T187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72</v>
      </c>
      <c r="AU124" s="18" t="s">
        <v>93</v>
      </c>
      <c r="BK124" s="157">
        <f>BK125+BK130+BK162+BK182+BK187</f>
        <v>0</v>
      </c>
    </row>
    <row r="125" s="12" customFormat="1" ht="25.92" customHeight="1">
      <c r="A125" s="12"/>
      <c r="B125" s="158"/>
      <c r="C125" s="12"/>
      <c r="D125" s="159" t="s">
        <v>72</v>
      </c>
      <c r="E125" s="160" t="s">
        <v>1135</v>
      </c>
      <c r="F125" s="160" t="s">
        <v>1136</v>
      </c>
      <c r="G125" s="12"/>
      <c r="H125" s="12"/>
      <c r="I125" s="161"/>
      <c r="J125" s="162">
        <f>BK125</f>
        <v>0</v>
      </c>
      <c r="K125" s="12"/>
      <c r="L125" s="158"/>
      <c r="M125" s="163"/>
      <c r="N125" s="164"/>
      <c r="O125" s="164"/>
      <c r="P125" s="165">
        <f>P126</f>
        <v>0</v>
      </c>
      <c r="Q125" s="164"/>
      <c r="R125" s="165">
        <f>R126</f>
        <v>0</v>
      </c>
      <c r="S125" s="164"/>
      <c r="T125" s="166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80</v>
      </c>
      <c r="AT125" s="167" t="s">
        <v>72</v>
      </c>
      <c r="AU125" s="167" t="s">
        <v>73</v>
      </c>
      <c r="AY125" s="159" t="s">
        <v>145</v>
      </c>
      <c r="BK125" s="168">
        <f>BK126</f>
        <v>0</v>
      </c>
    </row>
    <row r="126" s="12" customFormat="1" ht="22.8" customHeight="1">
      <c r="A126" s="12"/>
      <c r="B126" s="158"/>
      <c r="C126" s="12"/>
      <c r="D126" s="159" t="s">
        <v>72</v>
      </c>
      <c r="E126" s="169" t="s">
        <v>1137</v>
      </c>
      <c r="F126" s="169" t="s">
        <v>1138</v>
      </c>
      <c r="G126" s="12"/>
      <c r="H126" s="12"/>
      <c r="I126" s="161"/>
      <c r="J126" s="170">
        <f>BK126</f>
        <v>0</v>
      </c>
      <c r="K126" s="12"/>
      <c r="L126" s="158"/>
      <c r="M126" s="163"/>
      <c r="N126" s="164"/>
      <c r="O126" s="164"/>
      <c r="P126" s="165">
        <f>SUM(P127:P129)</f>
        <v>0</v>
      </c>
      <c r="Q126" s="164"/>
      <c r="R126" s="165">
        <f>SUM(R127:R129)</f>
        <v>0</v>
      </c>
      <c r="S126" s="164"/>
      <c r="T126" s="166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80</v>
      </c>
      <c r="AT126" s="167" t="s">
        <v>72</v>
      </c>
      <c r="AU126" s="167" t="s">
        <v>80</v>
      </c>
      <c r="AY126" s="159" t="s">
        <v>145</v>
      </c>
      <c r="BK126" s="168">
        <f>SUM(BK127:BK129)</f>
        <v>0</v>
      </c>
    </row>
    <row r="127" s="2" customFormat="1" ht="37.8" customHeight="1">
      <c r="A127" s="37"/>
      <c r="B127" s="171"/>
      <c r="C127" s="172" t="s">
        <v>73</v>
      </c>
      <c r="D127" s="172" t="s">
        <v>148</v>
      </c>
      <c r="E127" s="173" t="s">
        <v>1139</v>
      </c>
      <c r="F127" s="174" t="s">
        <v>1140</v>
      </c>
      <c r="G127" s="175" t="s">
        <v>1141</v>
      </c>
      <c r="H127" s="176">
        <v>1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38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152</v>
      </c>
      <c r="AT127" s="184" t="s">
        <v>148</v>
      </c>
      <c r="AU127" s="184" t="s">
        <v>82</v>
      </c>
      <c r="AY127" s="18" t="s">
        <v>145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80</v>
      </c>
      <c r="BK127" s="185">
        <f>ROUND(I127*H127,2)</f>
        <v>0</v>
      </c>
      <c r="BL127" s="18" t="s">
        <v>152</v>
      </c>
      <c r="BM127" s="184" t="s">
        <v>82</v>
      </c>
    </row>
    <row r="128" s="2" customFormat="1" ht="76.35" customHeight="1">
      <c r="A128" s="37"/>
      <c r="B128" s="171"/>
      <c r="C128" s="172" t="s">
        <v>73</v>
      </c>
      <c r="D128" s="172" t="s">
        <v>148</v>
      </c>
      <c r="E128" s="173" t="s">
        <v>1142</v>
      </c>
      <c r="F128" s="174" t="s">
        <v>1143</v>
      </c>
      <c r="G128" s="175" t="s">
        <v>1141</v>
      </c>
      <c r="H128" s="176">
        <v>1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38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152</v>
      </c>
      <c r="AT128" s="184" t="s">
        <v>148</v>
      </c>
      <c r="AU128" s="184" t="s">
        <v>82</v>
      </c>
      <c r="AY128" s="18" t="s">
        <v>145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80</v>
      </c>
      <c r="BK128" s="185">
        <f>ROUND(I128*H128,2)</f>
        <v>0</v>
      </c>
      <c r="BL128" s="18" t="s">
        <v>152</v>
      </c>
      <c r="BM128" s="184" t="s">
        <v>152</v>
      </c>
    </row>
    <row r="129" s="2" customFormat="1" ht="76.35" customHeight="1">
      <c r="A129" s="37"/>
      <c r="B129" s="171"/>
      <c r="C129" s="172" t="s">
        <v>73</v>
      </c>
      <c r="D129" s="172" t="s">
        <v>148</v>
      </c>
      <c r="E129" s="173" t="s">
        <v>1144</v>
      </c>
      <c r="F129" s="174" t="s">
        <v>1145</v>
      </c>
      <c r="G129" s="175" t="s">
        <v>1141</v>
      </c>
      <c r="H129" s="176">
        <v>1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38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152</v>
      </c>
      <c r="AT129" s="184" t="s">
        <v>148</v>
      </c>
      <c r="AU129" s="184" t="s">
        <v>82</v>
      </c>
      <c r="AY129" s="18" t="s">
        <v>145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80</v>
      </c>
      <c r="BK129" s="185">
        <f>ROUND(I129*H129,2)</f>
        <v>0</v>
      </c>
      <c r="BL129" s="18" t="s">
        <v>152</v>
      </c>
      <c r="BM129" s="184" t="s">
        <v>157</v>
      </c>
    </row>
    <row r="130" s="12" customFormat="1" ht="25.92" customHeight="1">
      <c r="A130" s="12"/>
      <c r="B130" s="158"/>
      <c r="C130" s="12"/>
      <c r="D130" s="159" t="s">
        <v>72</v>
      </c>
      <c r="E130" s="160" t="s">
        <v>1146</v>
      </c>
      <c r="F130" s="160" t="s">
        <v>1147</v>
      </c>
      <c r="G130" s="12"/>
      <c r="H130" s="12"/>
      <c r="I130" s="161"/>
      <c r="J130" s="162">
        <f>BK130</f>
        <v>0</v>
      </c>
      <c r="K130" s="12"/>
      <c r="L130" s="158"/>
      <c r="M130" s="163"/>
      <c r="N130" s="164"/>
      <c r="O130" s="164"/>
      <c r="P130" s="165">
        <f>SUM(P131:P161)</f>
        <v>0</v>
      </c>
      <c r="Q130" s="164"/>
      <c r="R130" s="165">
        <f>SUM(R131:R161)</f>
        <v>0</v>
      </c>
      <c r="S130" s="164"/>
      <c r="T130" s="166">
        <f>SUM(T131:T161)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80</v>
      </c>
      <c r="AT130" s="167" t="s">
        <v>72</v>
      </c>
      <c r="AU130" s="167" t="s">
        <v>73</v>
      </c>
      <c r="AY130" s="159" t="s">
        <v>145</v>
      </c>
      <c r="BK130" s="168">
        <f>SUM(BK131:BK161)</f>
        <v>0</v>
      </c>
    </row>
    <row r="131" s="2" customFormat="1" ht="24.15" customHeight="1">
      <c r="A131" s="37"/>
      <c r="B131" s="171"/>
      <c r="C131" s="172" t="s">
        <v>73</v>
      </c>
      <c r="D131" s="172" t="s">
        <v>148</v>
      </c>
      <c r="E131" s="173" t="s">
        <v>1148</v>
      </c>
      <c r="F131" s="174" t="s">
        <v>1149</v>
      </c>
      <c r="G131" s="175" t="s">
        <v>1141</v>
      </c>
      <c r="H131" s="176">
        <v>26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38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152</v>
      </c>
      <c r="AT131" s="184" t="s">
        <v>148</v>
      </c>
      <c r="AU131" s="184" t="s">
        <v>80</v>
      </c>
      <c r="AY131" s="18" t="s">
        <v>145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80</v>
      </c>
      <c r="BK131" s="185">
        <f>ROUND(I131*H131,2)</f>
        <v>0</v>
      </c>
      <c r="BL131" s="18" t="s">
        <v>152</v>
      </c>
      <c r="BM131" s="184" t="s">
        <v>162</v>
      </c>
    </row>
    <row r="132" s="2" customFormat="1" ht="24.15" customHeight="1">
      <c r="A132" s="37"/>
      <c r="B132" s="171"/>
      <c r="C132" s="172" t="s">
        <v>73</v>
      </c>
      <c r="D132" s="172" t="s">
        <v>148</v>
      </c>
      <c r="E132" s="173" t="s">
        <v>1150</v>
      </c>
      <c r="F132" s="174" t="s">
        <v>1151</v>
      </c>
      <c r="G132" s="175" t="s">
        <v>1141</v>
      </c>
      <c r="H132" s="176">
        <v>3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38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152</v>
      </c>
      <c r="AT132" s="184" t="s">
        <v>148</v>
      </c>
      <c r="AU132" s="184" t="s">
        <v>80</v>
      </c>
      <c r="AY132" s="18" t="s">
        <v>145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80</v>
      </c>
      <c r="BK132" s="185">
        <f>ROUND(I132*H132,2)</f>
        <v>0</v>
      </c>
      <c r="BL132" s="18" t="s">
        <v>152</v>
      </c>
      <c r="BM132" s="184" t="s">
        <v>167</v>
      </c>
    </row>
    <row r="133" s="2" customFormat="1" ht="24.15" customHeight="1">
      <c r="A133" s="37"/>
      <c r="B133" s="171"/>
      <c r="C133" s="172" t="s">
        <v>73</v>
      </c>
      <c r="D133" s="172" t="s">
        <v>148</v>
      </c>
      <c r="E133" s="173" t="s">
        <v>1152</v>
      </c>
      <c r="F133" s="174" t="s">
        <v>1153</v>
      </c>
      <c r="G133" s="175" t="s">
        <v>1141</v>
      </c>
      <c r="H133" s="176">
        <v>12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38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152</v>
      </c>
      <c r="AT133" s="184" t="s">
        <v>148</v>
      </c>
      <c r="AU133" s="184" t="s">
        <v>80</v>
      </c>
      <c r="AY133" s="18" t="s">
        <v>145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80</v>
      </c>
      <c r="BK133" s="185">
        <f>ROUND(I133*H133,2)</f>
        <v>0</v>
      </c>
      <c r="BL133" s="18" t="s">
        <v>152</v>
      </c>
      <c r="BM133" s="184" t="s">
        <v>171</v>
      </c>
    </row>
    <row r="134" s="2" customFormat="1" ht="24.15" customHeight="1">
      <c r="A134" s="37"/>
      <c r="B134" s="171"/>
      <c r="C134" s="172" t="s">
        <v>73</v>
      </c>
      <c r="D134" s="172" t="s">
        <v>148</v>
      </c>
      <c r="E134" s="173" t="s">
        <v>1154</v>
      </c>
      <c r="F134" s="174" t="s">
        <v>1155</v>
      </c>
      <c r="G134" s="175" t="s">
        <v>1141</v>
      </c>
      <c r="H134" s="176">
        <v>19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38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152</v>
      </c>
      <c r="AT134" s="184" t="s">
        <v>148</v>
      </c>
      <c r="AU134" s="184" t="s">
        <v>80</v>
      </c>
      <c r="AY134" s="18" t="s">
        <v>145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80</v>
      </c>
      <c r="BK134" s="185">
        <f>ROUND(I134*H134,2)</f>
        <v>0</v>
      </c>
      <c r="BL134" s="18" t="s">
        <v>152</v>
      </c>
      <c r="BM134" s="184" t="s">
        <v>176</v>
      </c>
    </row>
    <row r="135" s="2" customFormat="1" ht="37.8" customHeight="1">
      <c r="A135" s="37"/>
      <c r="B135" s="171"/>
      <c r="C135" s="172" t="s">
        <v>73</v>
      </c>
      <c r="D135" s="172" t="s">
        <v>148</v>
      </c>
      <c r="E135" s="173" t="s">
        <v>1156</v>
      </c>
      <c r="F135" s="174" t="s">
        <v>1157</v>
      </c>
      <c r="G135" s="175" t="s">
        <v>1141</v>
      </c>
      <c r="H135" s="176">
        <v>45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38</v>
      </c>
      <c r="O135" s="76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152</v>
      </c>
      <c r="AT135" s="184" t="s">
        <v>148</v>
      </c>
      <c r="AU135" s="184" t="s">
        <v>80</v>
      </c>
      <c r="AY135" s="18" t="s">
        <v>145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80</v>
      </c>
      <c r="BK135" s="185">
        <f>ROUND(I135*H135,2)</f>
        <v>0</v>
      </c>
      <c r="BL135" s="18" t="s">
        <v>152</v>
      </c>
      <c r="BM135" s="184" t="s">
        <v>179</v>
      </c>
    </row>
    <row r="136" s="2" customFormat="1" ht="16.5" customHeight="1">
      <c r="A136" s="37"/>
      <c r="B136" s="171"/>
      <c r="C136" s="172" t="s">
        <v>73</v>
      </c>
      <c r="D136" s="172" t="s">
        <v>148</v>
      </c>
      <c r="E136" s="173" t="s">
        <v>1158</v>
      </c>
      <c r="F136" s="174" t="s">
        <v>1159</v>
      </c>
      <c r="G136" s="175" t="s">
        <v>1141</v>
      </c>
      <c r="H136" s="176">
        <v>26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38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152</v>
      </c>
      <c r="AT136" s="184" t="s">
        <v>148</v>
      </c>
      <c r="AU136" s="184" t="s">
        <v>80</v>
      </c>
      <c r="AY136" s="18" t="s">
        <v>145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80</v>
      </c>
      <c r="BK136" s="185">
        <f>ROUND(I136*H136,2)</f>
        <v>0</v>
      </c>
      <c r="BL136" s="18" t="s">
        <v>152</v>
      </c>
      <c r="BM136" s="184" t="s">
        <v>231</v>
      </c>
    </row>
    <row r="137" s="2" customFormat="1" ht="24.15" customHeight="1">
      <c r="A137" s="37"/>
      <c r="B137" s="171"/>
      <c r="C137" s="172" t="s">
        <v>73</v>
      </c>
      <c r="D137" s="172" t="s">
        <v>148</v>
      </c>
      <c r="E137" s="173" t="s">
        <v>1160</v>
      </c>
      <c r="F137" s="174" t="s">
        <v>1161</v>
      </c>
      <c r="G137" s="175" t="s">
        <v>1141</v>
      </c>
      <c r="H137" s="176">
        <v>3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38</v>
      </c>
      <c r="O137" s="76"/>
      <c r="P137" s="182">
        <f>O137*H137</f>
        <v>0</v>
      </c>
      <c r="Q137" s="182">
        <v>0</v>
      </c>
      <c r="R137" s="182">
        <f>Q137*H137</f>
        <v>0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152</v>
      </c>
      <c r="AT137" s="184" t="s">
        <v>148</v>
      </c>
      <c r="AU137" s="184" t="s">
        <v>80</v>
      </c>
      <c r="AY137" s="18" t="s">
        <v>145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80</v>
      </c>
      <c r="BK137" s="185">
        <f>ROUND(I137*H137,2)</f>
        <v>0</v>
      </c>
      <c r="BL137" s="18" t="s">
        <v>152</v>
      </c>
      <c r="BM137" s="184" t="s">
        <v>183</v>
      </c>
    </row>
    <row r="138" s="2" customFormat="1" ht="16.5" customHeight="1">
      <c r="A138" s="37"/>
      <c r="B138" s="171"/>
      <c r="C138" s="172" t="s">
        <v>73</v>
      </c>
      <c r="D138" s="172" t="s">
        <v>148</v>
      </c>
      <c r="E138" s="173" t="s">
        <v>1162</v>
      </c>
      <c r="F138" s="174" t="s">
        <v>1163</v>
      </c>
      <c r="G138" s="175" t="s">
        <v>1141</v>
      </c>
      <c r="H138" s="176">
        <v>10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38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152</v>
      </c>
      <c r="AT138" s="184" t="s">
        <v>148</v>
      </c>
      <c r="AU138" s="184" t="s">
        <v>80</v>
      </c>
      <c r="AY138" s="18" t="s">
        <v>145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80</v>
      </c>
      <c r="BK138" s="185">
        <f>ROUND(I138*H138,2)</f>
        <v>0</v>
      </c>
      <c r="BL138" s="18" t="s">
        <v>152</v>
      </c>
      <c r="BM138" s="184" t="s">
        <v>187</v>
      </c>
    </row>
    <row r="139" s="2" customFormat="1" ht="24.15" customHeight="1">
      <c r="A139" s="37"/>
      <c r="B139" s="171"/>
      <c r="C139" s="172" t="s">
        <v>73</v>
      </c>
      <c r="D139" s="172" t="s">
        <v>148</v>
      </c>
      <c r="E139" s="173" t="s">
        <v>1164</v>
      </c>
      <c r="F139" s="174" t="s">
        <v>1165</v>
      </c>
      <c r="G139" s="175" t="s">
        <v>1141</v>
      </c>
      <c r="H139" s="176">
        <v>4</v>
      </c>
      <c r="I139" s="177"/>
      <c r="J139" s="178">
        <f>ROUND(I139*H139,2)</f>
        <v>0</v>
      </c>
      <c r="K139" s="179"/>
      <c r="L139" s="38"/>
      <c r="M139" s="180" t="s">
        <v>1</v>
      </c>
      <c r="N139" s="181" t="s">
        <v>38</v>
      </c>
      <c r="O139" s="76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4" t="s">
        <v>152</v>
      </c>
      <c r="AT139" s="184" t="s">
        <v>148</v>
      </c>
      <c r="AU139" s="184" t="s">
        <v>80</v>
      </c>
      <c r="AY139" s="18" t="s">
        <v>145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8" t="s">
        <v>80</v>
      </c>
      <c r="BK139" s="185">
        <f>ROUND(I139*H139,2)</f>
        <v>0</v>
      </c>
      <c r="BL139" s="18" t="s">
        <v>152</v>
      </c>
      <c r="BM139" s="184" t="s">
        <v>191</v>
      </c>
    </row>
    <row r="140" s="2" customFormat="1" ht="24.15" customHeight="1">
      <c r="A140" s="37"/>
      <c r="B140" s="171"/>
      <c r="C140" s="172" t="s">
        <v>73</v>
      </c>
      <c r="D140" s="172" t="s">
        <v>148</v>
      </c>
      <c r="E140" s="173" t="s">
        <v>1166</v>
      </c>
      <c r="F140" s="174" t="s">
        <v>1167</v>
      </c>
      <c r="G140" s="175" t="s">
        <v>1141</v>
      </c>
      <c r="H140" s="176">
        <v>1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38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152</v>
      </c>
      <c r="AT140" s="184" t="s">
        <v>148</v>
      </c>
      <c r="AU140" s="184" t="s">
        <v>80</v>
      </c>
      <c r="AY140" s="18" t="s">
        <v>145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80</v>
      </c>
      <c r="BK140" s="185">
        <f>ROUND(I140*H140,2)</f>
        <v>0</v>
      </c>
      <c r="BL140" s="18" t="s">
        <v>152</v>
      </c>
      <c r="BM140" s="184" t="s">
        <v>194</v>
      </c>
    </row>
    <row r="141" s="2" customFormat="1" ht="24.15" customHeight="1">
      <c r="A141" s="37"/>
      <c r="B141" s="171"/>
      <c r="C141" s="172" t="s">
        <v>73</v>
      </c>
      <c r="D141" s="172" t="s">
        <v>148</v>
      </c>
      <c r="E141" s="173" t="s">
        <v>1168</v>
      </c>
      <c r="F141" s="174" t="s">
        <v>1169</v>
      </c>
      <c r="G141" s="175" t="s">
        <v>1141</v>
      </c>
      <c r="H141" s="176">
        <v>1</v>
      </c>
      <c r="I141" s="177"/>
      <c r="J141" s="178">
        <f>ROUND(I141*H141,2)</f>
        <v>0</v>
      </c>
      <c r="K141" s="179"/>
      <c r="L141" s="38"/>
      <c r="M141" s="180" t="s">
        <v>1</v>
      </c>
      <c r="N141" s="181" t="s">
        <v>38</v>
      </c>
      <c r="O141" s="76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4" t="s">
        <v>152</v>
      </c>
      <c r="AT141" s="184" t="s">
        <v>148</v>
      </c>
      <c r="AU141" s="184" t="s">
        <v>80</v>
      </c>
      <c r="AY141" s="18" t="s">
        <v>145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8" t="s">
        <v>80</v>
      </c>
      <c r="BK141" s="185">
        <f>ROUND(I141*H141,2)</f>
        <v>0</v>
      </c>
      <c r="BL141" s="18" t="s">
        <v>152</v>
      </c>
      <c r="BM141" s="184" t="s">
        <v>198</v>
      </c>
    </row>
    <row r="142" s="2" customFormat="1" ht="24.15" customHeight="1">
      <c r="A142" s="37"/>
      <c r="B142" s="171"/>
      <c r="C142" s="172" t="s">
        <v>73</v>
      </c>
      <c r="D142" s="172" t="s">
        <v>148</v>
      </c>
      <c r="E142" s="173" t="s">
        <v>1170</v>
      </c>
      <c r="F142" s="174" t="s">
        <v>1171</v>
      </c>
      <c r="G142" s="175" t="s">
        <v>1141</v>
      </c>
      <c r="H142" s="176">
        <v>6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38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152</v>
      </c>
      <c r="AT142" s="184" t="s">
        <v>148</v>
      </c>
      <c r="AU142" s="184" t="s">
        <v>80</v>
      </c>
      <c r="AY142" s="18" t="s">
        <v>145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80</v>
      </c>
      <c r="BK142" s="185">
        <f>ROUND(I142*H142,2)</f>
        <v>0</v>
      </c>
      <c r="BL142" s="18" t="s">
        <v>152</v>
      </c>
      <c r="BM142" s="184" t="s">
        <v>180</v>
      </c>
    </row>
    <row r="143" s="2" customFormat="1" ht="24.15" customHeight="1">
      <c r="A143" s="37"/>
      <c r="B143" s="171"/>
      <c r="C143" s="172" t="s">
        <v>73</v>
      </c>
      <c r="D143" s="172" t="s">
        <v>148</v>
      </c>
      <c r="E143" s="173" t="s">
        <v>1172</v>
      </c>
      <c r="F143" s="174" t="s">
        <v>1173</v>
      </c>
      <c r="G143" s="175" t="s">
        <v>1141</v>
      </c>
      <c r="H143" s="176">
        <v>2</v>
      </c>
      <c r="I143" s="177"/>
      <c r="J143" s="178">
        <f>ROUND(I143*H143,2)</f>
        <v>0</v>
      </c>
      <c r="K143" s="179"/>
      <c r="L143" s="38"/>
      <c r="M143" s="180" t="s">
        <v>1</v>
      </c>
      <c r="N143" s="181" t="s">
        <v>38</v>
      </c>
      <c r="O143" s="76"/>
      <c r="P143" s="182">
        <f>O143*H143</f>
        <v>0</v>
      </c>
      <c r="Q143" s="182">
        <v>0</v>
      </c>
      <c r="R143" s="182">
        <f>Q143*H143</f>
        <v>0</v>
      </c>
      <c r="S143" s="182">
        <v>0</v>
      </c>
      <c r="T143" s="183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4" t="s">
        <v>152</v>
      </c>
      <c r="AT143" s="184" t="s">
        <v>148</v>
      </c>
      <c r="AU143" s="184" t="s">
        <v>80</v>
      </c>
      <c r="AY143" s="18" t="s">
        <v>145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8" t="s">
        <v>80</v>
      </c>
      <c r="BK143" s="185">
        <f>ROUND(I143*H143,2)</f>
        <v>0</v>
      </c>
      <c r="BL143" s="18" t="s">
        <v>152</v>
      </c>
      <c r="BM143" s="184" t="s">
        <v>206</v>
      </c>
    </row>
    <row r="144" s="2" customFormat="1" ht="24.15" customHeight="1">
      <c r="A144" s="37"/>
      <c r="B144" s="171"/>
      <c r="C144" s="172" t="s">
        <v>73</v>
      </c>
      <c r="D144" s="172" t="s">
        <v>148</v>
      </c>
      <c r="E144" s="173" t="s">
        <v>1174</v>
      </c>
      <c r="F144" s="174" t="s">
        <v>1175</v>
      </c>
      <c r="G144" s="175" t="s">
        <v>1141</v>
      </c>
      <c r="H144" s="176">
        <v>4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38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152</v>
      </c>
      <c r="AT144" s="184" t="s">
        <v>148</v>
      </c>
      <c r="AU144" s="184" t="s">
        <v>80</v>
      </c>
      <c r="AY144" s="18" t="s">
        <v>145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80</v>
      </c>
      <c r="BK144" s="185">
        <f>ROUND(I144*H144,2)</f>
        <v>0</v>
      </c>
      <c r="BL144" s="18" t="s">
        <v>152</v>
      </c>
      <c r="BM144" s="184" t="s">
        <v>209</v>
      </c>
    </row>
    <row r="145" s="2" customFormat="1" ht="24.15" customHeight="1">
      <c r="A145" s="37"/>
      <c r="B145" s="171"/>
      <c r="C145" s="172" t="s">
        <v>73</v>
      </c>
      <c r="D145" s="172" t="s">
        <v>148</v>
      </c>
      <c r="E145" s="173" t="s">
        <v>1176</v>
      </c>
      <c r="F145" s="174" t="s">
        <v>1177</v>
      </c>
      <c r="G145" s="175" t="s">
        <v>1141</v>
      </c>
      <c r="H145" s="176">
        <v>2</v>
      </c>
      <c r="I145" s="177"/>
      <c r="J145" s="178">
        <f>ROUND(I145*H145,2)</f>
        <v>0</v>
      </c>
      <c r="K145" s="179"/>
      <c r="L145" s="38"/>
      <c r="M145" s="180" t="s">
        <v>1</v>
      </c>
      <c r="N145" s="181" t="s">
        <v>38</v>
      </c>
      <c r="O145" s="76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4" t="s">
        <v>152</v>
      </c>
      <c r="AT145" s="184" t="s">
        <v>148</v>
      </c>
      <c r="AU145" s="184" t="s">
        <v>80</v>
      </c>
      <c r="AY145" s="18" t="s">
        <v>145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8" t="s">
        <v>80</v>
      </c>
      <c r="BK145" s="185">
        <f>ROUND(I145*H145,2)</f>
        <v>0</v>
      </c>
      <c r="BL145" s="18" t="s">
        <v>152</v>
      </c>
      <c r="BM145" s="184" t="s">
        <v>213</v>
      </c>
    </row>
    <row r="146" s="2" customFormat="1" ht="24.15" customHeight="1">
      <c r="A146" s="37"/>
      <c r="B146" s="171"/>
      <c r="C146" s="172" t="s">
        <v>73</v>
      </c>
      <c r="D146" s="172" t="s">
        <v>148</v>
      </c>
      <c r="E146" s="173" t="s">
        <v>1178</v>
      </c>
      <c r="F146" s="174" t="s">
        <v>1179</v>
      </c>
      <c r="G146" s="175" t="s">
        <v>1141</v>
      </c>
      <c r="H146" s="176">
        <v>76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38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152</v>
      </c>
      <c r="AT146" s="184" t="s">
        <v>148</v>
      </c>
      <c r="AU146" s="184" t="s">
        <v>80</v>
      </c>
      <c r="AY146" s="18" t="s">
        <v>145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80</v>
      </c>
      <c r="BK146" s="185">
        <f>ROUND(I146*H146,2)</f>
        <v>0</v>
      </c>
      <c r="BL146" s="18" t="s">
        <v>152</v>
      </c>
      <c r="BM146" s="184" t="s">
        <v>218</v>
      </c>
    </row>
    <row r="147" s="2" customFormat="1" ht="16.5" customHeight="1">
      <c r="A147" s="37"/>
      <c r="B147" s="171"/>
      <c r="C147" s="172" t="s">
        <v>73</v>
      </c>
      <c r="D147" s="172" t="s">
        <v>148</v>
      </c>
      <c r="E147" s="173" t="s">
        <v>1180</v>
      </c>
      <c r="F147" s="174" t="s">
        <v>1181</v>
      </c>
      <c r="G147" s="175" t="s">
        <v>1141</v>
      </c>
      <c r="H147" s="176">
        <v>8</v>
      </c>
      <c r="I147" s="177"/>
      <c r="J147" s="178">
        <f>ROUND(I147*H147,2)</f>
        <v>0</v>
      </c>
      <c r="K147" s="179"/>
      <c r="L147" s="38"/>
      <c r="M147" s="180" t="s">
        <v>1</v>
      </c>
      <c r="N147" s="181" t="s">
        <v>38</v>
      </c>
      <c r="O147" s="76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4" t="s">
        <v>152</v>
      </c>
      <c r="AT147" s="184" t="s">
        <v>148</v>
      </c>
      <c r="AU147" s="184" t="s">
        <v>80</v>
      </c>
      <c r="AY147" s="18" t="s">
        <v>145</v>
      </c>
      <c r="BE147" s="185">
        <f>IF(N147="základní",J147,0)</f>
        <v>0</v>
      </c>
      <c r="BF147" s="185">
        <f>IF(N147="snížená",J147,0)</f>
        <v>0</v>
      </c>
      <c r="BG147" s="185">
        <f>IF(N147="zákl. přenesená",J147,0)</f>
        <v>0</v>
      </c>
      <c r="BH147" s="185">
        <f>IF(N147="sníž. přenesená",J147,0)</f>
        <v>0</v>
      </c>
      <c r="BI147" s="185">
        <f>IF(N147="nulová",J147,0)</f>
        <v>0</v>
      </c>
      <c r="BJ147" s="18" t="s">
        <v>80</v>
      </c>
      <c r="BK147" s="185">
        <f>ROUND(I147*H147,2)</f>
        <v>0</v>
      </c>
      <c r="BL147" s="18" t="s">
        <v>152</v>
      </c>
      <c r="BM147" s="184" t="s">
        <v>221</v>
      </c>
    </row>
    <row r="148" s="2" customFormat="1" ht="16.5" customHeight="1">
      <c r="A148" s="37"/>
      <c r="B148" s="171"/>
      <c r="C148" s="172" t="s">
        <v>73</v>
      </c>
      <c r="D148" s="172" t="s">
        <v>148</v>
      </c>
      <c r="E148" s="173" t="s">
        <v>1182</v>
      </c>
      <c r="F148" s="174" t="s">
        <v>1183</v>
      </c>
      <c r="G148" s="175" t="s">
        <v>1141</v>
      </c>
      <c r="H148" s="176">
        <v>5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38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152</v>
      </c>
      <c r="AT148" s="184" t="s">
        <v>148</v>
      </c>
      <c r="AU148" s="184" t="s">
        <v>80</v>
      </c>
      <c r="AY148" s="18" t="s">
        <v>145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80</v>
      </c>
      <c r="BK148" s="185">
        <f>ROUND(I148*H148,2)</f>
        <v>0</v>
      </c>
      <c r="BL148" s="18" t="s">
        <v>152</v>
      </c>
      <c r="BM148" s="184" t="s">
        <v>225</v>
      </c>
    </row>
    <row r="149" s="2" customFormat="1" ht="16.5" customHeight="1">
      <c r="A149" s="37"/>
      <c r="B149" s="171"/>
      <c r="C149" s="172" t="s">
        <v>73</v>
      </c>
      <c r="D149" s="172" t="s">
        <v>148</v>
      </c>
      <c r="E149" s="173" t="s">
        <v>1184</v>
      </c>
      <c r="F149" s="174" t="s">
        <v>1185</v>
      </c>
      <c r="G149" s="175" t="s">
        <v>205</v>
      </c>
      <c r="H149" s="176">
        <v>120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38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152</v>
      </c>
      <c r="AT149" s="184" t="s">
        <v>148</v>
      </c>
      <c r="AU149" s="184" t="s">
        <v>80</v>
      </c>
      <c r="AY149" s="18" t="s">
        <v>145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80</v>
      </c>
      <c r="BK149" s="185">
        <f>ROUND(I149*H149,2)</f>
        <v>0</v>
      </c>
      <c r="BL149" s="18" t="s">
        <v>152</v>
      </c>
      <c r="BM149" s="184" t="s">
        <v>228</v>
      </c>
    </row>
    <row r="150" s="2" customFormat="1" ht="16.5" customHeight="1">
      <c r="A150" s="37"/>
      <c r="B150" s="171"/>
      <c r="C150" s="172" t="s">
        <v>73</v>
      </c>
      <c r="D150" s="172" t="s">
        <v>148</v>
      </c>
      <c r="E150" s="173" t="s">
        <v>1186</v>
      </c>
      <c r="F150" s="174" t="s">
        <v>1187</v>
      </c>
      <c r="G150" s="175" t="s">
        <v>205</v>
      </c>
      <c r="H150" s="176">
        <v>120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38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152</v>
      </c>
      <c r="AT150" s="184" t="s">
        <v>148</v>
      </c>
      <c r="AU150" s="184" t="s">
        <v>80</v>
      </c>
      <c r="AY150" s="18" t="s">
        <v>145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80</v>
      </c>
      <c r="BK150" s="185">
        <f>ROUND(I150*H150,2)</f>
        <v>0</v>
      </c>
      <c r="BL150" s="18" t="s">
        <v>152</v>
      </c>
      <c r="BM150" s="184" t="s">
        <v>426</v>
      </c>
    </row>
    <row r="151" s="2" customFormat="1" ht="16.5" customHeight="1">
      <c r="A151" s="37"/>
      <c r="B151" s="171"/>
      <c r="C151" s="172" t="s">
        <v>73</v>
      </c>
      <c r="D151" s="172" t="s">
        <v>148</v>
      </c>
      <c r="E151" s="173" t="s">
        <v>1188</v>
      </c>
      <c r="F151" s="174" t="s">
        <v>1189</v>
      </c>
      <c r="G151" s="175" t="s">
        <v>205</v>
      </c>
      <c r="H151" s="176">
        <v>290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38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152</v>
      </c>
      <c r="AT151" s="184" t="s">
        <v>148</v>
      </c>
      <c r="AU151" s="184" t="s">
        <v>80</v>
      </c>
      <c r="AY151" s="18" t="s">
        <v>145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80</v>
      </c>
      <c r="BK151" s="185">
        <f>ROUND(I151*H151,2)</f>
        <v>0</v>
      </c>
      <c r="BL151" s="18" t="s">
        <v>152</v>
      </c>
      <c r="BM151" s="184" t="s">
        <v>251</v>
      </c>
    </row>
    <row r="152" s="2" customFormat="1" ht="16.5" customHeight="1">
      <c r="A152" s="37"/>
      <c r="B152" s="171"/>
      <c r="C152" s="172" t="s">
        <v>73</v>
      </c>
      <c r="D152" s="172" t="s">
        <v>148</v>
      </c>
      <c r="E152" s="173" t="s">
        <v>1190</v>
      </c>
      <c r="F152" s="174" t="s">
        <v>1191</v>
      </c>
      <c r="G152" s="175" t="s">
        <v>205</v>
      </c>
      <c r="H152" s="176">
        <v>90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38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152</v>
      </c>
      <c r="AT152" s="184" t="s">
        <v>148</v>
      </c>
      <c r="AU152" s="184" t="s">
        <v>80</v>
      </c>
      <c r="AY152" s="18" t="s">
        <v>145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80</v>
      </c>
      <c r="BK152" s="185">
        <f>ROUND(I152*H152,2)</f>
        <v>0</v>
      </c>
      <c r="BL152" s="18" t="s">
        <v>152</v>
      </c>
      <c r="BM152" s="184" t="s">
        <v>256</v>
      </c>
    </row>
    <row r="153" s="2" customFormat="1" ht="16.5" customHeight="1">
      <c r="A153" s="37"/>
      <c r="B153" s="171"/>
      <c r="C153" s="172" t="s">
        <v>73</v>
      </c>
      <c r="D153" s="172" t="s">
        <v>148</v>
      </c>
      <c r="E153" s="173" t="s">
        <v>1192</v>
      </c>
      <c r="F153" s="174" t="s">
        <v>1193</v>
      </c>
      <c r="G153" s="175" t="s">
        <v>205</v>
      </c>
      <c r="H153" s="176">
        <v>25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38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152</v>
      </c>
      <c r="AT153" s="184" t="s">
        <v>148</v>
      </c>
      <c r="AU153" s="184" t="s">
        <v>80</v>
      </c>
      <c r="AY153" s="18" t="s">
        <v>145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80</v>
      </c>
      <c r="BK153" s="185">
        <f>ROUND(I153*H153,2)</f>
        <v>0</v>
      </c>
      <c r="BL153" s="18" t="s">
        <v>152</v>
      </c>
      <c r="BM153" s="184" t="s">
        <v>260</v>
      </c>
    </row>
    <row r="154" s="2" customFormat="1" ht="16.5" customHeight="1">
      <c r="A154" s="37"/>
      <c r="B154" s="171"/>
      <c r="C154" s="172" t="s">
        <v>73</v>
      </c>
      <c r="D154" s="172" t="s">
        <v>148</v>
      </c>
      <c r="E154" s="173" t="s">
        <v>1194</v>
      </c>
      <c r="F154" s="174" t="s">
        <v>1195</v>
      </c>
      <c r="G154" s="175" t="s">
        <v>205</v>
      </c>
      <c r="H154" s="176">
        <v>25</v>
      </c>
      <c r="I154" s="177"/>
      <c r="J154" s="178">
        <f>ROUND(I154*H154,2)</f>
        <v>0</v>
      </c>
      <c r="K154" s="179"/>
      <c r="L154" s="38"/>
      <c r="M154" s="180" t="s">
        <v>1</v>
      </c>
      <c r="N154" s="181" t="s">
        <v>38</v>
      </c>
      <c r="O154" s="76"/>
      <c r="P154" s="182">
        <f>O154*H154</f>
        <v>0</v>
      </c>
      <c r="Q154" s="182">
        <v>0</v>
      </c>
      <c r="R154" s="182">
        <f>Q154*H154</f>
        <v>0</v>
      </c>
      <c r="S154" s="182">
        <v>0</v>
      </c>
      <c r="T154" s="183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4" t="s">
        <v>152</v>
      </c>
      <c r="AT154" s="184" t="s">
        <v>148</v>
      </c>
      <c r="AU154" s="184" t="s">
        <v>80</v>
      </c>
      <c r="AY154" s="18" t="s">
        <v>145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8" t="s">
        <v>80</v>
      </c>
      <c r="BK154" s="185">
        <f>ROUND(I154*H154,2)</f>
        <v>0</v>
      </c>
      <c r="BL154" s="18" t="s">
        <v>152</v>
      </c>
      <c r="BM154" s="184" t="s">
        <v>466</v>
      </c>
    </row>
    <row r="155" s="2" customFormat="1" ht="21.75" customHeight="1">
      <c r="A155" s="37"/>
      <c r="B155" s="171"/>
      <c r="C155" s="172" t="s">
        <v>73</v>
      </c>
      <c r="D155" s="172" t="s">
        <v>148</v>
      </c>
      <c r="E155" s="173" t="s">
        <v>1196</v>
      </c>
      <c r="F155" s="174" t="s">
        <v>1197</v>
      </c>
      <c r="G155" s="175" t="s">
        <v>205</v>
      </c>
      <c r="H155" s="176">
        <v>15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38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152</v>
      </c>
      <c r="AT155" s="184" t="s">
        <v>148</v>
      </c>
      <c r="AU155" s="184" t="s">
        <v>80</v>
      </c>
      <c r="AY155" s="18" t="s">
        <v>145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80</v>
      </c>
      <c r="BK155" s="185">
        <f>ROUND(I155*H155,2)</f>
        <v>0</v>
      </c>
      <c r="BL155" s="18" t="s">
        <v>152</v>
      </c>
      <c r="BM155" s="184" t="s">
        <v>1198</v>
      </c>
    </row>
    <row r="156" s="2" customFormat="1" ht="21.75" customHeight="1">
      <c r="A156" s="37"/>
      <c r="B156" s="171"/>
      <c r="C156" s="172" t="s">
        <v>73</v>
      </c>
      <c r="D156" s="172" t="s">
        <v>148</v>
      </c>
      <c r="E156" s="173" t="s">
        <v>1199</v>
      </c>
      <c r="F156" s="174" t="s">
        <v>1200</v>
      </c>
      <c r="G156" s="175" t="s">
        <v>205</v>
      </c>
      <c r="H156" s="176">
        <v>155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38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152</v>
      </c>
      <c r="AT156" s="184" t="s">
        <v>148</v>
      </c>
      <c r="AU156" s="184" t="s">
        <v>80</v>
      </c>
      <c r="AY156" s="18" t="s">
        <v>145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80</v>
      </c>
      <c r="BK156" s="185">
        <f>ROUND(I156*H156,2)</f>
        <v>0</v>
      </c>
      <c r="BL156" s="18" t="s">
        <v>152</v>
      </c>
      <c r="BM156" s="184" t="s">
        <v>483</v>
      </c>
    </row>
    <row r="157" s="2" customFormat="1" ht="21.75" customHeight="1">
      <c r="A157" s="37"/>
      <c r="B157" s="171"/>
      <c r="C157" s="172" t="s">
        <v>73</v>
      </c>
      <c r="D157" s="172" t="s">
        <v>148</v>
      </c>
      <c r="E157" s="173" t="s">
        <v>1201</v>
      </c>
      <c r="F157" s="174" t="s">
        <v>1202</v>
      </c>
      <c r="G157" s="175" t="s">
        <v>205</v>
      </c>
      <c r="H157" s="176">
        <v>260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38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152</v>
      </c>
      <c r="AT157" s="184" t="s">
        <v>148</v>
      </c>
      <c r="AU157" s="184" t="s">
        <v>80</v>
      </c>
      <c r="AY157" s="18" t="s">
        <v>145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80</v>
      </c>
      <c r="BK157" s="185">
        <f>ROUND(I157*H157,2)</f>
        <v>0</v>
      </c>
      <c r="BL157" s="18" t="s">
        <v>152</v>
      </c>
      <c r="BM157" s="184" t="s">
        <v>283</v>
      </c>
    </row>
    <row r="158" s="2" customFormat="1" ht="21.75" customHeight="1">
      <c r="A158" s="37"/>
      <c r="B158" s="171"/>
      <c r="C158" s="172" t="s">
        <v>73</v>
      </c>
      <c r="D158" s="172" t="s">
        <v>148</v>
      </c>
      <c r="E158" s="173" t="s">
        <v>1203</v>
      </c>
      <c r="F158" s="174" t="s">
        <v>1204</v>
      </c>
      <c r="G158" s="175" t="s">
        <v>205</v>
      </c>
      <c r="H158" s="176">
        <v>15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38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152</v>
      </c>
      <c r="AT158" s="184" t="s">
        <v>148</v>
      </c>
      <c r="AU158" s="184" t="s">
        <v>80</v>
      </c>
      <c r="AY158" s="18" t="s">
        <v>145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80</v>
      </c>
      <c r="BK158" s="185">
        <f>ROUND(I158*H158,2)</f>
        <v>0</v>
      </c>
      <c r="BL158" s="18" t="s">
        <v>152</v>
      </c>
      <c r="BM158" s="184" t="s">
        <v>287</v>
      </c>
    </row>
    <row r="159" s="2" customFormat="1" ht="16.5" customHeight="1">
      <c r="A159" s="37"/>
      <c r="B159" s="171"/>
      <c r="C159" s="172" t="s">
        <v>73</v>
      </c>
      <c r="D159" s="172" t="s">
        <v>148</v>
      </c>
      <c r="E159" s="173" t="s">
        <v>1205</v>
      </c>
      <c r="F159" s="174" t="s">
        <v>1206</v>
      </c>
      <c r="G159" s="175" t="s">
        <v>205</v>
      </c>
      <c r="H159" s="176">
        <v>20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38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152</v>
      </c>
      <c r="AT159" s="184" t="s">
        <v>148</v>
      </c>
      <c r="AU159" s="184" t="s">
        <v>80</v>
      </c>
      <c r="AY159" s="18" t="s">
        <v>145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80</v>
      </c>
      <c r="BK159" s="185">
        <f>ROUND(I159*H159,2)</f>
        <v>0</v>
      </c>
      <c r="BL159" s="18" t="s">
        <v>152</v>
      </c>
      <c r="BM159" s="184" t="s">
        <v>290</v>
      </c>
    </row>
    <row r="160" s="2" customFormat="1" ht="16.5" customHeight="1">
      <c r="A160" s="37"/>
      <c r="B160" s="171"/>
      <c r="C160" s="172" t="s">
        <v>73</v>
      </c>
      <c r="D160" s="172" t="s">
        <v>148</v>
      </c>
      <c r="E160" s="173" t="s">
        <v>1207</v>
      </c>
      <c r="F160" s="174" t="s">
        <v>1208</v>
      </c>
      <c r="G160" s="175" t="s">
        <v>205</v>
      </c>
      <c r="H160" s="176">
        <v>30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38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152</v>
      </c>
      <c r="AT160" s="184" t="s">
        <v>148</v>
      </c>
      <c r="AU160" s="184" t="s">
        <v>80</v>
      </c>
      <c r="AY160" s="18" t="s">
        <v>145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80</v>
      </c>
      <c r="BK160" s="185">
        <f>ROUND(I160*H160,2)</f>
        <v>0</v>
      </c>
      <c r="BL160" s="18" t="s">
        <v>152</v>
      </c>
      <c r="BM160" s="184" t="s">
        <v>294</v>
      </c>
    </row>
    <row r="161" s="2" customFormat="1" ht="24.15" customHeight="1">
      <c r="A161" s="37"/>
      <c r="B161" s="171"/>
      <c r="C161" s="172" t="s">
        <v>73</v>
      </c>
      <c r="D161" s="172" t="s">
        <v>148</v>
      </c>
      <c r="E161" s="173" t="s">
        <v>1209</v>
      </c>
      <c r="F161" s="174" t="s">
        <v>1210</v>
      </c>
      <c r="G161" s="175" t="s">
        <v>205</v>
      </c>
      <c r="H161" s="176">
        <v>30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38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152</v>
      </c>
      <c r="AT161" s="184" t="s">
        <v>148</v>
      </c>
      <c r="AU161" s="184" t="s">
        <v>80</v>
      </c>
      <c r="AY161" s="18" t="s">
        <v>145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80</v>
      </c>
      <c r="BK161" s="185">
        <f>ROUND(I161*H161,2)</f>
        <v>0</v>
      </c>
      <c r="BL161" s="18" t="s">
        <v>152</v>
      </c>
      <c r="BM161" s="184" t="s">
        <v>298</v>
      </c>
    </row>
    <row r="162" s="12" customFormat="1" ht="25.92" customHeight="1">
      <c r="A162" s="12"/>
      <c r="B162" s="158"/>
      <c r="C162" s="12"/>
      <c r="D162" s="159" t="s">
        <v>72</v>
      </c>
      <c r="E162" s="160" t="s">
        <v>1211</v>
      </c>
      <c r="F162" s="160" t="s">
        <v>1212</v>
      </c>
      <c r="G162" s="12"/>
      <c r="H162" s="12"/>
      <c r="I162" s="161"/>
      <c r="J162" s="162">
        <f>BK162</f>
        <v>0</v>
      </c>
      <c r="K162" s="12"/>
      <c r="L162" s="158"/>
      <c r="M162" s="163"/>
      <c r="N162" s="164"/>
      <c r="O162" s="164"/>
      <c r="P162" s="165">
        <f>P163+P178</f>
        <v>0</v>
      </c>
      <c r="Q162" s="164"/>
      <c r="R162" s="165">
        <f>R163+R178</f>
        <v>0</v>
      </c>
      <c r="S162" s="164"/>
      <c r="T162" s="166">
        <f>T163+T178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9" t="s">
        <v>80</v>
      </c>
      <c r="AT162" s="167" t="s">
        <v>72</v>
      </c>
      <c r="AU162" s="167" t="s">
        <v>73</v>
      </c>
      <c r="AY162" s="159" t="s">
        <v>145</v>
      </c>
      <c r="BK162" s="168">
        <f>BK163+BK178</f>
        <v>0</v>
      </c>
    </row>
    <row r="163" s="12" customFormat="1" ht="22.8" customHeight="1">
      <c r="A163" s="12"/>
      <c r="B163" s="158"/>
      <c r="C163" s="12"/>
      <c r="D163" s="159" t="s">
        <v>72</v>
      </c>
      <c r="E163" s="169" t="s">
        <v>1213</v>
      </c>
      <c r="F163" s="169" t="s">
        <v>1214</v>
      </c>
      <c r="G163" s="12"/>
      <c r="H163" s="12"/>
      <c r="I163" s="161"/>
      <c r="J163" s="170">
        <f>BK163</f>
        <v>0</v>
      </c>
      <c r="K163" s="12"/>
      <c r="L163" s="158"/>
      <c r="M163" s="163"/>
      <c r="N163" s="164"/>
      <c r="O163" s="164"/>
      <c r="P163" s="165">
        <f>SUM(P164:P177)</f>
        <v>0</v>
      </c>
      <c r="Q163" s="164"/>
      <c r="R163" s="165">
        <f>SUM(R164:R177)</f>
        <v>0</v>
      </c>
      <c r="S163" s="164"/>
      <c r="T163" s="166">
        <f>SUM(T164:T177)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9" t="s">
        <v>80</v>
      </c>
      <c r="AT163" s="167" t="s">
        <v>72</v>
      </c>
      <c r="AU163" s="167" t="s">
        <v>80</v>
      </c>
      <c r="AY163" s="159" t="s">
        <v>145</v>
      </c>
      <c r="BK163" s="168">
        <f>SUM(BK164:BK177)</f>
        <v>0</v>
      </c>
    </row>
    <row r="164" s="2" customFormat="1" ht="16.5" customHeight="1">
      <c r="A164" s="37"/>
      <c r="B164" s="171"/>
      <c r="C164" s="172" t="s">
        <v>73</v>
      </c>
      <c r="D164" s="172" t="s">
        <v>148</v>
      </c>
      <c r="E164" s="173" t="s">
        <v>1215</v>
      </c>
      <c r="F164" s="174" t="s">
        <v>1216</v>
      </c>
      <c r="G164" s="175" t="s">
        <v>205</v>
      </c>
      <c r="H164" s="176">
        <v>0.59999999999999998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38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152</v>
      </c>
      <c r="AT164" s="184" t="s">
        <v>148</v>
      </c>
      <c r="AU164" s="184" t="s">
        <v>82</v>
      </c>
      <c r="AY164" s="18" t="s">
        <v>145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80</v>
      </c>
      <c r="BK164" s="185">
        <f>ROUND(I164*H164,2)</f>
        <v>0</v>
      </c>
      <c r="BL164" s="18" t="s">
        <v>152</v>
      </c>
      <c r="BM164" s="184" t="s">
        <v>301</v>
      </c>
    </row>
    <row r="165" s="2" customFormat="1" ht="16.5" customHeight="1">
      <c r="A165" s="37"/>
      <c r="B165" s="171"/>
      <c r="C165" s="172" t="s">
        <v>73</v>
      </c>
      <c r="D165" s="172" t="s">
        <v>148</v>
      </c>
      <c r="E165" s="173" t="s">
        <v>1217</v>
      </c>
      <c r="F165" s="174" t="s">
        <v>1218</v>
      </c>
      <c r="G165" s="175" t="s">
        <v>205</v>
      </c>
      <c r="H165" s="176">
        <v>11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38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152</v>
      </c>
      <c r="AT165" s="184" t="s">
        <v>148</v>
      </c>
      <c r="AU165" s="184" t="s">
        <v>82</v>
      </c>
      <c r="AY165" s="18" t="s">
        <v>145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80</v>
      </c>
      <c r="BK165" s="185">
        <f>ROUND(I165*H165,2)</f>
        <v>0</v>
      </c>
      <c r="BL165" s="18" t="s">
        <v>152</v>
      </c>
      <c r="BM165" s="184" t="s">
        <v>304</v>
      </c>
    </row>
    <row r="166" s="2" customFormat="1" ht="16.5" customHeight="1">
      <c r="A166" s="37"/>
      <c r="B166" s="171"/>
      <c r="C166" s="172" t="s">
        <v>73</v>
      </c>
      <c r="D166" s="172" t="s">
        <v>148</v>
      </c>
      <c r="E166" s="173" t="s">
        <v>1219</v>
      </c>
      <c r="F166" s="174" t="s">
        <v>1220</v>
      </c>
      <c r="G166" s="175" t="s">
        <v>205</v>
      </c>
      <c r="H166" s="176">
        <v>90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38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152</v>
      </c>
      <c r="AT166" s="184" t="s">
        <v>148</v>
      </c>
      <c r="AU166" s="184" t="s">
        <v>82</v>
      </c>
      <c r="AY166" s="18" t="s">
        <v>145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80</v>
      </c>
      <c r="BK166" s="185">
        <f>ROUND(I166*H166,2)</f>
        <v>0</v>
      </c>
      <c r="BL166" s="18" t="s">
        <v>152</v>
      </c>
      <c r="BM166" s="184" t="s">
        <v>308</v>
      </c>
    </row>
    <row r="167" s="2" customFormat="1" ht="16.5" customHeight="1">
      <c r="A167" s="37"/>
      <c r="B167" s="171"/>
      <c r="C167" s="172" t="s">
        <v>73</v>
      </c>
      <c r="D167" s="172" t="s">
        <v>148</v>
      </c>
      <c r="E167" s="173" t="s">
        <v>1221</v>
      </c>
      <c r="F167" s="174" t="s">
        <v>1222</v>
      </c>
      <c r="G167" s="175" t="s">
        <v>1141</v>
      </c>
      <c r="H167" s="176">
        <v>20</v>
      </c>
      <c r="I167" s="177"/>
      <c r="J167" s="178">
        <f>ROUND(I167*H167,2)</f>
        <v>0</v>
      </c>
      <c r="K167" s="179"/>
      <c r="L167" s="38"/>
      <c r="M167" s="180" t="s">
        <v>1</v>
      </c>
      <c r="N167" s="181" t="s">
        <v>38</v>
      </c>
      <c r="O167" s="76"/>
      <c r="P167" s="182">
        <f>O167*H167</f>
        <v>0</v>
      </c>
      <c r="Q167" s="182">
        <v>0</v>
      </c>
      <c r="R167" s="182">
        <f>Q167*H167</f>
        <v>0</v>
      </c>
      <c r="S167" s="182">
        <v>0</v>
      </c>
      <c r="T167" s="183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152</v>
      </c>
      <c r="AT167" s="184" t="s">
        <v>148</v>
      </c>
      <c r="AU167" s="184" t="s">
        <v>82</v>
      </c>
      <c r="AY167" s="18" t="s">
        <v>145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80</v>
      </c>
      <c r="BK167" s="185">
        <f>ROUND(I167*H167,2)</f>
        <v>0</v>
      </c>
      <c r="BL167" s="18" t="s">
        <v>152</v>
      </c>
      <c r="BM167" s="184" t="s">
        <v>311</v>
      </c>
    </row>
    <row r="168" s="2" customFormat="1" ht="16.5" customHeight="1">
      <c r="A168" s="37"/>
      <c r="B168" s="171"/>
      <c r="C168" s="172" t="s">
        <v>73</v>
      </c>
      <c r="D168" s="172" t="s">
        <v>148</v>
      </c>
      <c r="E168" s="173" t="s">
        <v>1223</v>
      </c>
      <c r="F168" s="174" t="s">
        <v>1224</v>
      </c>
      <c r="G168" s="175" t="s">
        <v>1141</v>
      </c>
      <c r="H168" s="176">
        <v>30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38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152</v>
      </c>
      <c r="AT168" s="184" t="s">
        <v>148</v>
      </c>
      <c r="AU168" s="184" t="s">
        <v>82</v>
      </c>
      <c r="AY168" s="18" t="s">
        <v>145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80</v>
      </c>
      <c r="BK168" s="185">
        <f>ROUND(I168*H168,2)</f>
        <v>0</v>
      </c>
      <c r="BL168" s="18" t="s">
        <v>152</v>
      </c>
      <c r="BM168" s="184" t="s">
        <v>315</v>
      </c>
    </row>
    <row r="169" s="2" customFormat="1" ht="16.5" customHeight="1">
      <c r="A169" s="37"/>
      <c r="B169" s="171"/>
      <c r="C169" s="172" t="s">
        <v>73</v>
      </c>
      <c r="D169" s="172" t="s">
        <v>148</v>
      </c>
      <c r="E169" s="173" t="s">
        <v>1225</v>
      </c>
      <c r="F169" s="174" t="s">
        <v>1226</v>
      </c>
      <c r="G169" s="175" t="s">
        <v>1141</v>
      </c>
      <c r="H169" s="176">
        <v>25</v>
      </c>
      <c r="I169" s="177"/>
      <c r="J169" s="178">
        <f>ROUND(I169*H169,2)</f>
        <v>0</v>
      </c>
      <c r="K169" s="179"/>
      <c r="L169" s="38"/>
      <c r="M169" s="180" t="s">
        <v>1</v>
      </c>
      <c r="N169" s="181" t="s">
        <v>38</v>
      </c>
      <c r="O169" s="76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4" t="s">
        <v>152</v>
      </c>
      <c r="AT169" s="184" t="s">
        <v>148</v>
      </c>
      <c r="AU169" s="184" t="s">
        <v>82</v>
      </c>
      <c r="AY169" s="18" t="s">
        <v>145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8" t="s">
        <v>80</v>
      </c>
      <c r="BK169" s="185">
        <f>ROUND(I169*H169,2)</f>
        <v>0</v>
      </c>
      <c r="BL169" s="18" t="s">
        <v>152</v>
      </c>
      <c r="BM169" s="184" t="s">
        <v>295</v>
      </c>
    </row>
    <row r="170" s="2" customFormat="1" ht="16.5" customHeight="1">
      <c r="A170" s="37"/>
      <c r="B170" s="171"/>
      <c r="C170" s="172" t="s">
        <v>73</v>
      </c>
      <c r="D170" s="172" t="s">
        <v>148</v>
      </c>
      <c r="E170" s="173" t="s">
        <v>1227</v>
      </c>
      <c r="F170" s="174" t="s">
        <v>1228</v>
      </c>
      <c r="G170" s="175" t="s">
        <v>1141</v>
      </c>
      <c r="H170" s="176">
        <v>5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38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152</v>
      </c>
      <c r="AT170" s="184" t="s">
        <v>148</v>
      </c>
      <c r="AU170" s="184" t="s">
        <v>82</v>
      </c>
      <c r="AY170" s="18" t="s">
        <v>145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80</v>
      </c>
      <c r="BK170" s="185">
        <f>ROUND(I170*H170,2)</f>
        <v>0</v>
      </c>
      <c r="BL170" s="18" t="s">
        <v>152</v>
      </c>
      <c r="BM170" s="184" t="s">
        <v>321</v>
      </c>
    </row>
    <row r="171" s="2" customFormat="1" ht="16.5" customHeight="1">
      <c r="A171" s="37"/>
      <c r="B171" s="171"/>
      <c r="C171" s="172" t="s">
        <v>73</v>
      </c>
      <c r="D171" s="172" t="s">
        <v>148</v>
      </c>
      <c r="E171" s="173" t="s">
        <v>1229</v>
      </c>
      <c r="F171" s="174" t="s">
        <v>1230</v>
      </c>
      <c r="G171" s="175" t="s">
        <v>1141</v>
      </c>
      <c r="H171" s="176">
        <v>5</v>
      </c>
      <c r="I171" s="177"/>
      <c r="J171" s="178">
        <f>ROUND(I171*H171,2)</f>
        <v>0</v>
      </c>
      <c r="K171" s="179"/>
      <c r="L171" s="38"/>
      <c r="M171" s="180" t="s">
        <v>1</v>
      </c>
      <c r="N171" s="181" t="s">
        <v>38</v>
      </c>
      <c r="O171" s="76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4" t="s">
        <v>152</v>
      </c>
      <c r="AT171" s="184" t="s">
        <v>148</v>
      </c>
      <c r="AU171" s="184" t="s">
        <v>82</v>
      </c>
      <c r="AY171" s="18" t="s">
        <v>145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8" t="s">
        <v>80</v>
      </c>
      <c r="BK171" s="185">
        <f>ROUND(I171*H171,2)</f>
        <v>0</v>
      </c>
      <c r="BL171" s="18" t="s">
        <v>152</v>
      </c>
      <c r="BM171" s="184" t="s">
        <v>327</v>
      </c>
    </row>
    <row r="172" s="2" customFormat="1" ht="16.5" customHeight="1">
      <c r="A172" s="37"/>
      <c r="B172" s="171"/>
      <c r="C172" s="172" t="s">
        <v>73</v>
      </c>
      <c r="D172" s="172" t="s">
        <v>148</v>
      </c>
      <c r="E172" s="173" t="s">
        <v>1231</v>
      </c>
      <c r="F172" s="174" t="s">
        <v>1232</v>
      </c>
      <c r="G172" s="175" t="s">
        <v>1141</v>
      </c>
      <c r="H172" s="176">
        <v>5</v>
      </c>
      <c r="I172" s="177"/>
      <c r="J172" s="178">
        <f>ROUND(I172*H172,2)</f>
        <v>0</v>
      </c>
      <c r="K172" s="179"/>
      <c r="L172" s="38"/>
      <c r="M172" s="180" t="s">
        <v>1</v>
      </c>
      <c r="N172" s="181" t="s">
        <v>38</v>
      </c>
      <c r="O172" s="76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152</v>
      </c>
      <c r="AT172" s="184" t="s">
        <v>148</v>
      </c>
      <c r="AU172" s="184" t="s">
        <v>82</v>
      </c>
      <c r="AY172" s="18" t="s">
        <v>145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80</v>
      </c>
      <c r="BK172" s="185">
        <f>ROUND(I172*H172,2)</f>
        <v>0</v>
      </c>
      <c r="BL172" s="18" t="s">
        <v>152</v>
      </c>
      <c r="BM172" s="184" t="s">
        <v>340</v>
      </c>
    </row>
    <row r="173" s="2" customFormat="1" ht="16.5" customHeight="1">
      <c r="A173" s="37"/>
      <c r="B173" s="171"/>
      <c r="C173" s="172" t="s">
        <v>73</v>
      </c>
      <c r="D173" s="172" t="s">
        <v>148</v>
      </c>
      <c r="E173" s="173" t="s">
        <v>1233</v>
      </c>
      <c r="F173" s="174" t="s">
        <v>1234</v>
      </c>
      <c r="G173" s="175" t="s">
        <v>1141</v>
      </c>
      <c r="H173" s="176">
        <v>5</v>
      </c>
      <c r="I173" s="177"/>
      <c r="J173" s="178">
        <f>ROUND(I173*H173,2)</f>
        <v>0</v>
      </c>
      <c r="K173" s="179"/>
      <c r="L173" s="38"/>
      <c r="M173" s="180" t="s">
        <v>1</v>
      </c>
      <c r="N173" s="181" t="s">
        <v>38</v>
      </c>
      <c r="O173" s="76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4" t="s">
        <v>152</v>
      </c>
      <c r="AT173" s="184" t="s">
        <v>148</v>
      </c>
      <c r="AU173" s="184" t="s">
        <v>82</v>
      </c>
      <c r="AY173" s="18" t="s">
        <v>145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8" t="s">
        <v>80</v>
      </c>
      <c r="BK173" s="185">
        <f>ROUND(I173*H173,2)</f>
        <v>0</v>
      </c>
      <c r="BL173" s="18" t="s">
        <v>152</v>
      </c>
      <c r="BM173" s="184" t="s">
        <v>343</v>
      </c>
    </row>
    <row r="174" s="2" customFormat="1" ht="16.5" customHeight="1">
      <c r="A174" s="37"/>
      <c r="B174" s="171"/>
      <c r="C174" s="172" t="s">
        <v>73</v>
      </c>
      <c r="D174" s="172" t="s">
        <v>148</v>
      </c>
      <c r="E174" s="173" t="s">
        <v>1235</v>
      </c>
      <c r="F174" s="174" t="s">
        <v>1236</v>
      </c>
      <c r="G174" s="175" t="s">
        <v>1141</v>
      </c>
      <c r="H174" s="176">
        <v>5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38</v>
      </c>
      <c r="O174" s="76"/>
      <c r="P174" s="182">
        <f>O174*H174</f>
        <v>0</v>
      </c>
      <c r="Q174" s="182">
        <v>0</v>
      </c>
      <c r="R174" s="182">
        <f>Q174*H174</f>
        <v>0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152</v>
      </c>
      <c r="AT174" s="184" t="s">
        <v>148</v>
      </c>
      <c r="AU174" s="184" t="s">
        <v>82</v>
      </c>
      <c r="AY174" s="18" t="s">
        <v>145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80</v>
      </c>
      <c r="BK174" s="185">
        <f>ROUND(I174*H174,2)</f>
        <v>0</v>
      </c>
      <c r="BL174" s="18" t="s">
        <v>152</v>
      </c>
      <c r="BM174" s="184" t="s">
        <v>348</v>
      </c>
    </row>
    <row r="175" s="2" customFormat="1" ht="16.5" customHeight="1">
      <c r="A175" s="37"/>
      <c r="B175" s="171"/>
      <c r="C175" s="172" t="s">
        <v>73</v>
      </c>
      <c r="D175" s="172" t="s">
        <v>148</v>
      </c>
      <c r="E175" s="173" t="s">
        <v>1237</v>
      </c>
      <c r="F175" s="174" t="s">
        <v>1238</v>
      </c>
      <c r="G175" s="175" t="s">
        <v>1141</v>
      </c>
      <c r="H175" s="176">
        <v>5</v>
      </c>
      <c r="I175" s="177"/>
      <c r="J175" s="178">
        <f>ROUND(I175*H175,2)</f>
        <v>0</v>
      </c>
      <c r="K175" s="179"/>
      <c r="L175" s="38"/>
      <c r="M175" s="180" t="s">
        <v>1</v>
      </c>
      <c r="N175" s="181" t="s">
        <v>38</v>
      </c>
      <c r="O175" s="76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4" t="s">
        <v>152</v>
      </c>
      <c r="AT175" s="184" t="s">
        <v>148</v>
      </c>
      <c r="AU175" s="184" t="s">
        <v>82</v>
      </c>
      <c r="AY175" s="18" t="s">
        <v>145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8" t="s">
        <v>80</v>
      </c>
      <c r="BK175" s="185">
        <f>ROUND(I175*H175,2)</f>
        <v>0</v>
      </c>
      <c r="BL175" s="18" t="s">
        <v>152</v>
      </c>
      <c r="BM175" s="184" t="s">
        <v>613</v>
      </c>
    </row>
    <row r="176" s="2" customFormat="1" ht="16.5" customHeight="1">
      <c r="A176" s="37"/>
      <c r="B176" s="171"/>
      <c r="C176" s="172" t="s">
        <v>73</v>
      </c>
      <c r="D176" s="172" t="s">
        <v>148</v>
      </c>
      <c r="E176" s="173" t="s">
        <v>1239</v>
      </c>
      <c r="F176" s="174" t="s">
        <v>1240</v>
      </c>
      <c r="G176" s="175" t="s">
        <v>205</v>
      </c>
      <c r="H176" s="176">
        <v>5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38</v>
      </c>
      <c r="O176" s="76"/>
      <c r="P176" s="182">
        <f>O176*H176</f>
        <v>0</v>
      </c>
      <c r="Q176" s="182">
        <v>0</v>
      </c>
      <c r="R176" s="182">
        <f>Q176*H176</f>
        <v>0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152</v>
      </c>
      <c r="AT176" s="184" t="s">
        <v>148</v>
      </c>
      <c r="AU176" s="184" t="s">
        <v>82</v>
      </c>
      <c r="AY176" s="18" t="s">
        <v>145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80</v>
      </c>
      <c r="BK176" s="185">
        <f>ROUND(I176*H176,2)</f>
        <v>0</v>
      </c>
      <c r="BL176" s="18" t="s">
        <v>152</v>
      </c>
      <c r="BM176" s="184" t="s">
        <v>386</v>
      </c>
    </row>
    <row r="177" s="2" customFormat="1" ht="16.5" customHeight="1">
      <c r="A177" s="37"/>
      <c r="B177" s="171"/>
      <c r="C177" s="172" t="s">
        <v>73</v>
      </c>
      <c r="D177" s="172" t="s">
        <v>148</v>
      </c>
      <c r="E177" s="173" t="s">
        <v>1241</v>
      </c>
      <c r="F177" s="174" t="s">
        <v>1242</v>
      </c>
      <c r="G177" s="175" t="s">
        <v>1141</v>
      </c>
      <c r="H177" s="176">
        <v>5</v>
      </c>
      <c r="I177" s="177"/>
      <c r="J177" s="178">
        <f>ROUND(I177*H177,2)</f>
        <v>0</v>
      </c>
      <c r="K177" s="179"/>
      <c r="L177" s="38"/>
      <c r="M177" s="180" t="s">
        <v>1</v>
      </c>
      <c r="N177" s="181" t="s">
        <v>38</v>
      </c>
      <c r="O177" s="76"/>
      <c r="P177" s="182">
        <f>O177*H177</f>
        <v>0</v>
      </c>
      <c r="Q177" s="182">
        <v>0</v>
      </c>
      <c r="R177" s="182">
        <f>Q177*H177</f>
        <v>0</v>
      </c>
      <c r="S177" s="182">
        <v>0</v>
      </c>
      <c r="T177" s="183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4" t="s">
        <v>152</v>
      </c>
      <c r="AT177" s="184" t="s">
        <v>148</v>
      </c>
      <c r="AU177" s="184" t="s">
        <v>82</v>
      </c>
      <c r="AY177" s="18" t="s">
        <v>145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8" t="s">
        <v>80</v>
      </c>
      <c r="BK177" s="185">
        <f>ROUND(I177*H177,2)</f>
        <v>0</v>
      </c>
      <c r="BL177" s="18" t="s">
        <v>152</v>
      </c>
      <c r="BM177" s="184" t="s">
        <v>390</v>
      </c>
    </row>
    <row r="178" s="12" customFormat="1" ht="22.8" customHeight="1">
      <c r="A178" s="12"/>
      <c r="B178" s="158"/>
      <c r="C178" s="12"/>
      <c r="D178" s="159" t="s">
        <v>72</v>
      </c>
      <c r="E178" s="169" t="s">
        <v>1243</v>
      </c>
      <c r="F178" s="169" t="s">
        <v>1244</v>
      </c>
      <c r="G178" s="12"/>
      <c r="H178" s="12"/>
      <c r="I178" s="161"/>
      <c r="J178" s="170">
        <f>BK178</f>
        <v>0</v>
      </c>
      <c r="K178" s="12"/>
      <c r="L178" s="158"/>
      <c r="M178" s="163"/>
      <c r="N178" s="164"/>
      <c r="O178" s="164"/>
      <c r="P178" s="165">
        <f>SUM(P179:P181)</f>
        <v>0</v>
      </c>
      <c r="Q178" s="164"/>
      <c r="R178" s="165">
        <f>SUM(R179:R181)</f>
        <v>0</v>
      </c>
      <c r="S178" s="164"/>
      <c r="T178" s="166">
        <f>SUM(T179:T181)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9" t="s">
        <v>80</v>
      </c>
      <c r="AT178" s="167" t="s">
        <v>72</v>
      </c>
      <c r="AU178" s="167" t="s">
        <v>80</v>
      </c>
      <c r="AY178" s="159" t="s">
        <v>145</v>
      </c>
      <c r="BK178" s="168">
        <f>SUM(BK179:BK181)</f>
        <v>0</v>
      </c>
    </row>
    <row r="179" s="2" customFormat="1" ht="24.15" customHeight="1">
      <c r="A179" s="37"/>
      <c r="B179" s="171"/>
      <c r="C179" s="172" t="s">
        <v>73</v>
      </c>
      <c r="D179" s="172" t="s">
        <v>148</v>
      </c>
      <c r="E179" s="173" t="s">
        <v>1245</v>
      </c>
      <c r="F179" s="174" t="s">
        <v>1246</v>
      </c>
      <c r="G179" s="175" t="s">
        <v>217</v>
      </c>
      <c r="H179" s="176">
        <v>5</v>
      </c>
      <c r="I179" s="177"/>
      <c r="J179" s="178">
        <f>ROUND(I179*H179,2)</f>
        <v>0</v>
      </c>
      <c r="K179" s="179"/>
      <c r="L179" s="38"/>
      <c r="M179" s="180" t="s">
        <v>1</v>
      </c>
      <c r="N179" s="181" t="s">
        <v>38</v>
      </c>
      <c r="O179" s="76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4" t="s">
        <v>152</v>
      </c>
      <c r="AT179" s="184" t="s">
        <v>148</v>
      </c>
      <c r="AU179" s="184" t="s">
        <v>82</v>
      </c>
      <c r="AY179" s="18" t="s">
        <v>145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8" t="s">
        <v>80</v>
      </c>
      <c r="BK179" s="185">
        <f>ROUND(I179*H179,2)</f>
        <v>0</v>
      </c>
      <c r="BL179" s="18" t="s">
        <v>152</v>
      </c>
      <c r="BM179" s="184" t="s">
        <v>629</v>
      </c>
    </row>
    <row r="180" s="2" customFormat="1" ht="16.5" customHeight="1">
      <c r="A180" s="37"/>
      <c r="B180" s="171"/>
      <c r="C180" s="172" t="s">
        <v>73</v>
      </c>
      <c r="D180" s="172" t="s">
        <v>148</v>
      </c>
      <c r="E180" s="173" t="s">
        <v>1247</v>
      </c>
      <c r="F180" s="174" t="s">
        <v>1248</v>
      </c>
      <c r="G180" s="175" t="s">
        <v>1141</v>
      </c>
      <c r="H180" s="176">
        <v>2</v>
      </c>
      <c r="I180" s="177"/>
      <c r="J180" s="178">
        <f>ROUND(I180*H180,2)</f>
        <v>0</v>
      </c>
      <c r="K180" s="179"/>
      <c r="L180" s="38"/>
      <c r="M180" s="180" t="s">
        <v>1</v>
      </c>
      <c r="N180" s="181" t="s">
        <v>38</v>
      </c>
      <c r="O180" s="76"/>
      <c r="P180" s="182">
        <f>O180*H180</f>
        <v>0</v>
      </c>
      <c r="Q180" s="182">
        <v>0</v>
      </c>
      <c r="R180" s="182">
        <f>Q180*H180</f>
        <v>0</v>
      </c>
      <c r="S180" s="182">
        <v>0</v>
      </c>
      <c r="T180" s="183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4" t="s">
        <v>152</v>
      </c>
      <c r="AT180" s="184" t="s">
        <v>148</v>
      </c>
      <c r="AU180" s="184" t="s">
        <v>82</v>
      </c>
      <c r="AY180" s="18" t="s">
        <v>145</v>
      </c>
      <c r="BE180" s="185">
        <f>IF(N180="základní",J180,0)</f>
        <v>0</v>
      </c>
      <c r="BF180" s="185">
        <f>IF(N180="snížená",J180,0)</f>
        <v>0</v>
      </c>
      <c r="BG180" s="185">
        <f>IF(N180="zákl. přenesená",J180,0)</f>
        <v>0</v>
      </c>
      <c r="BH180" s="185">
        <f>IF(N180="sníž. přenesená",J180,0)</f>
        <v>0</v>
      </c>
      <c r="BI180" s="185">
        <f>IF(N180="nulová",J180,0)</f>
        <v>0</v>
      </c>
      <c r="BJ180" s="18" t="s">
        <v>80</v>
      </c>
      <c r="BK180" s="185">
        <f>ROUND(I180*H180,2)</f>
        <v>0</v>
      </c>
      <c r="BL180" s="18" t="s">
        <v>152</v>
      </c>
      <c r="BM180" s="184" t="s">
        <v>407</v>
      </c>
    </row>
    <row r="181" s="2" customFormat="1" ht="16.5" customHeight="1">
      <c r="A181" s="37"/>
      <c r="B181" s="171"/>
      <c r="C181" s="172" t="s">
        <v>73</v>
      </c>
      <c r="D181" s="172" t="s">
        <v>148</v>
      </c>
      <c r="E181" s="173" t="s">
        <v>1249</v>
      </c>
      <c r="F181" s="174" t="s">
        <v>1250</v>
      </c>
      <c r="G181" s="175" t="s">
        <v>205</v>
      </c>
      <c r="H181" s="176">
        <v>40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38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152</v>
      </c>
      <c r="AT181" s="184" t="s">
        <v>148</v>
      </c>
      <c r="AU181" s="184" t="s">
        <v>82</v>
      </c>
      <c r="AY181" s="18" t="s">
        <v>145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80</v>
      </c>
      <c r="BK181" s="185">
        <f>ROUND(I181*H181,2)</f>
        <v>0</v>
      </c>
      <c r="BL181" s="18" t="s">
        <v>152</v>
      </c>
      <c r="BM181" s="184" t="s">
        <v>411</v>
      </c>
    </row>
    <row r="182" s="12" customFormat="1" ht="25.92" customHeight="1">
      <c r="A182" s="12"/>
      <c r="B182" s="158"/>
      <c r="C182" s="12"/>
      <c r="D182" s="159" t="s">
        <v>72</v>
      </c>
      <c r="E182" s="160" t="s">
        <v>1251</v>
      </c>
      <c r="F182" s="160" t="s">
        <v>1252</v>
      </c>
      <c r="G182" s="12"/>
      <c r="H182" s="12"/>
      <c r="I182" s="161"/>
      <c r="J182" s="162">
        <f>BK182</f>
        <v>0</v>
      </c>
      <c r="K182" s="12"/>
      <c r="L182" s="158"/>
      <c r="M182" s="163"/>
      <c r="N182" s="164"/>
      <c r="O182" s="164"/>
      <c r="P182" s="165">
        <f>SUM(P183:P186)</f>
        <v>0</v>
      </c>
      <c r="Q182" s="164"/>
      <c r="R182" s="165">
        <f>SUM(R183:R186)</f>
        <v>0</v>
      </c>
      <c r="S182" s="164"/>
      <c r="T182" s="166">
        <f>SUM(T183:T186)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9" t="s">
        <v>80</v>
      </c>
      <c r="AT182" s="167" t="s">
        <v>72</v>
      </c>
      <c r="AU182" s="167" t="s">
        <v>73</v>
      </c>
      <c r="AY182" s="159" t="s">
        <v>145</v>
      </c>
      <c r="BK182" s="168">
        <f>SUM(BK183:BK186)</f>
        <v>0</v>
      </c>
    </row>
    <row r="183" s="2" customFormat="1" ht="16.5" customHeight="1">
      <c r="A183" s="37"/>
      <c r="B183" s="171"/>
      <c r="C183" s="172" t="s">
        <v>73</v>
      </c>
      <c r="D183" s="172" t="s">
        <v>148</v>
      </c>
      <c r="E183" s="173" t="s">
        <v>1253</v>
      </c>
      <c r="F183" s="174" t="s">
        <v>1254</v>
      </c>
      <c r="G183" s="175" t="s">
        <v>1090</v>
      </c>
      <c r="H183" s="176">
        <v>1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38</v>
      </c>
      <c r="O183" s="76"/>
      <c r="P183" s="182">
        <f>O183*H183</f>
        <v>0</v>
      </c>
      <c r="Q183" s="182">
        <v>0</v>
      </c>
      <c r="R183" s="182">
        <f>Q183*H183</f>
        <v>0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152</v>
      </c>
      <c r="AT183" s="184" t="s">
        <v>148</v>
      </c>
      <c r="AU183" s="184" t="s">
        <v>80</v>
      </c>
      <c r="AY183" s="18" t="s">
        <v>145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80</v>
      </c>
      <c r="BK183" s="185">
        <f>ROUND(I183*H183,2)</f>
        <v>0</v>
      </c>
      <c r="BL183" s="18" t="s">
        <v>152</v>
      </c>
      <c r="BM183" s="184" t="s">
        <v>414</v>
      </c>
    </row>
    <row r="184" s="2" customFormat="1" ht="16.5" customHeight="1">
      <c r="A184" s="37"/>
      <c r="B184" s="171"/>
      <c r="C184" s="172" t="s">
        <v>73</v>
      </c>
      <c r="D184" s="172" t="s">
        <v>148</v>
      </c>
      <c r="E184" s="173" t="s">
        <v>1255</v>
      </c>
      <c r="F184" s="174" t="s">
        <v>1256</v>
      </c>
      <c r="G184" s="175" t="s">
        <v>1090</v>
      </c>
      <c r="H184" s="176">
        <v>1</v>
      </c>
      <c r="I184" s="177"/>
      <c r="J184" s="178">
        <f>ROUND(I184*H184,2)</f>
        <v>0</v>
      </c>
      <c r="K184" s="179"/>
      <c r="L184" s="38"/>
      <c r="M184" s="180" t="s">
        <v>1</v>
      </c>
      <c r="N184" s="181" t="s">
        <v>38</v>
      </c>
      <c r="O184" s="76"/>
      <c r="P184" s="182">
        <f>O184*H184</f>
        <v>0</v>
      </c>
      <c r="Q184" s="182">
        <v>0</v>
      </c>
      <c r="R184" s="182">
        <f>Q184*H184</f>
        <v>0</v>
      </c>
      <c r="S184" s="182">
        <v>0</v>
      </c>
      <c r="T184" s="183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4" t="s">
        <v>152</v>
      </c>
      <c r="AT184" s="184" t="s">
        <v>148</v>
      </c>
      <c r="AU184" s="184" t="s">
        <v>80</v>
      </c>
      <c r="AY184" s="18" t="s">
        <v>145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18" t="s">
        <v>80</v>
      </c>
      <c r="BK184" s="185">
        <f>ROUND(I184*H184,2)</f>
        <v>0</v>
      </c>
      <c r="BL184" s="18" t="s">
        <v>152</v>
      </c>
      <c r="BM184" s="184" t="s">
        <v>418</v>
      </c>
    </row>
    <row r="185" s="2" customFormat="1" ht="16.5" customHeight="1">
      <c r="A185" s="37"/>
      <c r="B185" s="171"/>
      <c r="C185" s="172" t="s">
        <v>73</v>
      </c>
      <c r="D185" s="172" t="s">
        <v>148</v>
      </c>
      <c r="E185" s="173" t="s">
        <v>1257</v>
      </c>
      <c r="F185" s="174" t="s">
        <v>1258</v>
      </c>
      <c r="G185" s="175" t="s">
        <v>1090</v>
      </c>
      <c r="H185" s="176">
        <v>1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38</v>
      </c>
      <c r="O185" s="76"/>
      <c r="P185" s="182">
        <f>O185*H185</f>
        <v>0</v>
      </c>
      <c r="Q185" s="182">
        <v>0</v>
      </c>
      <c r="R185" s="182">
        <f>Q185*H185</f>
        <v>0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152</v>
      </c>
      <c r="AT185" s="184" t="s">
        <v>148</v>
      </c>
      <c r="AU185" s="184" t="s">
        <v>80</v>
      </c>
      <c r="AY185" s="18" t="s">
        <v>145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80</v>
      </c>
      <c r="BK185" s="185">
        <f>ROUND(I185*H185,2)</f>
        <v>0</v>
      </c>
      <c r="BL185" s="18" t="s">
        <v>152</v>
      </c>
      <c r="BM185" s="184" t="s">
        <v>421</v>
      </c>
    </row>
    <row r="186" s="2" customFormat="1" ht="16.5" customHeight="1">
      <c r="A186" s="37"/>
      <c r="B186" s="171"/>
      <c r="C186" s="172" t="s">
        <v>73</v>
      </c>
      <c r="D186" s="172" t="s">
        <v>148</v>
      </c>
      <c r="E186" s="173" t="s">
        <v>1259</v>
      </c>
      <c r="F186" s="174" t="s">
        <v>1260</v>
      </c>
      <c r="G186" s="175" t="s">
        <v>1090</v>
      </c>
      <c r="H186" s="176">
        <v>1</v>
      </c>
      <c r="I186" s="177"/>
      <c r="J186" s="178">
        <f>ROUND(I186*H186,2)</f>
        <v>0</v>
      </c>
      <c r="K186" s="179"/>
      <c r="L186" s="38"/>
      <c r="M186" s="180" t="s">
        <v>1</v>
      </c>
      <c r="N186" s="181" t="s">
        <v>38</v>
      </c>
      <c r="O186" s="76"/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4" t="s">
        <v>152</v>
      </c>
      <c r="AT186" s="184" t="s">
        <v>148</v>
      </c>
      <c r="AU186" s="184" t="s">
        <v>80</v>
      </c>
      <c r="AY186" s="18" t="s">
        <v>145</v>
      </c>
      <c r="BE186" s="185">
        <f>IF(N186="základní",J186,0)</f>
        <v>0</v>
      </c>
      <c r="BF186" s="185">
        <f>IF(N186="snížená",J186,0)</f>
        <v>0</v>
      </c>
      <c r="BG186" s="185">
        <f>IF(N186="zákl. přenesená",J186,0)</f>
        <v>0</v>
      </c>
      <c r="BH186" s="185">
        <f>IF(N186="sníž. přenesená",J186,0)</f>
        <v>0</v>
      </c>
      <c r="BI186" s="185">
        <f>IF(N186="nulová",J186,0)</f>
        <v>0</v>
      </c>
      <c r="BJ186" s="18" t="s">
        <v>80</v>
      </c>
      <c r="BK186" s="185">
        <f>ROUND(I186*H186,2)</f>
        <v>0</v>
      </c>
      <c r="BL186" s="18" t="s">
        <v>152</v>
      </c>
      <c r="BM186" s="184" t="s">
        <v>425</v>
      </c>
    </row>
    <row r="187" s="12" customFormat="1" ht="25.92" customHeight="1">
      <c r="A187" s="12"/>
      <c r="B187" s="158"/>
      <c r="C187" s="12"/>
      <c r="D187" s="159" t="s">
        <v>72</v>
      </c>
      <c r="E187" s="160" t="s">
        <v>1261</v>
      </c>
      <c r="F187" s="160" t="s">
        <v>1121</v>
      </c>
      <c r="G187" s="12"/>
      <c r="H187" s="12"/>
      <c r="I187" s="161"/>
      <c r="J187" s="162">
        <f>BK187</f>
        <v>0</v>
      </c>
      <c r="K187" s="12"/>
      <c r="L187" s="158"/>
      <c r="M187" s="163"/>
      <c r="N187" s="164"/>
      <c r="O187" s="164"/>
      <c r="P187" s="165">
        <f>P188</f>
        <v>0</v>
      </c>
      <c r="Q187" s="164"/>
      <c r="R187" s="165">
        <f>R188</f>
        <v>0</v>
      </c>
      <c r="S187" s="164"/>
      <c r="T187" s="166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80</v>
      </c>
      <c r="AT187" s="167" t="s">
        <v>72</v>
      </c>
      <c r="AU187" s="167" t="s">
        <v>73</v>
      </c>
      <c r="AY187" s="159" t="s">
        <v>145</v>
      </c>
      <c r="BK187" s="168">
        <f>BK188</f>
        <v>0</v>
      </c>
    </row>
    <row r="188" s="2" customFormat="1" ht="55.5" customHeight="1">
      <c r="A188" s="37"/>
      <c r="B188" s="171"/>
      <c r="C188" s="172" t="s">
        <v>73</v>
      </c>
      <c r="D188" s="172" t="s">
        <v>148</v>
      </c>
      <c r="E188" s="173" t="s">
        <v>1262</v>
      </c>
      <c r="F188" s="174" t="s">
        <v>1263</v>
      </c>
      <c r="G188" s="175" t="s">
        <v>1090</v>
      </c>
      <c r="H188" s="176">
        <v>1</v>
      </c>
      <c r="I188" s="177"/>
      <c r="J188" s="178">
        <f>ROUND(I188*H188,2)</f>
        <v>0</v>
      </c>
      <c r="K188" s="179"/>
      <c r="L188" s="38"/>
      <c r="M188" s="222" t="s">
        <v>1</v>
      </c>
      <c r="N188" s="223" t="s">
        <v>38</v>
      </c>
      <c r="O188" s="224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4" t="s">
        <v>152</v>
      </c>
      <c r="AT188" s="184" t="s">
        <v>148</v>
      </c>
      <c r="AU188" s="184" t="s">
        <v>80</v>
      </c>
      <c r="AY188" s="18" t="s">
        <v>145</v>
      </c>
      <c r="BE188" s="185">
        <f>IF(N188="základní",J188,0)</f>
        <v>0</v>
      </c>
      <c r="BF188" s="185">
        <f>IF(N188="snížená",J188,0)</f>
        <v>0</v>
      </c>
      <c r="BG188" s="185">
        <f>IF(N188="zákl. přenesená",J188,0)</f>
        <v>0</v>
      </c>
      <c r="BH188" s="185">
        <f>IF(N188="sníž. přenesená",J188,0)</f>
        <v>0</v>
      </c>
      <c r="BI188" s="185">
        <f>IF(N188="nulová",J188,0)</f>
        <v>0</v>
      </c>
      <c r="BJ188" s="18" t="s">
        <v>80</v>
      </c>
      <c r="BK188" s="185">
        <f>ROUND(I188*H188,2)</f>
        <v>0</v>
      </c>
      <c r="BL188" s="18" t="s">
        <v>152</v>
      </c>
      <c r="BM188" s="184" t="s">
        <v>429</v>
      </c>
    </row>
    <row r="189" s="2" customFormat="1" ht="6.96" customHeight="1">
      <c r="A189" s="37"/>
      <c r="B189" s="59"/>
      <c r="C189" s="60"/>
      <c r="D189" s="60"/>
      <c r="E189" s="60"/>
      <c r="F189" s="60"/>
      <c r="G189" s="60"/>
      <c r="H189" s="60"/>
      <c r="I189" s="60"/>
      <c r="J189" s="60"/>
      <c r="K189" s="60"/>
      <c r="L189" s="38"/>
      <c r="M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</row>
  </sheetData>
  <autoFilter ref="C123:K18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DESKTOP-2NDPFVB\User</dc:creator>
  <cp:lastModifiedBy>DESKTOP-2NDPFVB\User</cp:lastModifiedBy>
  <dcterms:created xsi:type="dcterms:W3CDTF">2023-05-24T13:18:53Z</dcterms:created>
  <dcterms:modified xsi:type="dcterms:W3CDTF">2023-05-24T13:18:58Z</dcterms:modified>
</cp:coreProperties>
</file>