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680" yWindow="-120" windowWidth="29040" windowHeight="1584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Pol'!$A$1:$X$39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I8" i="12" s="1"/>
  <c r="K9" i="12"/>
  <c r="K8" i="12" s="1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G8" i="12" s="1"/>
  <c r="I12" i="12"/>
  <c r="K12" i="12"/>
  <c r="O12" i="12"/>
  <c r="O8" i="12" s="1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O35" i="12"/>
  <c r="G36" i="12"/>
  <c r="M36" i="12" s="1"/>
  <c r="I36" i="12"/>
  <c r="I35" i="12" s="1"/>
  <c r="K36" i="12"/>
  <c r="K35" i="12" s="1"/>
  <c r="O36" i="12"/>
  <c r="Q36" i="12"/>
  <c r="Q35" i="12" s="1"/>
  <c r="V36" i="12"/>
  <c r="V35" i="12" s="1"/>
  <c r="G37" i="12"/>
  <c r="I37" i="12"/>
  <c r="K37" i="12"/>
  <c r="M37" i="12"/>
  <c r="O37" i="12"/>
  <c r="Q37" i="12"/>
  <c r="V37" i="12"/>
  <c r="I51" i="1"/>
  <c r="J50" i="1" s="1"/>
  <c r="F42" i="1"/>
  <c r="G42" i="1"/>
  <c r="H42" i="1"/>
  <c r="I42" i="1"/>
  <c r="J40" i="1" s="1"/>
  <c r="M35" i="12" l="1"/>
  <c r="M12" i="12"/>
  <c r="M8" i="12" s="1"/>
  <c r="J49" i="1"/>
  <c r="J51" i="1" s="1"/>
  <c r="J39" i="1"/>
  <c r="J42" i="1" s="1"/>
  <c r="J41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Marián Teleki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<sst xmlns="http://schemas.openxmlformats.org/spreadsheetml/2006/main" count="350" uniqueCount="166">
  <si>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</si>
  <si>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</si>
  <si>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</si>
  <si>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</si>
  <si>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</si>
  <si>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</si>
  <si>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</si>
  <si>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</si>
  <si>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</si>
  <si>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</si>
  <si>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</si>
  <si>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</si>
  <si>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</si>
  <si>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</si>
  <si>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</si>
  <si>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</si>
  <si>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</si>
  <si>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</si>
  <si>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</si>
  <si>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</si>
  <si>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</si>
  <si>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</si>
  <si>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</si>
  <si>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</si>
  <si>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</si>
  <si>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</si>
  <si>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</si>
  <si>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</si>
  <si>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</si>
  <si>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</si>
  <si>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</si>
  <si>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</si>
  <si>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</si>
  <si>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</si>
  <si>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</si>
  <si>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</si>
  <si>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</si>
  <si>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</si>
  <si>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</si>
  <si>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</si>
  <si>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</si>
  <si>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</si>
  <si>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</si>
  <si>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</si>
  <si>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 xml:space="preserve">Výměna svislého vodovodního potrubí v instalační šachtě </t>
  </si>
  <si>
    <t>Objekt:</t>
  </si>
  <si>
    <t>Rozpočet:</t>
  </si>
  <si>
    <t>Krylova 14</t>
  </si>
  <si>
    <t>Bytový dům Krylova 9 , Přimětice</t>
  </si>
  <si>
    <t>Správa nemovitostí města Znojma, příspěvková organizace</t>
  </si>
  <si>
    <t>Pontassievská 317/14</t>
  </si>
  <si>
    <t>Znojmo-Znojmo</t>
  </si>
  <si>
    <t>66902</t>
  </si>
  <si>
    <t>00839060</t>
  </si>
  <si>
    <t>CZ00839060</t>
  </si>
  <si>
    <t>Stavba</t>
  </si>
  <si>
    <t>Celkem za stavbu</t>
  </si>
  <si>
    <t>CZK</t>
  </si>
  <si>
    <t>Rekapitulace dílů</t>
  </si>
  <si>
    <t>Typ dílu</t>
  </si>
  <si>
    <t>722</t>
  </si>
  <si>
    <t>Vnitřní vodovod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</si>
  <si>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</si>
  <si>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</si>
  <si>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</si>
  <si>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</si>
  <si>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</si>
  <si>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</si>
  <si>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</si>
  <si>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</si>
  <si>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</si>
  <si>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</si>
  <si>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</si>
  <si>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</si>
  <si>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</si>
  <si>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</si>
  <si>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</si>
  <si>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</si>
  <si>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</si>
  <si>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</si>
  <si>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</si>
  <si>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</si>
  <si>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</si>
  <si>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</si>
  <si>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</si>
  <si>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</si>
  <si>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</si>
  <si>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</si>
  <si>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</si>
  <si>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</si>
  <si>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</si>
  <si>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722 - 10</t>
  </si>
  <si>
    <t>Pomocná činnost při výměně potrubí</t>
  </si>
  <si>
    <t>Vlastní</t>
  </si>
  <si>
    <t>Indiv</t>
  </si>
  <si>
    <t>Práce</t>
  </si>
  <si>
    <t>POL1_</t>
  </si>
  <si>
    <t>722-01</t>
  </si>
  <si>
    <t>Demontáž stávajícího potrubí včetně uložení na skládku</t>
  </si>
  <si>
    <t>kompl.</t>
  </si>
  <si>
    <t>722-02</t>
  </si>
  <si>
    <t>Montážní práce</t>
  </si>
  <si>
    <t>283771</t>
  </si>
  <si>
    <t xml:space="preserve">Izolace potrubí Mirelon PRO 22x13 mm </t>
  </si>
  <si>
    <t>m</t>
  </si>
  <si>
    <t>Specifikace</t>
  </si>
  <si>
    <t>POL3_</t>
  </si>
  <si>
    <t>2837711</t>
  </si>
  <si>
    <t xml:space="preserve">Izolace potrubí Mirelon PRO 28x13 mm </t>
  </si>
  <si>
    <t>28377112</t>
  </si>
  <si>
    <t xml:space="preserve">Izolace potrubí Mirelon PRO 35x9 mm </t>
  </si>
  <si>
    <t>SPCM</t>
  </si>
  <si>
    <t>RTS 19/ II</t>
  </si>
  <si>
    <t>286151741</t>
  </si>
  <si>
    <t>Trubka EVO PP-RCT D 20 x 2,3 mm, délka 4 m, S 4</t>
  </si>
  <si>
    <t>286151742</t>
  </si>
  <si>
    <t>Trubka EVO PP-RCT D 25 x 2,8 mm, délka 4 m, S 4</t>
  </si>
  <si>
    <t>286151743</t>
  </si>
  <si>
    <t>Trubka EVO PP-RCT D 32 x 3,6 mm, délka 4 m, S 4</t>
  </si>
  <si>
    <t>28654004</t>
  </si>
  <si>
    <t>Koleno 90° PPR  D 25 mm</t>
  </si>
  <si>
    <t>kus</t>
  </si>
  <si>
    <t>28654006</t>
  </si>
  <si>
    <t>Koleno 90° PPR  D 32 mm</t>
  </si>
  <si>
    <t>28654104</t>
  </si>
  <si>
    <t>T kus redukovaný PPR d 32x20x32 mm</t>
  </si>
  <si>
    <t>28654144</t>
  </si>
  <si>
    <t>Nátrubek PPR d 25 mm</t>
  </si>
  <si>
    <t>28654146</t>
  </si>
  <si>
    <t>Nátrubek PPR d 32 mm</t>
  </si>
  <si>
    <t>28654297</t>
  </si>
  <si>
    <t>Přechodka dGK kovový závit vnější d 20x3/4" PPR</t>
  </si>
  <si>
    <t>28654298</t>
  </si>
  <si>
    <t>Přechodka dGK kovový závit vnější d 25x3/4" PPR</t>
  </si>
  <si>
    <t>28654299</t>
  </si>
  <si>
    <t>Přechodka dGK kovový závit vnější d 32x1" PPR</t>
  </si>
  <si>
    <t>286543283</t>
  </si>
  <si>
    <t>T kus kovový závit vnější d 25x1/2" PPR</t>
  </si>
  <si>
    <t>286543286</t>
  </si>
  <si>
    <t>T kus kovový závit vnější d 32x1" PPR</t>
  </si>
  <si>
    <t>286550605</t>
  </si>
  <si>
    <t>Smyčka kompenzační D 40 mm SDR 6  PP R Instaplast dilatační smyčka SDR 6, PN 20, 40x6,7 mm</t>
  </si>
  <si>
    <t>31945184</t>
  </si>
  <si>
    <t>Redukce  1581G   1" x 1/2"   mosazné</t>
  </si>
  <si>
    <t>551200</t>
  </si>
  <si>
    <t>Kohout vypouštěcí  1/2"</t>
  </si>
  <si>
    <t>722-03</t>
  </si>
  <si>
    <t>Ventil uzavírací 1"</t>
  </si>
  <si>
    <t>722-04</t>
  </si>
  <si>
    <t>Ventil uzavírací 3/4"</t>
  </si>
  <si>
    <t>722-05</t>
  </si>
  <si>
    <t>Kulový uzávěr R251P s převlečnou maticí 1/2"</t>
  </si>
  <si>
    <t>998722203</t>
  </si>
  <si>
    <t>Přesun hmot pro vnitřní vodovod, výšky do 24 m</t>
  </si>
  <si>
    <t>Přesun hmot</t>
  </si>
  <si>
    <t>POL7_</t>
  </si>
  <si>
    <t>005122 R</t>
  </si>
  <si>
    <t>Provozní vlivy</t>
  </si>
  <si>
    <t>Soubor</t>
  </si>
  <si>
    <t>VRN</t>
  </si>
  <si>
    <t>POL99_1</t>
  </si>
  <si>
    <t>005124010R</t>
  </si>
  <si>
    <t>Koordinační činnost</t>
  </si>
  <si>
    <t>POL99_2</t>
  </si>
  <si>
    <t>END</t>
  </si>
  <si>
    <t>Bytový dům Krylova 14 , Přimětice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</si>
</sst>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 wrapText="1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6" t="s">
        <v>41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4"/>
  <sheetViews>
    <sheetView showGridLines="0" tabSelected="1" topLeftCell="B1" zoomScaleNormal="100" zoomScaleSheetLayoutView="75" workbookViewId="0">
      <selection activeCell="I51" sqref="I5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7" t="s">
        <v>4</v>
      </c>
      <c r="C1" s="178"/>
      <c r="D1" s="178"/>
      <c r="E1" s="178"/>
      <c r="F1" s="178"/>
      <c r="G1" s="178"/>
      <c r="H1" s="178"/>
      <c r="I1" s="178"/>
      <c r="J1" s="179"/>
    </row>
    <row r="2" spans="1:15" ht="36" customHeight="1" x14ac:dyDescent="0.2">
      <c r="A2" s="2"/>
      <c r="B2" s="78" t="s">
        <v>24</v>
      </c>
      <c r="C2" s="79"/>
      <c r="D2" s="80" t="s">
        <v>47</v>
      </c>
      <c r="E2" s="186" t="s">
        <v>165</v>
      </c>
      <c r="F2" s="187"/>
      <c r="G2" s="187"/>
      <c r="H2" s="187"/>
      <c r="I2" s="187"/>
      <c r="J2" s="188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189" t="s">
        <v>44</v>
      </c>
      <c r="F3" s="190"/>
      <c r="G3" s="190"/>
      <c r="H3" s="190"/>
      <c r="I3" s="190"/>
      <c r="J3" s="191"/>
    </row>
    <row r="4" spans="1:15" ht="23.25" customHeight="1" x14ac:dyDescent="0.2">
      <c r="A4" s="76">
        <v>5187</v>
      </c>
      <c r="B4" s="83" t="s">
        <v>46</v>
      </c>
      <c r="C4" s="84"/>
      <c r="D4" s="85" t="s">
        <v>43</v>
      </c>
      <c r="E4" s="199" t="s">
        <v>44</v>
      </c>
      <c r="F4" s="200"/>
      <c r="G4" s="200"/>
      <c r="H4" s="200"/>
      <c r="I4" s="200"/>
      <c r="J4" s="201"/>
    </row>
    <row r="5" spans="1:15" ht="24" customHeight="1" x14ac:dyDescent="0.2">
      <c r="A5" s="2"/>
      <c r="B5" s="31" t="s">
        <v>23</v>
      </c>
      <c r="D5" s="204" t="s">
        <v>49</v>
      </c>
      <c r="E5" s="205"/>
      <c r="F5" s="205"/>
      <c r="G5" s="205"/>
      <c r="H5" s="18" t="s">
        <v>42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06" t="s">
        <v>50</v>
      </c>
      <c r="E6" s="207"/>
      <c r="F6" s="207"/>
      <c r="G6" s="207"/>
      <c r="H6" s="18" t="s">
        <v>36</v>
      </c>
      <c r="I6" s="86" t="s">
        <v>54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08" t="s">
        <v>51</v>
      </c>
      <c r="F7" s="209"/>
      <c r="G7" s="20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3"/>
      <c r="E11" s="193"/>
      <c r="F11" s="193"/>
      <c r="G11" s="193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198"/>
      <c r="E12" s="198"/>
      <c r="F12" s="198"/>
      <c r="G12" s="198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77"/>
      <c r="E13" s="202"/>
      <c r="F13" s="203"/>
      <c r="G13" s="20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2"/>
      <c r="F15" s="192"/>
      <c r="G15" s="194"/>
      <c r="H15" s="194"/>
      <c r="I15" s="194" t="s">
        <v>31</v>
      </c>
      <c r="J15" s="195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v>0</v>
      </c>
      <c r="J16" s="185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25" customHeight="1" x14ac:dyDescent="0.2">
      <c r="A19" s="139" t="s">
        <v>62</v>
      </c>
      <c r="B19" s="38" t="s">
        <v>29</v>
      </c>
      <c r="C19" s="62"/>
      <c r="D19" s="63"/>
      <c r="E19" s="183"/>
      <c r="F19" s="184"/>
      <c r="G19" s="183"/>
      <c r="H19" s="184"/>
      <c r="I19" s="183">
        <v>0</v>
      </c>
      <c r="J19" s="185"/>
    </row>
    <row r="20" spans="1:10" ht="23.25" customHeight="1" x14ac:dyDescent="0.2">
      <c r="A20" s="139" t="s">
        <v>63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">
      <c r="A21" s="2"/>
      <c r="B21" s="48" t="s">
        <v>31</v>
      </c>
      <c r="C21" s="64"/>
      <c r="D21" s="65"/>
      <c r="E21" s="196"/>
      <c r="F21" s="197"/>
      <c r="G21" s="196"/>
      <c r="H21" s="197"/>
      <c r="I21" s="196">
        <f>SUM(I16:J20)</f>
        <v>0</v>
      </c>
      <c r="J21" s="21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13">
        <v>0</v>
      </c>
      <c r="H23" s="214"/>
      <c r="I23" s="214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11">
        <v>0</v>
      </c>
      <c r="H24" s="212"/>
      <c r="I24" s="212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3">
        <v>0</v>
      </c>
      <c r="H25" s="214"/>
      <c r="I25" s="214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0">
        <v>0</v>
      </c>
      <c r="H26" s="181"/>
      <c r="I26" s="181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2">
        <v>0</v>
      </c>
      <c r="H27" s="182"/>
      <c r="I27" s="182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216">
        <v>237088.98</v>
      </c>
      <c r="H28" s="217"/>
      <c r="I28" s="217"/>
      <c r="J28" s="117" t="str">
        <f t="shared" si="0"/>
        <v>CZK</v>
      </c>
    </row>
    <row r="29" spans="1:10" ht="27.75" customHeight="1" thickBot="1" x14ac:dyDescent="0.25">
      <c r="A29" s="2"/>
      <c r="B29" s="113" t="s">
        <v>37</v>
      </c>
      <c r="C29" s="118"/>
      <c r="D29" s="118"/>
      <c r="E29" s="118"/>
      <c r="F29" s="119"/>
      <c r="G29" s="216">
        <v>0</v>
      </c>
      <c r="H29" s="216"/>
      <c r="I29" s="216"/>
      <c r="J29" s="120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55</v>
      </c>
      <c r="C39" s="224"/>
      <c r="D39" s="224"/>
      <c r="E39" s="224"/>
      <c r="F39" s="100">
        <v>237088.98</v>
      </c>
      <c r="G39" s="101">
        <v>0</v>
      </c>
      <c r="H39" s="102">
        <v>35563.35</v>
      </c>
      <c r="I39" s="102">
        <v>272652.33</v>
      </c>
      <c r="J39" s="103">
        <f>IF(CenaCelkemVypocet=0,"",I39/CenaCelkemVypocet*100)</f>
        <v>100</v>
      </c>
    </row>
    <row r="40" spans="1:10" ht="25.5" hidden="1" customHeight="1" x14ac:dyDescent="0.2">
      <c r="A40" s="89">
        <v>2</v>
      </c>
      <c r="B40" s="104" t="s">
        <v>43</v>
      </c>
      <c r="C40" s="225" t="s">
        <v>44</v>
      </c>
      <c r="D40" s="225"/>
      <c r="E40" s="225"/>
      <c r="F40" s="105">
        <v>237088.98</v>
      </c>
      <c r="G40" s="106">
        <v>0</v>
      </c>
      <c r="H40" s="106">
        <v>35563.35</v>
      </c>
      <c r="I40" s="106">
        <v>272652.33</v>
      </c>
      <c r="J40" s="107">
        <f>IF(CenaCelkemVypocet=0,"",I40/CenaCelkemVypocet*100)</f>
        <v>100</v>
      </c>
    </row>
    <row r="41" spans="1:10" ht="25.5" hidden="1" customHeight="1" x14ac:dyDescent="0.2">
      <c r="A41" s="89">
        <v>3</v>
      </c>
      <c r="B41" s="108" t="s">
        <v>43</v>
      </c>
      <c r="C41" s="224" t="s">
        <v>44</v>
      </c>
      <c r="D41" s="224"/>
      <c r="E41" s="224"/>
      <c r="F41" s="109">
        <v>237088.98</v>
      </c>
      <c r="G41" s="102">
        <v>0</v>
      </c>
      <c r="H41" s="102">
        <v>35563.35</v>
      </c>
      <c r="I41" s="102">
        <v>272652.33</v>
      </c>
      <c r="J41" s="103">
        <f>IF(CenaCelkemVypocet=0,"",I41/CenaCelkemVypocet*100)</f>
        <v>100</v>
      </c>
    </row>
    <row r="42" spans="1:10" ht="25.5" hidden="1" customHeight="1" x14ac:dyDescent="0.2">
      <c r="A42" s="89"/>
      <c r="B42" s="226" t="s">
        <v>56</v>
      </c>
      <c r="C42" s="227"/>
      <c r="D42" s="227"/>
      <c r="E42" s="228"/>
      <c r="F42" s="110">
        <f>SUMIF(A39:A41,"=1",F39:F41)</f>
        <v>237088.98</v>
      </c>
      <c r="G42" s="111">
        <f>SUMIF(A39:A41,"=1",G39:G41)</f>
        <v>0</v>
      </c>
      <c r="H42" s="111">
        <f>SUMIF(A39:A41,"=1",H39:H41)</f>
        <v>35563.35</v>
      </c>
      <c r="I42" s="111">
        <f>SUMIF(A39:A41,"=1",I39:I41)</f>
        <v>272652.33</v>
      </c>
      <c r="J42" s="112">
        <f>SUMIF(A39:A41,"=1",J39:J41)</f>
        <v>100</v>
      </c>
    </row>
    <row r="46" spans="1:10" ht="15.75" x14ac:dyDescent="0.25">
      <c r="B46" s="121" t="s">
        <v>58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59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60</v>
      </c>
      <c r="C49" s="222" t="s">
        <v>61</v>
      </c>
      <c r="D49" s="223"/>
      <c r="E49" s="223"/>
      <c r="F49" s="137" t="s">
        <v>27</v>
      </c>
      <c r="G49" s="130"/>
      <c r="H49" s="130"/>
      <c r="I49" s="130">
        <v>0</v>
      </c>
      <c r="J49" s="135" t="str">
        <f>IF(I51=0,"",I49/I51*100)</f>
        <v/>
      </c>
    </row>
    <row r="50" spans="1:10" ht="36.75" customHeight="1" x14ac:dyDescent="0.2">
      <c r="A50" s="124"/>
      <c r="B50" s="129" t="s">
        <v>62</v>
      </c>
      <c r="C50" s="222" t="s">
        <v>29</v>
      </c>
      <c r="D50" s="223"/>
      <c r="E50" s="223"/>
      <c r="F50" s="137" t="s">
        <v>62</v>
      </c>
      <c r="G50" s="130"/>
      <c r="H50" s="130"/>
      <c r="I50" s="130">
        <v>0</v>
      </c>
      <c r="J50" s="135" t="str">
        <f>IF(I51=0,"",I50/I51*100)</f>
        <v/>
      </c>
    </row>
    <row r="51" spans="1:10" ht="25.5" customHeight="1" x14ac:dyDescent="0.2">
      <c r="A51" s="125"/>
      <c r="B51" s="131" t="s">
        <v>1</v>
      </c>
      <c r="C51" s="132"/>
      <c r="D51" s="133"/>
      <c r="E51" s="133"/>
      <c r="F51" s="138"/>
      <c r="G51" s="134"/>
      <c r="H51" s="134"/>
      <c r="I51" s="134">
        <f>SUM(I49:I50)</f>
        <v>0</v>
      </c>
      <c r="J51" s="136">
        <f>SUM(J49:J50)</f>
        <v>0</v>
      </c>
    </row>
    <row r="52" spans="1:10" x14ac:dyDescent="0.2">
      <c r="F52" s="87"/>
      <c r="G52" s="87"/>
      <c r="H52" s="87"/>
      <c r="I52" s="87"/>
      <c r="J52" s="88"/>
    </row>
    <row r="53" spans="1:10" x14ac:dyDescent="0.2">
      <c r="F53" s="87"/>
      <c r="G53" s="87"/>
      <c r="H53" s="87"/>
      <c r="I53" s="87"/>
      <c r="J53" s="88"/>
    </row>
    <row r="54" spans="1:10" x14ac:dyDescent="0.2">
      <c r="F54" s="87"/>
      <c r="G54" s="87"/>
      <c r="H54" s="87"/>
      <c r="I54" s="87"/>
      <c r="J54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0:E50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9" t="s">
        <v>7</v>
      </c>
      <c r="B1" s="229"/>
      <c r="C1" s="230"/>
      <c r="D1" s="229"/>
      <c r="E1" s="229"/>
      <c r="F1" s="229"/>
      <c r="G1" s="229"/>
    </row>
    <row r="2" spans="1:7" ht="24.95" customHeight="1" x14ac:dyDescent="0.2">
      <c r="A2" s="50" t="s">
        <v>8</v>
      </c>
      <c r="B2" s="49"/>
      <c r="C2" s="231"/>
      <c r="D2" s="231"/>
      <c r="E2" s="231"/>
      <c r="F2" s="231"/>
      <c r="G2" s="232"/>
    </row>
    <row r="3" spans="1:7" ht="24.95" customHeight="1" x14ac:dyDescent="0.2">
      <c r="A3" s="50" t="s">
        <v>9</v>
      </c>
      <c r="B3" s="49"/>
      <c r="C3" s="231"/>
      <c r="D3" s="231"/>
      <c r="E3" s="231"/>
      <c r="F3" s="231"/>
      <c r="G3" s="232"/>
    </row>
    <row r="4" spans="1:7" ht="24.95" customHeight="1" x14ac:dyDescent="0.2">
      <c r="A4" s="50" t="s">
        <v>10</v>
      </c>
      <c r="B4" s="49"/>
      <c r="C4" s="231"/>
      <c r="D4" s="231"/>
      <c r="E4" s="231"/>
      <c r="F4" s="231"/>
      <c r="G4" s="23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38" sqref="F38"/>
    </sheetView>
  </sheetViews>
  <sheetFormatPr defaultRowHeight="12.75" outlineLevelRow="1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AG1" t="s">
        <v>64</v>
      </c>
    </row>
    <row r="2" spans="1:60" ht="24.95" customHeight="1" x14ac:dyDescent="0.2">
      <c r="A2" s="140" t="s">
        <v>8</v>
      </c>
      <c r="B2" s="49" t="s">
        <v>47</v>
      </c>
      <c r="C2" s="234" t="s">
        <v>48</v>
      </c>
      <c r="D2" s="235"/>
      <c r="E2" s="235"/>
      <c r="F2" s="235"/>
      <c r="G2" s="236"/>
      <c r="AG2" t="s">
        <v>65</v>
      </c>
    </row>
    <row r="3" spans="1:60" ht="24.95" customHeight="1" x14ac:dyDescent="0.2">
      <c r="A3" s="140" t="s">
        <v>9</v>
      </c>
      <c r="B3" s="49" t="s">
        <v>43</v>
      </c>
      <c r="C3" s="234" t="s">
        <v>44</v>
      </c>
      <c r="D3" s="235"/>
      <c r="E3" s="235"/>
      <c r="F3" s="235"/>
      <c r="G3" s="236"/>
      <c r="AC3" s="122" t="s">
        <v>65</v>
      </c>
      <c r="AG3" t="s">
        <v>66</v>
      </c>
    </row>
    <row r="4" spans="1:60" ht="24.95" customHeight="1" x14ac:dyDescent="0.2">
      <c r="A4" s="141" t="s">
        <v>10</v>
      </c>
      <c r="B4" s="142" t="s">
        <v>43</v>
      </c>
      <c r="C4" s="237" t="s">
        <v>44</v>
      </c>
      <c r="D4" s="238"/>
      <c r="E4" s="238"/>
      <c r="F4" s="238"/>
      <c r="G4" s="239"/>
      <c r="AG4" t="s">
        <v>67</v>
      </c>
    </row>
    <row r="5" spans="1:60" x14ac:dyDescent="0.2">
      <c r="D5" s="10"/>
    </row>
    <row r="6" spans="1:60" ht="38.25" x14ac:dyDescent="0.2">
      <c r="A6" s="144" t="s">
        <v>68</v>
      </c>
      <c r="B6" s="146" t="s">
        <v>69</v>
      </c>
      <c r="C6" s="146" t="s">
        <v>70</v>
      </c>
      <c r="D6" s="145" t="s">
        <v>71</v>
      </c>
      <c r="E6" s="144" t="s">
        <v>72</v>
      </c>
      <c r="F6" s="143" t="s">
        <v>73</v>
      </c>
      <c r="G6" s="144" t="s">
        <v>31</v>
      </c>
      <c r="H6" s="147" t="s">
        <v>32</v>
      </c>
      <c r="I6" s="147" t="s">
        <v>74</v>
      </c>
      <c r="J6" s="147" t="s">
        <v>33</v>
      </c>
      <c r="K6" s="147" t="s">
        <v>75</v>
      </c>
      <c r="L6" s="147" t="s">
        <v>76</v>
      </c>
      <c r="M6" s="147" t="s">
        <v>77</v>
      </c>
      <c r="N6" s="147" t="s">
        <v>78</v>
      </c>
      <c r="O6" s="147" t="s">
        <v>79</v>
      </c>
      <c r="P6" s="147" t="s">
        <v>80</v>
      </c>
      <c r="Q6" s="147" t="s">
        <v>81</v>
      </c>
      <c r="R6" s="147" t="s">
        <v>82</v>
      </c>
      <c r="S6" s="147" t="s">
        <v>83</v>
      </c>
      <c r="T6" s="147" t="s">
        <v>84</v>
      </c>
      <c r="U6" s="147" t="s">
        <v>85</v>
      </c>
      <c r="V6" s="147" t="s">
        <v>86</v>
      </c>
      <c r="W6" s="147" t="s">
        <v>87</v>
      </c>
      <c r="X6" s="147" t="s">
        <v>88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60" x14ac:dyDescent="0.2">
      <c r="A8" s="153" t="s">
        <v>89</v>
      </c>
      <c r="B8" s="154" t="s">
        <v>60</v>
      </c>
      <c r="C8" s="171" t="s">
        <v>61</v>
      </c>
      <c r="D8" s="155"/>
      <c r="E8" s="156"/>
      <c r="F8" s="157"/>
      <c r="G8" s="158">
        <f>SUMIF(AG9:AG34,"&lt;&gt;NOR",G9:G34)</f>
        <v>0</v>
      </c>
      <c r="H8" s="152"/>
      <c r="I8" s="152">
        <f>SUM(I9:I34)</f>
        <v>106329.5</v>
      </c>
      <c r="J8" s="152"/>
      <c r="K8" s="152">
        <f>SUM(K9:K34)</f>
        <v>123853.98</v>
      </c>
      <c r="L8" s="152"/>
      <c r="M8" s="152">
        <f>SUM(M9:M34)</f>
        <v>0</v>
      </c>
      <c r="N8" s="152"/>
      <c r="O8" s="152">
        <f>SUM(O9:O34)</f>
        <v>0.26000000000000006</v>
      </c>
      <c r="P8" s="152"/>
      <c r="Q8" s="152">
        <f>SUM(Q9:Q34)</f>
        <v>0</v>
      </c>
      <c r="R8" s="152"/>
      <c r="S8" s="152"/>
      <c r="T8" s="152"/>
      <c r="U8" s="152"/>
      <c r="V8" s="152">
        <f>SUM(V9:V34)</f>
        <v>0</v>
      </c>
      <c r="W8" s="152"/>
      <c r="X8" s="152"/>
      <c r="AG8" t="s">
        <v>90</v>
      </c>
    </row>
    <row r="9" spans="1:60" outlineLevel="1" x14ac:dyDescent="0.2">
      <c r="A9" s="165">
        <v>1</v>
      </c>
      <c r="B9" s="166" t="s">
        <v>91</v>
      </c>
      <c r="C9" s="172" t="s">
        <v>92</v>
      </c>
      <c r="D9" s="167" t="s">
        <v>0</v>
      </c>
      <c r="E9" s="168">
        <v>10</v>
      </c>
      <c r="F9" s="169">
        <v>0</v>
      </c>
      <c r="G9" s="170">
        <f t="shared" ref="G9:G34" si="0">ROUND(E9*F9,2)</f>
        <v>0</v>
      </c>
      <c r="H9" s="151">
        <v>0</v>
      </c>
      <c r="I9" s="151">
        <f t="shared" ref="I9:I34" si="1">ROUND(E9*H9,2)</f>
        <v>0</v>
      </c>
      <c r="J9" s="151">
        <v>2090</v>
      </c>
      <c r="K9" s="151">
        <f t="shared" ref="K9:K34" si="2">ROUND(E9*J9,2)</f>
        <v>20900</v>
      </c>
      <c r="L9" s="151">
        <v>15</v>
      </c>
      <c r="M9" s="151">
        <f t="shared" ref="M9:M34" si="3">G9*(1+L9/100)</f>
        <v>0</v>
      </c>
      <c r="N9" s="151">
        <v>0</v>
      </c>
      <c r="O9" s="151">
        <f t="shared" ref="O9:O34" si="4">ROUND(E9*N9,2)</f>
        <v>0</v>
      </c>
      <c r="P9" s="151">
        <v>0</v>
      </c>
      <c r="Q9" s="151">
        <f t="shared" ref="Q9:Q34" si="5">ROUND(E9*P9,2)</f>
        <v>0</v>
      </c>
      <c r="R9" s="151"/>
      <c r="S9" s="151" t="s">
        <v>93</v>
      </c>
      <c r="T9" s="151" t="s">
        <v>94</v>
      </c>
      <c r="U9" s="151">
        <v>0</v>
      </c>
      <c r="V9" s="151">
        <f t="shared" ref="V9:V34" si="6">ROUND(E9*U9,2)</f>
        <v>0</v>
      </c>
      <c r="W9" s="151"/>
      <c r="X9" s="151" t="s">
        <v>95</v>
      </c>
      <c r="Y9" s="148"/>
      <c r="Z9" s="148"/>
      <c r="AA9" s="148"/>
      <c r="AB9" s="148"/>
      <c r="AC9" s="148"/>
      <c r="AD9" s="148"/>
      <c r="AE9" s="148"/>
      <c r="AF9" s="148"/>
      <c r="AG9" s="148" t="s">
        <v>96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1" x14ac:dyDescent="0.2">
      <c r="A10" s="165">
        <v>2</v>
      </c>
      <c r="B10" s="166" t="s">
        <v>97</v>
      </c>
      <c r="C10" s="172" t="s">
        <v>98</v>
      </c>
      <c r="D10" s="167" t="s">
        <v>99</v>
      </c>
      <c r="E10" s="168">
        <v>1</v>
      </c>
      <c r="F10" s="169">
        <v>0</v>
      </c>
      <c r="G10" s="170">
        <f t="shared" si="0"/>
        <v>0</v>
      </c>
      <c r="H10" s="151">
        <v>0</v>
      </c>
      <c r="I10" s="151">
        <f t="shared" si="1"/>
        <v>0</v>
      </c>
      <c r="J10" s="151">
        <v>15000</v>
      </c>
      <c r="K10" s="151">
        <f t="shared" si="2"/>
        <v>15000</v>
      </c>
      <c r="L10" s="151">
        <v>15</v>
      </c>
      <c r="M10" s="151">
        <f t="shared" si="3"/>
        <v>0</v>
      </c>
      <c r="N10" s="151">
        <v>8.9999999999999998E-4</v>
      </c>
      <c r="O10" s="151">
        <f t="shared" si="4"/>
        <v>0</v>
      </c>
      <c r="P10" s="151">
        <v>0</v>
      </c>
      <c r="Q10" s="151">
        <f t="shared" si="5"/>
        <v>0</v>
      </c>
      <c r="R10" s="151"/>
      <c r="S10" s="151" t="s">
        <v>93</v>
      </c>
      <c r="T10" s="151" t="s">
        <v>94</v>
      </c>
      <c r="U10" s="151">
        <v>0</v>
      </c>
      <c r="V10" s="151">
        <f t="shared" si="6"/>
        <v>0</v>
      </c>
      <c r="W10" s="151"/>
      <c r="X10" s="151" t="s">
        <v>95</v>
      </c>
      <c r="Y10" s="148"/>
      <c r="Z10" s="148"/>
      <c r="AA10" s="148"/>
      <c r="AB10" s="148"/>
      <c r="AC10" s="148"/>
      <c r="AD10" s="148"/>
      <c r="AE10" s="148"/>
      <c r="AF10" s="148"/>
      <c r="AG10" s="148" t="s">
        <v>96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65">
        <v>3</v>
      </c>
      <c r="B11" s="166" t="s">
        <v>100</v>
      </c>
      <c r="C11" s="172" t="s">
        <v>101</v>
      </c>
      <c r="D11" s="167" t="s">
        <v>99</v>
      </c>
      <c r="E11" s="168">
        <v>1</v>
      </c>
      <c r="F11" s="169">
        <v>0</v>
      </c>
      <c r="G11" s="170">
        <f t="shared" si="0"/>
        <v>0</v>
      </c>
      <c r="H11" s="151">
        <v>0</v>
      </c>
      <c r="I11" s="151">
        <f t="shared" si="1"/>
        <v>0</v>
      </c>
      <c r="J11" s="151">
        <v>85000</v>
      </c>
      <c r="K11" s="151">
        <f t="shared" si="2"/>
        <v>85000</v>
      </c>
      <c r="L11" s="151">
        <v>15</v>
      </c>
      <c r="M11" s="151">
        <f t="shared" si="3"/>
        <v>0</v>
      </c>
      <c r="N11" s="151">
        <v>0</v>
      </c>
      <c r="O11" s="151">
        <f t="shared" si="4"/>
        <v>0</v>
      </c>
      <c r="P11" s="151">
        <v>0</v>
      </c>
      <c r="Q11" s="151">
        <f t="shared" si="5"/>
        <v>0</v>
      </c>
      <c r="R11" s="151"/>
      <c r="S11" s="151" t="s">
        <v>93</v>
      </c>
      <c r="T11" s="151" t="s">
        <v>94</v>
      </c>
      <c r="U11" s="151">
        <v>0</v>
      </c>
      <c r="V11" s="151">
        <f t="shared" si="6"/>
        <v>0</v>
      </c>
      <c r="W11" s="151"/>
      <c r="X11" s="151" t="s">
        <v>95</v>
      </c>
      <c r="Y11" s="148"/>
      <c r="Z11" s="148"/>
      <c r="AA11" s="148"/>
      <c r="AB11" s="148"/>
      <c r="AC11" s="148"/>
      <c r="AD11" s="148"/>
      <c r="AE11" s="148"/>
      <c r="AF11" s="148"/>
      <c r="AG11" s="148" t="s">
        <v>96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5">
        <v>4</v>
      </c>
      <c r="B12" s="166" t="s">
        <v>102</v>
      </c>
      <c r="C12" s="172" t="s">
        <v>103</v>
      </c>
      <c r="D12" s="167" t="s">
        <v>104</v>
      </c>
      <c r="E12" s="168">
        <v>40</v>
      </c>
      <c r="F12" s="169">
        <v>0</v>
      </c>
      <c r="G12" s="170">
        <f t="shared" si="0"/>
        <v>0</v>
      </c>
      <c r="H12" s="151">
        <v>17</v>
      </c>
      <c r="I12" s="151">
        <f t="shared" si="1"/>
        <v>680</v>
      </c>
      <c r="J12" s="151">
        <v>0</v>
      </c>
      <c r="K12" s="151">
        <f t="shared" si="2"/>
        <v>0</v>
      </c>
      <c r="L12" s="151">
        <v>15</v>
      </c>
      <c r="M12" s="151">
        <f t="shared" si="3"/>
        <v>0</v>
      </c>
      <c r="N12" s="151">
        <v>6.0000000000000002E-5</v>
      </c>
      <c r="O12" s="151">
        <f t="shared" si="4"/>
        <v>0</v>
      </c>
      <c r="P12" s="151">
        <v>0</v>
      </c>
      <c r="Q12" s="151">
        <f t="shared" si="5"/>
        <v>0</v>
      </c>
      <c r="R12" s="151"/>
      <c r="S12" s="151" t="s">
        <v>93</v>
      </c>
      <c r="T12" s="151" t="s">
        <v>94</v>
      </c>
      <c r="U12" s="151">
        <v>0</v>
      </c>
      <c r="V12" s="151">
        <f t="shared" si="6"/>
        <v>0</v>
      </c>
      <c r="W12" s="151"/>
      <c r="X12" s="151" t="s">
        <v>105</v>
      </c>
      <c r="Y12" s="148"/>
      <c r="Z12" s="148"/>
      <c r="AA12" s="148"/>
      <c r="AB12" s="148"/>
      <c r="AC12" s="148"/>
      <c r="AD12" s="148"/>
      <c r="AE12" s="148"/>
      <c r="AF12" s="148"/>
      <c r="AG12" s="148" t="s">
        <v>106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65">
        <v>5</v>
      </c>
      <c r="B13" s="166" t="s">
        <v>107</v>
      </c>
      <c r="C13" s="172" t="s">
        <v>108</v>
      </c>
      <c r="D13" s="167" t="s">
        <v>104</v>
      </c>
      <c r="E13" s="168">
        <v>160</v>
      </c>
      <c r="F13" s="169">
        <v>0</v>
      </c>
      <c r="G13" s="170">
        <f t="shared" si="0"/>
        <v>0</v>
      </c>
      <c r="H13" s="151">
        <v>19.5</v>
      </c>
      <c r="I13" s="151">
        <f t="shared" si="1"/>
        <v>3120</v>
      </c>
      <c r="J13" s="151">
        <v>0</v>
      </c>
      <c r="K13" s="151">
        <f t="shared" si="2"/>
        <v>0</v>
      </c>
      <c r="L13" s="151">
        <v>15</v>
      </c>
      <c r="M13" s="151">
        <f t="shared" si="3"/>
        <v>0</v>
      </c>
      <c r="N13" s="151">
        <v>6.0000000000000002E-5</v>
      </c>
      <c r="O13" s="151">
        <f t="shared" si="4"/>
        <v>0.01</v>
      </c>
      <c r="P13" s="151">
        <v>0</v>
      </c>
      <c r="Q13" s="151">
        <f t="shared" si="5"/>
        <v>0</v>
      </c>
      <c r="R13" s="151"/>
      <c r="S13" s="151" t="s">
        <v>93</v>
      </c>
      <c r="T13" s="151" t="s">
        <v>94</v>
      </c>
      <c r="U13" s="151">
        <v>0</v>
      </c>
      <c r="V13" s="151">
        <f t="shared" si="6"/>
        <v>0</v>
      </c>
      <c r="W13" s="151"/>
      <c r="X13" s="151" t="s">
        <v>105</v>
      </c>
      <c r="Y13" s="148"/>
      <c r="Z13" s="148"/>
      <c r="AA13" s="148"/>
      <c r="AB13" s="148"/>
      <c r="AC13" s="148"/>
      <c r="AD13" s="148"/>
      <c r="AE13" s="148"/>
      <c r="AF13" s="148"/>
      <c r="AG13" s="148" t="s">
        <v>106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5">
        <v>6</v>
      </c>
      <c r="B14" s="166" t="s">
        <v>109</v>
      </c>
      <c r="C14" s="172" t="s">
        <v>110</v>
      </c>
      <c r="D14" s="167" t="s">
        <v>104</v>
      </c>
      <c r="E14" s="168">
        <v>340</v>
      </c>
      <c r="F14" s="169">
        <v>0</v>
      </c>
      <c r="G14" s="170">
        <f t="shared" si="0"/>
        <v>0</v>
      </c>
      <c r="H14" s="151">
        <v>22</v>
      </c>
      <c r="I14" s="151">
        <f t="shared" si="1"/>
        <v>7480</v>
      </c>
      <c r="J14" s="151">
        <v>0</v>
      </c>
      <c r="K14" s="151">
        <f t="shared" si="2"/>
        <v>0</v>
      </c>
      <c r="L14" s="151">
        <v>15</v>
      </c>
      <c r="M14" s="151">
        <f t="shared" si="3"/>
        <v>0</v>
      </c>
      <c r="N14" s="151">
        <v>6.0000000000000002E-5</v>
      </c>
      <c r="O14" s="151">
        <f t="shared" si="4"/>
        <v>0.02</v>
      </c>
      <c r="P14" s="151">
        <v>0</v>
      </c>
      <c r="Q14" s="151">
        <f t="shared" si="5"/>
        <v>0</v>
      </c>
      <c r="R14" s="151" t="s">
        <v>111</v>
      </c>
      <c r="S14" s="151" t="s">
        <v>112</v>
      </c>
      <c r="T14" s="151" t="s">
        <v>94</v>
      </c>
      <c r="U14" s="151">
        <v>0</v>
      </c>
      <c r="V14" s="151">
        <f t="shared" si="6"/>
        <v>0</v>
      </c>
      <c r="W14" s="151"/>
      <c r="X14" s="151" t="s">
        <v>105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106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5">
        <v>7</v>
      </c>
      <c r="B15" s="166" t="s">
        <v>113</v>
      </c>
      <c r="C15" s="172" t="s">
        <v>114</v>
      </c>
      <c r="D15" s="167" t="s">
        <v>104</v>
      </c>
      <c r="E15" s="168">
        <v>50</v>
      </c>
      <c r="F15" s="169">
        <v>0</v>
      </c>
      <c r="G15" s="170">
        <f t="shared" si="0"/>
        <v>0</v>
      </c>
      <c r="H15" s="151">
        <v>32.200000000000003</v>
      </c>
      <c r="I15" s="151">
        <f t="shared" si="1"/>
        <v>1610</v>
      </c>
      <c r="J15" s="151">
        <v>0</v>
      </c>
      <c r="K15" s="151">
        <f t="shared" si="2"/>
        <v>0</v>
      </c>
      <c r="L15" s="151">
        <v>15</v>
      </c>
      <c r="M15" s="151">
        <f t="shared" si="3"/>
        <v>0</v>
      </c>
      <c r="N15" s="151">
        <v>1.4999999999999999E-4</v>
      </c>
      <c r="O15" s="151">
        <f t="shared" si="4"/>
        <v>0.01</v>
      </c>
      <c r="P15" s="151">
        <v>0</v>
      </c>
      <c r="Q15" s="151">
        <f t="shared" si="5"/>
        <v>0</v>
      </c>
      <c r="R15" s="151" t="s">
        <v>111</v>
      </c>
      <c r="S15" s="151" t="s">
        <v>112</v>
      </c>
      <c r="T15" s="151" t="s">
        <v>112</v>
      </c>
      <c r="U15" s="151">
        <v>0</v>
      </c>
      <c r="V15" s="151">
        <f t="shared" si="6"/>
        <v>0</v>
      </c>
      <c r="W15" s="151"/>
      <c r="X15" s="151" t="s">
        <v>105</v>
      </c>
      <c r="Y15" s="148"/>
      <c r="Z15" s="148"/>
      <c r="AA15" s="148"/>
      <c r="AB15" s="148"/>
      <c r="AC15" s="148"/>
      <c r="AD15" s="148"/>
      <c r="AE15" s="148"/>
      <c r="AF15" s="148"/>
      <c r="AG15" s="148" t="s">
        <v>106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65">
        <v>8</v>
      </c>
      <c r="B16" s="166" t="s">
        <v>115</v>
      </c>
      <c r="C16" s="172" t="s">
        <v>116</v>
      </c>
      <c r="D16" s="167" t="s">
        <v>104</v>
      </c>
      <c r="E16" s="168">
        <v>175</v>
      </c>
      <c r="F16" s="169">
        <v>0</v>
      </c>
      <c r="G16" s="170">
        <f t="shared" si="0"/>
        <v>0</v>
      </c>
      <c r="H16" s="151">
        <v>51.1</v>
      </c>
      <c r="I16" s="151">
        <f t="shared" si="1"/>
        <v>8942.5</v>
      </c>
      <c r="J16" s="151">
        <v>0</v>
      </c>
      <c r="K16" s="151">
        <f t="shared" si="2"/>
        <v>0</v>
      </c>
      <c r="L16" s="151">
        <v>15</v>
      </c>
      <c r="M16" s="151">
        <f t="shared" si="3"/>
        <v>0</v>
      </c>
      <c r="N16" s="151">
        <v>2.4000000000000001E-4</v>
      </c>
      <c r="O16" s="151">
        <f t="shared" si="4"/>
        <v>0.04</v>
      </c>
      <c r="P16" s="151">
        <v>0</v>
      </c>
      <c r="Q16" s="151">
        <f t="shared" si="5"/>
        <v>0</v>
      </c>
      <c r="R16" s="151" t="s">
        <v>111</v>
      </c>
      <c r="S16" s="151" t="s">
        <v>112</v>
      </c>
      <c r="T16" s="151" t="s">
        <v>112</v>
      </c>
      <c r="U16" s="151">
        <v>0</v>
      </c>
      <c r="V16" s="151">
        <f t="shared" si="6"/>
        <v>0</v>
      </c>
      <c r="W16" s="151"/>
      <c r="X16" s="151" t="s">
        <v>105</v>
      </c>
      <c r="Y16" s="148"/>
      <c r="Z16" s="148"/>
      <c r="AA16" s="148"/>
      <c r="AB16" s="148"/>
      <c r="AC16" s="148"/>
      <c r="AD16" s="148"/>
      <c r="AE16" s="148"/>
      <c r="AF16" s="148"/>
      <c r="AG16" s="148" t="s">
        <v>106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65">
        <v>9</v>
      </c>
      <c r="B17" s="166" t="s">
        <v>117</v>
      </c>
      <c r="C17" s="172" t="s">
        <v>118</v>
      </c>
      <c r="D17" s="167" t="s">
        <v>104</v>
      </c>
      <c r="E17" s="168">
        <v>350</v>
      </c>
      <c r="F17" s="169">
        <v>0</v>
      </c>
      <c r="G17" s="170">
        <f t="shared" si="0"/>
        <v>0</v>
      </c>
      <c r="H17" s="151">
        <v>81.7</v>
      </c>
      <c r="I17" s="151">
        <f t="shared" si="1"/>
        <v>28595</v>
      </c>
      <c r="J17" s="151">
        <v>0</v>
      </c>
      <c r="K17" s="151">
        <f t="shared" si="2"/>
        <v>0</v>
      </c>
      <c r="L17" s="151">
        <v>15</v>
      </c>
      <c r="M17" s="151">
        <f t="shared" si="3"/>
        <v>0</v>
      </c>
      <c r="N17" s="151">
        <v>3.8999999999999999E-4</v>
      </c>
      <c r="O17" s="151">
        <f t="shared" si="4"/>
        <v>0.14000000000000001</v>
      </c>
      <c r="P17" s="151">
        <v>0</v>
      </c>
      <c r="Q17" s="151">
        <f t="shared" si="5"/>
        <v>0</v>
      </c>
      <c r="R17" s="151" t="s">
        <v>111</v>
      </c>
      <c r="S17" s="151" t="s">
        <v>112</v>
      </c>
      <c r="T17" s="151" t="s">
        <v>112</v>
      </c>
      <c r="U17" s="151">
        <v>0</v>
      </c>
      <c r="V17" s="151">
        <f t="shared" si="6"/>
        <v>0</v>
      </c>
      <c r="W17" s="151"/>
      <c r="X17" s="151" t="s">
        <v>105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106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65">
        <v>10</v>
      </c>
      <c r="B18" s="166" t="s">
        <v>119</v>
      </c>
      <c r="C18" s="172" t="s">
        <v>120</v>
      </c>
      <c r="D18" s="167" t="s">
        <v>121</v>
      </c>
      <c r="E18" s="168">
        <v>50</v>
      </c>
      <c r="F18" s="169">
        <v>0</v>
      </c>
      <c r="G18" s="170">
        <f t="shared" si="0"/>
        <v>0</v>
      </c>
      <c r="H18" s="151">
        <v>10.1</v>
      </c>
      <c r="I18" s="151">
        <f t="shared" si="1"/>
        <v>505</v>
      </c>
      <c r="J18" s="151">
        <v>0</v>
      </c>
      <c r="K18" s="151">
        <f t="shared" si="2"/>
        <v>0</v>
      </c>
      <c r="L18" s="151">
        <v>15</v>
      </c>
      <c r="M18" s="151">
        <f t="shared" si="3"/>
        <v>0</v>
      </c>
      <c r="N18" s="151">
        <v>2.0000000000000002E-5</v>
      </c>
      <c r="O18" s="151">
        <f t="shared" si="4"/>
        <v>0</v>
      </c>
      <c r="P18" s="151">
        <v>0</v>
      </c>
      <c r="Q18" s="151">
        <f t="shared" si="5"/>
        <v>0</v>
      </c>
      <c r="R18" s="151" t="s">
        <v>111</v>
      </c>
      <c r="S18" s="151" t="s">
        <v>112</v>
      </c>
      <c r="T18" s="151" t="s">
        <v>112</v>
      </c>
      <c r="U18" s="151">
        <v>0</v>
      </c>
      <c r="V18" s="151">
        <f t="shared" si="6"/>
        <v>0</v>
      </c>
      <c r="W18" s="151"/>
      <c r="X18" s="151" t="s">
        <v>105</v>
      </c>
      <c r="Y18" s="148"/>
      <c r="Z18" s="148"/>
      <c r="AA18" s="148"/>
      <c r="AB18" s="148"/>
      <c r="AC18" s="148"/>
      <c r="AD18" s="148"/>
      <c r="AE18" s="148"/>
      <c r="AF18" s="148"/>
      <c r="AG18" s="148" t="s">
        <v>106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5">
        <v>11</v>
      </c>
      <c r="B19" s="166" t="s">
        <v>122</v>
      </c>
      <c r="C19" s="172" t="s">
        <v>123</v>
      </c>
      <c r="D19" s="167" t="s">
        <v>121</v>
      </c>
      <c r="E19" s="168">
        <v>50</v>
      </c>
      <c r="F19" s="169">
        <v>0</v>
      </c>
      <c r="G19" s="170">
        <f t="shared" si="0"/>
        <v>0</v>
      </c>
      <c r="H19" s="151">
        <v>13.9</v>
      </c>
      <c r="I19" s="151">
        <f t="shared" si="1"/>
        <v>695</v>
      </c>
      <c r="J19" s="151">
        <v>0</v>
      </c>
      <c r="K19" s="151">
        <f t="shared" si="2"/>
        <v>0</v>
      </c>
      <c r="L19" s="151">
        <v>15</v>
      </c>
      <c r="M19" s="151">
        <f t="shared" si="3"/>
        <v>0</v>
      </c>
      <c r="N19" s="151">
        <v>5.0000000000000002E-5</v>
      </c>
      <c r="O19" s="151">
        <f t="shared" si="4"/>
        <v>0</v>
      </c>
      <c r="P19" s="151">
        <v>0</v>
      </c>
      <c r="Q19" s="151">
        <f t="shared" si="5"/>
        <v>0</v>
      </c>
      <c r="R19" s="151" t="s">
        <v>111</v>
      </c>
      <c r="S19" s="151" t="s">
        <v>112</v>
      </c>
      <c r="T19" s="151" t="s">
        <v>112</v>
      </c>
      <c r="U19" s="151">
        <v>0</v>
      </c>
      <c r="V19" s="151">
        <f t="shared" si="6"/>
        <v>0</v>
      </c>
      <c r="W19" s="151"/>
      <c r="X19" s="151" t="s">
        <v>105</v>
      </c>
      <c r="Y19" s="148"/>
      <c r="Z19" s="148"/>
      <c r="AA19" s="148"/>
      <c r="AB19" s="148"/>
      <c r="AC19" s="148"/>
      <c r="AD19" s="148"/>
      <c r="AE19" s="148"/>
      <c r="AF19" s="148"/>
      <c r="AG19" s="148" t="s">
        <v>106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65">
        <v>12</v>
      </c>
      <c r="B20" s="166" t="s">
        <v>124</v>
      </c>
      <c r="C20" s="172" t="s">
        <v>125</v>
      </c>
      <c r="D20" s="167" t="s">
        <v>121</v>
      </c>
      <c r="E20" s="168">
        <v>90</v>
      </c>
      <c r="F20" s="169">
        <v>0</v>
      </c>
      <c r="G20" s="170">
        <f t="shared" si="0"/>
        <v>0</v>
      </c>
      <c r="H20" s="151">
        <v>23.3</v>
      </c>
      <c r="I20" s="151">
        <f t="shared" si="1"/>
        <v>2097</v>
      </c>
      <c r="J20" s="151">
        <v>0</v>
      </c>
      <c r="K20" s="151">
        <f t="shared" si="2"/>
        <v>0</v>
      </c>
      <c r="L20" s="151">
        <v>15</v>
      </c>
      <c r="M20" s="151">
        <f t="shared" si="3"/>
        <v>0</v>
      </c>
      <c r="N20" s="151">
        <v>6.0000000000000002E-5</v>
      </c>
      <c r="O20" s="151">
        <f t="shared" si="4"/>
        <v>0.01</v>
      </c>
      <c r="P20" s="151">
        <v>0</v>
      </c>
      <c r="Q20" s="151">
        <f t="shared" si="5"/>
        <v>0</v>
      </c>
      <c r="R20" s="151" t="s">
        <v>111</v>
      </c>
      <c r="S20" s="151" t="s">
        <v>112</v>
      </c>
      <c r="T20" s="151" t="s">
        <v>112</v>
      </c>
      <c r="U20" s="151">
        <v>0</v>
      </c>
      <c r="V20" s="151">
        <f t="shared" si="6"/>
        <v>0</v>
      </c>
      <c r="W20" s="151"/>
      <c r="X20" s="151" t="s">
        <v>105</v>
      </c>
      <c r="Y20" s="148"/>
      <c r="Z20" s="148"/>
      <c r="AA20" s="148"/>
      <c r="AB20" s="148"/>
      <c r="AC20" s="148"/>
      <c r="AD20" s="148"/>
      <c r="AE20" s="148"/>
      <c r="AF20" s="148"/>
      <c r="AG20" s="148" t="s">
        <v>106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65">
        <v>13</v>
      </c>
      <c r="B21" s="166" t="s">
        <v>126</v>
      </c>
      <c r="C21" s="172" t="s">
        <v>127</v>
      </c>
      <c r="D21" s="167" t="s">
        <v>121</v>
      </c>
      <c r="E21" s="168">
        <v>50</v>
      </c>
      <c r="F21" s="169">
        <v>0</v>
      </c>
      <c r="G21" s="170">
        <f t="shared" si="0"/>
        <v>0</v>
      </c>
      <c r="H21" s="151">
        <v>8.6</v>
      </c>
      <c r="I21" s="151">
        <f t="shared" si="1"/>
        <v>430</v>
      </c>
      <c r="J21" s="151">
        <v>0</v>
      </c>
      <c r="K21" s="151">
        <f t="shared" si="2"/>
        <v>0</v>
      </c>
      <c r="L21" s="151">
        <v>15</v>
      </c>
      <c r="M21" s="151">
        <f t="shared" si="3"/>
        <v>0</v>
      </c>
      <c r="N21" s="151">
        <v>1.0000000000000001E-5</v>
      </c>
      <c r="O21" s="151">
        <f t="shared" si="4"/>
        <v>0</v>
      </c>
      <c r="P21" s="151">
        <v>0</v>
      </c>
      <c r="Q21" s="151">
        <f t="shared" si="5"/>
        <v>0</v>
      </c>
      <c r="R21" s="151" t="s">
        <v>111</v>
      </c>
      <c r="S21" s="151" t="s">
        <v>112</v>
      </c>
      <c r="T21" s="151" t="s">
        <v>112</v>
      </c>
      <c r="U21" s="151">
        <v>0</v>
      </c>
      <c r="V21" s="151">
        <f t="shared" si="6"/>
        <v>0</v>
      </c>
      <c r="W21" s="151"/>
      <c r="X21" s="151" t="s">
        <v>105</v>
      </c>
      <c r="Y21" s="148"/>
      <c r="Z21" s="148"/>
      <c r="AA21" s="148"/>
      <c r="AB21" s="148"/>
      <c r="AC21" s="148"/>
      <c r="AD21" s="148"/>
      <c r="AE21" s="148"/>
      <c r="AF21" s="148"/>
      <c r="AG21" s="148" t="s">
        <v>106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65">
        <v>14</v>
      </c>
      <c r="B22" s="166" t="s">
        <v>128</v>
      </c>
      <c r="C22" s="172" t="s">
        <v>129</v>
      </c>
      <c r="D22" s="167" t="s">
        <v>121</v>
      </c>
      <c r="E22" s="168">
        <v>50</v>
      </c>
      <c r="F22" s="169">
        <v>0</v>
      </c>
      <c r="G22" s="170">
        <f t="shared" si="0"/>
        <v>0</v>
      </c>
      <c r="H22" s="151">
        <v>10.5</v>
      </c>
      <c r="I22" s="151">
        <f t="shared" si="1"/>
        <v>525</v>
      </c>
      <c r="J22" s="151">
        <v>0</v>
      </c>
      <c r="K22" s="151">
        <f t="shared" si="2"/>
        <v>0</v>
      </c>
      <c r="L22" s="151">
        <v>15</v>
      </c>
      <c r="M22" s="151">
        <f t="shared" si="3"/>
        <v>0</v>
      </c>
      <c r="N22" s="151">
        <v>3.0000000000000001E-5</v>
      </c>
      <c r="O22" s="151">
        <f t="shared" si="4"/>
        <v>0</v>
      </c>
      <c r="P22" s="151">
        <v>0</v>
      </c>
      <c r="Q22" s="151">
        <f t="shared" si="5"/>
        <v>0</v>
      </c>
      <c r="R22" s="151" t="s">
        <v>111</v>
      </c>
      <c r="S22" s="151" t="s">
        <v>112</v>
      </c>
      <c r="T22" s="151" t="s">
        <v>112</v>
      </c>
      <c r="U22" s="151">
        <v>0</v>
      </c>
      <c r="V22" s="151">
        <f t="shared" si="6"/>
        <v>0</v>
      </c>
      <c r="W22" s="151"/>
      <c r="X22" s="151" t="s">
        <v>105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106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5">
        <v>15</v>
      </c>
      <c r="B23" s="166" t="s">
        <v>130</v>
      </c>
      <c r="C23" s="172" t="s">
        <v>131</v>
      </c>
      <c r="D23" s="167" t="s">
        <v>121</v>
      </c>
      <c r="E23" s="168">
        <v>80</v>
      </c>
      <c r="F23" s="169">
        <v>0</v>
      </c>
      <c r="G23" s="170">
        <f t="shared" si="0"/>
        <v>0</v>
      </c>
      <c r="H23" s="151">
        <v>102.5</v>
      </c>
      <c r="I23" s="151">
        <f t="shared" si="1"/>
        <v>8200</v>
      </c>
      <c r="J23" s="151">
        <v>0</v>
      </c>
      <c r="K23" s="151">
        <f t="shared" si="2"/>
        <v>0</v>
      </c>
      <c r="L23" s="151">
        <v>15</v>
      </c>
      <c r="M23" s="151">
        <f t="shared" si="3"/>
        <v>0</v>
      </c>
      <c r="N23" s="151">
        <v>1.2E-4</v>
      </c>
      <c r="O23" s="151">
        <f t="shared" si="4"/>
        <v>0.01</v>
      </c>
      <c r="P23" s="151">
        <v>0</v>
      </c>
      <c r="Q23" s="151">
        <f t="shared" si="5"/>
        <v>0</v>
      </c>
      <c r="R23" s="151" t="s">
        <v>111</v>
      </c>
      <c r="S23" s="151" t="s">
        <v>112</v>
      </c>
      <c r="T23" s="151" t="s">
        <v>112</v>
      </c>
      <c r="U23" s="151">
        <v>0</v>
      </c>
      <c r="V23" s="151">
        <f t="shared" si="6"/>
        <v>0</v>
      </c>
      <c r="W23" s="151"/>
      <c r="X23" s="151" t="s">
        <v>105</v>
      </c>
      <c r="Y23" s="148"/>
      <c r="Z23" s="148"/>
      <c r="AA23" s="148"/>
      <c r="AB23" s="148"/>
      <c r="AC23" s="148"/>
      <c r="AD23" s="148"/>
      <c r="AE23" s="148"/>
      <c r="AF23" s="148"/>
      <c r="AG23" s="148" t="s">
        <v>106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65">
        <v>16</v>
      </c>
      <c r="B24" s="166" t="s">
        <v>132</v>
      </c>
      <c r="C24" s="172" t="s">
        <v>133</v>
      </c>
      <c r="D24" s="167" t="s">
        <v>121</v>
      </c>
      <c r="E24" s="168">
        <v>10</v>
      </c>
      <c r="F24" s="169">
        <v>0</v>
      </c>
      <c r="G24" s="170">
        <f t="shared" si="0"/>
        <v>0</v>
      </c>
      <c r="H24" s="151">
        <v>103.5</v>
      </c>
      <c r="I24" s="151">
        <f t="shared" si="1"/>
        <v>1035</v>
      </c>
      <c r="J24" s="151">
        <v>0</v>
      </c>
      <c r="K24" s="151">
        <f t="shared" si="2"/>
        <v>0</v>
      </c>
      <c r="L24" s="151">
        <v>15</v>
      </c>
      <c r="M24" s="151">
        <f t="shared" si="3"/>
        <v>0</v>
      </c>
      <c r="N24" s="151">
        <v>1.2E-4</v>
      </c>
      <c r="O24" s="151">
        <f t="shared" si="4"/>
        <v>0</v>
      </c>
      <c r="P24" s="151">
        <v>0</v>
      </c>
      <c r="Q24" s="151">
        <f t="shared" si="5"/>
        <v>0</v>
      </c>
      <c r="R24" s="151" t="s">
        <v>111</v>
      </c>
      <c r="S24" s="151" t="s">
        <v>112</v>
      </c>
      <c r="T24" s="151" t="s">
        <v>112</v>
      </c>
      <c r="U24" s="151">
        <v>0</v>
      </c>
      <c r="V24" s="151">
        <f t="shared" si="6"/>
        <v>0</v>
      </c>
      <c r="W24" s="151"/>
      <c r="X24" s="151" t="s">
        <v>105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106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65">
        <v>17</v>
      </c>
      <c r="B25" s="166" t="s">
        <v>134</v>
      </c>
      <c r="C25" s="172" t="s">
        <v>135</v>
      </c>
      <c r="D25" s="167" t="s">
        <v>121</v>
      </c>
      <c r="E25" s="168">
        <v>20</v>
      </c>
      <c r="F25" s="169">
        <v>0</v>
      </c>
      <c r="G25" s="170">
        <f t="shared" si="0"/>
        <v>0</v>
      </c>
      <c r="H25" s="151">
        <v>169.5</v>
      </c>
      <c r="I25" s="151">
        <f t="shared" si="1"/>
        <v>3390</v>
      </c>
      <c r="J25" s="151">
        <v>0</v>
      </c>
      <c r="K25" s="151">
        <f t="shared" si="2"/>
        <v>0</v>
      </c>
      <c r="L25" s="151">
        <v>15</v>
      </c>
      <c r="M25" s="151">
        <f t="shared" si="3"/>
        <v>0</v>
      </c>
      <c r="N25" s="151">
        <v>1.8000000000000001E-4</v>
      </c>
      <c r="O25" s="151">
        <f t="shared" si="4"/>
        <v>0</v>
      </c>
      <c r="P25" s="151">
        <v>0</v>
      </c>
      <c r="Q25" s="151">
        <f t="shared" si="5"/>
        <v>0</v>
      </c>
      <c r="R25" s="151" t="s">
        <v>111</v>
      </c>
      <c r="S25" s="151" t="s">
        <v>112</v>
      </c>
      <c r="T25" s="151" t="s">
        <v>112</v>
      </c>
      <c r="U25" s="151">
        <v>0</v>
      </c>
      <c r="V25" s="151">
        <f t="shared" si="6"/>
        <v>0</v>
      </c>
      <c r="W25" s="151"/>
      <c r="X25" s="151" t="s">
        <v>105</v>
      </c>
      <c r="Y25" s="148"/>
      <c r="Z25" s="148"/>
      <c r="AA25" s="148"/>
      <c r="AB25" s="148"/>
      <c r="AC25" s="148"/>
      <c r="AD25" s="148"/>
      <c r="AE25" s="148"/>
      <c r="AF25" s="148"/>
      <c r="AG25" s="148" t="s">
        <v>106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5">
        <v>18</v>
      </c>
      <c r="B26" s="166" t="s">
        <v>136</v>
      </c>
      <c r="C26" s="172" t="s">
        <v>137</v>
      </c>
      <c r="D26" s="167" t="s">
        <v>121</v>
      </c>
      <c r="E26" s="168">
        <v>5</v>
      </c>
      <c r="F26" s="169">
        <v>0</v>
      </c>
      <c r="G26" s="170">
        <f t="shared" si="0"/>
        <v>0</v>
      </c>
      <c r="H26" s="151">
        <v>100.5</v>
      </c>
      <c r="I26" s="151">
        <f t="shared" si="1"/>
        <v>502.5</v>
      </c>
      <c r="J26" s="151">
        <v>0</v>
      </c>
      <c r="K26" s="151">
        <f t="shared" si="2"/>
        <v>0</v>
      </c>
      <c r="L26" s="151">
        <v>15</v>
      </c>
      <c r="M26" s="151">
        <f t="shared" si="3"/>
        <v>0</v>
      </c>
      <c r="N26" s="151">
        <v>1.2E-4</v>
      </c>
      <c r="O26" s="151">
        <f t="shared" si="4"/>
        <v>0</v>
      </c>
      <c r="P26" s="151">
        <v>0</v>
      </c>
      <c r="Q26" s="151">
        <f t="shared" si="5"/>
        <v>0</v>
      </c>
      <c r="R26" s="151" t="s">
        <v>111</v>
      </c>
      <c r="S26" s="151" t="s">
        <v>112</v>
      </c>
      <c r="T26" s="151" t="s">
        <v>112</v>
      </c>
      <c r="U26" s="151">
        <v>0</v>
      </c>
      <c r="V26" s="151">
        <f t="shared" si="6"/>
        <v>0</v>
      </c>
      <c r="W26" s="151"/>
      <c r="X26" s="151" t="s">
        <v>105</v>
      </c>
      <c r="Y26" s="148"/>
      <c r="Z26" s="148"/>
      <c r="AA26" s="148"/>
      <c r="AB26" s="148"/>
      <c r="AC26" s="148"/>
      <c r="AD26" s="148"/>
      <c r="AE26" s="148"/>
      <c r="AF26" s="148"/>
      <c r="AG26" s="148" t="s">
        <v>106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65">
        <v>19</v>
      </c>
      <c r="B27" s="166" t="s">
        <v>138</v>
      </c>
      <c r="C27" s="172" t="s">
        <v>139</v>
      </c>
      <c r="D27" s="167" t="s">
        <v>121</v>
      </c>
      <c r="E27" s="168">
        <v>10</v>
      </c>
      <c r="F27" s="169">
        <v>0</v>
      </c>
      <c r="G27" s="170">
        <f t="shared" si="0"/>
        <v>0</v>
      </c>
      <c r="H27" s="151">
        <v>182</v>
      </c>
      <c r="I27" s="151">
        <f t="shared" si="1"/>
        <v>1820</v>
      </c>
      <c r="J27" s="151">
        <v>0</v>
      </c>
      <c r="K27" s="151">
        <f t="shared" si="2"/>
        <v>0</v>
      </c>
      <c r="L27" s="151">
        <v>15</v>
      </c>
      <c r="M27" s="151">
        <f t="shared" si="3"/>
        <v>0</v>
      </c>
      <c r="N27" s="151">
        <v>2.7E-4</v>
      </c>
      <c r="O27" s="151">
        <f t="shared" si="4"/>
        <v>0</v>
      </c>
      <c r="P27" s="151">
        <v>0</v>
      </c>
      <c r="Q27" s="151">
        <f t="shared" si="5"/>
        <v>0</v>
      </c>
      <c r="R27" s="151" t="s">
        <v>111</v>
      </c>
      <c r="S27" s="151" t="s">
        <v>112</v>
      </c>
      <c r="T27" s="151" t="s">
        <v>112</v>
      </c>
      <c r="U27" s="151">
        <v>0</v>
      </c>
      <c r="V27" s="151">
        <f t="shared" si="6"/>
        <v>0</v>
      </c>
      <c r="W27" s="151"/>
      <c r="X27" s="151" t="s">
        <v>105</v>
      </c>
      <c r="Y27" s="148"/>
      <c r="Z27" s="148"/>
      <c r="AA27" s="148"/>
      <c r="AB27" s="148"/>
      <c r="AC27" s="148"/>
      <c r="AD27" s="148"/>
      <c r="AE27" s="148"/>
      <c r="AF27" s="148"/>
      <c r="AG27" s="148" t="s">
        <v>106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 x14ac:dyDescent="0.2">
      <c r="A28" s="165">
        <v>20</v>
      </c>
      <c r="B28" s="166" t="s">
        <v>140</v>
      </c>
      <c r="C28" s="172" t="s">
        <v>141</v>
      </c>
      <c r="D28" s="167" t="s">
        <v>121</v>
      </c>
      <c r="E28" s="168">
        <v>15</v>
      </c>
      <c r="F28" s="169">
        <v>0</v>
      </c>
      <c r="G28" s="170">
        <f t="shared" si="0"/>
        <v>0</v>
      </c>
      <c r="H28" s="151">
        <v>188.5</v>
      </c>
      <c r="I28" s="151">
        <f t="shared" si="1"/>
        <v>2827.5</v>
      </c>
      <c r="J28" s="151">
        <v>0</v>
      </c>
      <c r="K28" s="151">
        <f t="shared" si="2"/>
        <v>0</v>
      </c>
      <c r="L28" s="151">
        <v>15</v>
      </c>
      <c r="M28" s="151">
        <f t="shared" si="3"/>
        <v>0</v>
      </c>
      <c r="N28" s="151">
        <v>7.3999999999999999E-4</v>
      </c>
      <c r="O28" s="151">
        <f t="shared" si="4"/>
        <v>0.01</v>
      </c>
      <c r="P28" s="151">
        <v>0</v>
      </c>
      <c r="Q28" s="151">
        <f t="shared" si="5"/>
        <v>0</v>
      </c>
      <c r="R28" s="151" t="s">
        <v>111</v>
      </c>
      <c r="S28" s="151" t="s">
        <v>112</v>
      </c>
      <c r="T28" s="151" t="s">
        <v>112</v>
      </c>
      <c r="U28" s="151">
        <v>0</v>
      </c>
      <c r="V28" s="151">
        <f t="shared" si="6"/>
        <v>0</v>
      </c>
      <c r="W28" s="151"/>
      <c r="X28" s="151" t="s">
        <v>105</v>
      </c>
      <c r="Y28" s="148"/>
      <c r="Z28" s="148"/>
      <c r="AA28" s="148"/>
      <c r="AB28" s="148"/>
      <c r="AC28" s="148"/>
      <c r="AD28" s="148"/>
      <c r="AE28" s="148"/>
      <c r="AF28" s="148"/>
      <c r="AG28" s="148" t="s">
        <v>106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65">
        <v>21</v>
      </c>
      <c r="B29" s="166" t="s">
        <v>142</v>
      </c>
      <c r="C29" s="172" t="s">
        <v>143</v>
      </c>
      <c r="D29" s="167" t="s">
        <v>121</v>
      </c>
      <c r="E29" s="168">
        <v>10</v>
      </c>
      <c r="F29" s="169">
        <v>0</v>
      </c>
      <c r="G29" s="170">
        <f t="shared" si="0"/>
        <v>0</v>
      </c>
      <c r="H29" s="151">
        <v>101</v>
      </c>
      <c r="I29" s="151">
        <f t="shared" si="1"/>
        <v>1010</v>
      </c>
      <c r="J29" s="151">
        <v>0</v>
      </c>
      <c r="K29" s="151">
        <f t="shared" si="2"/>
        <v>0</v>
      </c>
      <c r="L29" s="151">
        <v>15</v>
      </c>
      <c r="M29" s="151">
        <f t="shared" si="3"/>
        <v>0</v>
      </c>
      <c r="N29" s="151">
        <v>4.4999999999999999E-4</v>
      </c>
      <c r="O29" s="151">
        <f t="shared" si="4"/>
        <v>0</v>
      </c>
      <c r="P29" s="151">
        <v>0</v>
      </c>
      <c r="Q29" s="151">
        <f t="shared" si="5"/>
        <v>0</v>
      </c>
      <c r="R29" s="151" t="s">
        <v>111</v>
      </c>
      <c r="S29" s="151" t="s">
        <v>112</v>
      </c>
      <c r="T29" s="151" t="s">
        <v>112</v>
      </c>
      <c r="U29" s="151">
        <v>0</v>
      </c>
      <c r="V29" s="151">
        <f t="shared" si="6"/>
        <v>0</v>
      </c>
      <c r="W29" s="151"/>
      <c r="X29" s="151" t="s">
        <v>105</v>
      </c>
      <c r="Y29" s="148"/>
      <c r="Z29" s="148"/>
      <c r="AA29" s="148"/>
      <c r="AB29" s="148"/>
      <c r="AC29" s="148"/>
      <c r="AD29" s="148"/>
      <c r="AE29" s="148"/>
      <c r="AF29" s="148"/>
      <c r="AG29" s="148" t="s">
        <v>106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65">
        <v>22</v>
      </c>
      <c r="B30" s="166" t="s">
        <v>144</v>
      </c>
      <c r="C30" s="172" t="s">
        <v>145</v>
      </c>
      <c r="D30" s="167" t="s">
        <v>121</v>
      </c>
      <c r="E30" s="168">
        <v>15</v>
      </c>
      <c r="F30" s="169">
        <v>0</v>
      </c>
      <c r="G30" s="170">
        <f t="shared" si="0"/>
        <v>0</v>
      </c>
      <c r="H30" s="151">
        <v>225</v>
      </c>
      <c r="I30" s="151">
        <f t="shared" si="1"/>
        <v>3375</v>
      </c>
      <c r="J30" s="151">
        <v>0</v>
      </c>
      <c r="K30" s="151">
        <f t="shared" si="2"/>
        <v>0</v>
      </c>
      <c r="L30" s="151">
        <v>15</v>
      </c>
      <c r="M30" s="151">
        <f t="shared" si="3"/>
        <v>0</v>
      </c>
      <c r="N30" s="151">
        <v>4.0000000000000002E-4</v>
      </c>
      <c r="O30" s="151">
        <f t="shared" si="4"/>
        <v>0.01</v>
      </c>
      <c r="P30" s="151">
        <v>0</v>
      </c>
      <c r="Q30" s="151">
        <f t="shared" si="5"/>
        <v>0</v>
      </c>
      <c r="R30" s="151"/>
      <c r="S30" s="151" t="s">
        <v>93</v>
      </c>
      <c r="T30" s="151" t="s">
        <v>112</v>
      </c>
      <c r="U30" s="151">
        <v>0</v>
      </c>
      <c r="V30" s="151">
        <f t="shared" si="6"/>
        <v>0</v>
      </c>
      <c r="W30" s="151"/>
      <c r="X30" s="151" t="s">
        <v>105</v>
      </c>
      <c r="Y30" s="148"/>
      <c r="Z30" s="148"/>
      <c r="AA30" s="148"/>
      <c r="AB30" s="148"/>
      <c r="AC30" s="148"/>
      <c r="AD30" s="148"/>
      <c r="AE30" s="148"/>
      <c r="AF30" s="148"/>
      <c r="AG30" s="148" t="s">
        <v>106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65">
        <v>23</v>
      </c>
      <c r="B31" s="166" t="s">
        <v>146</v>
      </c>
      <c r="C31" s="172" t="s">
        <v>147</v>
      </c>
      <c r="D31" s="167" t="s">
        <v>121</v>
      </c>
      <c r="E31" s="168">
        <v>10</v>
      </c>
      <c r="F31" s="169">
        <v>0</v>
      </c>
      <c r="G31" s="170">
        <f t="shared" si="0"/>
        <v>0</v>
      </c>
      <c r="H31" s="151">
        <v>392</v>
      </c>
      <c r="I31" s="151">
        <f t="shared" si="1"/>
        <v>3920</v>
      </c>
      <c r="J31" s="151">
        <v>0</v>
      </c>
      <c r="K31" s="151">
        <f t="shared" si="2"/>
        <v>0</v>
      </c>
      <c r="L31" s="151">
        <v>15</v>
      </c>
      <c r="M31" s="151">
        <f t="shared" si="3"/>
        <v>0</v>
      </c>
      <c r="N31" s="151">
        <v>0</v>
      </c>
      <c r="O31" s="151">
        <f t="shared" si="4"/>
        <v>0</v>
      </c>
      <c r="P31" s="151">
        <v>0</v>
      </c>
      <c r="Q31" s="151">
        <f t="shared" si="5"/>
        <v>0</v>
      </c>
      <c r="R31" s="151"/>
      <c r="S31" s="151" t="s">
        <v>93</v>
      </c>
      <c r="T31" s="151" t="s">
        <v>94</v>
      </c>
      <c r="U31" s="151">
        <v>0</v>
      </c>
      <c r="V31" s="151">
        <f t="shared" si="6"/>
        <v>0</v>
      </c>
      <c r="W31" s="151"/>
      <c r="X31" s="151" t="s">
        <v>105</v>
      </c>
      <c r="Y31" s="148"/>
      <c r="Z31" s="148"/>
      <c r="AA31" s="148"/>
      <c r="AB31" s="148"/>
      <c r="AC31" s="148"/>
      <c r="AD31" s="148"/>
      <c r="AE31" s="148"/>
      <c r="AF31" s="148"/>
      <c r="AG31" s="148" t="s">
        <v>106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65">
        <v>24</v>
      </c>
      <c r="B32" s="166" t="s">
        <v>148</v>
      </c>
      <c r="C32" s="172" t="s">
        <v>149</v>
      </c>
      <c r="D32" s="167" t="s">
        <v>121</v>
      </c>
      <c r="E32" s="168">
        <v>5</v>
      </c>
      <c r="F32" s="169">
        <v>0</v>
      </c>
      <c r="G32" s="170">
        <f t="shared" si="0"/>
        <v>0</v>
      </c>
      <c r="H32" s="151">
        <v>266</v>
      </c>
      <c r="I32" s="151">
        <f t="shared" si="1"/>
        <v>1330</v>
      </c>
      <c r="J32" s="151">
        <v>0</v>
      </c>
      <c r="K32" s="151">
        <f t="shared" si="2"/>
        <v>0</v>
      </c>
      <c r="L32" s="151">
        <v>15</v>
      </c>
      <c r="M32" s="151">
        <f t="shared" si="3"/>
        <v>0</v>
      </c>
      <c r="N32" s="151">
        <v>0</v>
      </c>
      <c r="O32" s="151">
        <f t="shared" si="4"/>
        <v>0</v>
      </c>
      <c r="P32" s="151">
        <v>0</v>
      </c>
      <c r="Q32" s="151">
        <f t="shared" si="5"/>
        <v>0</v>
      </c>
      <c r="R32" s="151"/>
      <c r="S32" s="151" t="s">
        <v>93</v>
      </c>
      <c r="T32" s="151" t="s">
        <v>94</v>
      </c>
      <c r="U32" s="151">
        <v>0</v>
      </c>
      <c r="V32" s="151">
        <f t="shared" si="6"/>
        <v>0</v>
      </c>
      <c r="W32" s="151"/>
      <c r="X32" s="151" t="s">
        <v>105</v>
      </c>
      <c r="Y32" s="148"/>
      <c r="Z32" s="148"/>
      <c r="AA32" s="148"/>
      <c r="AB32" s="148"/>
      <c r="AC32" s="148"/>
      <c r="AD32" s="148"/>
      <c r="AE32" s="148"/>
      <c r="AF32" s="148"/>
      <c r="AG32" s="148" t="s">
        <v>106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65">
        <v>25</v>
      </c>
      <c r="B33" s="166" t="s">
        <v>150</v>
      </c>
      <c r="C33" s="172" t="s">
        <v>151</v>
      </c>
      <c r="D33" s="167" t="s">
        <v>121</v>
      </c>
      <c r="E33" s="168">
        <v>80</v>
      </c>
      <c r="F33" s="169">
        <v>0</v>
      </c>
      <c r="G33" s="170">
        <f t="shared" si="0"/>
        <v>0</v>
      </c>
      <c r="H33" s="151">
        <v>303</v>
      </c>
      <c r="I33" s="151">
        <f t="shared" si="1"/>
        <v>24240</v>
      </c>
      <c r="J33" s="151">
        <v>0</v>
      </c>
      <c r="K33" s="151">
        <f t="shared" si="2"/>
        <v>0</v>
      </c>
      <c r="L33" s="151">
        <v>15</v>
      </c>
      <c r="M33" s="151">
        <f t="shared" si="3"/>
        <v>0</v>
      </c>
      <c r="N33" s="151">
        <v>0</v>
      </c>
      <c r="O33" s="151">
        <f t="shared" si="4"/>
        <v>0</v>
      </c>
      <c r="P33" s="151">
        <v>0</v>
      </c>
      <c r="Q33" s="151">
        <f t="shared" si="5"/>
        <v>0</v>
      </c>
      <c r="R33" s="151"/>
      <c r="S33" s="151" t="s">
        <v>93</v>
      </c>
      <c r="T33" s="151" t="s">
        <v>94</v>
      </c>
      <c r="U33" s="151">
        <v>0</v>
      </c>
      <c r="V33" s="151">
        <f t="shared" si="6"/>
        <v>0</v>
      </c>
      <c r="W33" s="151"/>
      <c r="X33" s="151" t="s">
        <v>105</v>
      </c>
      <c r="Y33" s="148"/>
      <c r="Z33" s="148"/>
      <c r="AA33" s="148"/>
      <c r="AB33" s="148"/>
      <c r="AC33" s="148"/>
      <c r="AD33" s="148"/>
      <c r="AE33" s="148"/>
      <c r="AF33" s="148"/>
      <c r="AG33" s="148" t="s">
        <v>106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5">
        <v>26</v>
      </c>
      <c r="B34" s="166" t="s">
        <v>152</v>
      </c>
      <c r="C34" s="172" t="s">
        <v>153</v>
      </c>
      <c r="D34" s="167" t="s">
        <v>0</v>
      </c>
      <c r="E34" s="168">
        <v>2272.2950000000001</v>
      </c>
      <c r="F34" s="169">
        <v>0</v>
      </c>
      <c r="G34" s="170">
        <f t="shared" si="0"/>
        <v>0</v>
      </c>
      <c r="H34" s="151">
        <v>0</v>
      </c>
      <c r="I34" s="151">
        <f t="shared" si="1"/>
        <v>0</v>
      </c>
      <c r="J34" s="151">
        <v>1.3</v>
      </c>
      <c r="K34" s="151">
        <f t="shared" si="2"/>
        <v>2953.98</v>
      </c>
      <c r="L34" s="151">
        <v>15</v>
      </c>
      <c r="M34" s="151">
        <f t="shared" si="3"/>
        <v>0</v>
      </c>
      <c r="N34" s="151">
        <v>0</v>
      </c>
      <c r="O34" s="151">
        <f t="shared" si="4"/>
        <v>0</v>
      </c>
      <c r="P34" s="151">
        <v>0</v>
      </c>
      <c r="Q34" s="151">
        <f t="shared" si="5"/>
        <v>0</v>
      </c>
      <c r="R34" s="151"/>
      <c r="S34" s="151" t="s">
        <v>112</v>
      </c>
      <c r="T34" s="151" t="s">
        <v>112</v>
      </c>
      <c r="U34" s="151">
        <v>0</v>
      </c>
      <c r="V34" s="151">
        <f t="shared" si="6"/>
        <v>0</v>
      </c>
      <c r="W34" s="151"/>
      <c r="X34" s="151" t="s">
        <v>154</v>
      </c>
      <c r="Y34" s="148"/>
      <c r="Z34" s="148"/>
      <c r="AA34" s="148"/>
      <c r="AB34" s="148"/>
      <c r="AC34" s="148"/>
      <c r="AD34" s="148"/>
      <c r="AE34" s="148"/>
      <c r="AF34" s="148"/>
      <c r="AG34" s="148" t="s">
        <v>155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">
      <c r="A35" s="153" t="s">
        <v>89</v>
      </c>
      <c r="B35" s="154" t="s">
        <v>62</v>
      </c>
      <c r="C35" s="171" t="s">
        <v>29</v>
      </c>
      <c r="D35" s="155"/>
      <c r="E35" s="156"/>
      <c r="F35" s="157"/>
      <c r="G35" s="158">
        <v>0</v>
      </c>
      <c r="H35" s="152"/>
      <c r="I35" s="152">
        <f>SUM(I36:I37)</f>
        <v>0</v>
      </c>
      <c r="J35" s="152"/>
      <c r="K35" s="152">
        <f>SUM(K36:K37)</f>
        <v>6905.5</v>
      </c>
      <c r="L35" s="152"/>
      <c r="M35" s="152">
        <f>SUM(M36:M37)</f>
        <v>0</v>
      </c>
      <c r="N35" s="152"/>
      <c r="O35" s="152">
        <f>SUM(O36:O37)</f>
        <v>0</v>
      </c>
      <c r="P35" s="152"/>
      <c r="Q35" s="152">
        <f>SUM(Q36:Q37)</f>
        <v>0</v>
      </c>
      <c r="R35" s="152"/>
      <c r="S35" s="152"/>
      <c r="T35" s="152"/>
      <c r="U35" s="152"/>
      <c r="V35" s="152">
        <f>SUM(V36:V37)</f>
        <v>0</v>
      </c>
      <c r="W35" s="152"/>
      <c r="X35" s="152"/>
      <c r="AG35" t="s">
        <v>90</v>
      </c>
    </row>
    <row r="36" spans="1:60" outlineLevel="1" x14ac:dyDescent="0.2">
      <c r="A36" s="165">
        <v>27</v>
      </c>
      <c r="B36" s="166" t="s">
        <v>156</v>
      </c>
      <c r="C36" s="172" t="s">
        <v>157</v>
      </c>
      <c r="D36" s="167" t="s">
        <v>158</v>
      </c>
      <c r="E36" s="168">
        <v>1</v>
      </c>
      <c r="F36" s="169">
        <v>0</v>
      </c>
      <c r="G36" s="170">
        <f>ROUND(E36*F36,2)</f>
        <v>0</v>
      </c>
      <c r="H36" s="151">
        <v>0</v>
      </c>
      <c r="I36" s="151">
        <f>ROUND(E36*H36,2)</f>
        <v>0</v>
      </c>
      <c r="J36" s="151">
        <v>2301.83</v>
      </c>
      <c r="K36" s="151">
        <f>ROUND(E36*J36,2)</f>
        <v>2301.83</v>
      </c>
      <c r="L36" s="151">
        <v>15</v>
      </c>
      <c r="M36" s="151">
        <f>G36*(1+L36/100)</f>
        <v>0</v>
      </c>
      <c r="N36" s="151">
        <v>0</v>
      </c>
      <c r="O36" s="151">
        <f>ROUND(E36*N36,2)</f>
        <v>0</v>
      </c>
      <c r="P36" s="151">
        <v>0</v>
      </c>
      <c r="Q36" s="151">
        <f>ROUND(E36*P36,2)</f>
        <v>0</v>
      </c>
      <c r="R36" s="151"/>
      <c r="S36" s="151" t="s">
        <v>112</v>
      </c>
      <c r="T36" s="151" t="s">
        <v>94</v>
      </c>
      <c r="U36" s="151">
        <v>0</v>
      </c>
      <c r="V36" s="151">
        <f>ROUND(E36*U36,2)</f>
        <v>0</v>
      </c>
      <c r="W36" s="151"/>
      <c r="X36" s="151" t="s">
        <v>159</v>
      </c>
      <c r="Y36" s="148"/>
      <c r="Z36" s="148"/>
      <c r="AA36" s="148"/>
      <c r="AB36" s="148"/>
      <c r="AC36" s="148"/>
      <c r="AD36" s="148"/>
      <c r="AE36" s="148"/>
      <c r="AF36" s="148"/>
      <c r="AG36" s="148" t="s">
        <v>160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59">
        <v>28</v>
      </c>
      <c r="B37" s="160" t="s">
        <v>161</v>
      </c>
      <c r="C37" s="173" t="s">
        <v>162</v>
      </c>
      <c r="D37" s="161" t="s">
        <v>158</v>
      </c>
      <c r="E37" s="162">
        <v>1</v>
      </c>
      <c r="F37" s="163">
        <v>0</v>
      </c>
      <c r="G37" s="164">
        <f>ROUND(E37*F37,2)</f>
        <v>0</v>
      </c>
      <c r="H37" s="151">
        <v>0</v>
      </c>
      <c r="I37" s="151">
        <f>ROUND(E37*H37,2)</f>
        <v>0</v>
      </c>
      <c r="J37" s="151">
        <v>4603.67</v>
      </c>
      <c r="K37" s="151">
        <f>ROUND(E37*J37,2)</f>
        <v>4603.67</v>
      </c>
      <c r="L37" s="151">
        <v>15</v>
      </c>
      <c r="M37" s="151">
        <f>G37*(1+L37/100)</f>
        <v>0</v>
      </c>
      <c r="N37" s="151">
        <v>0</v>
      </c>
      <c r="O37" s="151">
        <f>ROUND(E37*N37,2)</f>
        <v>0</v>
      </c>
      <c r="P37" s="151">
        <v>0</v>
      </c>
      <c r="Q37" s="151">
        <f>ROUND(E37*P37,2)</f>
        <v>0</v>
      </c>
      <c r="R37" s="151"/>
      <c r="S37" s="151" t="s">
        <v>112</v>
      </c>
      <c r="T37" s="151" t="s">
        <v>94</v>
      </c>
      <c r="U37" s="151">
        <v>0</v>
      </c>
      <c r="V37" s="151">
        <f>ROUND(E37*U37,2)</f>
        <v>0</v>
      </c>
      <c r="W37" s="151"/>
      <c r="X37" s="151" t="s">
        <v>159</v>
      </c>
      <c r="Y37" s="148"/>
      <c r="Z37" s="148"/>
      <c r="AA37" s="148"/>
      <c r="AB37" s="148"/>
      <c r="AC37" s="148"/>
      <c r="AD37" s="148"/>
      <c r="AE37" s="148"/>
      <c r="AF37" s="148"/>
      <c r="AG37" s="148" t="s">
        <v>163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x14ac:dyDescent="0.2">
      <c r="A38" s="3"/>
      <c r="B38" s="4"/>
      <c r="C38" s="174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E38">
        <v>15</v>
      </c>
      <c r="AF38">
        <v>21</v>
      </c>
      <c r="AG38" t="s">
        <v>76</v>
      </c>
    </row>
    <row r="39" spans="1:60" x14ac:dyDescent="0.2">
      <c r="C39" s="175"/>
      <c r="D39" s="10"/>
      <c r="AG39" t="s">
        <v>164</v>
      </c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Teleki</dc:creator>
  <cp:lastModifiedBy>Dagmar Dokulilová</cp:lastModifiedBy>
  <cp:lastPrinted>2019-03-19T12:27:02Z</cp:lastPrinted>
  <dcterms:created xsi:type="dcterms:W3CDTF">2009-04-08T07:15:50Z</dcterms:created>
  <dcterms:modified xsi:type="dcterms:W3CDTF">2019-09-19T11:14:23Z</dcterms:modified>
</cp:coreProperties>
</file>