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pcse2\Documents\ZoNFP\R. Nukovic\4.2 Centralny objekt\VO\"/>
    </mc:Choice>
  </mc:AlternateContent>
  <xr:revisionPtr revIDLastSave="0" documentId="13_ncr:1_{C3108642-9491-4CF2-AA21-A270995049B5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Kryci list" sheetId="3" r:id="rId1"/>
    <sheet name="Rekapitulacia" sheetId="4" r:id="rId2"/>
    <sheet name="Prehlad" sheetId="5" r:id="rId3"/>
    <sheet name="Figury" sheetId="6" r:id="rId4"/>
  </sheets>
  <definedNames>
    <definedName name="_xlnm._FilterDatabase" hidden="1">#REF!</definedName>
    <definedName name="fakt1R">#REF!</definedName>
    <definedName name="_xlnm.Print_Titles" localSheetId="3">Figury!$8:$10</definedName>
    <definedName name="_xlnm.Print_Titles" localSheetId="2">Prehlad!$8:$10</definedName>
    <definedName name="_xlnm.Print_Titles" localSheetId="1">Rekapitulacia!$8:$10</definedName>
    <definedName name="_xlnm.Print_Area" localSheetId="3">Figury!$A:$D</definedName>
    <definedName name="_xlnm.Print_Area" localSheetId="0">'Kryci list'!$A:$M</definedName>
    <definedName name="_xlnm.Print_Area" localSheetId="2">Prehlad!$A:$O</definedName>
    <definedName name="_xlnm.Print_Area" localSheetId="1">Rekapitulacia!$A:$G</definedName>
  </definedNames>
  <calcPr calcId="191029"/>
</workbook>
</file>

<file path=xl/calcChain.xml><?xml version="1.0" encoding="utf-8"?>
<calcChain xmlns="http://schemas.openxmlformats.org/spreadsheetml/2006/main">
  <c r="L25" i="3" l="1"/>
  <c r="M25" i="3" s="1"/>
  <c r="W132" i="5"/>
  <c r="G20" i="4" s="1"/>
  <c r="I132" i="5"/>
  <c r="C20" i="4" s="1"/>
  <c r="N131" i="5"/>
  <c r="L131" i="5"/>
  <c r="J131" i="5"/>
  <c r="H131" i="5"/>
  <c r="N130" i="5"/>
  <c r="L130" i="5"/>
  <c r="J130" i="5"/>
  <c r="H130" i="5"/>
  <c r="N129" i="5"/>
  <c r="L129" i="5"/>
  <c r="J129" i="5"/>
  <c r="H129" i="5"/>
  <c r="N128" i="5"/>
  <c r="L128" i="5"/>
  <c r="J128" i="5"/>
  <c r="H128" i="5"/>
  <c r="N127" i="5"/>
  <c r="L127" i="5"/>
  <c r="J127" i="5"/>
  <c r="H127" i="5"/>
  <c r="N126" i="5"/>
  <c r="N132" i="5" s="1"/>
  <c r="F20" i="4" s="1"/>
  <c r="L126" i="5"/>
  <c r="L132" i="5" s="1"/>
  <c r="E20" i="4" s="1"/>
  <c r="J126" i="5"/>
  <c r="J132" i="5" s="1"/>
  <c r="H126" i="5"/>
  <c r="H132" i="5" s="1"/>
  <c r="B20" i="4" s="1"/>
  <c r="W123" i="5"/>
  <c r="G19" i="4" s="1"/>
  <c r="N122" i="5"/>
  <c r="L122" i="5"/>
  <c r="J122" i="5"/>
  <c r="H122" i="5"/>
  <c r="N121" i="5"/>
  <c r="L121" i="5"/>
  <c r="J121" i="5"/>
  <c r="H121" i="5"/>
  <c r="N120" i="5"/>
  <c r="L120" i="5"/>
  <c r="J120" i="5"/>
  <c r="H120" i="5"/>
  <c r="N119" i="5"/>
  <c r="L119" i="5"/>
  <c r="J119" i="5"/>
  <c r="H119" i="5"/>
  <c r="N118" i="5"/>
  <c r="L118" i="5"/>
  <c r="J118" i="5"/>
  <c r="H118" i="5"/>
  <c r="N117" i="5"/>
  <c r="L117" i="5"/>
  <c r="J117" i="5"/>
  <c r="H117" i="5"/>
  <c r="N116" i="5"/>
  <c r="L116" i="5"/>
  <c r="J116" i="5"/>
  <c r="H116" i="5"/>
  <c r="N115" i="5"/>
  <c r="L115" i="5"/>
  <c r="J115" i="5"/>
  <c r="H115" i="5"/>
  <c r="N114" i="5"/>
  <c r="L114" i="5"/>
  <c r="J114" i="5"/>
  <c r="H114" i="5"/>
  <c r="N113" i="5"/>
  <c r="L113" i="5"/>
  <c r="J113" i="5"/>
  <c r="H113" i="5"/>
  <c r="N112" i="5"/>
  <c r="L112" i="5"/>
  <c r="J112" i="5"/>
  <c r="H112" i="5"/>
  <c r="N111" i="5"/>
  <c r="L111" i="5"/>
  <c r="J111" i="5"/>
  <c r="H111" i="5"/>
  <c r="N110" i="5"/>
  <c r="L110" i="5"/>
  <c r="J110" i="5"/>
  <c r="H110" i="5"/>
  <c r="N109" i="5"/>
  <c r="L109" i="5"/>
  <c r="J109" i="5"/>
  <c r="H109" i="5"/>
  <c r="N108" i="5"/>
  <c r="L108" i="5"/>
  <c r="J108" i="5"/>
  <c r="H108" i="5"/>
  <c r="N107" i="5"/>
  <c r="L107" i="5"/>
  <c r="J107" i="5"/>
  <c r="I107" i="5"/>
  <c r="I123" i="5" s="1"/>
  <c r="C19" i="4" s="1"/>
  <c r="N106" i="5"/>
  <c r="L106" i="5"/>
  <c r="J106" i="5"/>
  <c r="H106" i="5"/>
  <c r="N105" i="5"/>
  <c r="L105" i="5"/>
  <c r="J105" i="5"/>
  <c r="H105" i="5"/>
  <c r="N104" i="5"/>
  <c r="L104" i="5"/>
  <c r="J104" i="5"/>
  <c r="H104" i="5"/>
  <c r="N103" i="5"/>
  <c r="L103" i="5"/>
  <c r="J103" i="5"/>
  <c r="H103" i="5"/>
  <c r="N102" i="5"/>
  <c r="L102" i="5"/>
  <c r="J102" i="5"/>
  <c r="H102" i="5"/>
  <c r="N101" i="5"/>
  <c r="L101" i="5"/>
  <c r="J101" i="5"/>
  <c r="H101" i="5"/>
  <c r="N100" i="5"/>
  <c r="N123" i="5" s="1"/>
  <c r="F19" i="4" s="1"/>
  <c r="L100" i="5"/>
  <c r="L123" i="5" s="1"/>
  <c r="E19" i="4" s="1"/>
  <c r="J100" i="5"/>
  <c r="J123" i="5" s="1"/>
  <c r="D19" i="4" s="1"/>
  <c r="H100" i="5"/>
  <c r="H123" i="5" s="1"/>
  <c r="B19" i="4" s="1"/>
  <c r="W97" i="5"/>
  <c r="G18" i="4" s="1"/>
  <c r="L97" i="5"/>
  <c r="E18" i="4" s="1"/>
  <c r="N96" i="5"/>
  <c r="L96" i="5"/>
  <c r="J96" i="5"/>
  <c r="H96" i="5"/>
  <c r="N95" i="5"/>
  <c r="L95" i="5"/>
  <c r="J95" i="5"/>
  <c r="I95" i="5"/>
  <c r="I97" i="5" s="1"/>
  <c r="C18" i="4" s="1"/>
  <c r="N94" i="5"/>
  <c r="N97" i="5" s="1"/>
  <c r="F18" i="4" s="1"/>
  <c r="L94" i="5"/>
  <c r="J94" i="5"/>
  <c r="J97" i="5" s="1"/>
  <c r="D18" i="4" s="1"/>
  <c r="H94" i="5"/>
  <c r="H97" i="5" s="1"/>
  <c r="B18" i="4" s="1"/>
  <c r="G17" i="4"/>
  <c r="C17" i="4"/>
  <c r="W91" i="5"/>
  <c r="N91" i="5"/>
  <c r="F17" i="4" s="1"/>
  <c r="I91" i="5"/>
  <c r="N90" i="5"/>
  <c r="L90" i="5"/>
  <c r="J90" i="5"/>
  <c r="H90" i="5"/>
  <c r="N89" i="5"/>
  <c r="L89" i="5"/>
  <c r="J89" i="5"/>
  <c r="H89" i="5"/>
  <c r="N88" i="5"/>
  <c r="L88" i="5"/>
  <c r="J88" i="5"/>
  <c r="H88" i="5"/>
  <c r="N87" i="5"/>
  <c r="L87" i="5"/>
  <c r="J87" i="5"/>
  <c r="H87" i="5"/>
  <c r="N86" i="5"/>
  <c r="L86" i="5"/>
  <c r="J86" i="5"/>
  <c r="H86" i="5"/>
  <c r="N85" i="5"/>
  <c r="L85" i="5"/>
  <c r="J85" i="5"/>
  <c r="H85" i="5"/>
  <c r="N84" i="5"/>
  <c r="L84" i="5"/>
  <c r="J84" i="5"/>
  <c r="H84" i="5"/>
  <c r="N83" i="5"/>
  <c r="L83" i="5"/>
  <c r="J83" i="5"/>
  <c r="H83" i="5"/>
  <c r="N82" i="5"/>
  <c r="L82" i="5"/>
  <c r="J82" i="5"/>
  <c r="H82" i="5"/>
  <c r="N81" i="5"/>
  <c r="L81" i="5"/>
  <c r="J81" i="5"/>
  <c r="H81" i="5"/>
  <c r="N80" i="5"/>
  <c r="L80" i="5"/>
  <c r="J80" i="5"/>
  <c r="H80" i="5"/>
  <c r="N79" i="5"/>
  <c r="L79" i="5"/>
  <c r="J79" i="5"/>
  <c r="H79" i="5"/>
  <c r="N78" i="5"/>
  <c r="L78" i="5"/>
  <c r="J78" i="5"/>
  <c r="H78" i="5"/>
  <c r="N77" i="5"/>
  <c r="L77" i="5"/>
  <c r="J77" i="5"/>
  <c r="H77" i="5"/>
  <c r="N76" i="5"/>
  <c r="L76" i="5"/>
  <c r="J76" i="5"/>
  <c r="H76" i="5"/>
  <c r="N75" i="5"/>
  <c r="L75" i="5"/>
  <c r="J75" i="5"/>
  <c r="H75" i="5"/>
  <c r="N74" i="5"/>
  <c r="L74" i="5"/>
  <c r="J74" i="5"/>
  <c r="H74" i="5"/>
  <c r="N73" i="5"/>
  <c r="L73" i="5"/>
  <c r="J73" i="5"/>
  <c r="H73" i="5"/>
  <c r="N72" i="5"/>
  <c r="L72" i="5"/>
  <c r="J72" i="5"/>
  <c r="H72" i="5"/>
  <c r="N71" i="5"/>
  <c r="L71" i="5"/>
  <c r="J71" i="5"/>
  <c r="H71" i="5"/>
  <c r="N70" i="5"/>
  <c r="L70" i="5"/>
  <c r="J70" i="5"/>
  <c r="H70" i="5"/>
  <c r="N69" i="5"/>
  <c r="L69" i="5"/>
  <c r="J69" i="5"/>
  <c r="H69" i="5"/>
  <c r="N68" i="5"/>
  <c r="L68" i="5"/>
  <c r="J68" i="5"/>
  <c r="H68" i="5"/>
  <c r="N67" i="5"/>
  <c r="L67" i="5"/>
  <c r="J67" i="5"/>
  <c r="H67" i="5"/>
  <c r="N66" i="5"/>
  <c r="L66" i="5"/>
  <c r="L91" i="5" s="1"/>
  <c r="E17" i="4" s="1"/>
  <c r="J66" i="5"/>
  <c r="J91" i="5" s="1"/>
  <c r="H66" i="5"/>
  <c r="H91" i="5" s="1"/>
  <c r="B17" i="4" s="1"/>
  <c r="W63" i="5"/>
  <c r="W134" i="5" s="1"/>
  <c r="G21" i="4" s="1"/>
  <c r="I63" i="5"/>
  <c r="N62" i="5"/>
  <c r="L62" i="5"/>
  <c r="J62" i="5"/>
  <c r="H62" i="5"/>
  <c r="N61" i="5"/>
  <c r="L61" i="5"/>
  <c r="J61" i="5"/>
  <c r="H61" i="5"/>
  <c r="N60" i="5"/>
  <c r="L60" i="5"/>
  <c r="J60" i="5"/>
  <c r="H60" i="5"/>
  <c r="N59" i="5"/>
  <c r="L59" i="5"/>
  <c r="J59" i="5"/>
  <c r="H59" i="5"/>
  <c r="N58" i="5"/>
  <c r="L58" i="5"/>
  <c r="J58" i="5"/>
  <c r="H58" i="5"/>
  <c r="N57" i="5"/>
  <c r="L57" i="5"/>
  <c r="J57" i="5"/>
  <c r="H57" i="5"/>
  <c r="N56" i="5"/>
  <c r="L56" i="5"/>
  <c r="J56" i="5"/>
  <c r="H56" i="5"/>
  <c r="N55" i="5"/>
  <c r="L55" i="5"/>
  <c r="J55" i="5"/>
  <c r="H55" i="5"/>
  <c r="N54" i="5"/>
  <c r="L54" i="5"/>
  <c r="J54" i="5"/>
  <c r="H54" i="5"/>
  <c r="N53" i="5"/>
  <c r="L53" i="5"/>
  <c r="J53" i="5"/>
  <c r="H53" i="5"/>
  <c r="N52" i="5"/>
  <c r="L52" i="5"/>
  <c r="J52" i="5"/>
  <c r="H52" i="5"/>
  <c r="N51" i="5"/>
  <c r="L51" i="5"/>
  <c r="J51" i="5"/>
  <c r="H51" i="5"/>
  <c r="N50" i="5"/>
  <c r="L50" i="5"/>
  <c r="J50" i="5"/>
  <c r="H50" i="5"/>
  <c r="N49" i="5"/>
  <c r="L49" i="5"/>
  <c r="J49" i="5"/>
  <c r="H49" i="5"/>
  <c r="N48" i="5"/>
  <c r="L48" i="5"/>
  <c r="J48" i="5"/>
  <c r="H48" i="5"/>
  <c r="N47" i="5"/>
  <c r="L47" i="5"/>
  <c r="J47" i="5"/>
  <c r="H47" i="5"/>
  <c r="N46" i="5"/>
  <c r="L46" i="5"/>
  <c r="J46" i="5"/>
  <c r="H46" i="5"/>
  <c r="N45" i="5"/>
  <c r="L45" i="5"/>
  <c r="J45" i="5"/>
  <c r="H45" i="5"/>
  <c r="N44" i="5"/>
  <c r="L44" i="5"/>
  <c r="J44" i="5"/>
  <c r="H44" i="5"/>
  <c r="N43" i="5"/>
  <c r="L43" i="5"/>
  <c r="J43" i="5"/>
  <c r="H43" i="5"/>
  <c r="N42" i="5"/>
  <c r="L42" i="5"/>
  <c r="J42" i="5"/>
  <c r="H42" i="5"/>
  <c r="N41" i="5"/>
  <c r="L41" i="5"/>
  <c r="J41" i="5"/>
  <c r="H41" i="5"/>
  <c r="N40" i="5"/>
  <c r="L40" i="5"/>
  <c r="J40" i="5"/>
  <c r="H40" i="5"/>
  <c r="N39" i="5"/>
  <c r="L39" i="5"/>
  <c r="J39" i="5"/>
  <c r="H39" i="5"/>
  <c r="N38" i="5"/>
  <c r="N63" i="5" s="1"/>
  <c r="L38" i="5"/>
  <c r="L63" i="5" s="1"/>
  <c r="J38" i="5"/>
  <c r="J63" i="5" s="1"/>
  <c r="H38" i="5"/>
  <c r="H63" i="5" s="1"/>
  <c r="G13" i="4"/>
  <c r="W32" i="5"/>
  <c r="N32" i="5"/>
  <c r="F13" i="4" s="1"/>
  <c r="I32" i="5"/>
  <c r="C13" i="4" s="1"/>
  <c r="N31" i="5"/>
  <c r="L31" i="5"/>
  <c r="L32" i="5" s="1"/>
  <c r="E13" i="4" s="1"/>
  <c r="J31" i="5"/>
  <c r="J32" i="5" s="1"/>
  <c r="H31" i="5"/>
  <c r="H32" i="5" s="1"/>
  <c r="B13" i="4" s="1"/>
  <c r="W28" i="5"/>
  <c r="W34" i="5" s="1"/>
  <c r="N26" i="5"/>
  <c r="L26" i="5"/>
  <c r="J26" i="5"/>
  <c r="I26" i="5"/>
  <c r="I28" i="5" s="1"/>
  <c r="C12" i="4" s="1"/>
  <c r="N24" i="5"/>
  <c r="L24" i="5"/>
  <c r="J24" i="5"/>
  <c r="H24" i="5"/>
  <c r="N23" i="5"/>
  <c r="L23" i="5"/>
  <c r="J23" i="5"/>
  <c r="H23" i="5"/>
  <c r="N22" i="5"/>
  <c r="L22" i="5"/>
  <c r="J22" i="5"/>
  <c r="H22" i="5"/>
  <c r="N21" i="5"/>
  <c r="L21" i="5"/>
  <c r="J21" i="5"/>
  <c r="H21" i="5"/>
  <c r="N19" i="5"/>
  <c r="L19" i="5"/>
  <c r="J19" i="5"/>
  <c r="H19" i="5"/>
  <c r="N18" i="5"/>
  <c r="L18" i="5"/>
  <c r="J18" i="5"/>
  <c r="H18" i="5"/>
  <c r="N16" i="5"/>
  <c r="L16" i="5"/>
  <c r="J16" i="5"/>
  <c r="H16" i="5"/>
  <c r="N14" i="5"/>
  <c r="N28" i="5" s="1"/>
  <c r="L14" i="5"/>
  <c r="L28" i="5" s="1"/>
  <c r="J14" i="5"/>
  <c r="J28" i="5" s="1"/>
  <c r="H14" i="5"/>
  <c r="H28" i="5" s="1"/>
  <c r="M21" i="3"/>
  <c r="I15" i="3"/>
  <c r="F14" i="3"/>
  <c r="F13" i="3"/>
  <c r="M9" i="3"/>
  <c r="M8" i="3"/>
  <c r="H1" i="3"/>
  <c r="B8" i="4"/>
  <c r="D8" i="5"/>
  <c r="I134" i="5" l="1"/>
  <c r="F12" i="4"/>
  <c r="N34" i="5"/>
  <c r="B16" i="4"/>
  <c r="H134" i="5"/>
  <c r="E12" i="3"/>
  <c r="C21" i="4"/>
  <c r="D13" i="4"/>
  <c r="E32" i="5"/>
  <c r="J34" i="5"/>
  <c r="E16" i="4"/>
  <c r="L134" i="5"/>
  <c r="E21" i="4" s="1"/>
  <c r="D20" i="4"/>
  <c r="E132" i="5"/>
  <c r="H34" i="5"/>
  <c r="B12" i="4"/>
  <c r="J134" i="5"/>
  <c r="D16" i="4"/>
  <c r="E63" i="5"/>
  <c r="E12" i="4"/>
  <c r="L34" i="5"/>
  <c r="G14" i="4"/>
  <c r="W136" i="5"/>
  <c r="G24" i="4" s="1"/>
  <c r="F16" i="4"/>
  <c r="N134" i="5"/>
  <c r="F21" i="4" s="1"/>
  <c r="D17" i="4"/>
  <c r="E91" i="5"/>
  <c r="E28" i="5"/>
  <c r="D12" i="4"/>
  <c r="C16" i="4"/>
  <c r="G16" i="4"/>
  <c r="E123" i="5"/>
  <c r="I34" i="5"/>
  <c r="G12" i="4"/>
  <c r="E97" i="5"/>
  <c r="E11" i="3" l="1"/>
  <c r="E15" i="3" s="1"/>
  <c r="I136" i="5"/>
  <c r="C24" i="4" s="1"/>
  <c r="C14" i="4"/>
  <c r="L136" i="5"/>
  <c r="E24" i="4" s="1"/>
  <c r="E14" i="4"/>
  <c r="D21" i="4"/>
  <c r="E134" i="5"/>
  <c r="D12" i="3"/>
  <c r="F12" i="3" s="1"/>
  <c r="B21" i="4"/>
  <c r="D11" i="3"/>
  <c r="H136" i="5"/>
  <c r="B24" i="4" s="1"/>
  <c r="B14" i="4"/>
  <c r="N136" i="5"/>
  <c r="F24" i="4" s="1"/>
  <c r="F14" i="4"/>
  <c r="J136" i="5"/>
  <c r="D14" i="4"/>
  <c r="E34" i="5"/>
  <c r="D24" i="4" l="1"/>
  <c r="E136" i="5"/>
  <c r="M14" i="3"/>
  <c r="M13" i="3"/>
  <c r="D15" i="3"/>
  <c r="M11" i="3"/>
  <c r="F11" i="3"/>
  <c r="F15" i="3" s="1"/>
  <c r="M12" i="3"/>
  <c r="M15" i="3" l="1"/>
  <c r="M23" i="3" s="1"/>
  <c r="L24" i="3" l="1"/>
  <c r="M24" i="3" s="1"/>
  <c r="M26" i="3"/>
  <c r="F8" i="3" l="1"/>
  <c r="F9" i="3"/>
  <c r="I8" i="3"/>
  <c r="I9" i="3"/>
</calcChain>
</file>

<file path=xl/sharedStrings.xml><?xml version="1.0" encoding="utf-8"?>
<sst xmlns="http://schemas.openxmlformats.org/spreadsheetml/2006/main" count="1304" uniqueCount="550">
  <si>
    <t>a</t>
  </si>
  <si>
    <t xml:space="preserve"> </t>
  </si>
  <si>
    <t>DPH</t>
  </si>
  <si>
    <t xml:space="preserve">Odberateľ: 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</si>
  <si>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</si>
  <si>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</si>
  <si>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</si>
  <si>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</si>
  <si>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</si>
  <si>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</si>
  <si>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</si>
  <si>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</si>
  <si>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</si>
  <si>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</si>
  <si>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</si>
  <si>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</si>
  <si>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</si>
  <si>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</si>
  <si>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</si>
  <si>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</si>
  <si>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</si>
  <si>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</si>
  <si>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</si>
  <si>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</si>
  <si>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</si>
  <si>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</si>
  <si>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</si>
  <si>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</si>
  <si>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</si>
  <si>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</si>
  <si>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</si>
  <si>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</si>
  <si>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</si>
  <si>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</si>
  <si>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</si>
  <si>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</si>
  <si>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</si>
  <si>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</si>
  <si>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</si>
  <si>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</si>
  <si>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</si>
  <si>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</si>
  <si>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</si>
  <si>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</si>
  <si>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</si>
  <si>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</si>
  <si>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</si>
  <si>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</si>
  <si>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</si>
  <si>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</si>
  <si>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</si>
  <si>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</si>
  <si>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</si>
  <si>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</si>
  <si>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</si>
  <si>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</si>
  <si>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</si>
  <si>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</si>
  <si>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</si>
  <si>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</si>
  <si>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</si>
  <si>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</si>
  <si>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</si>
  <si>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</si>
  <si>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</si>
  <si>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</si>
  <si>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</si>
  <si>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</si>
  <si>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</si>
  <si>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</si>
  <si>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</si>
  <si>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</si>
  <si>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</si>
  <si>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</si>
  <si>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</si>
  <si>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</si>
  <si>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</si>
  <si>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</si>
  <si>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</si>
  <si>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</si>
  <si>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</si>
  <si>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</si>
  <si>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</si>
  <si>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</si>
  <si>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</si>
  <si>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</si>
  <si>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</si>
  <si>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</si>
  <si>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</si>
  <si>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</si>
  <si>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</si>
  <si>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</si>
  <si>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</si>
  <si>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</si>
  <si>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</si>
  <si>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</si>
  <si>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</si>
  <si>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</si>
  <si>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>Iiné: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</si>
  <si>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</si>
  <si>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</si>
  <si>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</si>
  <si>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</si>
  <si>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</si>
  <si>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</si>
  <si>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</si>
  <si>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</si>
  <si>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</si>
  <si>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</si>
  <si>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</si>
  <si>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</si>
  <si>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</si>
  <si>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</si>
  <si>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</si>
  <si>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</si>
  <si>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</si>
  <si>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</si>
  <si>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 xml:space="preserve">JKSO : </t>
  </si>
  <si>
    <t>Dátum: 05.02.2024</t>
  </si>
  <si>
    <t>Stavba : Dedinka VINPERA Radošovce odis</t>
  </si>
  <si>
    <t>Objekt : SO02 Centrálny objekt dedinky</t>
  </si>
  <si>
    <t>MARMI s.r.o.</t>
  </si>
  <si>
    <t xml:space="preserve"> Stavba : Dedinka VINPERA Radošovce odis</t>
  </si>
  <si>
    <t>JKSO :</t>
  </si>
  <si>
    <t>M3 OP</t>
  </si>
  <si>
    <t>M2 UP</t>
  </si>
  <si>
    <t>M2 ZP</t>
  </si>
  <si>
    <t>M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</si>
  <si>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</si>
  <si>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</si>
  <si>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</si>
  <si>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</si>
  <si>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</si>
  <si>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</si>
  <si>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</si>
  <si>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</si>
  <si>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</si>
  <si>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</si>
  <si>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</si>
  <si>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</si>
  <si>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</si>
  <si>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</si>
  <si>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</si>
  <si>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</si>
  <si>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</si>
  <si>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272</t>
  </si>
  <si>
    <t>132201201</t>
  </si>
  <si>
    <t>Hĺbenie rýh šírka do 2 m v horn. tr. 3 do 100 m3</t>
  </si>
  <si>
    <t>m3</t>
  </si>
  <si>
    <t xml:space="preserve">/   1               </t>
  </si>
  <si>
    <t>13220-1201</t>
  </si>
  <si>
    <t>45.11.21</t>
  </si>
  <si>
    <t>EK</t>
  </si>
  <si>
    <t>S</t>
  </si>
  <si>
    <t>0,5*(0,6+0,5)*0,8*50,0+0,5*(0,7+0,5)*0,8*25,0 =   34,000</t>
  </si>
  <si>
    <t>132201209</t>
  </si>
  <si>
    <t>Príplatok za lepivosť horniny tr.3 v rýhach š. do 200 cm</t>
  </si>
  <si>
    <t xml:space="preserve">/   2               </t>
  </si>
  <si>
    <t>45.11.24</t>
  </si>
  <si>
    <t>34,0*0,3 =   10,200</t>
  </si>
  <si>
    <t>001</t>
  </si>
  <si>
    <t>161101101</t>
  </si>
  <si>
    <t>Zvislé premiestnenie výkopu horn. tr. 1-4 do 2,5 m</t>
  </si>
  <si>
    <t xml:space="preserve">/   3               </t>
  </si>
  <si>
    <t>162301101</t>
  </si>
  <si>
    <t>Vodorovné premiestnenie výkopku do 500 m horn. tr. 1-4</t>
  </si>
  <si>
    <t>m 3</t>
  </si>
  <si>
    <t xml:space="preserve">/   4               </t>
  </si>
  <si>
    <t>0,5*0,8*(50,0+25,0) =   30,000</t>
  </si>
  <si>
    <t>167101102</t>
  </si>
  <si>
    <t>Nakladanie výkopku nad 100 m3 v horn. tr. 1-4</t>
  </si>
  <si>
    <t xml:space="preserve">/   5               </t>
  </si>
  <si>
    <t>171201201</t>
  </si>
  <si>
    <t>Uloženie sypaniny na skládku</t>
  </si>
  <si>
    <t xml:space="preserve">/   6               </t>
  </si>
  <si>
    <t>171203211</t>
  </si>
  <si>
    <t>Poplatok za skládku</t>
  </si>
  <si>
    <t xml:space="preserve">/   7               </t>
  </si>
  <si>
    <t>17120-3211</t>
  </si>
  <si>
    <t>45.24.14</t>
  </si>
  <si>
    <t>174101101</t>
  </si>
  <si>
    <t>Zásyp zhutnený jám, rýh, šachiet alebo okolo objektu</t>
  </si>
  <si>
    <t xml:space="preserve">/   8               </t>
  </si>
  <si>
    <t>34,0-30,0 =   4,000</t>
  </si>
  <si>
    <t>MAT</t>
  </si>
  <si>
    <t>286138420</t>
  </si>
  <si>
    <t>Rúrka PVC tlaková ťažká LPE d 40x 3,6x6000 voda</t>
  </si>
  <si>
    <t>kus</t>
  </si>
  <si>
    <t xml:space="preserve">/   9               </t>
  </si>
  <si>
    <t>25.21.22</t>
  </si>
  <si>
    <t xml:space="preserve">                    </t>
  </si>
  <si>
    <t>EZ</t>
  </si>
  <si>
    <t>15,0*1,093/6,0 =   2,733</t>
  </si>
  <si>
    <t xml:space="preserve">1 - ZEMNE PRÁCE  spolu: </t>
  </si>
  <si>
    <t>4 - VODOROVNÉ KONŠTRUKCIE</t>
  </si>
  <si>
    <t>271</t>
  </si>
  <si>
    <t>451572111</t>
  </si>
  <si>
    <t>Lôžko pod potrubie, stoky v otvorenom výkope z kameniva drobného ťaženého</t>
  </si>
  <si>
    <t xml:space="preserve">/  11               </t>
  </si>
  <si>
    <t>45157-2111</t>
  </si>
  <si>
    <t>45.21.41</t>
  </si>
  <si>
    <t xml:space="preserve">4 - VODOROVNÉ KONŠTRUKCIE  spolu: </t>
  </si>
  <si>
    <t xml:space="preserve">PRÁCE A DODÁVKY HSV  spolu: </t>
  </si>
  <si>
    <t>PRÁCE A DODÁVKY PSV</t>
  </si>
  <si>
    <t>721 - Vnútorná kanalizácia</t>
  </si>
  <si>
    <t>721</t>
  </si>
  <si>
    <t>721171107</t>
  </si>
  <si>
    <t>Potrubie kanal. z PVC-U rúr hrdlových odpadné D 75x1,8</t>
  </si>
  <si>
    <t>m</t>
  </si>
  <si>
    <t>I</t>
  </si>
  <si>
    <t>72117-1107</t>
  </si>
  <si>
    <t>45.33.20</t>
  </si>
  <si>
    <t>IK</t>
  </si>
  <si>
    <t>721171109</t>
  </si>
  <si>
    <t>Potrubie kanal. z PVC-U rúr hrdlových odpadné D 110x2,2</t>
  </si>
  <si>
    <t xml:space="preserve">/  12               </t>
  </si>
  <si>
    <t>72117-1109</t>
  </si>
  <si>
    <t>721171110</t>
  </si>
  <si>
    <t>Potrubie kanal. z PVC-U rúr hrdlových odpadné D 125x3,2</t>
  </si>
  <si>
    <t xml:space="preserve">/  13               </t>
  </si>
  <si>
    <t>72117-1110</t>
  </si>
  <si>
    <t>721171111</t>
  </si>
  <si>
    <t>Potrubie kanal. z PVC-U rúr hrdlových odpadné D 140x2,8</t>
  </si>
  <si>
    <t xml:space="preserve">/  14               </t>
  </si>
  <si>
    <t>72117-1111</t>
  </si>
  <si>
    <t>721172109</t>
  </si>
  <si>
    <t>Potrubie kanal. z PVC rúr hrdl. dažďové D 110x2,3</t>
  </si>
  <si>
    <t xml:space="preserve">/  15               </t>
  </si>
  <si>
    <t>72117-2109</t>
  </si>
  <si>
    <t>721173204</t>
  </si>
  <si>
    <t>Potrubie kanal. z PVC rúr pripojovacie D 40x1.8</t>
  </si>
  <si>
    <t xml:space="preserve">/  16               </t>
  </si>
  <si>
    <t>72117-3204</t>
  </si>
  <si>
    <t>721173205</t>
  </si>
  <si>
    <t>Potrubie kanal. z PVC rúr pripojovacie D 50x1.8</t>
  </si>
  <si>
    <t xml:space="preserve">/  17               </t>
  </si>
  <si>
    <t>72117-3205</t>
  </si>
  <si>
    <t>721173206</t>
  </si>
  <si>
    <t>Potrubie kanal. z PVC rúr pripojovacie D 63x1.8</t>
  </si>
  <si>
    <t xml:space="preserve">/  18               </t>
  </si>
  <si>
    <t>72117-3206</t>
  </si>
  <si>
    <t>721173601</t>
  </si>
  <si>
    <t>Potrubie kanalizačné z PE ležaté DN 32</t>
  </si>
  <si>
    <t xml:space="preserve">/  19               </t>
  </si>
  <si>
    <t>72117-3601</t>
  </si>
  <si>
    <t xml:space="preserve">  .  .  </t>
  </si>
  <si>
    <t>721173604</t>
  </si>
  <si>
    <t>Potrubie kanalizačné z PE ležaté DN 70</t>
  </si>
  <si>
    <t xml:space="preserve">/  20               </t>
  </si>
  <si>
    <t>72117-3604</t>
  </si>
  <si>
    <t>721173606</t>
  </si>
  <si>
    <t>Potrubie kanalizačné z PE ležaté DN 100</t>
  </si>
  <si>
    <t xml:space="preserve">/  21               </t>
  </si>
  <si>
    <t>72117-3606</t>
  </si>
  <si>
    <t>721173705</t>
  </si>
  <si>
    <t>Potrubie kanalizačné z PE odpadové DN 80</t>
  </si>
  <si>
    <t xml:space="preserve">/  22               </t>
  </si>
  <si>
    <t>72117-3705</t>
  </si>
  <si>
    <t>721173707</t>
  </si>
  <si>
    <t>Potrubie kanalizačné z PE odpadové DN 125</t>
  </si>
  <si>
    <t xml:space="preserve">/  23               </t>
  </si>
  <si>
    <t>72117-3707</t>
  </si>
  <si>
    <t>721194104</t>
  </si>
  <si>
    <t>Vyvedenie a upevnenie kanal. výpustiek D 40x1.8</t>
  </si>
  <si>
    <t xml:space="preserve">/  24               </t>
  </si>
  <si>
    <t>72119-4104</t>
  </si>
  <si>
    <t>721194105</t>
  </si>
  <si>
    <t>Vyvedenie a upevnenie kanal. výpustiek D 50x1.8</t>
  </si>
  <si>
    <t xml:space="preserve">/  25               </t>
  </si>
  <si>
    <t>72119-4105</t>
  </si>
  <si>
    <t>721194109</t>
  </si>
  <si>
    <t>Vyvedenie a upevnenie kanal. výpustiek D 110x2.3</t>
  </si>
  <si>
    <t xml:space="preserve">/  26               </t>
  </si>
  <si>
    <t>72119-4109</t>
  </si>
  <si>
    <t>721211707</t>
  </si>
  <si>
    <t>Montáž podlahového odtokového žlabu dĺžky 600 mm pre montáž k stene</t>
  </si>
  <si>
    <t xml:space="preserve">/  27               </t>
  </si>
  <si>
    <t>72121-1707</t>
  </si>
  <si>
    <t>721212111</t>
  </si>
  <si>
    <t>Odtokový žľab dĺžky 600 mm s krycím roštom a zápachovou uzávierkou</t>
  </si>
  <si>
    <t xml:space="preserve">/  28               </t>
  </si>
  <si>
    <t>72121-2111</t>
  </si>
  <si>
    <t>721242115</t>
  </si>
  <si>
    <t>Lapače strešných spavenín DN75</t>
  </si>
  <si>
    <t xml:space="preserve">/  29               </t>
  </si>
  <si>
    <t>72124-2115</t>
  </si>
  <si>
    <t>721271105</t>
  </si>
  <si>
    <t>Kondenzačný sifón so záp. uzávierkou</t>
  </si>
  <si>
    <t xml:space="preserve">/  30               </t>
  </si>
  <si>
    <t>72127-1105</t>
  </si>
  <si>
    <t>721273167</t>
  </si>
  <si>
    <t>Ventilačné hlavice strešné plastové DN 70</t>
  </si>
  <si>
    <t xml:space="preserve">/  31               </t>
  </si>
  <si>
    <t>72127-3167</t>
  </si>
  <si>
    <t>721274124</t>
  </si>
  <si>
    <t>Privzdušňovací ventil vnutorný odpadového potrubia</t>
  </si>
  <si>
    <t xml:space="preserve">/  32               </t>
  </si>
  <si>
    <t>72127-4124</t>
  </si>
  <si>
    <t>721290112</t>
  </si>
  <si>
    <t>Skúška tesnosti kanalizácie vodou DN 125-200</t>
  </si>
  <si>
    <t xml:space="preserve">/  33               </t>
  </si>
  <si>
    <t>72129-0112</t>
  </si>
  <si>
    <t>721290123</t>
  </si>
  <si>
    <t>Skúška tesnosti kanalizácie dymom do DN 300</t>
  </si>
  <si>
    <t xml:space="preserve">/  34               </t>
  </si>
  <si>
    <t>72129-0123</t>
  </si>
  <si>
    <t>998721102</t>
  </si>
  <si>
    <t>Presun hmôt pre vnút. kanalizáciu v objektoch výšky do 12 m</t>
  </si>
  <si>
    <t>t</t>
  </si>
  <si>
    <t xml:space="preserve">/  35               </t>
  </si>
  <si>
    <t>99872-1102</t>
  </si>
  <si>
    <t>45.33.30</t>
  </si>
  <si>
    <t xml:space="preserve">721 - Vnútorná kanalizácia  spolu: </t>
  </si>
  <si>
    <t>722 - Vnútorný vodovod</t>
  </si>
  <si>
    <t>722140108</t>
  </si>
  <si>
    <t>Potrubie vodovodné oceľové DN 65 z ušlechtilej ocele spájané lisovaním</t>
  </si>
  <si>
    <t xml:space="preserve">/  36               </t>
  </si>
  <si>
    <t>72214-0108</t>
  </si>
  <si>
    <t>722173312</t>
  </si>
  <si>
    <t>Potrubie vodov. z 3-vrstvových rúrok PE/Al/PE D 20 (DN15)</t>
  </si>
  <si>
    <t xml:space="preserve">/  37               </t>
  </si>
  <si>
    <t>722173313</t>
  </si>
  <si>
    <t>Potrubie vodov. z 3-vrstvových rúrok PE/Al/PE D 26 (DN20)</t>
  </si>
  <si>
    <t xml:space="preserve">/  38               </t>
  </si>
  <si>
    <t>72217-3313</t>
  </si>
  <si>
    <t>722173314</t>
  </si>
  <si>
    <t>Potrubie vodov. z 3-vrstvových rúrok PE/Al/PE D 32 (DN25)</t>
  </si>
  <si>
    <t xml:space="preserve">/  39               </t>
  </si>
  <si>
    <t>722173315</t>
  </si>
  <si>
    <t>Potrubie vodov. z 3-vrstvových rúrok PE/Al/PE D 40 (DN32)</t>
  </si>
  <si>
    <t xml:space="preserve">/  40               </t>
  </si>
  <si>
    <t>72217-3315</t>
  </si>
  <si>
    <t>722173316</t>
  </si>
  <si>
    <t>Potrubie vodov. z 3-vrstvových rúrok PE/Al/PE D 50 (DN40)</t>
  </si>
  <si>
    <t xml:space="preserve">/  41               </t>
  </si>
  <si>
    <t>72217-3316</t>
  </si>
  <si>
    <t>722182112</t>
  </si>
  <si>
    <t>Ochrana potrubia izoláciou Mirelon DN 20</t>
  </si>
  <si>
    <t xml:space="preserve">/  43               </t>
  </si>
  <si>
    <t>72218-2112</t>
  </si>
  <si>
    <t>722182113</t>
  </si>
  <si>
    <t>Ochrana potrubia izoláciou polyuretánovou DN 25</t>
  </si>
  <si>
    <t>722182114</t>
  </si>
  <si>
    <t>Ochrana potrubia izoláciou polyuretánovou DN 32</t>
  </si>
  <si>
    <t xml:space="preserve">/  44               </t>
  </si>
  <si>
    <t>722182115</t>
  </si>
  <si>
    <t>Ochrana potrubia izoláciou polyuretánovou DN 40</t>
  </si>
  <si>
    <t xml:space="preserve">/  45               </t>
  </si>
  <si>
    <t>72218-2115</t>
  </si>
  <si>
    <t>722182116</t>
  </si>
  <si>
    <t>Ochrana potrubia izoláciou polyuretánovou DN 50</t>
  </si>
  <si>
    <t xml:space="preserve">/  46               </t>
  </si>
  <si>
    <t>72218-2116</t>
  </si>
  <si>
    <t>722182118</t>
  </si>
  <si>
    <t>Ochrana potrubia izolácioupolyuretánovou DN 75</t>
  </si>
  <si>
    <t xml:space="preserve">/  47               </t>
  </si>
  <si>
    <t>72218-2118</t>
  </si>
  <si>
    <t>722220111</t>
  </si>
  <si>
    <t>Arm. vod. s 1 závitom, nástenka K 247 pre výt. ventil G 1/2</t>
  </si>
  <si>
    <t xml:space="preserve">/  49               </t>
  </si>
  <si>
    <t>72222-0111</t>
  </si>
  <si>
    <t>722220121</t>
  </si>
  <si>
    <t>Arm. vod. s 1 závitom, nástenka K 247 pre batériu G 1/2x150mm</t>
  </si>
  <si>
    <t>pár</t>
  </si>
  <si>
    <t xml:space="preserve">/  50               </t>
  </si>
  <si>
    <t>72222-0121</t>
  </si>
  <si>
    <t>722231021</t>
  </si>
  <si>
    <t>Armat. vodov. s 2 závitmi, guľový kohút G 1/2</t>
  </si>
  <si>
    <t>722231022</t>
  </si>
  <si>
    <t>Armat. vodov. s 2 závitmi, guľový kohút G 3/4</t>
  </si>
  <si>
    <t xml:space="preserve">/  52               </t>
  </si>
  <si>
    <t>72223-1022</t>
  </si>
  <si>
    <t>722231023</t>
  </si>
  <si>
    <t>Armat. vodov. s 2 závitmi, guľový kohút  G 1</t>
  </si>
  <si>
    <t xml:space="preserve">/  54               </t>
  </si>
  <si>
    <t>72223-1023</t>
  </si>
  <si>
    <t>722231024</t>
  </si>
  <si>
    <t>Armat. vodov. s 2 závitmi, guľový kohút G 5/4</t>
  </si>
  <si>
    <t xml:space="preserve">/  55               </t>
  </si>
  <si>
    <t>72223-1024</t>
  </si>
  <si>
    <t>722231025</t>
  </si>
  <si>
    <t>Armat. vodov. s 2 závitmi, guľový kohút G 6/4</t>
  </si>
  <si>
    <t xml:space="preserve">/  56               </t>
  </si>
  <si>
    <t>72223-1025</t>
  </si>
  <si>
    <t>722231047</t>
  </si>
  <si>
    <t>Armat. vodov. s 2 závitmi, guľový kohút G 2 1/2</t>
  </si>
  <si>
    <t xml:space="preserve">/  57               </t>
  </si>
  <si>
    <t>72223-1047</t>
  </si>
  <si>
    <t>722231065</t>
  </si>
  <si>
    <t>Armat. vodov. s 2 závitmi, ventil spätný G 6/4</t>
  </si>
  <si>
    <t xml:space="preserve">/  58               </t>
  </si>
  <si>
    <t>72223-1065</t>
  </si>
  <si>
    <t>722231163</t>
  </si>
  <si>
    <t>Armat. vod. s 2 závit. ventil poistný priamy  G 1</t>
  </si>
  <si>
    <t xml:space="preserve">/  59               </t>
  </si>
  <si>
    <t>72223-1163</t>
  </si>
  <si>
    <t>722290226</t>
  </si>
  <si>
    <t>Tlakové skúšky vodov. potrubia závitového do DN 50</t>
  </si>
  <si>
    <t xml:space="preserve">/  61               </t>
  </si>
  <si>
    <t>72229-0226</t>
  </si>
  <si>
    <t>722290234</t>
  </si>
  <si>
    <t>Preplachovanie a dezinfekcia vodov. potrubia do DN 80</t>
  </si>
  <si>
    <t>998722102</t>
  </si>
  <si>
    <t>Presun hmôt pre vnút. vodovod v objektoch výšky do 12 m</t>
  </si>
  <si>
    <t xml:space="preserve">/  62               </t>
  </si>
  <si>
    <t>99872-2102</t>
  </si>
  <si>
    <t xml:space="preserve">722 - Vnútorný vodovod  spolu: </t>
  </si>
  <si>
    <t>724 - Strojné vybavenie</t>
  </si>
  <si>
    <t>724149101</t>
  </si>
  <si>
    <t>Montáž čerpadiel cirkulačných obehových do potrubia</t>
  </si>
  <si>
    <t xml:space="preserve">/  63               </t>
  </si>
  <si>
    <t>72414-9101</t>
  </si>
  <si>
    <t>4846B0102</t>
  </si>
  <si>
    <t>Nádoba expanzná 35 l</t>
  </si>
  <si>
    <t xml:space="preserve">/  64               </t>
  </si>
  <si>
    <t>28.22.13</t>
  </si>
  <si>
    <t xml:space="preserve">7202800             </t>
  </si>
  <si>
    <t>IZ</t>
  </si>
  <si>
    <t>998724102</t>
  </si>
  <si>
    <t>Presun hmôt pre strojné vybavenie v objektoch výšky do 12 m</t>
  </si>
  <si>
    <t xml:space="preserve">/  65               </t>
  </si>
  <si>
    <t>99872-4102</t>
  </si>
  <si>
    <t xml:space="preserve">724 - Strojné vybavenie  spolu: </t>
  </si>
  <si>
    <t>725 - Zariaďovacie predmety</t>
  </si>
  <si>
    <t>725112021</t>
  </si>
  <si>
    <t>Zách. misa závesná s hlbokým splachovaním odpad vodorovný</t>
  </si>
  <si>
    <t>súbor</t>
  </si>
  <si>
    <t xml:space="preserve">/  66               </t>
  </si>
  <si>
    <t>72511-2021</t>
  </si>
  <si>
    <t>725116111</t>
  </si>
  <si>
    <t>Montáž záchodu do predstenového syst.</t>
  </si>
  <si>
    <t xml:space="preserve">/  67               </t>
  </si>
  <si>
    <t>72511-6111</t>
  </si>
  <si>
    <t>725116221</t>
  </si>
  <si>
    <t>Montáž a dodávka predst.systému záchodov do bytových jadier medzi dve steny</t>
  </si>
  <si>
    <t xml:space="preserve">/  68               </t>
  </si>
  <si>
    <t>72511-6221</t>
  </si>
  <si>
    <t>725119309</t>
  </si>
  <si>
    <t>Príplatok za použitie silikónového tmelu 0,30 kg/kus</t>
  </si>
  <si>
    <t xml:space="preserve">/  69               </t>
  </si>
  <si>
    <t>72511-9309</t>
  </si>
  <si>
    <t>725122100</t>
  </si>
  <si>
    <t>Pisoárové záchody z diturvitu štandardná kvalita bez nádrže - urinal</t>
  </si>
  <si>
    <t xml:space="preserve">/  70               </t>
  </si>
  <si>
    <t>725129201</t>
  </si>
  <si>
    <t>Montáž ostatných typov pisoár. zách. z biel. ker(ditur.) bez splach nádr</t>
  </si>
  <si>
    <t xml:space="preserve">/  71               </t>
  </si>
  <si>
    <t>725139102</t>
  </si>
  <si>
    <t>Príplatok za použitie silikónového tmelu 0,6 kg/kus</t>
  </si>
  <si>
    <t xml:space="preserve">/  72               </t>
  </si>
  <si>
    <t>4261A1047</t>
  </si>
  <si>
    <t>Čerpadlo cirkulačné obehové</t>
  </si>
  <si>
    <t xml:space="preserve">/  73               </t>
  </si>
  <si>
    <t>29.12.24</t>
  </si>
  <si>
    <t xml:space="preserve">96288971            </t>
  </si>
  <si>
    <t>725211681</t>
  </si>
  <si>
    <t>Umývadlo keram zdravotné pripev. na stenu biele 640 mm</t>
  </si>
  <si>
    <t xml:space="preserve">/  74               </t>
  </si>
  <si>
    <t>72521-1681</t>
  </si>
  <si>
    <t>725212200</t>
  </si>
  <si>
    <t>Umývadlo z diturvitu so zápach. uzáv. štandardná kvalita</t>
  </si>
  <si>
    <t xml:space="preserve">/  75               </t>
  </si>
  <si>
    <t>72521-2200</t>
  </si>
  <si>
    <t>725219201</t>
  </si>
  <si>
    <t>Montáž umývadiel keramických so záp. uzáv. na konzoly</t>
  </si>
  <si>
    <t xml:space="preserve">/  76               </t>
  </si>
  <si>
    <t>725219601</t>
  </si>
  <si>
    <t>Montáž a dodávka stĺpa keramic k umývadlu+polnoha</t>
  </si>
  <si>
    <t xml:space="preserve">/  77               </t>
  </si>
  <si>
    <t>725244134</t>
  </si>
  <si>
    <t>Montáž, zástena sprchová dvojkrídlová do výšky 2000 mm a šírky 1200 mm+dodávka</t>
  </si>
  <si>
    <t xml:space="preserve">/  78               </t>
  </si>
  <si>
    <t>72524-4134</t>
  </si>
  <si>
    <t>725312200</t>
  </si>
  <si>
    <t>Drez jednoduchý z diturvitu štandardná kvalita</t>
  </si>
  <si>
    <t xml:space="preserve">/  80               </t>
  </si>
  <si>
    <t>72531-2200</t>
  </si>
  <si>
    <t>725314290</t>
  </si>
  <si>
    <t>Príslušenstvo k drezu v kuchynských zostavách</t>
  </si>
  <si>
    <t>725314370</t>
  </si>
  <si>
    <t>Nerezová výlevka kombi. s umývadlom</t>
  </si>
  <si>
    <t xml:space="preserve">/  81               </t>
  </si>
  <si>
    <t>72531-4370</t>
  </si>
  <si>
    <t>725319201</t>
  </si>
  <si>
    <t>Montáž drezov smalt, nerez, polypropylén. jednod veľkokuch.so zápach uzávier</t>
  </si>
  <si>
    <t xml:space="preserve">/  83               </t>
  </si>
  <si>
    <t>72531-9201</t>
  </si>
  <si>
    <t>725319202</t>
  </si>
  <si>
    <t>Príplatok za použitie silikónového tmelu 0,2 kg/kus</t>
  </si>
  <si>
    <t>72531-9202</t>
  </si>
  <si>
    <t>725330820</t>
  </si>
  <si>
    <t>Výlevka diturvitová</t>
  </si>
  <si>
    <t xml:space="preserve">/  84               </t>
  </si>
  <si>
    <t>725339101</t>
  </si>
  <si>
    <t>Montáž výleviek keramic., liat, a i. hmoty bez výtok armat. a splach nádrže</t>
  </si>
  <si>
    <t xml:space="preserve">/  85               </t>
  </si>
  <si>
    <t>72533-9101</t>
  </si>
  <si>
    <t>725980123</t>
  </si>
  <si>
    <t>Dvierka prístupové k inštaláciám z plastov 30/30</t>
  </si>
  <si>
    <t xml:space="preserve">/  86               </t>
  </si>
  <si>
    <t>725989101</t>
  </si>
  <si>
    <t>Montáž dvierok kovových lakovaných 300/300 mm</t>
  </si>
  <si>
    <t xml:space="preserve">/  87               </t>
  </si>
  <si>
    <t>998725102</t>
  </si>
  <si>
    <t>Presun hmôt pre zariaď. predmety v objektoch výšky do 12 m</t>
  </si>
  <si>
    <t xml:space="preserve">/  88               </t>
  </si>
  <si>
    <t>99872-5102</t>
  </si>
  <si>
    <t xml:space="preserve">725 - Zariaďovacie predmety  spolu: </t>
  </si>
  <si>
    <t>734 - Armatúry</t>
  </si>
  <si>
    <t>731</t>
  </si>
  <si>
    <t>734209113</t>
  </si>
  <si>
    <t>Montáž armatúr s dvoma závitmi G 1/2</t>
  </si>
  <si>
    <t xml:space="preserve">/  51               </t>
  </si>
  <si>
    <t>45.33.11</t>
  </si>
  <si>
    <t>734209114</t>
  </si>
  <si>
    <t>Montáž armatúr s dvoma závitmi G 3/4</t>
  </si>
  <si>
    <t xml:space="preserve">/  53               </t>
  </si>
  <si>
    <t>734209115</t>
  </si>
  <si>
    <t>Montáž armatúr s dvoma závitmi G 1</t>
  </si>
  <si>
    <t xml:space="preserve">/  89               </t>
  </si>
  <si>
    <t>73420-9115</t>
  </si>
  <si>
    <t>734209116</t>
  </si>
  <si>
    <t>Montáž armatúr s dvoma závitmi G 5/4</t>
  </si>
  <si>
    <t xml:space="preserve">/  90               </t>
  </si>
  <si>
    <t>73420-9116</t>
  </si>
  <si>
    <t>734209117</t>
  </si>
  <si>
    <t>Montáž armatúr s dvoma závitmi G 6/4</t>
  </si>
  <si>
    <t xml:space="preserve">/  91               </t>
  </si>
  <si>
    <t>73420-9117</t>
  </si>
  <si>
    <t>734209119</t>
  </si>
  <si>
    <t>Montáž armatúr s dvoma závitmi G 2 1/2</t>
  </si>
  <si>
    <t xml:space="preserve">/  92               </t>
  </si>
  <si>
    <t>73420-9119</t>
  </si>
  <si>
    <t xml:space="preserve">734 - Armatúry  spolu: </t>
  </si>
  <si>
    <t xml:space="preserve">PRÁCE A DODÁVKY PSV  spolu: </t>
  </si>
  <si>
    <t>Za rozpočet celkom</t>
  </si>
  <si>
    <t>Figura</t>
  </si>
  <si>
    <t/>
  </si>
  <si>
    <t>f</t>
  </si>
  <si>
    <t>Objekt : SO02 Centrálny objekt dedinky,ZTI</t>
  </si>
  <si>
    <t xml:space="preserve"> Objekt : SO02 Centrálny objekt dedinky, ZTI</t>
  </si>
  <si>
    <t>Spracoval:</t>
  </si>
  <si>
    <t xml:space="preserve">Spracoval:                                 </t>
  </si>
  <si>
    <t>Dátum:</t>
  </si>
  <si>
    <t xml:space="preserve">Spracoval:                                      </t>
  </si>
  <si>
    <t>Ing. Rastislav Ňukovič</t>
  </si>
  <si>
    <t>GasOil Technology a.s.</t>
  </si>
  <si>
    <t>Odberateľ: Ing. Rastislav Ňukovič</t>
  </si>
  <si>
    <t>Projektant: GasOil Technology a.s.</t>
  </si>
  <si>
    <t>Stavba : Dedinka VINPERA Radošovce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</si>
</sst>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_-* #,##0\ &quot;Sk&quot;_-;\-* #,##0\ &quot;Sk&quot;_-;_-* &quot;-&quot;\ &quot;Sk&quot;_-;_-@_-"/>
    <numFmt numFmtId="166" formatCode="#,##0.0000"/>
    <numFmt numFmtId="167" formatCode="#,##0.000"/>
    <numFmt numFmtId="168" formatCode="#,##0\ _S_k"/>
    <numFmt numFmtId="169" formatCode="#,##0&quot; Sk&quot;;[Red]&quot;-&quot;#,##0&quot; Sk&quot;"/>
    <numFmt numFmtId="170" formatCode="#,##0\ &quot;Sk&quot;"/>
    <numFmt numFmtId="171" formatCode="#,##0.00000"/>
    <numFmt numFmtId="172" formatCode="#,##0&quot; &quot;"/>
  </numFmts>
  <fonts count="17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7.5"/>
      <color rgb="FFFFFFFF"/>
      <name val="Arial Narrow"/>
      <family val="2"/>
      <charset val="238"/>
    </font>
    <font>
      <sz val="10"/>
      <name val="Arial CE"/>
      <charset val="238"/>
    </font>
    <font>
      <b/>
      <sz val="7"/>
      <name val="Letter Gothic CE"/>
      <charset val="238"/>
    </font>
    <font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1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60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8" fillId="0" borderId="0"/>
    <xf numFmtId="0" fontId="9" fillId="0" borderId="57" applyFont="0" applyFill="0" applyBorder="0">
      <alignment vertical="center"/>
    </xf>
    <xf numFmtId="0" fontId="10" fillId="2" borderId="0" applyNumberFormat="0" applyBorder="0" applyAlignment="0" applyProtection="0"/>
    <xf numFmtId="165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69" fontId="9" fillId="0" borderId="57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9" fillId="0" borderId="57" applyFont="0" applyFill="0"/>
    <xf numFmtId="0" fontId="9" fillId="0" borderId="57">
      <alignment vertical="center"/>
    </xf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3" fillId="0" borderId="58" applyNumberFormat="0" applyFill="0" applyAlignment="0" applyProtection="0"/>
    <xf numFmtId="0" fontId="8" fillId="0" borderId="0"/>
    <xf numFmtId="0" fontId="14" fillId="0" borderId="0" applyNumberFormat="0" applyFill="0" applyBorder="0" applyAlignment="0" applyProtection="0"/>
    <xf numFmtId="0" fontId="8" fillId="0" borderId="0"/>
    <xf numFmtId="0" fontId="9" fillId="0" borderId="21" applyBorder="0">
      <alignment vertical="center"/>
    </xf>
    <xf numFmtId="0" fontId="11" fillId="0" borderId="0" applyNumberFormat="0" applyFill="0" applyBorder="0" applyAlignment="0" applyProtection="0"/>
    <xf numFmtId="0" fontId="9" fillId="0" borderId="21">
      <alignment vertical="center"/>
    </xf>
  </cellStyleXfs>
  <cellXfs count="176">
    <xf numFmtId="0" fontId="0" fillId="0" borderId="0" xfId="0"/>
    <xf numFmtId="4" fontId="1" fillId="0" borderId="0" xfId="0" applyNumberFormat="1" applyFont="1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8" fontId="1" fillId="0" borderId="4" xfId="1" applyNumberFormat="1" applyFont="1" applyBorder="1" applyAlignment="1">
      <alignment horizontal="left" vertical="center"/>
    </xf>
    <xf numFmtId="170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8" fontId="1" fillId="0" borderId="11" xfId="1" applyNumberFormat="1" applyFont="1" applyBorder="1" applyAlignment="1">
      <alignment horizontal="left" vertical="center"/>
    </xf>
    <xf numFmtId="170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Continuous" vertical="center"/>
    </xf>
    <xf numFmtId="0" fontId="1" fillId="0" borderId="17" xfId="1" applyFont="1" applyBorder="1" applyAlignment="1">
      <alignment horizontal="center" vertical="center"/>
    </xf>
    <xf numFmtId="0" fontId="1" fillId="0" borderId="18" xfId="1" applyFont="1" applyBorder="1" applyAlignment="1">
      <alignment horizontal="left" vertical="center"/>
    </xf>
    <xf numFmtId="0" fontId="1" fillId="0" borderId="20" xfId="1" applyFont="1" applyBorder="1" applyAlignment="1">
      <alignment horizontal="center" vertical="center"/>
    </xf>
    <xf numFmtId="0" fontId="1" fillId="0" borderId="21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5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Continuous" vertical="center"/>
    </xf>
    <xf numFmtId="0" fontId="1" fillId="0" borderId="27" xfId="1" applyFont="1" applyBorder="1" applyAlignment="1">
      <alignment horizontal="centerContinuous" vertical="center"/>
    </xf>
    <xf numFmtId="0" fontId="1" fillId="0" borderId="27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centerContinuous" vertical="center"/>
    </xf>
    <xf numFmtId="0" fontId="1" fillId="0" borderId="37" xfId="1" applyFont="1" applyBorder="1" applyAlignment="1">
      <alignment horizontal="centerContinuous" vertical="center"/>
    </xf>
    <xf numFmtId="0" fontId="1" fillId="0" borderId="38" xfId="1" applyFont="1" applyBorder="1" applyAlignment="1">
      <alignment horizontal="left" vertical="center"/>
    </xf>
    <xf numFmtId="10" fontId="1" fillId="0" borderId="39" xfId="1" applyNumberFormat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10" fontId="1" fillId="0" borderId="42" xfId="1" applyNumberFormat="1" applyFont="1" applyBorder="1" applyAlignment="1">
      <alignment horizontal="right" vertical="center"/>
    </xf>
    <xf numFmtId="0" fontId="1" fillId="0" borderId="23" xfId="1" applyFont="1" applyBorder="1" applyAlignment="1">
      <alignment horizontal="left" vertical="center"/>
    </xf>
    <xf numFmtId="0" fontId="1" fillId="0" borderId="25" xfId="1" applyFont="1" applyBorder="1" applyAlignment="1">
      <alignment horizontal="right" vertical="center"/>
    </xf>
    <xf numFmtId="0" fontId="1" fillId="0" borderId="43" xfId="1" applyFont="1" applyBorder="1" applyAlignment="1">
      <alignment horizontal="centerContinuous" vertical="center"/>
    </xf>
    <xf numFmtId="172" fontId="1" fillId="0" borderId="36" xfId="1" applyNumberFormat="1" applyFont="1" applyBorder="1" applyAlignment="1">
      <alignment horizontal="centerContinuous" vertical="center"/>
    </xf>
    <xf numFmtId="0" fontId="1" fillId="0" borderId="44" xfId="1" applyFont="1" applyBorder="1" applyAlignment="1">
      <alignment horizontal="left" vertical="center"/>
    </xf>
    <xf numFmtId="0" fontId="1" fillId="0" borderId="42" xfId="1" applyFont="1" applyBorder="1" applyAlignment="1">
      <alignment horizontal="left" vertical="center"/>
    </xf>
    <xf numFmtId="0" fontId="1" fillId="0" borderId="39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5" xfId="1" applyFont="1" applyBorder="1" applyAlignment="1">
      <alignment horizontal="center" vertical="center"/>
    </xf>
    <xf numFmtId="0" fontId="1" fillId="0" borderId="46" xfId="1" applyFont="1" applyBorder="1" applyAlignment="1">
      <alignment horizontal="left" vertical="center"/>
    </xf>
    <xf numFmtId="0" fontId="1" fillId="0" borderId="47" xfId="1" applyFont="1" applyBorder="1" applyAlignment="1">
      <alignment horizontal="left" vertical="center"/>
    </xf>
    <xf numFmtId="172" fontId="1" fillId="0" borderId="48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4" fillId="0" borderId="0" xfId="0" applyFont="1"/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49" xfId="0" applyFont="1" applyBorder="1" applyAlignment="1" applyProtection="1">
      <alignment horizontal="left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51" xfId="0" applyFont="1" applyBorder="1" applyAlignment="1" applyProtection="1">
      <alignment horizontal="left"/>
      <protection locked="0"/>
    </xf>
    <xf numFmtId="0" fontId="1" fillId="0" borderId="51" xfId="0" applyFont="1" applyBorder="1" applyAlignment="1" applyProtection="1">
      <alignment horizontal="left" vertical="center"/>
      <protection locked="0"/>
    </xf>
    <xf numFmtId="0" fontId="1" fillId="0" borderId="5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top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167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171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>
      <alignment vertical="top"/>
    </xf>
    <xf numFmtId="4" fontId="1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171" fontId="1" fillId="0" borderId="0" xfId="0" applyNumberFormat="1" applyFont="1" applyProtection="1">
      <protection locked="0"/>
    </xf>
    <xf numFmtId="0" fontId="1" fillId="0" borderId="54" xfId="0" applyFont="1" applyBorder="1" applyAlignment="1" applyProtection="1">
      <alignment horizontal="centerContinuous"/>
      <protection locked="0"/>
    </xf>
    <xf numFmtId="0" fontId="1" fillId="0" borderId="55" xfId="0" applyFont="1" applyBorder="1" applyAlignment="1" applyProtection="1">
      <alignment horizontal="centerContinuous"/>
      <protection locked="0"/>
    </xf>
    <xf numFmtId="0" fontId="1" fillId="0" borderId="56" xfId="0" applyFont="1" applyBorder="1" applyAlignment="1" applyProtection="1">
      <alignment horizontal="centerContinuous"/>
      <protection locked="0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/>
      <protection locked="0"/>
    </xf>
    <xf numFmtId="0" fontId="6" fillId="0" borderId="51" xfId="0" applyFont="1" applyBorder="1" applyAlignment="1" applyProtection="1">
      <alignment horizontal="center"/>
      <protection locked="0"/>
    </xf>
    <xf numFmtId="167" fontId="1" fillId="0" borderId="51" xfId="0" applyNumberFormat="1" applyFont="1" applyBorder="1"/>
    <xf numFmtId="0" fontId="1" fillId="0" borderId="51" xfId="0" applyFont="1" applyBorder="1"/>
    <xf numFmtId="0" fontId="4" fillId="0" borderId="0" xfId="1" applyFont="1" applyProtection="1">
      <protection locked="0"/>
    </xf>
    <xf numFmtId="49" fontId="4" fillId="0" borderId="0" xfId="1" applyNumberFormat="1" applyFont="1" applyProtection="1"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49" fontId="5" fillId="0" borderId="0" xfId="1" applyNumberFormat="1" applyFont="1" applyProtection="1">
      <protection locked="0"/>
    </xf>
    <xf numFmtId="0" fontId="5" fillId="0" borderId="0" xfId="1" applyFont="1" applyProtection="1">
      <protection locked="0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6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1" xfId="0" applyNumberFormat="1" applyFont="1" applyBorder="1" applyAlignment="1">
      <alignment horizontal="left"/>
    </xf>
    <xf numFmtId="0" fontId="1" fillId="0" borderId="51" xfId="0" applyFont="1" applyBorder="1" applyAlignment="1">
      <alignment horizontal="right"/>
    </xf>
    <xf numFmtId="4" fontId="1" fillId="0" borderId="18" xfId="1" applyNumberFormat="1" applyFont="1" applyBorder="1" applyAlignment="1">
      <alignment horizontal="right" vertical="center"/>
    </xf>
    <xf numFmtId="4" fontId="1" fillId="0" borderId="19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24" xfId="1" applyNumberFormat="1" applyFont="1" applyBorder="1" applyAlignment="1">
      <alignment horizontal="right" vertical="center"/>
    </xf>
    <xf numFmtId="4" fontId="1" fillId="0" borderId="42" xfId="1" applyNumberFormat="1" applyFont="1" applyBorder="1" applyAlignment="1">
      <alignment horizontal="right" vertical="center"/>
    </xf>
    <xf numFmtId="0" fontId="1" fillId="0" borderId="59" xfId="0" applyFont="1" applyBorder="1" applyAlignment="1" applyProtection="1">
      <alignment horizontal="right" vertical="top"/>
      <protection locked="0"/>
    </xf>
    <xf numFmtId="49" fontId="15" fillId="0" borderId="59" xfId="0" applyNumberFormat="1" applyFont="1" applyBorder="1" applyAlignment="1" applyProtection="1">
      <alignment vertical="top"/>
      <protection locked="0"/>
    </xf>
    <xf numFmtId="49" fontId="1" fillId="0" borderId="59" xfId="0" applyNumberFormat="1" applyFont="1" applyBorder="1" applyAlignment="1" applyProtection="1">
      <alignment vertical="top"/>
      <protection locked="0"/>
    </xf>
    <xf numFmtId="49" fontId="1" fillId="0" borderId="59" xfId="0" applyNumberFormat="1" applyFont="1" applyBorder="1" applyAlignment="1" applyProtection="1">
      <alignment horizontal="left" vertical="top" wrapText="1"/>
      <protection locked="0"/>
    </xf>
    <xf numFmtId="167" fontId="1" fillId="0" borderId="59" xfId="0" applyNumberFormat="1" applyFont="1" applyBorder="1" applyAlignment="1" applyProtection="1">
      <alignment vertical="top"/>
      <protection locked="0"/>
    </xf>
    <xf numFmtId="0" fontId="1" fillId="0" borderId="59" xfId="0" applyFont="1" applyBorder="1" applyAlignment="1" applyProtection="1">
      <alignment vertical="top"/>
      <protection locked="0"/>
    </xf>
    <xf numFmtId="4" fontId="1" fillId="0" borderId="59" xfId="0" applyNumberFormat="1" applyFont="1" applyBorder="1" applyAlignment="1" applyProtection="1">
      <alignment vertical="top"/>
      <protection locked="0"/>
    </xf>
    <xf numFmtId="171" fontId="1" fillId="0" borderId="59" xfId="0" applyNumberFormat="1" applyFont="1" applyBorder="1" applyAlignment="1" applyProtection="1">
      <alignment vertical="top"/>
      <protection locked="0"/>
    </xf>
    <xf numFmtId="0" fontId="1" fillId="0" borderId="59" xfId="0" applyFont="1" applyBorder="1" applyAlignment="1" applyProtection="1">
      <alignment horizontal="center" vertical="top"/>
      <protection locked="0"/>
    </xf>
    <xf numFmtId="0" fontId="1" fillId="0" borderId="59" xfId="0" applyFont="1" applyBorder="1" applyAlignment="1">
      <alignment vertical="top"/>
    </xf>
    <xf numFmtId="49" fontId="1" fillId="0" borderId="59" xfId="0" applyNumberFormat="1" applyFont="1" applyBorder="1" applyAlignment="1" applyProtection="1">
      <alignment horizontal="center" vertical="top"/>
      <protection locked="0"/>
    </xf>
    <xf numFmtId="49" fontId="16" fillId="0" borderId="59" xfId="0" applyNumberFormat="1" applyFont="1" applyBorder="1" applyAlignment="1" applyProtection="1">
      <alignment horizontal="left" vertical="top" wrapText="1"/>
      <protection locked="0"/>
    </xf>
    <xf numFmtId="167" fontId="16" fillId="0" borderId="59" xfId="0" applyNumberFormat="1" applyFont="1" applyBorder="1" applyAlignment="1" applyProtection="1">
      <alignment vertical="top"/>
      <protection locked="0"/>
    </xf>
    <xf numFmtId="0" fontId="16" fillId="0" borderId="59" xfId="0" applyFont="1" applyBorder="1" applyAlignment="1" applyProtection="1">
      <alignment vertical="top"/>
      <protection locked="0"/>
    </xf>
    <xf numFmtId="4" fontId="16" fillId="0" borderId="59" xfId="0" applyNumberFormat="1" applyFont="1" applyBorder="1" applyAlignment="1" applyProtection="1">
      <alignment vertical="top"/>
      <protection locked="0"/>
    </xf>
    <xf numFmtId="171" fontId="16" fillId="0" borderId="59" xfId="0" applyNumberFormat="1" applyFont="1" applyBorder="1" applyAlignment="1" applyProtection="1">
      <alignment vertical="top"/>
      <protection locked="0"/>
    </xf>
    <xf numFmtId="0" fontId="16" fillId="0" borderId="59" xfId="0" applyFont="1" applyBorder="1" applyAlignment="1" applyProtection="1">
      <alignment horizontal="center" vertical="top"/>
      <protection locked="0"/>
    </xf>
    <xf numFmtId="49" fontId="1" fillId="0" borderId="59" xfId="0" applyNumberFormat="1" applyFont="1" applyBorder="1" applyAlignment="1" applyProtection="1">
      <alignment horizontal="right" vertical="top" wrapText="1"/>
      <protection locked="0"/>
    </xf>
    <xf numFmtId="4" fontId="15" fillId="0" borderId="59" xfId="0" applyNumberFormat="1" applyFont="1" applyBorder="1" applyAlignment="1" applyProtection="1">
      <alignment vertical="top"/>
      <protection locked="0"/>
    </xf>
    <xf numFmtId="171" fontId="15" fillId="0" borderId="59" xfId="0" applyNumberFormat="1" applyFont="1" applyBorder="1" applyAlignment="1" applyProtection="1">
      <alignment vertical="top"/>
      <protection locked="0"/>
    </xf>
    <xf numFmtId="167" fontId="15" fillId="0" borderId="59" xfId="0" applyNumberFormat="1" applyFont="1" applyBorder="1" applyAlignment="1" applyProtection="1">
      <alignment vertical="top"/>
      <protection locked="0"/>
    </xf>
    <xf numFmtId="49" fontId="15" fillId="0" borderId="59" xfId="0" applyNumberFormat="1" applyFont="1" applyBorder="1" applyAlignment="1" applyProtection="1">
      <alignment horizontal="left" vertical="top" wrapText="1"/>
      <protection locked="0"/>
    </xf>
    <xf numFmtId="0" fontId="1" fillId="0" borderId="59" xfId="0" applyFont="1" applyBorder="1"/>
    <xf numFmtId="4" fontId="1" fillId="0" borderId="59" xfId="0" applyNumberFormat="1" applyFont="1" applyBorder="1"/>
    <xf numFmtId="171" fontId="1" fillId="0" borderId="59" xfId="0" applyNumberFormat="1" applyFont="1" applyBorder="1"/>
    <xf numFmtId="167" fontId="1" fillId="0" borderId="59" xfId="0" applyNumberFormat="1" applyFont="1" applyBorder="1"/>
  </cellXfs>
  <cellStyles count="32">
    <cellStyle name="1 000 Sk" xfId="11" xr:uid="{00000000-0005-0000-0000-000000000000}"/>
    <cellStyle name="1 000,-  Sk" xfId="2" xr:uid="{00000000-0005-0000-0000-000001000000}"/>
    <cellStyle name="1 000,- Kč" xfId="7" xr:uid="{00000000-0005-0000-0000-000002000000}"/>
    <cellStyle name="1 000,- Sk" xfId="10" xr:uid="{00000000-0005-0000-0000-000003000000}"/>
    <cellStyle name="1000 Sk_fakturuj99" xfId="4" xr:uid="{00000000-0005-0000-0000-000004000000}"/>
    <cellStyle name="20 % – Zvýraznění1" xfId="8" xr:uid="{00000000-0005-0000-0000-000005000000}"/>
    <cellStyle name="20 % – Zvýraznění2" xfId="9" xr:uid="{00000000-0005-0000-0000-000006000000}"/>
    <cellStyle name="20 % – Zvýraznění3" xfId="3" xr:uid="{00000000-0005-0000-0000-000007000000}"/>
    <cellStyle name="20 % – Zvýraznění4" xfId="12" xr:uid="{00000000-0005-0000-0000-000008000000}"/>
    <cellStyle name="20 % – Zvýraznění5" xfId="13" xr:uid="{00000000-0005-0000-0000-000009000000}"/>
    <cellStyle name="20 % – Zvýraznění6" xfId="14" xr:uid="{00000000-0005-0000-0000-00000A000000}"/>
    <cellStyle name="40 % – Zvýraznění1" xfId="5" xr:uid="{00000000-0005-0000-0000-00000B000000}"/>
    <cellStyle name="40 % – Zvýraznění2" xfId="15" xr:uid="{00000000-0005-0000-0000-00000C000000}"/>
    <cellStyle name="40 % – Zvýraznění3" xfId="16" xr:uid="{00000000-0005-0000-0000-00000D000000}"/>
    <cellStyle name="40 % – Zvýraznění4" xfId="17" xr:uid="{00000000-0005-0000-0000-00000E000000}"/>
    <cellStyle name="40 % – Zvýraznění5" xfId="6" xr:uid="{00000000-0005-0000-0000-00000F000000}"/>
    <cellStyle name="40 % – Zvýraznění6" xfId="18" xr:uid="{00000000-0005-0000-0000-000010000000}"/>
    <cellStyle name="60 % – Zvýraznění1" xfId="19" xr:uid="{00000000-0005-0000-0000-000011000000}"/>
    <cellStyle name="60 % – Zvýraznění2" xfId="20" xr:uid="{00000000-0005-0000-0000-000012000000}"/>
    <cellStyle name="60 % – Zvýraznění3" xfId="21" xr:uid="{00000000-0005-0000-0000-000013000000}"/>
    <cellStyle name="60 % – Zvýraznění4" xfId="22" xr:uid="{00000000-0005-0000-0000-000014000000}"/>
    <cellStyle name="60 % – Zvýraznění5" xfId="23" xr:uid="{00000000-0005-0000-0000-000015000000}"/>
    <cellStyle name="60 % – Zvýraznění6" xfId="24" xr:uid="{00000000-0005-0000-0000-000016000000}"/>
    <cellStyle name="Celkem" xfId="25" xr:uid="{00000000-0005-0000-0000-000017000000}"/>
    <cellStyle name="data" xfId="26" xr:uid="{00000000-0005-0000-0000-000018000000}"/>
    <cellStyle name="Název" xfId="27" xr:uid="{00000000-0005-0000-0000-000019000000}"/>
    <cellStyle name="Normálna" xfId="0" builtinId="0"/>
    <cellStyle name="normálne_fakturuj99" xfId="28" xr:uid="{00000000-0005-0000-0000-00001B000000}"/>
    <cellStyle name="normálne_KLs" xfId="1" xr:uid="{00000000-0005-0000-0000-00001C000000}"/>
    <cellStyle name="TEXT" xfId="29" xr:uid="{00000000-0005-0000-0000-00001D000000}"/>
    <cellStyle name="Text upozornění" xfId="30" xr:uid="{00000000-0005-0000-0000-00001E000000}"/>
    <cellStyle name="TEXT1" xfId="31" xr:uid="{00000000-0005-0000-0000-00001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D29"/>
  <sheetViews>
    <sheetView showGridLines="0" showZeros="0" zoomScaleNormal="100" workbookViewId="0">
      <selection activeCell="F6" sqref="F6"/>
    </sheetView>
  </sheetViews>
  <sheetFormatPr defaultColWidth="9.140625" defaultRowHeight="12.75"/>
  <cols>
    <col min="1" max="1" width="0.7109375" style="2" customWidth="1"/>
    <col min="2" max="2" width="3.7109375" style="2" customWidth="1"/>
    <col min="3" max="3" width="6.85546875" style="2" customWidth="1"/>
    <col min="4" max="6" width="14" style="2" customWidth="1"/>
    <col min="7" max="7" width="3.85546875" style="2" customWidth="1"/>
    <col min="8" max="8" width="22.7109375" style="2" customWidth="1"/>
    <col min="9" max="9" width="14" style="2" customWidth="1"/>
    <col min="10" max="10" width="4.28515625" style="2" customWidth="1"/>
    <col min="11" max="11" width="19.7109375" style="2" customWidth="1"/>
    <col min="12" max="12" width="9.7109375" style="2" customWidth="1"/>
    <col min="13" max="13" width="14" style="2" customWidth="1"/>
    <col min="14" max="14" width="0.7109375" style="2" customWidth="1"/>
    <col min="15" max="15" width="1.42578125" style="2" customWidth="1"/>
    <col min="16" max="23" width="9.140625" style="2"/>
    <col min="24" max="25" width="5.7109375" style="2" customWidth="1"/>
    <col min="26" max="26" width="6.5703125" style="2" customWidth="1"/>
    <col min="27" max="27" width="21.42578125" style="2" customWidth="1"/>
    <col min="28" max="28" width="4.28515625" style="2" customWidth="1"/>
    <col min="29" max="29" width="8.28515625" style="2" customWidth="1"/>
    <col min="30" max="30" width="8.7109375" style="2" customWidth="1"/>
    <col min="31" max="16384" width="9.140625" style="2"/>
  </cols>
  <sheetData>
    <row r="1" spans="2:30" ht="28.5" customHeight="1">
      <c r="B1" s="3"/>
      <c r="C1" s="3"/>
      <c r="D1" s="3"/>
      <c r="E1" s="3"/>
      <c r="F1" s="3"/>
      <c r="G1" s="3"/>
      <c r="H1" s="4" t="str">
        <f>CONCATENATE(AA2," ",AB2," ",AC2," ",AD2)</f>
        <v xml:space="preserve">Krycí list rozpočtu v EUR  </v>
      </c>
      <c r="I1" s="3"/>
      <c r="J1" s="3"/>
      <c r="K1" s="3"/>
      <c r="L1" s="3"/>
      <c r="M1" s="3"/>
      <c r="Z1" s="75" t="s">
        <v>5</v>
      </c>
      <c r="AA1" s="75" t="s">
        <v>6</v>
      </c>
      <c r="AB1" s="75" t="s">
        <v>7</v>
      </c>
      <c r="AC1" s="75" t="s">
        <v>8</v>
      </c>
      <c r="AD1" s="75" t="s">
        <v>9</v>
      </c>
    </row>
    <row r="2" spans="2:30" ht="18" customHeight="1">
      <c r="B2" s="5" t="s">
        <v>122</v>
      </c>
      <c r="C2" s="6"/>
      <c r="D2" s="6"/>
      <c r="E2" s="6"/>
      <c r="F2" s="6"/>
      <c r="G2" s="7" t="s">
        <v>75</v>
      </c>
      <c r="H2" s="6"/>
      <c r="I2" s="6"/>
      <c r="J2" s="7" t="s">
        <v>76</v>
      </c>
      <c r="K2" s="6"/>
      <c r="L2" s="6"/>
      <c r="M2" s="52"/>
      <c r="Z2" s="75" t="s">
        <v>13</v>
      </c>
      <c r="AA2" s="76" t="s">
        <v>77</v>
      </c>
      <c r="AB2" s="76" t="s">
        <v>15</v>
      </c>
      <c r="AC2" s="76"/>
      <c r="AD2" s="77"/>
    </row>
    <row r="3" spans="2:30" ht="18" customHeight="1">
      <c r="B3" s="8" t="s">
        <v>540</v>
      </c>
      <c r="C3" s="9"/>
      <c r="D3" s="9"/>
      <c r="E3" s="9"/>
      <c r="F3" s="9"/>
      <c r="G3" s="10" t="s">
        <v>123</v>
      </c>
      <c r="H3" s="9"/>
      <c r="I3" s="9"/>
      <c r="J3" s="10" t="s">
        <v>541</v>
      </c>
      <c r="K3" s="9"/>
      <c r="L3" s="9"/>
      <c r="M3" s="53"/>
      <c r="Z3" s="75" t="s">
        <v>17</v>
      </c>
      <c r="AA3" s="76" t="s">
        <v>78</v>
      </c>
      <c r="AB3" s="76" t="s">
        <v>15</v>
      </c>
      <c r="AC3" s="76" t="s">
        <v>19</v>
      </c>
      <c r="AD3" s="77" t="s">
        <v>20</v>
      </c>
    </row>
    <row r="4" spans="2:30" ht="18" customHeight="1">
      <c r="B4" s="11"/>
      <c r="C4" s="12"/>
      <c r="D4" s="12"/>
      <c r="E4" s="12"/>
      <c r="F4" s="12"/>
      <c r="G4" s="13"/>
      <c r="H4" s="12"/>
      <c r="I4" s="12"/>
      <c r="J4" s="13" t="s">
        <v>79</v>
      </c>
      <c r="K4" s="12"/>
      <c r="L4" s="12" t="s">
        <v>80</v>
      </c>
      <c r="M4" s="54"/>
      <c r="Z4" s="75" t="s">
        <v>21</v>
      </c>
      <c r="AA4" s="76" t="s">
        <v>81</v>
      </c>
      <c r="AB4" s="76" t="s">
        <v>15</v>
      </c>
      <c r="AC4" s="76"/>
      <c r="AD4" s="77"/>
    </row>
    <row r="5" spans="2:30" ht="18" customHeight="1">
      <c r="B5" s="5" t="s">
        <v>82</v>
      </c>
      <c r="C5" s="6"/>
      <c r="D5" s="6" t="s">
        <v>545</v>
      </c>
      <c r="E5" s="6"/>
      <c r="F5" s="6"/>
      <c r="G5" s="14"/>
      <c r="H5" s="6"/>
      <c r="I5" s="6"/>
      <c r="J5" s="6" t="s">
        <v>83</v>
      </c>
      <c r="K5" s="6"/>
      <c r="L5" s="6" t="s">
        <v>84</v>
      </c>
      <c r="M5" s="52"/>
      <c r="Z5" s="75" t="s">
        <v>23</v>
      </c>
      <c r="AA5" s="76" t="s">
        <v>78</v>
      </c>
      <c r="AB5" s="76" t="s">
        <v>15</v>
      </c>
      <c r="AC5" s="76" t="s">
        <v>19</v>
      </c>
      <c r="AD5" s="77" t="s">
        <v>20</v>
      </c>
    </row>
    <row r="6" spans="2:30" ht="18" customHeight="1">
      <c r="B6" s="8" t="s">
        <v>85</v>
      </c>
      <c r="C6" s="9"/>
      <c r="D6" s="9"/>
      <c r="E6" s="9"/>
      <c r="F6" s="9"/>
      <c r="G6" s="15"/>
      <c r="H6" s="9"/>
      <c r="I6" s="9"/>
      <c r="J6" s="9" t="s">
        <v>83</v>
      </c>
      <c r="K6" s="9"/>
      <c r="L6" s="9" t="s">
        <v>84</v>
      </c>
      <c r="M6" s="53"/>
    </row>
    <row r="7" spans="2:30" ht="18" customHeight="1">
      <c r="B7" s="11" t="s">
        <v>86</v>
      </c>
      <c r="C7" s="12"/>
      <c r="D7" s="12" t="s">
        <v>546</v>
      </c>
      <c r="E7" s="12"/>
      <c r="F7" s="12"/>
      <c r="G7" s="16"/>
      <c r="H7" s="12"/>
      <c r="I7" s="12"/>
      <c r="J7" s="12" t="s">
        <v>83</v>
      </c>
      <c r="K7" s="12"/>
      <c r="L7" s="12" t="s">
        <v>84</v>
      </c>
      <c r="M7" s="54"/>
    </row>
    <row r="8" spans="2:30" ht="18" customHeight="1">
      <c r="B8" s="17">
        <v>1</v>
      </c>
      <c r="C8" s="18" t="s">
        <v>124</v>
      </c>
      <c r="D8" s="19"/>
      <c r="E8" s="20"/>
      <c r="F8" s="21">
        <f>IF(B8&lt;&gt;0,ROUND($M$26/B8,0),0)</f>
        <v>0</v>
      </c>
      <c r="G8" s="14">
        <v>1</v>
      </c>
      <c r="H8" s="18" t="s">
        <v>125</v>
      </c>
      <c r="I8" s="21">
        <f>IF(G8&lt;&gt;0,ROUND($M$26/G8,0),0)</f>
        <v>0</v>
      </c>
      <c r="J8" s="7"/>
      <c r="K8" s="18"/>
      <c r="L8" s="20"/>
      <c r="M8" s="55">
        <f>IF(J8&lt;&gt;0,ROUND($M$26/J8,0),0)</f>
        <v>0</v>
      </c>
    </row>
    <row r="9" spans="2:30" ht="18" customHeight="1">
      <c r="B9" s="22">
        <v>1</v>
      </c>
      <c r="C9" s="23" t="s">
        <v>126</v>
      </c>
      <c r="D9" s="24"/>
      <c r="E9" s="25"/>
      <c r="F9" s="26">
        <f>IF(B9&lt;&gt;0,ROUND($M$26/B9,0),0)</f>
        <v>0</v>
      </c>
      <c r="G9" s="27">
        <v>1</v>
      </c>
      <c r="H9" s="23" t="s">
        <v>127</v>
      </c>
      <c r="I9" s="26">
        <f>IF(G9&lt;&gt;0,ROUND($M$26/G9,0),0)</f>
        <v>0</v>
      </c>
      <c r="J9" s="27"/>
      <c r="K9" s="23"/>
      <c r="L9" s="25"/>
      <c r="M9" s="56">
        <f>IF(J9&lt;&gt;0,ROUND($M$26/J9,0),0)</f>
        <v>0</v>
      </c>
    </row>
    <row r="10" spans="2:30" ht="18" customHeight="1">
      <c r="B10" s="28" t="s">
        <v>87</v>
      </c>
      <c r="C10" s="29" t="s">
        <v>88</v>
      </c>
      <c r="D10" s="30" t="s">
        <v>32</v>
      </c>
      <c r="E10" s="30" t="s">
        <v>89</v>
      </c>
      <c r="F10" s="31" t="s">
        <v>90</v>
      </c>
      <c r="G10" s="28" t="s">
        <v>91</v>
      </c>
      <c r="H10" s="32" t="s">
        <v>92</v>
      </c>
      <c r="I10" s="57"/>
      <c r="J10" s="28" t="s">
        <v>93</v>
      </c>
      <c r="K10" s="32" t="s">
        <v>94</v>
      </c>
      <c r="L10" s="58"/>
      <c r="M10" s="57"/>
    </row>
    <row r="11" spans="2:30" ht="18" customHeight="1">
      <c r="B11" s="33">
        <v>1</v>
      </c>
      <c r="C11" s="34" t="s">
        <v>95</v>
      </c>
      <c r="D11" s="141">
        <f>Prehlad!H34</f>
        <v>0</v>
      </c>
      <c r="E11" s="141">
        <f>Prehlad!I34</f>
        <v>0</v>
      </c>
      <c r="F11" s="142">
        <f>D11+E11</f>
        <v>0</v>
      </c>
      <c r="G11" s="33">
        <v>6</v>
      </c>
      <c r="H11" s="34" t="s">
        <v>128</v>
      </c>
      <c r="I11" s="142">
        <v>0</v>
      </c>
      <c r="J11" s="33">
        <v>11</v>
      </c>
      <c r="K11" s="59" t="s">
        <v>131</v>
      </c>
      <c r="L11" s="60">
        <v>0</v>
      </c>
      <c r="M11" s="142">
        <f>ROUND(((D11+E11+D12+E12+D13)*L11),2)</f>
        <v>0</v>
      </c>
    </row>
    <row r="12" spans="2:30" ht="18" customHeight="1">
      <c r="B12" s="35">
        <v>2</v>
      </c>
      <c r="C12" s="36" t="s">
        <v>96</v>
      </c>
      <c r="D12" s="143">
        <f>Prehlad!H134</f>
        <v>0</v>
      </c>
      <c r="E12" s="143">
        <f>Prehlad!I134</f>
        <v>0</v>
      </c>
      <c r="F12" s="142">
        <f>D12+E12</f>
        <v>0</v>
      </c>
      <c r="G12" s="35">
        <v>7</v>
      </c>
      <c r="H12" s="36" t="s">
        <v>129</v>
      </c>
      <c r="I12" s="144">
        <v>0</v>
      </c>
      <c r="J12" s="35">
        <v>12</v>
      </c>
      <c r="K12" s="61" t="s">
        <v>132</v>
      </c>
      <c r="L12" s="62">
        <v>0</v>
      </c>
      <c r="M12" s="144">
        <f>ROUND(((D11+E11+D12+E12+D13)*L12),2)</f>
        <v>0</v>
      </c>
    </row>
    <row r="13" spans="2:30" ht="18" customHeight="1">
      <c r="B13" s="35">
        <v>3</v>
      </c>
      <c r="C13" s="36" t="s">
        <v>97</v>
      </c>
      <c r="D13" s="143"/>
      <c r="E13" s="143"/>
      <c r="F13" s="142">
        <f>D13+E13</f>
        <v>0</v>
      </c>
      <c r="G13" s="35">
        <v>8</v>
      </c>
      <c r="H13" s="36" t="s">
        <v>130</v>
      </c>
      <c r="I13" s="144">
        <v>0</v>
      </c>
      <c r="J13" s="35">
        <v>13</v>
      </c>
      <c r="K13" s="61" t="s">
        <v>133</v>
      </c>
      <c r="L13" s="62">
        <v>0</v>
      </c>
      <c r="M13" s="144">
        <f>ROUND(((D11+E11+D12+E12+D13)*L13),2)</f>
        <v>0</v>
      </c>
    </row>
    <row r="14" spans="2:30" ht="18" customHeight="1">
      <c r="B14" s="35">
        <v>4</v>
      </c>
      <c r="C14" s="36" t="s">
        <v>98</v>
      </c>
      <c r="D14" s="143"/>
      <c r="E14" s="143"/>
      <c r="F14" s="145">
        <f>D14+E14</f>
        <v>0</v>
      </c>
      <c r="G14" s="35">
        <v>9</v>
      </c>
      <c r="H14" s="36" t="s">
        <v>1</v>
      </c>
      <c r="I14" s="144">
        <v>0</v>
      </c>
      <c r="J14" s="35">
        <v>14</v>
      </c>
      <c r="K14" s="61" t="s">
        <v>1</v>
      </c>
      <c r="L14" s="62">
        <v>0</v>
      </c>
      <c r="M14" s="144">
        <f>ROUND(((D11+E11+D12+E12+D13+E13)*L14),2)</f>
        <v>0</v>
      </c>
    </row>
    <row r="15" spans="2:30" ht="18" customHeight="1">
      <c r="B15" s="37">
        <v>5</v>
      </c>
      <c r="C15" s="38" t="s">
        <v>99</v>
      </c>
      <c r="D15" s="146">
        <f>SUM(D11:D14)</f>
        <v>0</v>
      </c>
      <c r="E15" s="147">
        <f>SUM(E11:E14)</f>
        <v>0</v>
      </c>
      <c r="F15" s="148">
        <f>SUM(F11:F14)</f>
        <v>0</v>
      </c>
      <c r="G15" s="39">
        <v>10</v>
      </c>
      <c r="H15" s="40" t="s">
        <v>100</v>
      </c>
      <c r="I15" s="148">
        <f>SUM(I11:I14)</f>
        <v>0</v>
      </c>
      <c r="J15" s="37">
        <v>15</v>
      </c>
      <c r="K15" s="63"/>
      <c r="L15" s="64" t="s">
        <v>101</v>
      </c>
      <c r="M15" s="148">
        <f>SUM(M11:M14)</f>
        <v>0</v>
      </c>
    </row>
    <row r="16" spans="2:30" ht="18" customHeight="1">
      <c r="B16" s="41" t="s">
        <v>102</v>
      </c>
      <c r="C16" s="42"/>
      <c r="D16" s="42"/>
      <c r="E16" s="42"/>
      <c r="F16" s="43"/>
      <c r="G16" s="41" t="s">
        <v>103</v>
      </c>
      <c r="H16" s="42"/>
      <c r="I16" s="65"/>
      <c r="J16" s="28" t="s">
        <v>104</v>
      </c>
      <c r="K16" s="32" t="s">
        <v>105</v>
      </c>
      <c r="L16" s="58"/>
      <c r="M16" s="66"/>
    </row>
    <row r="17" spans="2:13" ht="18" customHeight="1">
      <c r="B17" s="44"/>
      <c r="C17" s="45" t="s">
        <v>106</v>
      </c>
      <c r="D17" s="45"/>
      <c r="E17" s="45" t="s">
        <v>107</v>
      </c>
      <c r="F17" s="46"/>
      <c r="G17" s="44"/>
      <c r="H17" s="3"/>
      <c r="I17" s="67"/>
      <c r="J17" s="35">
        <v>16</v>
      </c>
      <c r="K17" s="61" t="s">
        <v>108</v>
      </c>
      <c r="L17" s="68"/>
      <c r="M17" s="144">
        <v>0</v>
      </c>
    </row>
    <row r="18" spans="2:13" ht="18" customHeight="1">
      <c r="B18" s="47"/>
      <c r="C18" s="3" t="s">
        <v>109</v>
      </c>
      <c r="D18" s="3"/>
      <c r="E18" s="3"/>
      <c r="F18" s="48"/>
      <c r="G18" s="47"/>
      <c r="H18" s="3" t="s">
        <v>106</v>
      </c>
      <c r="I18" s="67"/>
      <c r="J18" s="35">
        <v>17</v>
      </c>
      <c r="K18" s="61" t="s">
        <v>134</v>
      </c>
      <c r="L18" s="68"/>
      <c r="M18" s="144">
        <v>0</v>
      </c>
    </row>
    <row r="19" spans="2:13" ht="18" customHeight="1">
      <c r="B19" s="47"/>
      <c r="C19" s="3"/>
      <c r="D19" s="3"/>
      <c r="E19" s="3"/>
      <c r="F19" s="48"/>
      <c r="G19" s="47"/>
      <c r="H19" s="49"/>
      <c r="I19" s="67"/>
      <c r="J19" s="35">
        <v>18</v>
      </c>
      <c r="K19" s="61" t="s">
        <v>135</v>
      </c>
      <c r="L19" s="68"/>
      <c r="M19" s="144">
        <v>0</v>
      </c>
    </row>
    <row r="20" spans="2:13" ht="18" customHeight="1">
      <c r="B20" s="47"/>
      <c r="C20" s="3"/>
      <c r="D20" s="3"/>
      <c r="E20" s="3"/>
      <c r="F20" s="48"/>
      <c r="G20" s="47"/>
      <c r="H20" s="45" t="s">
        <v>107</v>
      </c>
      <c r="I20" s="67"/>
      <c r="J20" s="35">
        <v>19</v>
      </c>
      <c r="K20" s="61" t="s">
        <v>1</v>
      </c>
      <c r="L20" s="68"/>
      <c r="M20" s="144">
        <v>0</v>
      </c>
    </row>
    <row r="21" spans="2:13" ht="18" customHeight="1">
      <c r="B21" s="44"/>
      <c r="C21" s="3"/>
      <c r="D21" s="3"/>
      <c r="E21" s="3"/>
      <c r="F21" s="3"/>
      <c r="G21" s="44"/>
      <c r="H21" s="3" t="s">
        <v>109</v>
      </c>
      <c r="I21" s="67"/>
      <c r="J21" s="37">
        <v>20</v>
      </c>
      <c r="K21" s="63"/>
      <c r="L21" s="64" t="s">
        <v>110</v>
      </c>
      <c r="M21" s="148">
        <f>SUM(M17:M20)</f>
        <v>0</v>
      </c>
    </row>
    <row r="22" spans="2:13" ht="18" customHeight="1">
      <c r="B22" s="41" t="s">
        <v>111</v>
      </c>
      <c r="C22" s="42"/>
      <c r="D22" s="42"/>
      <c r="E22" s="42"/>
      <c r="F22" s="43"/>
      <c r="G22" s="44"/>
      <c r="H22" s="3"/>
      <c r="I22" s="67"/>
      <c r="J22" s="28" t="s">
        <v>112</v>
      </c>
      <c r="K22" s="32" t="s">
        <v>113</v>
      </c>
      <c r="L22" s="58"/>
      <c r="M22" s="66"/>
    </row>
    <row r="23" spans="2:13" ht="18" customHeight="1">
      <c r="B23" s="44"/>
      <c r="C23" s="45" t="s">
        <v>106</v>
      </c>
      <c r="D23" s="45"/>
      <c r="E23" s="45" t="s">
        <v>107</v>
      </c>
      <c r="F23" s="46"/>
      <c r="G23" s="44"/>
      <c r="H23" s="3"/>
      <c r="I23" s="67"/>
      <c r="J23" s="33">
        <v>21</v>
      </c>
      <c r="K23" s="59"/>
      <c r="L23" s="69" t="s">
        <v>114</v>
      </c>
      <c r="M23" s="142">
        <f>ROUND(F15,2)+I15+M15+M21</f>
        <v>0</v>
      </c>
    </row>
    <row r="24" spans="2:13" ht="18" customHeight="1">
      <c r="B24" s="47"/>
      <c r="C24" s="3" t="s">
        <v>109</v>
      </c>
      <c r="D24" s="3"/>
      <c r="E24" s="3"/>
      <c r="F24" s="48"/>
      <c r="G24" s="44"/>
      <c r="H24" s="3"/>
      <c r="I24" s="67"/>
      <c r="J24" s="35">
        <v>22</v>
      </c>
      <c r="K24" s="61" t="s">
        <v>136</v>
      </c>
      <c r="L24" s="149">
        <f>M23-L25</f>
        <v>0</v>
      </c>
      <c r="M24" s="144">
        <f>ROUND((L24*20)/100,2)</f>
        <v>0</v>
      </c>
    </row>
    <row r="25" spans="2:13" ht="18" customHeight="1">
      <c r="B25" s="47"/>
      <c r="C25" s="3"/>
      <c r="D25" s="3"/>
      <c r="E25" s="3"/>
      <c r="F25" s="48"/>
      <c r="G25" s="44"/>
      <c r="H25" s="3"/>
      <c r="I25" s="67"/>
      <c r="J25" s="35">
        <v>23</v>
      </c>
      <c r="K25" s="61" t="s">
        <v>137</v>
      </c>
      <c r="L25" s="149">
        <f>SUMIF(Prehlad!O11:O9999,0,Prehlad!J11:J9999)</f>
        <v>0</v>
      </c>
      <c r="M25" s="144">
        <f>ROUND((L25*0)/100,1)</f>
        <v>0</v>
      </c>
    </row>
    <row r="26" spans="2:13" ht="18" customHeight="1">
      <c r="B26" s="47"/>
      <c r="C26" s="3"/>
      <c r="D26" s="3"/>
      <c r="E26" s="3"/>
      <c r="F26" s="48"/>
      <c r="G26" s="44"/>
      <c r="H26" s="3"/>
      <c r="I26" s="67"/>
      <c r="J26" s="37">
        <v>24</v>
      </c>
      <c r="K26" s="63"/>
      <c r="L26" s="64" t="s">
        <v>115</v>
      </c>
      <c r="M26" s="148">
        <f>M23+M24+M25</f>
        <v>0</v>
      </c>
    </row>
    <row r="27" spans="2:13" ht="17.100000000000001" customHeight="1">
      <c r="B27" s="50"/>
      <c r="C27" s="51"/>
      <c r="D27" s="51"/>
      <c r="E27" s="51"/>
      <c r="F27" s="51"/>
      <c r="G27" s="50"/>
      <c r="H27" s="51"/>
      <c r="I27" s="70"/>
      <c r="J27" s="71" t="s">
        <v>116</v>
      </c>
      <c r="K27" s="72" t="s">
        <v>138</v>
      </c>
      <c r="L27" s="73"/>
      <c r="M27" s="74">
        <v>0</v>
      </c>
    </row>
    <row r="28" spans="2:13" ht="14.25" customHeight="1"/>
    <row r="29" spans="2:13" ht="2.25" customHeight="1"/>
  </sheetData>
  <printOptions horizontalCentered="1" verticalCentered="1"/>
  <pageMargins left="0.25" right="0.38888888888888901" top="0.35416666666666702" bottom="0.43263888888888902" header="0.31388888888888899" footer="0.35416666666666702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24"/>
  <sheetViews>
    <sheetView showGridLines="0" workbookViewId="0">
      <pane ySplit="10" topLeftCell="A11" activePane="bottomLeft" state="frozen"/>
      <selection pane="bottomLeft" activeCell="B3" sqref="B3"/>
    </sheetView>
  </sheetViews>
  <sheetFormatPr defaultColWidth="9.140625" defaultRowHeight="12.75"/>
  <cols>
    <col min="1" max="1" width="43.42578125" style="78" customWidth="1"/>
    <col min="2" max="2" width="13" style="1" customWidth="1"/>
    <col min="3" max="3" width="12.7109375" style="1" customWidth="1"/>
    <col min="4" max="4" width="12.42578125" style="1" customWidth="1"/>
    <col min="5" max="5" width="13.28515625" style="79" customWidth="1"/>
    <col min="6" max="6" width="10" style="80" customWidth="1"/>
    <col min="7" max="7" width="7.5703125" style="80" customWidth="1"/>
    <col min="8" max="23" width="9.140625" style="78"/>
    <col min="24" max="25" width="5.7109375" style="78" customWidth="1"/>
    <col min="26" max="26" width="6.5703125" style="78" customWidth="1"/>
    <col min="27" max="27" width="24.28515625" style="78" customWidth="1"/>
    <col min="28" max="28" width="4.28515625" style="78" customWidth="1"/>
    <col min="29" max="29" width="8.28515625" style="78" customWidth="1"/>
    <col min="30" max="30" width="8.7109375" style="78" customWidth="1"/>
    <col min="31" max="16384" width="9.140625" style="78"/>
  </cols>
  <sheetData>
    <row r="1" spans="1:30">
      <c r="A1" s="81" t="s">
        <v>547</v>
      </c>
      <c r="C1" s="78"/>
      <c r="E1" s="81" t="s">
        <v>542</v>
      </c>
      <c r="F1" s="78"/>
      <c r="G1" s="78"/>
      <c r="Z1" s="75" t="s">
        <v>5</v>
      </c>
      <c r="AA1" s="75" t="s">
        <v>6</v>
      </c>
      <c r="AB1" s="75" t="s">
        <v>7</v>
      </c>
      <c r="AC1" s="75" t="s">
        <v>8</v>
      </c>
      <c r="AD1" s="75" t="s">
        <v>9</v>
      </c>
    </row>
    <row r="2" spans="1:30">
      <c r="A2" s="81" t="s">
        <v>548</v>
      </c>
      <c r="C2" s="78"/>
      <c r="E2" s="81" t="s">
        <v>117</v>
      </c>
      <c r="F2" s="78"/>
      <c r="G2" s="78"/>
      <c r="Z2" s="75" t="s">
        <v>13</v>
      </c>
      <c r="AA2" s="76" t="s">
        <v>71</v>
      </c>
      <c r="AB2" s="76" t="s">
        <v>15</v>
      </c>
      <c r="AC2" s="76"/>
      <c r="AD2" s="77"/>
    </row>
    <row r="3" spans="1:30">
      <c r="A3" s="81" t="s">
        <v>16</v>
      </c>
      <c r="C3" s="78"/>
      <c r="E3" s="81" t="s">
        <v>543</v>
      </c>
      <c r="F3" s="78"/>
      <c r="G3" s="78"/>
      <c r="Z3" s="75" t="s">
        <v>17</v>
      </c>
      <c r="AA3" s="76" t="s">
        <v>72</v>
      </c>
      <c r="AB3" s="76" t="s">
        <v>15</v>
      </c>
      <c r="AC3" s="76" t="s">
        <v>19</v>
      </c>
      <c r="AD3" s="77" t="s">
        <v>20</v>
      </c>
    </row>
    <row r="4" spans="1:30">
      <c r="B4" s="78"/>
      <c r="C4" s="78"/>
      <c r="D4" s="78"/>
      <c r="E4" s="78"/>
      <c r="F4" s="78"/>
      <c r="G4" s="78"/>
      <c r="Z4" s="75" t="s">
        <v>21</v>
      </c>
      <c r="AA4" s="76" t="s">
        <v>73</v>
      </c>
      <c r="AB4" s="76" t="s">
        <v>15</v>
      </c>
      <c r="AC4" s="76"/>
      <c r="AD4" s="77"/>
    </row>
    <row r="5" spans="1:30">
      <c r="A5" s="81" t="s">
        <v>119</v>
      </c>
      <c r="B5" s="78"/>
      <c r="C5" s="78"/>
      <c r="D5" s="78"/>
      <c r="E5" s="78"/>
      <c r="F5" s="78"/>
      <c r="G5" s="78"/>
      <c r="Z5" s="75" t="s">
        <v>23</v>
      </c>
      <c r="AA5" s="76" t="s">
        <v>72</v>
      </c>
      <c r="AB5" s="76" t="s">
        <v>15</v>
      </c>
      <c r="AC5" s="76" t="s">
        <v>19</v>
      </c>
      <c r="AD5" s="77" t="s">
        <v>20</v>
      </c>
    </row>
    <row r="6" spans="1:30">
      <c r="A6" s="81" t="s">
        <v>539</v>
      </c>
      <c r="B6" s="78"/>
      <c r="C6" s="78"/>
      <c r="D6" s="78"/>
      <c r="E6" s="78"/>
      <c r="F6" s="78"/>
      <c r="G6" s="78"/>
      <c r="Z6" s="86"/>
      <c r="AA6" s="86"/>
      <c r="AB6" s="86"/>
      <c r="AC6" s="86"/>
      <c r="AD6" s="86"/>
    </row>
    <row r="7" spans="1:30">
      <c r="A7" s="81"/>
      <c r="B7" s="78"/>
      <c r="C7" s="78"/>
      <c r="D7" s="78"/>
      <c r="E7" s="78"/>
      <c r="F7" s="78"/>
      <c r="G7" s="78"/>
    </row>
    <row r="8" spans="1:30" ht="13.5">
      <c r="B8" s="82" t="str">
        <f>CONCATENATE(AA2," ",AB2," ",AC2," ",AD2)</f>
        <v xml:space="preserve">Rekapitulácia rozpočtu v EUR  </v>
      </c>
      <c r="G8" s="78"/>
    </row>
    <row r="9" spans="1:30">
      <c r="A9" s="83" t="s">
        <v>74</v>
      </c>
      <c r="B9" s="83" t="s">
        <v>32</v>
      </c>
      <c r="C9" s="83" t="s">
        <v>33</v>
      </c>
      <c r="D9" s="83" t="s">
        <v>34</v>
      </c>
      <c r="E9" s="84" t="s">
        <v>35</v>
      </c>
      <c r="F9" s="84" t="s">
        <v>36</v>
      </c>
      <c r="G9" s="84" t="s">
        <v>41</v>
      </c>
    </row>
    <row r="10" spans="1:30">
      <c r="A10" s="85"/>
      <c r="B10" s="85"/>
      <c r="C10" s="85" t="s">
        <v>57</v>
      </c>
      <c r="D10" s="85"/>
      <c r="E10" s="85" t="s">
        <v>34</v>
      </c>
      <c r="F10" s="85" t="s">
        <v>34</v>
      </c>
      <c r="G10" s="85" t="s">
        <v>34</v>
      </c>
    </row>
    <row r="12" spans="1:30">
      <c r="A12" s="172" t="s">
        <v>144</v>
      </c>
      <c r="B12" s="173">
        <f>Prehlad!H28</f>
        <v>0</v>
      </c>
      <c r="C12" s="173">
        <f>Prehlad!I28</f>
        <v>0</v>
      </c>
      <c r="D12" s="173">
        <f>Prehlad!J28</f>
        <v>0</v>
      </c>
      <c r="E12" s="174">
        <f>Prehlad!L28</f>
        <v>8.6089500000000006E-3</v>
      </c>
      <c r="F12" s="175">
        <f>Prehlad!N28</f>
        <v>0</v>
      </c>
      <c r="G12" s="175">
        <f>Prehlad!W28</f>
        <v>58.120999999999995</v>
      </c>
    </row>
    <row r="13" spans="1:30">
      <c r="A13" s="172" t="s">
        <v>194</v>
      </c>
      <c r="B13" s="173">
        <f>Prehlad!H32</f>
        <v>0</v>
      </c>
      <c r="C13" s="173">
        <f>Prehlad!I32</f>
        <v>0</v>
      </c>
      <c r="D13" s="173">
        <f>Prehlad!J32</f>
        <v>0</v>
      </c>
      <c r="E13" s="174">
        <f>Prehlad!L32</f>
        <v>56.723100000000002</v>
      </c>
      <c r="F13" s="175">
        <f>Prehlad!N32</f>
        <v>0</v>
      </c>
      <c r="G13" s="175">
        <f>Prehlad!W32</f>
        <v>46.77</v>
      </c>
    </row>
    <row r="14" spans="1:30">
      <c r="A14" s="172" t="s">
        <v>202</v>
      </c>
      <c r="B14" s="173">
        <f>Prehlad!H34</f>
        <v>0</v>
      </c>
      <c r="C14" s="173">
        <f>Prehlad!I34</f>
        <v>0</v>
      </c>
      <c r="D14" s="173">
        <f>Prehlad!J34</f>
        <v>0</v>
      </c>
      <c r="E14" s="174">
        <f>Prehlad!L34</f>
        <v>56.731708950000005</v>
      </c>
      <c r="F14" s="175">
        <f>Prehlad!N34</f>
        <v>0</v>
      </c>
      <c r="G14" s="175">
        <f>Prehlad!W34</f>
        <v>104.89099999999999</v>
      </c>
    </row>
    <row r="15" spans="1:30">
      <c r="A15" s="172"/>
      <c r="B15" s="173"/>
      <c r="C15" s="173"/>
      <c r="D15" s="173"/>
      <c r="E15" s="174"/>
      <c r="F15" s="175"/>
      <c r="G15" s="175"/>
    </row>
    <row r="16" spans="1:30">
      <c r="A16" s="172" t="s">
        <v>204</v>
      </c>
      <c r="B16" s="173">
        <f>Prehlad!H63</f>
        <v>0</v>
      </c>
      <c r="C16" s="173">
        <f>Prehlad!I63</f>
        <v>0</v>
      </c>
      <c r="D16" s="173">
        <f>Prehlad!J63</f>
        <v>0</v>
      </c>
      <c r="E16" s="174">
        <f>Prehlad!L63</f>
        <v>1.7698200000000002</v>
      </c>
      <c r="F16" s="175">
        <f>Prehlad!N63</f>
        <v>0</v>
      </c>
      <c r="G16" s="175">
        <f>Prehlad!W63</f>
        <v>329.601</v>
      </c>
    </row>
    <row r="17" spans="1:7">
      <c r="A17" s="172" t="s">
        <v>313</v>
      </c>
      <c r="B17" s="173">
        <f>Prehlad!H91</f>
        <v>0</v>
      </c>
      <c r="C17" s="173">
        <f>Prehlad!I91</f>
        <v>0</v>
      </c>
      <c r="D17" s="173">
        <f>Prehlad!J91</f>
        <v>0</v>
      </c>
      <c r="E17" s="174">
        <f>Prehlad!L91</f>
        <v>0.39648999999999995</v>
      </c>
      <c r="F17" s="175">
        <f>Prehlad!N91</f>
        <v>0</v>
      </c>
      <c r="G17" s="175">
        <f>Prehlad!W91</f>
        <v>297.85699999999991</v>
      </c>
    </row>
    <row r="18" spans="1:7">
      <c r="A18" s="172" t="s">
        <v>407</v>
      </c>
      <c r="B18" s="173">
        <f>Prehlad!H97</f>
        <v>0</v>
      </c>
      <c r="C18" s="173">
        <f>Prehlad!I97</f>
        <v>0</v>
      </c>
      <c r="D18" s="173">
        <f>Prehlad!J97</f>
        <v>0</v>
      </c>
      <c r="E18" s="174">
        <f>Prehlad!L97</f>
        <v>1.9E-3</v>
      </c>
      <c r="F18" s="175">
        <f>Prehlad!N97</f>
        <v>0</v>
      </c>
      <c r="G18" s="175">
        <f>Prehlad!W97</f>
        <v>2.3620000000000001</v>
      </c>
    </row>
    <row r="19" spans="1:7">
      <c r="A19" s="172" t="s">
        <v>423</v>
      </c>
      <c r="B19" s="173">
        <f>Prehlad!H123</f>
        <v>0</v>
      </c>
      <c r="C19" s="173">
        <f>Prehlad!I123</f>
        <v>0</v>
      </c>
      <c r="D19" s="173">
        <f>Prehlad!J123</f>
        <v>0</v>
      </c>
      <c r="E19" s="174">
        <f>Prehlad!L123</f>
        <v>0.37026000000000009</v>
      </c>
      <c r="F19" s="175">
        <f>Prehlad!N123</f>
        <v>3.4000000000000002E-2</v>
      </c>
      <c r="G19" s="175">
        <f>Prehlad!W123</f>
        <v>99.481999999999999</v>
      </c>
    </row>
    <row r="20" spans="1:7">
      <c r="A20" s="172" t="s">
        <v>508</v>
      </c>
      <c r="B20" s="173">
        <f>Prehlad!H132</f>
        <v>0</v>
      </c>
      <c r="C20" s="173">
        <f>Prehlad!I132</f>
        <v>0</v>
      </c>
      <c r="D20" s="173">
        <f>Prehlad!J132</f>
        <v>0</v>
      </c>
      <c r="E20" s="174">
        <f>Prehlad!L132</f>
        <v>0</v>
      </c>
      <c r="F20" s="175">
        <f>Prehlad!N132</f>
        <v>0</v>
      </c>
      <c r="G20" s="175">
        <f>Prehlad!W132</f>
        <v>10.908000000000001</v>
      </c>
    </row>
    <row r="21" spans="1:7">
      <c r="A21" s="172" t="s">
        <v>534</v>
      </c>
      <c r="B21" s="173">
        <f>Prehlad!H134</f>
        <v>0</v>
      </c>
      <c r="C21" s="173">
        <f>Prehlad!I134</f>
        <v>0</v>
      </c>
      <c r="D21" s="173">
        <f>Prehlad!J134</f>
        <v>0</v>
      </c>
      <c r="E21" s="174">
        <f>Prehlad!L134</f>
        <v>2.5384700000000002</v>
      </c>
      <c r="F21" s="175">
        <f>Prehlad!N134</f>
        <v>3.4000000000000002E-2</v>
      </c>
      <c r="G21" s="175">
        <f>Prehlad!W134</f>
        <v>740.20999999999981</v>
      </c>
    </row>
    <row r="22" spans="1:7">
      <c r="A22" s="172"/>
      <c r="B22" s="173"/>
      <c r="C22" s="173"/>
      <c r="D22" s="173"/>
      <c r="E22" s="174"/>
      <c r="F22" s="175"/>
      <c r="G22" s="175"/>
    </row>
    <row r="23" spans="1:7">
      <c r="A23" s="172"/>
      <c r="B23" s="173"/>
      <c r="C23" s="173"/>
      <c r="D23" s="173"/>
      <c r="E23" s="174"/>
      <c r="F23" s="175"/>
      <c r="G23" s="175"/>
    </row>
    <row r="24" spans="1:7">
      <c r="A24" s="172" t="s">
        <v>535</v>
      </c>
      <c r="B24" s="173">
        <f>Prehlad!H136</f>
        <v>0</v>
      </c>
      <c r="C24" s="173">
        <f>Prehlad!I136</f>
        <v>0</v>
      </c>
      <c r="D24" s="173">
        <f>Prehlad!J136</f>
        <v>0</v>
      </c>
      <c r="E24" s="174">
        <f>Prehlad!L136</f>
        <v>59.270178950000002</v>
      </c>
      <c r="F24" s="175">
        <f>Prehlad!N136</f>
        <v>3.4000000000000002E-2</v>
      </c>
      <c r="G24" s="175">
        <f>Prehlad!W136</f>
        <v>845.10099999999977</v>
      </c>
    </row>
  </sheetData>
  <printOptions horizontalCentered="1"/>
  <pageMargins left="0.39305555555555599" right="0.35416666666666702" top="0.62916666666666698" bottom="0.59027777777777801" header="0.51180555555555596" footer="0.35416666666666702"/>
  <pageSetup paperSize="9" orientation="landscape"/>
  <headerFooter alignWithMargins="0">
    <oddFooter>&amp;R&amp;"Arial Narrow,Obyčejné"&amp;8Strana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36"/>
  <sheetViews>
    <sheetView showGridLines="0" tabSelected="1" zoomScaleNormal="100" workbookViewId="0">
      <pane xSplit="6" ySplit="10" topLeftCell="G12" activePane="bottomRight" state="frozen"/>
      <selection pane="topRight"/>
      <selection pane="bottomLeft"/>
      <selection pane="bottomRight" activeCell="A25" sqref="A25"/>
    </sheetView>
  </sheetViews>
  <sheetFormatPr defaultColWidth="9.140625" defaultRowHeight="12.75"/>
  <cols>
    <col min="1" max="1" width="6.7109375" style="100" customWidth="1"/>
    <col min="2" max="2" width="3.7109375" style="101" customWidth="1"/>
    <col min="3" max="3" width="13" style="102" customWidth="1"/>
    <col min="4" max="4" width="35.7109375" style="103" customWidth="1"/>
    <col min="5" max="5" width="11.28515625" style="104" customWidth="1"/>
    <col min="6" max="6" width="5.85546875" style="105" customWidth="1"/>
    <col min="7" max="7" width="8.7109375" style="106" customWidth="1"/>
    <col min="8" max="9" width="11.28515625" style="106" customWidth="1"/>
    <col min="10" max="10" width="8.28515625" style="106" hidden="1" customWidth="1"/>
    <col min="11" max="11" width="7.42578125" style="107" customWidth="1"/>
    <col min="12" max="12" width="7" style="107" customWidth="1"/>
    <col min="13" max="13" width="6.85546875" style="104" customWidth="1"/>
    <col min="14" max="14" width="5.7109375" style="104" customWidth="1"/>
    <col min="15" max="15" width="3.5703125" style="105" hidden="1" customWidth="1"/>
    <col min="16" max="16" width="12.7109375" style="105" hidden="1" customWidth="1"/>
    <col min="17" max="19" width="13.28515625" style="104" hidden="1" customWidth="1"/>
    <col min="20" max="20" width="10.5703125" style="108" hidden="1" customWidth="1"/>
    <col min="21" max="21" width="10.28515625" style="108" hidden="1" customWidth="1"/>
    <col min="22" max="22" width="9" style="108" hidden="1" customWidth="1"/>
    <col min="23" max="23" width="9.140625" style="104" hidden="1" customWidth="1"/>
    <col min="24" max="25" width="5.7109375" style="105" hidden="1" customWidth="1"/>
    <col min="26" max="26" width="6.5703125" style="105" hidden="1" customWidth="1"/>
    <col min="27" max="27" width="24.85546875" style="102" hidden="1" customWidth="1"/>
    <col min="28" max="28" width="4.28515625" style="105" hidden="1" customWidth="1"/>
    <col min="29" max="29" width="8.28515625" style="109" hidden="1" customWidth="1"/>
    <col min="30" max="30" width="8.7109375" style="109" hidden="1" customWidth="1"/>
    <col min="31" max="34" width="9.140625" style="109" hidden="1" customWidth="1"/>
    <col min="35" max="35" width="9.140625" style="78"/>
    <col min="36" max="37" width="0" style="78" hidden="1" customWidth="1"/>
    <col min="38" max="16384" width="9.140625" style="78"/>
  </cols>
  <sheetData>
    <row r="1" spans="1:37" ht="24">
      <c r="A1" s="89" t="s">
        <v>547</v>
      </c>
      <c r="B1" s="90"/>
      <c r="C1" s="90"/>
      <c r="D1" s="90"/>
      <c r="E1" s="90"/>
      <c r="F1" s="90"/>
      <c r="G1" s="110"/>
      <c r="H1" s="90"/>
      <c r="I1" s="89" t="s">
        <v>544</v>
      </c>
      <c r="J1" s="110"/>
      <c r="K1" s="115"/>
      <c r="L1" s="90"/>
      <c r="M1" s="90"/>
      <c r="N1" s="90"/>
      <c r="O1" s="90"/>
      <c r="P1" s="90"/>
      <c r="Q1" s="94"/>
      <c r="R1" s="94"/>
      <c r="S1" s="94"/>
      <c r="T1" s="90"/>
      <c r="U1" s="90"/>
      <c r="V1" s="90"/>
      <c r="W1" s="90"/>
      <c r="X1" s="90"/>
      <c r="Y1" s="90"/>
      <c r="Z1" s="127" t="s">
        <v>5</v>
      </c>
      <c r="AA1" s="128" t="s">
        <v>6</v>
      </c>
      <c r="AB1" s="127" t="s">
        <v>7</v>
      </c>
      <c r="AC1" s="127" t="s">
        <v>8</v>
      </c>
      <c r="AD1" s="127" t="s">
        <v>9</v>
      </c>
      <c r="AE1" s="129" t="s">
        <v>10</v>
      </c>
      <c r="AF1" s="130" t="s">
        <v>11</v>
      </c>
      <c r="AG1" s="78"/>
      <c r="AH1" s="78"/>
    </row>
    <row r="2" spans="1:37">
      <c r="A2" s="89" t="s">
        <v>548</v>
      </c>
      <c r="B2" s="90"/>
      <c r="C2" s="90"/>
      <c r="D2" s="90"/>
      <c r="E2" s="90"/>
      <c r="F2" s="90"/>
      <c r="G2" s="110"/>
      <c r="H2" s="93"/>
      <c r="I2" s="89" t="s">
        <v>117</v>
      </c>
      <c r="J2" s="110"/>
      <c r="K2" s="115"/>
      <c r="L2" s="90"/>
      <c r="M2" s="90"/>
      <c r="N2" s="90"/>
      <c r="O2" s="90"/>
      <c r="P2" s="90"/>
      <c r="Q2" s="94"/>
      <c r="R2" s="94"/>
      <c r="S2" s="94"/>
      <c r="T2" s="90"/>
      <c r="U2" s="90"/>
      <c r="V2" s="90"/>
      <c r="W2" s="90"/>
      <c r="X2" s="90"/>
      <c r="Y2" s="90"/>
      <c r="Z2" s="127" t="s">
        <v>13</v>
      </c>
      <c r="AA2" s="131" t="s">
        <v>14</v>
      </c>
      <c r="AB2" s="132" t="s">
        <v>15</v>
      </c>
      <c r="AC2" s="132"/>
      <c r="AD2" s="131"/>
      <c r="AE2" s="129">
        <v>1</v>
      </c>
      <c r="AF2" s="133">
        <v>123.5</v>
      </c>
      <c r="AG2" s="78"/>
      <c r="AH2" s="78"/>
    </row>
    <row r="3" spans="1:37">
      <c r="A3" s="89" t="s">
        <v>16</v>
      </c>
      <c r="B3" s="90"/>
      <c r="C3" s="90"/>
      <c r="D3" s="90"/>
      <c r="E3" s="90"/>
      <c r="F3" s="90"/>
      <c r="G3" s="110"/>
      <c r="H3" s="90"/>
      <c r="I3" s="89" t="s">
        <v>543</v>
      </c>
      <c r="J3" s="110"/>
      <c r="K3" s="115"/>
      <c r="L3" s="90"/>
      <c r="M3" s="90"/>
      <c r="N3" s="90"/>
      <c r="O3" s="90"/>
      <c r="P3" s="90"/>
      <c r="Q3" s="94"/>
      <c r="R3" s="94"/>
      <c r="S3" s="94"/>
      <c r="T3" s="90"/>
      <c r="U3" s="90"/>
      <c r="V3" s="90"/>
      <c r="W3" s="90"/>
      <c r="X3" s="90"/>
      <c r="Y3" s="90"/>
      <c r="Z3" s="127" t="s">
        <v>17</v>
      </c>
      <c r="AA3" s="131" t="s">
        <v>18</v>
      </c>
      <c r="AB3" s="132" t="s">
        <v>15</v>
      </c>
      <c r="AC3" s="132" t="s">
        <v>19</v>
      </c>
      <c r="AD3" s="131" t="s">
        <v>20</v>
      </c>
      <c r="AE3" s="129">
        <v>2</v>
      </c>
      <c r="AF3" s="134">
        <v>123.46</v>
      </c>
      <c r="AG3" s="78"/>
      <c r="AH3" s="78"/>
    </row>
    <row r="4" spans="1:37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4"/>
      <c r="R4" s="94"/>
      <c r="S4" s="94"/>
      <c r="T4" s="90"/>
      <c r="U4" s="90"/>
      <c r="V4" s="90"/>
      <c r="W4" s="90"/>
      <c r="X4" s="90"/>
      <c r="Y4" s="90"/>
      <c r="Z4" s="127" t="s">
        <v>21</v>
      </c>
      <c r="AA4" s="131" t="s">
        <v>22</v>
      </c>
      <c r="AB4" s="132" t="s">
        <v>15</v>
      </c>
      <c r="AC4" s="132"/>
      <c r="AD4" s="131"/>
      <c r="AE4" s="129">
        <v>3</v>
      </c>
      <c r="AF4" s="135">
        <v>123.45699999999999</v>
      </c>
      <c r="AG4" s="78"/>
      <c r="AH4" s="78"/>
    </row>
    <row r="5" spans="1:37">
      <c r="A5" s="89" t="s">
        <v>549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4"/>
      <c r="R5" s="94"/>
      <c r="S5" s="94"/>
      <c r="T5" s="90"/>
      <c r="U5" s="90"/>
      <c r="V5" s="90"/>
      <c r="W5" s="90"/>
      <c r="X5" s="90"/>
      <c r="Y5" s="90"/>
      <c r="Z5" s="127" t="s">
        <v>23</v>
      </c>
      <c r="AA5" s="131" t="s">
        <v>18</v>
      </c>
      <c r="AB5" s="132" t="s">
        <v>15</v>
      </c>
      <c r="AC5" s="132" t="s">
        <v>19</v>
      </c>
      <c r="AD5" s="131" t="s">
        <v>20</v>
      </c>
      <c r="AE5" s="129">
        <v>4</v>
      </c>
      <c r="AF5" s="136">
        <v>123.4567</v>
      </c>
      <c r="AG5" s="78"/>
      <c r="AH5" s="78"/>
    </row>
    <row r="6" spans="1:37">
      <c r="A6" s="89" t="s">
        <v>539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4"/>
      <c r="R6" s="94"/>
      <c r="S6" s="94"/>
      <c r="T6" s="90"/>
      <c r="U6" s="90"/>
      <c r="V6" s="90"/>
      <c r="W6" s="90"/>
      <c r="X6" s="90"/>
      <c r="Y6" s="90"/>
      <c r="Z6" s="90"/>
      <c r="AA6" s="93"/>
      <c r="AB6" s="90"/>
      <c r="AC6" s="78"/>
      <c r="AD6" s="78"/>
      <c r="AE6" s="129" t="s">
        <v>24</v>
      </c>
      <c r="AF6" s="134">
        <v>123.46</v>
      </c>
      <c r="AG6" s="78"/>
      <c r="AH6" s="78"/>
    </row>
    <row r="7" spans="1:37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4"/>
      <c r="R7" s="94"/>
      <c r="S7" s="94"/>
      <c r="T7" s="90"/>
      <c r="U7" s="90"/>
      <c r="V7" s="90"/>
      <c r="W7" s="90"/>
      <c r="X7" s="90"/>
      <c r="Y7" s="90"/>
      <c r="Z7" s="90"/>
      <c r="AA7" s="93"/>
      <c r="AB7" s="90"/>
      <c r="AC7" s="78"/>
      <c r="AD7" s="78"/>
      <c r="AE7" s="78"/>
      <c r="AF7" s="78"/>
      <c r="AG7" s="78"/>
      <c r="AH7" s="78"/>
    </row>
    <row r="8" spans="1:37" ht="13.5">
      <c r="A8" s="78"/>
      <c r="B8" s="92"/>
      <c r="C8" s="93"/>
      <c r="D8" s="111" t="str">
        <f>CONCATENATE(AA2," ",AB2," ",AC2," ",AD2)</f>
        <v xml:space="preserve">Prehľad rozpočtových nákladov v EUR  </v>
      </c>
      <c r="E8" s="94"/>
      <c r="F8" s="90"/>
      <c r="G8" s="110"/>
      <c r="H8" s="110"/>
      <c r="I8" s="110"/>
      <c r="J8" s="110"/>
      <c r="K8" s="115"/>
      <c r="L8" s="115"/>
      <c r="M8" s="94"/>
      <c r="N8" s="94"/>
      <c r="O8" s="90"/>
      <c r="P8" s="90"/>
      <c r="Q8" s="94"/>
      <c r="R8" s="94"/>
      <c r="S8" s="94"/>
      <c r="T8" s="90"/>
      <c r="U8" s="90"/>
      <c r="V8" s="90"/>
      <c r="W8" s="90"/>
      <c r="X8" s="90"/>
      <c r="Y8" s="90"/>
      <c r="Z8" s="90"/>
      <c r="AA8" s="93"/>
      <c r="AB8" s="90"/>
      <c r="AC8" s="78"/>
      <c r="AD8" s="78"/>
      <c r="AE8" s="78"/>
      <c r="AF8" s="78"/>
      <c r="AG8" s="78"/>
      <c r="AH8" s="78"/>
    </row>
    <row r="9" spans="1:37">
      <c r="A9" s="112" t="s">
        <v>25</v>
      </c>
      <c r="B9" s="112" t="s">
        <v>26</v>
      </c>
      <c r="C9" s="112" t="s">
        <v>27</v>
      </c>
      <c r="D9" s="112" t="s">
        <v>28</v>
      </c>
      <c r="E9" s="112" t="s">
        <v>29</v>
      </c>
      <c r="F9" s="112" t="s">
        <v>30</v>
      </c>
      <c r="G9" s="112" t="s">
        <v>31</v>
      </c>
      <c r="H9" s="112" t="s">
        <v>32</v>
      </c>
      <c r="I9" s="112" t="s">
        <v>33</v>
      </c>
      <c r="J9" s="112" t="s">
        <v>34</v>
      </c>
      <c r="K9" s="116" t="s">
        <v>35</v>
      </c>
      <c r="L9" s="117"/>
      <c r="M9" s="118" t="s">
        <v>36</v>
      </c>
      <c r="N9" s="117"/>
      <c r="O9" s="96" t="s">
        <v>2</v>
      </c>
      <c r="P9" s="119" t="s">
        <v>37</v>
      </c>
      <c r="Q9" s="83" t="s">
        <v>29</v>
      </c>
      <c r="R9" s="83" t="s">
        <v>29</v>
      </c>
      <c r="S9" s="119" t="s">
        <v>29</v>
      </c>
      <c r="T9" s="121" t="s">
        <v>38</v>
      </c>
      <c r="U9" s="122" t="s">
        <v>39</v>
      </c>
      <c r="V9" s="112" t="s">
        <v>40</v>
      </c>
      <c r="W9" s="83" t="s">
        <v>41</v>
      </c>
      <c r="X9" s="83" t="s">
        <v>42</v>
      </c>
      <c r="Y9" s="83" t="s">
        <v>43</v>
      </c>
      <c r="Z9" s="137" t="s">
        <v>44</v>
      </c>
      <c r="AA9" s="137" t="s">
        <v>45</v>
      </c>
      <c r="AB9" s="83" t="s">
        <v>40</v>
      </c>
      <c r="AC9" s="83" t="s">
        <v>46</v>
      </c>
      <c r="AD9" s="83" t="s">
        <v>47</v>
      </c>
      <c r="AE9" s="138" t="s">
        <v>48</v>
      </c>
      <c r="AF9" s="138" t="s">
        <v>49</v>
      </c>
      <c r="AG9" s="138" t="s">
        <v>29</v>
      </c>
      <c r="AH9" s="138" t="s">
        <v>50</v>
      </c>
      <c r="AJ9" s="78" t="s">
        <v>139</v>
      </c>
      <c r="AK9" s="78" t="s">
        <v>141</v>
      </c>
    </row>
    <row r="10" spans="1:37">
      <c r="A10" s="113" t="s">
        <v>51</v>
      </c>
      <c r="B10" s="113" t="s">
        <v>52</v>
      </c>
      <c r="C10" s="114"/>
      <c r="D10" s="113" t="s">
        <v>53</v>
      </c>
      <c r="E10" s="113" t="s">
        <v>54</v>
      </c>
      <c r="F10" s="113" t="s">
        <v>55</v>
      </c>
      <c r="G10" s="113" t="s">
        <v>56</v>
      </c>
      <c r="H10" s="113"/>
      <c r="I10" s="113" t="s">
        <v>57</v>
      </c>
      <c r="J10" s="113"/>
      <c r="K10" s="113" t="s">
        <v>31</v>
      </c>
      <c r="L10" s="113" t="s">
        <v>34</v>
      </c>
      <c r="M10" s="99" t="s">
        <v>31</v>
      </c>
      <c r="N10" s="113" t="s">
        <v>34</v>
      </c>
      <c r="O10" s="99" t="s">
        <v>58</v>
      </c>
      <c r="P10" s="120"/>
      <c r="Q10" s="85" t="s">
        <v>59</v>
      </c>
      <c r="R10" s="85" t="s">
        <v>60</v>
      </c>
      <c r="S10" s="120" t="s">
        <v>61</v>
      </c>
      <c r="T10" s="123" t="s">
        <v>62</v>
      </c>
      <c r="U10" s="124" t="s">
        <v>63</v>
      </c>
      <c r="V10" s="113" t="s">
        <v>64</v>
      </c>
      <c r="W10" s="125"/>
      <c r="X10" s="126"/>
      <c r="Y10" s="126"/>
      <c r="Z10" s="139" t="s">
        <v>65</v>
      </c>
      <c r="AA10" s="139" t="s">
        <v>51</v>
      </c>
      <c r="AB10" s="85" t="s">
        <v>66</v>
      </c>
      <c r="AC10" s="126"/>
      <c r="AD10" s="126"/>
      <c r="AE10" s="140"/>
      <c r="AF10" s="140"/>
      <c r="AG10" s="140"/>
      <c r="AH10" s="140"/>
      <c r="AJ10" s="78" t="s">
        <v>140</v>
      </c>
      <c r="AK10" s="78" t="s">
        <v>142</v>
      </c>
    </row>
    <row r="12" spans="1:37">
      <c r="A12" s="150"/>
      <c r="B12" s="151" t="s">
        <v>143</v>
      </c>
      <c r="C12" s="152"/>
      <c r="D12" s="153"/>
      <c r="E12" s="154"/>
      <c r="F12" s="155"/>
      <c r="G12" s="156"/>
      <c r="H12" s="156"/>
      <c r="I12" s="156"/>
      <c r="J12" s="156"/>
      <c r="K12" s="157"/>
      <c r="L12" s="157"/>
      <c r="M12" s="154"/>
      <c r="N12" s="154"/>
      <c r="O12" s="155"/>
      <c r="P12" s="155"/>
      <c r="Q12" s="154"/>
      <c r="R12" s="154"/>
      <c r="S12" s="154"/>
      <c r="T12" s="158"/>
      <c r="U12" s="158"/>
      <c r="V12" s="158"/>
      <c r="W12" s="154"/>
      <c r="X12" s="155"/>
      <c r="Y12" s="155"/>
      <c r="Z12" s="155"/>
      <c r="AA12" s="152"/>
      <c r="AB12" s="155"/>
      <c r="AC12" s="159"/>
      <c r="AD12" s="159"/>
      <c r="AE12" s="159"/>
      <c r="AF12" s="159"/>
      <c r="AG12" s="159"/>
      <c r="AH12" s="159"/>
    </row>
    <row r="13" spans="1:37">
      <c r="A13" s="150"/>
      <c r="B13" s="152" t="s">
        <v>144</v>
      </c>
      <c r="C13" s="152"/>
      <c r="D13" s="153"/>
      <c r="E13" s="154"/>
      <c r="F13" s="155"/>
      <c r="G13" s="156"/>
      <c r="H13" s="156"/>
      <c r="I13" s="156"/>
      <c r="J13" s="156"/>
      <c r="K13" s="157"/>
      <c r="L13" s="157"/>
      <c r="M13" s="154"/>
      <c r="N13" s="154"/>
      <c r="O13" s="155"/>
      <c r="P13" s="155"/>
      <c r="Q13" s="154"/>
      <c r="R13" s="154"/>
      <c r="S13" s="154"/>
      <c r="T13" s="158"/>
      <c r="U13" s="158"/>
      <c r="V13" s="158"/>
      <c r="W13" s="154"/>
      <c r="X13" s="155"/>
      <c r="Y13" s="155"/>
      <c r="Z13" s="155"/>
      <c r="AA13" s="152"/>
      <c r="AB13" s="155"/>
      <c r="AC13" s="159"/>
      <c r="AD13" s="159"/>
      <c r="AE13" s="159"/>
      <c r="AF13" s="159"/>
      <c r="AG13" s="159"/>
      <c r="AH13" s="159"/>
    </row>
    <row r="14" spans="1:37">
      <c r="A14" s="150">
        <v>1</v>
      </c>
      <c r="B14" s="160" t="s">
        <v>145</v>
      </c>
      <c r="C14" s="152" t="s">
        <v>146</v>
      </c>
      <c r="D14" s="153" t="s">
        <v>147</v>
      </c>
      <c r="E14" s="154">
        <v>34</v>
      </c>
      <c r="F14" s="155" t="s">
        <v>148</v>
      </c>
      <c r="G14" s="156"/>
      <c r="H14" s="156">
        <f>ROUND(E14*G14,2)</f>
        <v>0</v>
      </c>
      <c r="I14" s="156"/>
      <c r="J14" s="156">
        <f>ROUND(E14*G14,2)</f>
        <v>0</v>
      </c>
      <c r="K14" s="157"/>
      <c r="L14" s="157">
        <f>E14*K14</f>
        <v>0</v>
      </c>
      <c r="M14" s="154"/>
      <c r="N14" s="154">
        <f>E14*M14</f>
        <v>0</v>
      </c>
      <c r="O14" s="155">
        <v>20</v>
      </c>
      <c r="P14" s="155" t="s">
        <v>149</v>
      </c>
      <c r="Q14" s="154"/>
      <c r="R14" s="154"/>
      <c r="S14" s="154"/>
      <c r="T14" s="158"/>
      <c r="U14" s="158"/>
      <c r="V14" s="158" t="s">
        <v>112</v>
      </c>
      <c r="W14" s="154">
        <v>39.508000000000003</v>
      </c>
      <c r="X14" s="152" t="s">
        <v>150</v>
      </c>
      <c r="Y14" s="152" t="s">
        <v>146</v>
      </c>
      <c r="Z14" s="155" t="s">
        <v>151</v>
      </c>
      <c r="AA14" s="152"/>
      <c r="AB14" s="155">
        <v>1</v>
      </c>
      <c r="AC14" s="159"/>
      <c r="AD14" s="159"/>
      <c r="AE14" s="159"/>
      <c r="AF14" s="159"/>
      <c r="AG14" s="159"/>
      <c r="AH14" s="159"/>
      <c r="AJ14" s="78" t="s">
        <v>152</v>
      </c>
      <c r="AK14" s="78" t="s">
        <v>153</v>
      </c>
    </row>
    <row r="15" spans="1:37">
      <c r="A15" s="150"/>
      <c r="B15" s="160"/>
      <c r="C15" s="152"/>
      <c r="D15" s="161" t="s">
        <v>154</v>
      </c>
      <c r="E15" s="162"/>
      <c r="F15" s="163"/>
      <c r="G15" s="164"/>
      <c r="H15" s="164"/>
      <c r="I15" s="164"/>
      <c r="J15" s="164"/>
      <c r="K15" s="165"/>
      <c r="L15" s="165"/>
      <c r="M15" s="162"/>
      <c r="N15" s="162"/>
      <c r="O15" s="163"/>
      <c r="P15" s="163"/>
      <c r="Q15" s="162"/>
      <c r="R15" s="162"/>
      <c r="S15" s="162"/>
      <c r="T15" s="166"/>
      <c r="U15" s="166"/>
      <c r="V15" s="166" t="s">
        <v>0</v>
      </c>
      <c r="W15" s="162"/>
      <c r="X15" s="163"/>
      <c r="Y15" s="155"/>
      <c r="Z15" s="155"/>
      <c r="AA15" s="152"/>
      <c r="AB15" s="155"/>
      <c r="AC15" s="159"/>
      <c r="AD15" s="159"/>
      <c r="AE15" s="159"/>
      <c r="AF15" s="159"/>
      <c r="AG15" s="159"/>
      <c r="AH15" s="159"/>
    </row>
    <row r="16" spans="1:37">
      <c r="A16" s="150">
        <v>2</v>
      </c>
      <c r="B16" s="160" t="s">
        <v>145</v>
      </c>
      <c r="C16" s="152" t="s">
        <v>155</v>
      </c>
      <c r="D16" s="153" t="s">
        <v>156</v>
      </c>
      <c r="E16" s="154">
        <v>10.199999999999999</v>
      </c>
      <c r="F16" s="155" t="s">
        <v>148</v>
      </c>
      <c r="G16" s="156"/>
      <c r="H16" s="156">
        <f>ROUND(E16*G16,2)</f>
        <v>0</v>
      </c>
      <c r="I16" s="156"/>
      <c r="J16" s="156">
        <f>ROUND(E16*G16,2)</f>
        <v>0</v>
      </c>
      <c r="K16" s="157"/>
      <c r="L16" s="157">
        <f>E16*K16</f>
        <v>0</v>
      </c>
      <c r="M16" s="154"/>
      <c r="N16" s="154">
        <f>E16*M16</f>
        <v>0</v>
      </c>
      <c r="O16" s="155">
        <v>20</v>
      </c>
      <c r="P16" s="155" t="s">
        <v>157</v>
      </c>
      <c r="Q16" s="154"/>
      <c r="R16" s="154"/>
      <c r="S16" s="154"/>
      <c r="T16" s="158"/>
      <c r="U16" s="158"/>
      <c r="V16" s="158" t="s">
        <v>112</v>
      </c>
      <c r="W16" s="154">
        <v>0.85699999999999998</v>
      </c>
      <c r="X16" s="152" t="s">
        <v>155</v>
      </c>
      <c r="Y16" s="152" t="s">
        <v>155</v>
      </c>
      <c r="Z16" s="155" t="s">
        <v>158</v>
      </c>
      <c r="AA16" s="152"/>
      <c r="AB16" s="155">
        <v>1</v>
      </c>
      <c r="AC16" s="159"/>
      <c r="AD16" s="159"/>
      <c r="AE16" s="159"/>
      <c r="AF16" s="159"/>
      <c r="AG16" s="159"/>
      <c r="AH16" s="159"/>
      <c r="AJ16" s="78" t="s">
        <v>152</v>
      </c>
      <c r="AK16" s="78" t="s">
        <v>153</v>
      </c>
    </row>
    <row r="17" spans="1:37">
      <c r="A17" s="150"/>
      <c r="B17" s="160"/>
      <c r="C17" s="152"/>
      <c r="D17" s="161" t="s">
        <v>159</v>
      </c>
      <c r="E17" s="162"/>
      <c r="F17" s="163"/>
      <c r="G17" s="164"/>
      <c r="H17" s="164"/>
      <c r="I17" s="164"/>
      <c r="J17" s="164"/>
      <c r="K17" s="165"/>
      <c r="L17" s="165"/>
      <c r="M17" s="162"/>
      <c r="N17" s="162"/>
      <c r="O17" s="163"/>
      <c r="P17" s="163"/>
      <c r="Q17" s="162"/>
      <c r="R17" s="162"/>
      <c r="S17" s="162"/>
      <c r="T17" s="166"/>
      <c r="U17" s="166"/>
      <c r="V17" s="166" t="s">
        <v>0</v>
      </c>
      <c r="W17" s="162"/>
      <c r="X17" s="163"/>
      <c r="Y17" s="155"/>
      <c r="Z17" s="155"/>
      <c r="AA17" s="152"/>
      <c r="AB17" s="155"/>
      <c r="AC17" s="159"/>
      <c r="AD17" s="159"/>
      <c r="AE17" s="159"/>
      <c r="AF17" s="159"/>
      <c r="AG17" s="159"/>
      <c r="AH17" s="159"/>
    </row>
    <row r="18" spans="1:37">
      <c r="A18" s="150">
        <v>3</v>
      </c>
      <c r="B18" s="160" t="s">
        <v>160</v>
      </c>
      <c r="C18" s="152" t="s">
        <v>161</v>
      </c>
      <c r="D18" s="153" t="s">
        <v>162</v>
      </c>
      <c r="E18" s="154">
        <v>34</v>
      </c>
      <c r="F18" s="155" t="s">
        <v>148</v>
      </c>
      <c r="G18" s="156"/>
      <c r="H18" s="156">
        <f>ROUND(E18*G18,2)</f>
        <v>0</v>
      </c>
      <c r="I18" s="156"/>
      <c r="J18" s="156">
        <f>ROUND(E18*G18,2)</f>
        <v>0</v>
      </c>
      <c r="K18" s="157"/>
      <c r="L18" s="157">
        <f>E18*K18</f>
        <v>0</v>
      </c>
      <c r="M18" s="154"/>
      <c r="N18" s="154">
        <f>E18*M18</f>
        <v>0</v>
      </c>
      <c r="O18" s="155">
        <v>20</v>
      </c>
      <c r="P18" s="155" t="s">
        <v>163</v>
      </c>
      <c r="Q18" s="154"/>
      <c r="R18" s="154"/>
      <c r="S18" s="154"/>
      <c r="T18" s="158"/>
      <c r="U18" s="158"/>
      <c r="V18" s="158" t="s">
        <v>112</v>
      </c>
      <c r="W18" s="154">
        <v>11.73</v>
      </c>
      <c r="X18" s="152" t="s">
        <v>161</v>
      </c>
      <c r="Y18" s="152" t="s">
        <v>161</v>
      </c>
      <c r="Z18" s="155" t="s">
        <v>151</v>
      </c>
      <c r="AA18" s="152"/>
      <c r="AB18" s="155">
        <v>1</v>
      </c>
      <c r="AC18" s="159"/>
      <c r="AD18" s="159"/>
      <c r="AE18" s="159"/>
      <c r="AF18" s="159"/>
      <c r="AG18" s="159"/>
      <c r="AH18" s="159"/>
      <c r="AJ18" s="78" t="s">
        <v>152</v>
      </c>
      <c r="AK18" s="78" t="s">
        <v>153</v>
      </c>
    </row>
    <row r="19" spans="1:37" ht="25.5">
      <c r="A19" s="150">
        <v>4</v>
      </c>
      <c r="B19" s="160" t="s">
        <v>145</v>
      </c>
      <c r="C19" s="152" t="s">
        <v>164</v>
      </c>
      <c r="D19" s="153" t="s">
        <v>165</v>
      </c>
      <c r="E19" s="154">
        <v>30</v>
      </c>
      <c r="F19" s="155" t="s">
        <v>166</v>
      </c>
      <c r="G19" s="156"/>
      <c r="H19" s="156">
        <f>ROUND(E19*G19,2)</f>
        <v>0</v>
      </c>
      <c r="I19" s="156"/>
      <c r="J19" s="156">
        <f>ROUND(E19*G19,2)</f>
        <v>0</v>
      </c>
      <c r="K19" s="157"/>
      <c r="L19" s="157">
        <f>E19*K19</f>
        <v>0</v>
      </c>
      <c r="M19" s="154"/>
      <c r="N19" s="154">
        <f>E19*M19</f>
        <v>0</v>
      </c>
      <c r="O19" s="155">
        <v>20</v>
      </c>
      <c r="P19" s="155" t="s">
        <v>167</v>
      </c>
      <c r="Q19" s="154"/>
      <c r="R19" s="154"/>
      <c r="S19" s="154"/>
      <c r="T19" s="158"/>
      <c r="U19" s="158"/>
      <c r="V19" s="158" t="s">
        <v>112</v>
      </c>
      <c r="W19" s="154">
        <v>0.33</v>
      </c>
      <c r="X19" s="152" t="s">
        <v>164</v>
      </c>
      <c r="Y19" s="152" t="s">
        <v>164</v>
      </c>
      <c r="Z19" s="155" t="s">
        <v>151</v>
      </c>
      <c r="AA19" s="152"/>
      <c r="AB19" s="155">
        <v>1</v>
      </c>
      <c r="AC19" s="159"/>
      <c r="AD19" s="159"/>
      <c r="AE19" s="159"/>
      <c r="AF19" s="159"/>
      <c r="AG19" s="159"/>
      <c r="AH19" s="159"/>
      <c r="AJ19" s="78" t="s">
        <v>152</v>
      </c>
      <c r="AK19" s="78" t="s">
        <v>153</v>
      </c>
    </row>
    <row r="20" spans="1:37">
      <c r="A20" s="150"/>
      <c r="B20" s="160"/>
      <c r="C20" s="152"/>
      <c r="D20" s="161" t="s">
        <v>168</v>
      </c>
      <c r="E20" s="162"/>
      <c r="F20" s="163"/>
      <c r="G20" s="164"/>
      <c r="H20" s="164"/>
      <c r="I20" s="164"/>
      <c r="J20" s="164"/>
      <c r="K20" s="165"/>
      <c r="L20" s="165"/>
      <c r="M20" s="162"/>
      <c r="N20" s="162"/>
      <c r="O20" s="163"/>
      <c r="P20" s="163"/>
      <c r="Q20" s="162"/>
      <c r="R20" s="162"/>
      <c r="S20" s="162"/>
      <c r="T20" s="166"/>
      <c r="U20" s="166"/>
      <c r="V20" s="166" t="s">
        <v>0</v>
      </c>
      <c r="W20" s="162"/>
      <c r="X20" s="163"/>
      <c r="Y20" s="155"/>
      <c r="Z20" s="155"/>
      <c r="AA20" s="152"/>
      <c r="AB20" s="155"/>
      <c r="AC20" s="159"/>
      <c r="AD20" s="159"/>
      <c r="AE20" s="159"/>
      <c r="AF20" s="159"/>
      <c r="AG20" s="159"/>
      <c r="AH20" s="159"/>
    </row>
    <row r="21" spans="1:37">
      <c r="A21" s="150">
        <v>5</v>
      </c>
      <c r="B21" s="160" t="s">
        <v>160</v>
      </c>
      <c r="C21" s="152" t="s">
        <v>169</v>
      </c>
      <c r="D21" s="153" t="s">
        <v>170</v>
      </c>
      <c r="E21" s="154">
        <v>30</v>
      </c>
      <c r="F21" s="155" t="s">
        <v>148</v>
      </c>
      <c r="G21" s="156"/>
      <c r="H21" s="156">
        <f>ROUND(E21*G21,2)</f>
        <v>0</v>
      </c>
      <c r="I21" s="156"/>
      <c r="J21" s="156">
        <f>ROUND(E21*G21,2)</f>
        <v>0</v>
      </c>
      <c r="K21" s="157"/>
      <c r="L21" s="157">
        <f>E21*K21</f>
        <v>0</v>
      </c>
      <c r="M21" s="154"/>
      <c r="N21" s="154">
        <f>E21*M21</f>
        <v>0</v>
      </c>
      <c r="O21" s="155">
        <v>20</v>
      </c>
      <c r="P21" s="155" t="s">
        <v>171</v>
      </c>
      <c r="Q21" s="154"/>
      <c r="R21" s="154"/>
      <c r="S21" s="154"/>
      <c r="T21" s="158"/>
      <c r="U21" s="158"/>
      <c r="V21" s="158" t="s">
        <v>112</v>
      </c>
      <c r="W21" s="154">
        <v>2.91</v>
      </c>
      <c r="X21" s="152" t="s">
        <v>169</v>
      </c>
      <c r="Y21" s="152" t="s">
        <v>169</v>
      </c>
      <c r="Z21" s="155" t="s">
        <v>151</v>
      </c>
      <c r="AA21" s="152"/>
      <c r="AB21" s="155">
        <v>1</v>
      </c>
      <c r="AC21" s="159"/>
      <c r="AD21" s="159"/>
      <c r="AE21" s="159"/>
      <c r="AF21" s="159"/>
      <c r="AG21" s="159"/>
      <c r="AH21" s="159"/>
      <c r="AJ21" s="78" t="s">
        <v>152</v>
      </c>
      <c r="AK21" s="78" t="s">
        <v>153</v>
      </c>
    </row>
    <row r="22" spans="1:37">
      <c r="A22" s="150">
        <v>6</v>
      </c>
      <c r="B22" s="160" t="s">
        <v>160</v>
      </c>
      <c r="C22" s="152" t="s">
        <v>172</v>
      </c>
      <c r="D22" s="153" t="s">
        <v>173</v>
      </c>
      <c r="E22" s="154">
        <v>30</v>
      </c>
      <c r="F22" s="155" t="s">
        <v>148</v>
      </c>
      <c r="G22" s="156"/>
      <c r="H22" s="156">
        <f>ROUND(E22*G22,2)</f>
        <v>0</v>
      </c>
      <c r="I22" s="156"/>
      <c r="J22" s="156">
        <f>ROUND(E22*G22,2)</f>
        <v>0</v>
      </c>
      <c r="K22" s="157"/>
      <c r="L22" s="157">
        <f>E22*K22</f>
        <v>0</v>
      </c>
      <c r="M22" s="154"/>
      <c r="N22" s="154">
        <f>E22*M22</f>
        <v>0</v>
      </c>
      <c r="O22" s="155">
        <v>20</v>
      </c>
      <c r="P22" s="155" t="s">
        <v>174</v>
      </c>
      <c r="Q22" s="154"/>
      <c r="R22" s="154"/>
      <c r="S22" s="154"/>
      <c r="T22" s="158"/>
      <c r="U22" s="158"/>
      <c r="V22" s="158" t="s">
        <v>112</v>
      </c>
      <c r="W22" s="154">
        <v>0.27</v>
      </c>
      <c r="X22" s="152" t="s">
        <v>172</v>
      </c>
      <c r="Y22" s="152" t="s">
        <v>172</v>
      </c>
      <c r="Z22" s="155" t="s">
        <v>158</v>
      </c>
      <c r="AA22" s="152"/>
      <c r="AB22" s="155">
        <v>1</v>
      </c>
      <c r="AC22" s="159"/>
      <c r="AD22" s="159"/>
      <c r="AE22" s="159"/>
      <c r="AF22" s="159"/>
      <c r="AG22" s="159"/>
      <c r="AH22" s="159"/>
      <c r="AJ22" s="78" t="s">
        <v>152</v>
      </c>
      <c r="AK22" s="78" t="s">
        <v>153</v>
      </c>
    </row>
    <row r="23" spans="1:37">
      <c r="A23" s="150">
        <v>7</v>
      </c>
      <c r="B23" s="160" t="s">
        <v>160</v>
      </c>
      <c r="C23" s="152" t="s">
        <v>175</v>
      </c>
      <c r="D23" s="153" t="s">
        <v>176</v>
      </c>
      <c r="E23" s="154">
        <v>30</v>
      </c>
      <c r="F23" s="155" t="s">
        <v>148</v>
      </c>
      <c r="G23" s="156"/>
      <c r="H23" s="156">
        <f>ROUND(E23*G23,2)</f>
        <v>0</v>
      </c>
      <c r="I23" s="156"/>
      <c r="J23" s="156">
        <f>ROUND(E23*G23,2)</f>
        <v>0</v>
      </c>
      <c r="K23" s="157"/>
      <c r="L23" s="157">
        <f>E23*K23</f>
        <v>0</v>
      </c>
      <c r="M23" s="154"/>
      <c r="N23" s="154">
        <f>E23*M23</f>
        <v>0</v>
      </c>
      <c r="O23" s="155">
        <v>20</v>
      </c>
      <c r="P23" s="155" t="s">
        <v>177</v>
      </c>
      <c r="Q23" s="154"/>
      <c r="R23" s="154"/>
      <c r="S23" s="154"/>
      <c r="T23" s="158"/>
      <c r="U23" s="158"/>
      <c r="V23" s="158" t="s">
        <v>112</v>
      </c>
      <c r="W23" s="154">
        <v>1.32</v>
      </c>
      <c r="X23" s="152" t="s">
        <v>178</v>
      </c>
      <c r="Y23" s="152" t="s">
        <v>175</v>
      </c>
      <c r="Z23" s="155" t="s">
        <v>179</v>
      </c>
      <c r="AA23" s="152"/>
      <c r="AB23" s="155">
        <v>7</v>
      </c>
      <c r="AC23" s="159"/>
      <c r="AD23" s="159"/>
      <c r="AE23" s="159"/>
      <c r="AF23" s="159"/>
      <c r="AG23" s="159"/>
      <c r="AH23" s="159"/>
      <c r="AJ23" s="78" t="s">
        <v>152</v>
      </c>
      <c r="AK23" s="78" t="s">
        <v>153</v>
      </c>
    </row>
    <row r="24" spans="1:37">
      <c r="A24" s="150">
        <v>8</v>
      </c>
      <c r="B24" s="160" t="s">
        <v>160</v>
      </c>
      <c r="C24" s="152" t="s">
        <v>180</v>
      </c>
      <c r="D24" s="153" t="s">
        <v>181</v>
      </c>
      <c r="E24" s="154">
        <v>4</v>
      </c>
      <c r="F24" s="155" t="s">
        <v>148</v>
      </c>
      <c r="G24" s="156"/>
      <c r="H24" s="156">
        <f>ROUND(E24*G24,2)</f>
        <v>0</v>
      </c>
      <c r="I24" s="156"/>
      <c r="J24" s="156">
        <f>ROUND(E24*G24,2)</f>
        <v>0</v>
      </c>
      <c r="K24" s="157"/>
      <c r="L24" s="157">
        <f>E24*K24</f>
        <v>0</v>
      </c>
      <c r="M24" s="154"/>
      <c r="N24" s="154">
        <f>E24*M24</f>
        <v>0</v>
      </c>
      <c r="O24" s="155">
        <v>20</v>
      </c>
      <c r="P24" s="155" t="s">
        <v>182</v>
      </c>
      <c r="Q24" s="154"/>
      <c r="R24" s="154"/>
      <c r="S24" s="154"/>
      <c r="T24" s="158"/>
      <c r="U24" s="158"/>
      <c r="V24" s="158" t="s">
        <v>112</v>
      </c>
      <c r="W24" s="154">
        <v>1.196</v>
      </c>
      <c r="X24" s="152" t="s">
        <v>180</v>
      </c>
      <c r="Y24" s="152" t="s">
        <v>180</v>
      </c>
      <c r="Z24" s="155" t="s">
        <v>151</v>
      </c>
      <c r="AA24" s="152"/>
      <c r="AB24" s="155">
        <v>1</v>
      </c>
      <c r="AC24" s="159"/>
      <c r="AD24" s="159"/>
      <c r="AE24" s="159"/>
      <c r="AF24" s="159"/>
      <c r="AG24" s="159"/>
      <c r="AH24" s="159"/>
      <c r="AJ24" s="78" t="s">
        <v>152</v>
      </c>
      <c r="AK24" s="78" t="s">
        <v>153</v>
      </c>
    </row>
    <row r="25" spans="1:37">
      <c r="A25" s="150"/>
      <c r="B25" s="160"/>
      <c r="C25" s="152"/>
      <c r="D25" s="161" t="s">
        <v>183</v>
      </c>
      <c r="E25" s="162"/>
      <c r="F25" s="163"/>
      <c r="G25" s="164"/>
      <c r="H25" s="164"/>
      <c r="I25" s="164"/>
      <c r="J25" s="164"/>
      <c r="K25" s="165"/>
      <c r="L25" s="165"/>
      <c r="M25" s="162"/>
      <c r="N25" s="162"/>
      <c r="O25" s="163"/>
      <c r="P25" s="163"/>
      <c r="Q25" s="162"/>
      <c r="R25" s="162"/>
      <c r="S25" s="162"/>
      <c r="T25" s="166"/>
      <c r="U25" s="166"/>
      <c r="V25" s="166" t="s">
        <v>0</v>
      </c>
      <c r="W25" s="162"/>
      <c r="X25" s="163"/>
      <c r="Y25" s="155"/>
      <c r="Z25" s="155"/>
      <c r="AA25" s="152"/>
      <c r="AB25" s="155"/>
      <c r="AC25" s="159"/>
      <c r="AD25" s="159"/>
      <c r="AE25" s="159"/>
      <c r="AF25" s="159"/>
      <c r="AG25" s="159"/>
      <c r="AH25" s="159"/>
    </row>
    <row r="26" spans="1:37">
      <c r="A26" s="150">
        <v>9</v>
      </c>
      <c r="B26" s="160" t="s">
        <v>184</v>
      </c>
      <c r="C26" s="152" t="s">
        <v>185</v>
      </c>
      <c r="D26" s="153" t="s">
        <v>186</v>
      </c>
      <c r="E26" s="154">
        <v>2.7330000000000001</v>
      </c>
      <c r="F26" s="155" t="s">
        <v>187</v>
      </c>
      <c r="G26" s="156"/>
      <c r="H26" s="156"/>
      <c r="I26" s="156">
        <f>ROUND(E26*G26,2)</f>
        <v>0</v>
      </c>
      <c r="J26" s="156">
        <f>ROUND(E26*G26,2)</f>
        <v>0</v>
      </c>
      <c r="K26" s="157">
        <v>3.15E-3</v>
      </c>
      <c r="L26" s="157">
        <f>E26*K26</f>
        <v>8.6089500000000006E-3</v>
      </c>
      <c r="M26" s="154"/>
      <c r="N26" s="154">
        <f>E26*M26</f>
        <v>0</v>
      </c>
      <c r="O26" s="155">
        <v>20</v>
      </c>
      <c r="P26" s="155" t="s">
        <v>188</v>
      </c>
      <c r="Q26" s="154"/>
      <c r="R26" s="154"/>
      <c r="S26" s="154"/>
      <c r="T26" s="158"/>
      <c r="U26" s="158"/>
      <c r="V26" s="158" t="s">
        <v>104</v>
      </c>
      <c r="W26" s="154"/>
      <c r="X26" s="152" t="s">
        <v>185</v>
      </c>
      <c r="Y26" s="152" t="s">
        <v>185</v>
      </c>
      <c r="Z26" s="155" t="s">
        <v>189</v>
      </c>
      <c r="AA26" s="152" t="s">
        <v>190</v>
      </c>
      <c r="AB26" s="155">
        <v>2</v>
      </c>
      <c r="AC26" s="159"/>
      <c r="AD26" s="159"/>
      <c r="AE26" s="159"/>
      <c r="AF26" s="159"/>
      <c r="AG26" s="159"/>
      <c r="AH26" s="159"/>
      <c r="AJ26" s="78" t="s">
        <v>191</v>
      </c>
      <c r="AK26" s="78" t="s">
        <v>153</v>
      </c>
    </row>
    <row r="27" spans="1:37">
      <c r="A27" s="150"/>
      <c r="B27" s="160"/>
      <c r="C27" s="152"/>
      <c r="D27" s="161" t="s">
        <v>192</v>
      </c>
      <c r="E27" s="162"/>
      <c r="F27" s="163"/>
      <c r="G27" s="164"/>
      <c r="H27" s="164"/>
      <c r="I27" s="164"/>
      <c r="J27" s="164"/>
      <c r="K27" s="165"/>
      <c r="L27" s="165"/>
      <c r="M27" s="162"/>
      <c r="N27" s="162"/>
      <c r="O27" s="163"/>
      <c r="P27" s="163"/>
      <c r="Q27" s="162"/>
      <c r="R27" s="162"/>
      <c r="S27" s="162"/>
      <c r="T27" s="166"/>
      <c r="U27" s="166"/>
      <c r="V27" s="166" t="s">
        <v>0</v>
      </c>
      <c r="W27" s="162"/>
      <c r="X27" s="163"/>
      <c r="Y27" s="155"/>
      <c r="Z27" s="155"/>
      <c r="AA27" s="152"/>
      <c r="AB27" s="155"/>
      <c r="AC27" s="159"/>
      <c r="AD27" s="159"/>
      <c r="AE27" s="159"/>
      <c r="AF27" s="159"/>
      <c r="AG27" s="159"/>
      <c r="AH27" s="159"/>
    </row>
    <row r="28" spans="1:37">
      <c r="A28" s="150"/>
      <c r="B28" s="160"/>
      <c r="C28" s="152"/>
      <c r="D28" s="167" t="s">
        <v>193</v>
      </c>
      <c r="E28" s="168">
        <f>J28</f>
        <v>0</v>
      </c>
      <c r="F28" s="155"/>
      <c r="G28" s="156"/>
      <c r="H28" s="168">
        <f>SUM(H12:H27)</f>
        <v>0</v>
      </c>
      <c r="I28" s="168">
        <f>SUM(I12:I27)</f>
        <v>0</v>
      </c>
      <c r="J28" s="168">
        <f>SUM(J12:J27)</f>
        <v>0</v>
      </c>
      <c r="K28" s="157"/>
      <c r="L28" s="169">
        <f>SUM(L12:L27)</f>
        <v>8.6089500000000006E-3</v>
      </c>
      <c r="M28" s="154"/>
      <c r="N28" s="170">
        <f>SUM(N12:N27)</f>
        <v>0</v>
      </c>
      <c r="O28" s="155"/>
      <c r="P28" s="155"/>
      <c r="Q28" s="154"/>
      <c r="R28" s="154"/>
      <c r="S28" s="154"/>
      <c r="T28" s="158"/>
      <c r="U28" s="158"/>
      <c r="V28" s="158"/>
      <c r="W28" s="154">
        <f>SUM(W12:W27)</f>
        <v>58.120999999999995</v>
      </c>
      <c r="X28" s="155"/>
      <c r="Y28" s="155"/>
      <c r="Z28" s="155"/>
      <c r="AA28" s="152"/>
      <c r="AB28" s="155"/>
      <c r="AC28" s="159"/>
      <c r="AD28" s="159"/>
      <c r="AE28" s="159"/>
      <c r="AF28" s="159"/>
      <c r="AG28" s="159"/>
      <c r="AH28" s="159"/>
    </row>
    <row r="29" spans="1:37">
      <c r="A29" s="150"/>
      <c r="B29" s="160"/>
      <c r="C29" s="152"/>
      <c r="D29" s="153"/>
      <c r="E29" s="154"/>
      <c r="F29" s="155"/>
      <c r="G29" s="156"/>
      <c r="H29" s="156"/>
      <c r="I29" s="156"/>
      <c r="J29" s="156"/>
      <c r="K29" s="157"/>
      <c r="L29" s="157"/>
      <c r="M29" s="154"/>
      <c r="N29" s="154"/>
      <c r="O29" s="155"/>
      <c r="P29" s="155"/>
      <c r="Q29" s="154"/>
      <c r="R29" s="154"/>
      <c r="S29" s="154"/>
      <c r="T29" s="158"/>
      <c r="U29" s="158"/>
      <c r="V29" s="158"/>
      <c r="W29" s="154"/>
      <c r="X29" s="155"/>
      <c r="Y29" s="155"/>
      <c r="Z29" s="155"/>
      <c r="AA29" s="152"/>
      <c r="AB29" s="155"/>
      <c r="AC29" s="159"/>
      <c r="AD29" s="159"/>
      <c r="AE29" s="159"/>
      <c r="AF29" s="159"/>
      <c r="AG29" s="159"/>
      <c r="AH29" s="159"/>
    </row>
    <row r="30" spans="1:37">
      <c r="A30" s="150"/>
      <c r="B30" s="152" t="s">
        <v>194</v>
      </c>
      <c r="C30" s="152"/>
      <c r="D30" s="153"/>
      <c r="E30" s="154"/>
      <c r="F30" s="155"/>
      <c r="G30" s="156"/>
      <c r="H30" s="156"/>
      <c r="I30" s="156"/>
      <c r="J30" s="156"/>
      <c r="K30" s="157"/>
      <c r="L30" s="157"/>
      <c r="M30" s="154"/>
      <c r="N30" s="154"/>
      <c r="O30" s="155"/>
      <c r="P30" s="155"/>
      <c r="Q30" s="154"/>
      <c r="R30" s="154"/>
      <c r="S30" s="154"/>
      <c r="T30" s="158"/>
      <c r="U30" s="158"/>
      <c r="V30" s="158"/>
      <c r="W30" s="154"/>
      <c r="X30" s="155"/>
      <c r="Y30" s="155"/>
      <c r="Z30" s="155"/>
      <c r="AA30" s="152"/>
      <c r="AB30" s="155"/>
      <c r="AC30" s="159"/>
      <c r="AD30" s="159"/>
      <c r="AE30" s="159"/>
      <c r="AF30" s="159"/>
      <c r="AG30" s="159"/>
      <c r="AH30" s="159"/>
    </row>
    <row r="31" spans="1:37" ht="25.5">
      <c r="A31" s="150">
        <v>11</v>
      </c>
      <c r="B31" s="160" t="s">
        <v>195</v>
      </c>
      <c r="C31" s="152" t="s">
        <v>196</v>
      </c>
      <c r="D31" s="153" t="s">
        <v>197</v>
      </c>
      <c r="E31" s="154">
        <v>30</v>
      </c>
      <c r="F31" s="155" t="s">
        <v>148</v>
      </c>
      <c r="G31" s="156"/>
      <c r="H31" s="156">
        <f>ROUND(E31*G31,2)</f>
        <v>0</v>
      </c>
      <c r="I31" s="156"/>
      <c r="J31" s="156">
        <f>ROUND(E31*G31,2)</f>
        <v>0</v>
      </c>
      <c r="K31" s="157">
        <v>1.8907700000000001</v>
      </c>
      <c r="L31" s="157">
        <f>E31*K31</f>
        <v>56.723100000000002</v>
      </c>
      <c r="M31" s="154"/>
      <c r="N31" s="154">
        <f>E31*M31</f>
        <v>0</v>
      </c>
      <c r="O31" s="155">
        <v>20</v>
      </c>
      <c r="P31" s="155" t="s">
        <v>198</v>
      </c>
      <c r="Q31" s="154"/>
      <c r="R31" s="154"/>
      <c r="S31" s="154"/>
      <c r="T31" s="158"/>
      <c r="U31" s="158"/>
      <c r="V31" s="158" t="s">
        <v>112</v>
      </c>
      <c r="W31" s="154">
        <v>46.77</v>
      </c>
      <c r="X31" s="152" t="s">
        <v>199</v>
      </c>
      <c r="Y31" s="152" t="s">
        <v>196</v>
      </c>
      <c r="Z31" s="155" t="s">
        <v>200</v>
      </c>
      <c r="AA31" s="152"/>
      <c r="AB31" s="155">
        <v>1</v>
      </c>
      <c r="AC31" s="159"/>
      <c r="AD31" s="159"/>
      <c r="AE31" s="159"/>
      <c r="AF31" s="159"/>
      <c r="AG31" s="159"/>
      <c r="AH31" s="159"/>
      <c r="AJ31" s="78" t="s">
        <v>152</v>
      </c>
      <c r="AK31" s="78" t="s">
        <v>153</v>
      </c>
    </row>
    <row r="32" spans="1:37">
      <c r="A32" s="150"/>
      <c r="B32" s="160"/>
      <c r="C32" s="152"/>
      <c r="D32" s="167" t="s">
        <v>201</v>
      </c>
      <c r="E32" s="168">
        <f>J32</f>
        <v>0</v>
      </c>
      <c r="F32" s="155"/>
      <c r="G32" s="156"/>
      <c r="H32" s="168">
        <f>SUM(H30:H31)</f>
        <v>0</v>
      </c>
      <c r="I32" s="168">
        <f>SUM(I30:I31)</f>
        <v>0</v>
      </c>
      <c r="J32" s="168">
        <f>SUM(J30:J31)</f>
        <v>0</v>
      </c>
      <c r="K32" s="157"/>
      <c r="L32" s="169">
        <f>SUM(L30:L31)</f>
        <v>56.723100000000002</v>
      </c>
      <c r="M32" s="154"/>
      <c r="N32" s="170">
        <f>SUM(N30:N31)</f>
        <v>0</v>
      </c>
      <c r="O32" s="155"/>
      <c r="P32" s="155"/>
      <c r="Q32" s="154"/>
      <c r="R32" s="154"/>
      <c r="S32" s="154"/>
      <c r="T32" s="158"/>
      <c r="U32" s="158"/>
      <c r="V32" s="158"/>
      <c r="W32" s="154">
        <f>SUM(W30:W31)</f>
        <v>46.77</v>
      </c>
      <c r="X32" s="155"/>
      <c r="Y32" s="155"/>
      <c r="Z32" s="155"/>
      <c r="AA32" s="152"/>
      <c r="AB32" s="155"/>
      <c r="AC32" s="159"/>
      <c r="AD32" s="159"/>
      <c r="AE32" s="159"/>
      <c r="AF32" s="159"/>
      <c r="AG32" s="159"/>
      <c r="AH32" s="159"/>
    </row>
    <row r="33" spans="1:37">
      <c r="A33" s="150"/>
      <c r="B33" s="160"/>
      <c r="C33" s="152"/>
      <c r="D33" s="153"/>
      <c r="E33" s="154"/>
      <c r="F33" s="155"/>
      <c r="G33" s="156"/>
      <c r="H33" s="156"/>
      <c r="I33" s="156"/>
      <c r="J33" s="156"/>
      <c r="K33" s="157"/>
      <c r="L33" s="157"/>
      <c r="M33" s="154"/>
      <c r="N33" s="154"/>
      <c r="O33" s="155"/>
      <c r="P33" s="155"/>
      <c r="Q33" s="154"/>
      <c r="R33" s="154"/>
      <c r="S33" s="154"/>
      <c r="T33" s="158"/>
      <c r="U33" s="158"/>
      <c r="V33" s="158"/>
      <c r="W33" s="154"/>
      <c r="X33" s="155"/>
      <c r="Y33" s="155"/>
      <c r="Z33" s="155"/>
      <c r="AA33" s="152"/>
      <c r="AB33" s="155"/>
      <c r="AC33" s="159"/>
      <c r="AD33" s="159"/>
      <c r="AE33" s="159"/>
      <c r="AF33" s="159"/>
      <c r="AG33" s="159"/>
      <c r="AH33" s="159"/>
    </row>
    <row r="34" spans="1:37">
      <c r="A34" s="150"/>
      <c r="B34" s="160"/>
      <c r="C34" s="152"/>
      <c r="D34" s="167" t="s">
        <v>202</v>
      </c>
      <c r="E34" s="170">
        <f>J34</f>
        <v>0</v>
      </c>
      <c r="F34" s="155"/>
      <c r="G34" s="156"/>
      <c r="H34" s="168">
        <f>+H28+H32</f>
        <v>0</v>
      </c>
      <c r="I34" s="168">
        <f>+I28+I32</f>
        <v>0</v>
      </c>
      <c r="J34" s="168">
        <f>+J28+J32</f>
        <v>0</v>
      </c>
      <c r="K34" s="157"/>
      <c r="L34" s="169">
        <f>+L28+L32</f>
        <v>56.731708950000005</v>
      </c>
      <c r="M34" s="154"/>
      <c r="N34" s="170">
        <f>+N28+N32</f>
        <v>0</v>
      </c>
      <c r="O34" s="155"/>
      <c r="P34" s="155"/>
      <c r="Q34" s="154"/>
      <c r="R34" s="154"/>
      <c r="S34" s="154"/>
      <c r="T34" s="158"/>
      <c r="U34" s="158"/>
      <c r="V34" s="158"/>
      <c r="W34" s="154">
        <f>+W28+W32</f>
        <v>104.89099999999999</v>
      </c>
      <c r="X34" s="155"/>
      <c r="Y34" s="155"/>
      <c r="Z34" s="155"/>
      <c r="AA34" s="152"/>
      <c r="AB34" s="155"/>
      <c r="AC34" s="159"/>
      <c r="AD34" s="159"/>
      <c r="AE34" s="159"/>
      <c r="AF34" s="159"/>
      <c r="AG34" s="159"/>
      <c r="AH34" s="159"/>
    </row>
    <row r="35" spans="1:37">
      <c r="A35" s="150"/>
      <c r="B35" s="160"/>
      <c r="C35" s="152"/>
      <c r="D35" s="153"/>
      <c r="E35" s="154"/>
      <c r="F35" s="155"/>
      <c r="G35" s="156"/>
      <c r="H35" s="156"/>
      <c r="I35" s="156"/>
      <c r="J35" s="156"/>
      <c r="K35" s="157"/>
      <c r="L35" s="157"/>
      <c r="M35" s="154"/>
      <c r="N35" s="154"/>
      <c r="O35" s="155"/>
      <c r="P35" s="155"/>
      <c r="Q35" s="154"/>
      <c r="R35" s="154"/>
      <c r="S35" s="154"/>
      <c r="T35" s="158"/>
      <c r="U35" s="158"/>
      <c r="V35" s="158"/>
      <c r="W35" s="154"/>
      <c r="X35" s="155"/>
      <c r="Y35" s="155"/>
      <c r="Z35" s="155"/>
      <c r="AA35" s="152"/>
      <c r="AB35" s="155"/>
      <c r="AC35" s="159"/>
      <c r="AD35" s="159"/>
      <c r="AE35" s="159"/>
      <c r="AF35" s="159"/>
      <c r="AG35" s="159"/>
      <c r="AH35" s="159"/>
    </row>
    <row r="36" spans="1:37">
      <c r="A36" s="150"/>
      <c r="B36" s="151" t="s">
        <v>203</v>
      </c>
      <c r="C36" s="152"/>
      <c r="D36" s="153"/>
      <c r="E36" s="154"/>
      <c r="F36" s="155"/>
      <c r="G36" s="156"/>
      <c r="H36" s="156"/>
      <c r="I36" s="156"/>
      <c r="J36" s="156"/>
      <c r="K36" s="157"/>
      <c r="L36" s="157"/>
      <c r="M36" s="154"/>
      <c r="N36" s="154"/>
      <c r="O36" s="155"/>
      <c r="P36" s="155"/>
      <c r="Q36" s="154"/>
      <c r="R36" s="154"/>
      <c r="S36" s="154"/>
      <c r="T36" s="158"/>
      <c r="U36" s="158"/>
      <c r="V36" s="158"/>
      <c r="W36" s="154"/>
      <c r="X36" s="155"/>
      <c r="Y36" s="155"/>
      <c r="Z36" s="155"/>
      <c r="AA36" s="152"/>
      <c r="AB36" s="155"/>
      <c r="AC36" s="159"/>
      <c r="AD36" s="159"/>
      <c r="AE36" s="159"/>
      <c r="AF36" s="159"/>
      <c r="AG36" s="159"/>
      <c r="AH36" s="159"/>
    </row>
    <row r="37" spans="1:37">
      <c r="A37" s="150"/>
      <c r="B37" s="152" t="s">
        <v>204</v>
      </c>
      <c r="C37" s="152"/>
      <c r="D37" s="153"/>
      <c r="E37" s="154"/>
      <c r="F37" s="155"/>
      <c r="G37" s="156"/>
      <c r="H37" s="156"/>
      <c r="I37" s="156"/>
      <c r="J37" s="156"/>
      <c r="K37" s="157"/>
      <c r="L37" s="157"/>
      <c r="M37" s="154"/>
      <c r="N37" s="154"/>
      <c r="O37" s="155"/>
      <c r="P37" s="155"/>
      <c r="Q37" s="154"/>
      <c r="R37" s="154"/>
      <c r="S37" s="154"/>
      <c r="T37" s="158"/>
      <c r="U37" s="158"/>
      <c r="V37" s="158"/>
      <c r="W37" s="154"/>
      <c r="X37" s="155"/>
      <c r="Y37" s="155"/>
      <c r="Z37" s="155"/>
      <c r="AA37" s="152"/>
      <c r="AB37" s="155"/>
      <c r="AC37" s="159"/>
      <c r="AD37" s="159"/>
      <c r="AE37" s="159"/>
      <c r="AF37" s="159"/>
      <c r="AG37" s="159"/>
      <c r="AH37" s="159"/>
    </row>
    <row r="38" spans="1:37" ht="25.5">
      <c r="A38" s="150">
        <v>11</v>
      </c>
      <c r="B38" s="160" t="s">
        <v>205</v>
      </c>
      <c r="C38" s="152" t="s">
        <v>206</v>
      </c>
      <c r="D38" s="153" t="s">
        <v>207</v>
      </c>
      <c r="E38" s="154">
        <v>33</v>
      </c>
      <c r="F38" s="155" t="s">
        <v>208</v>
      </c>
      <c r="G38" s="156"/>
      <c r="H38" s="156">
        <f t="shared" ref="H38:H62" si="0">ROUND(E38*G38,2)</f>
        <v>0</v>
      </c>
      <c r="I38" s="156"/>
      <c r="J38" s="156">
        <f t="shared" ref="J38:J62" si="1">ROUND(E38*G38,2)</f>
        <v>0</v>
      </c>
      <c r="K38" s="157">
        <v>1.6100000000000001E-3</v>
      </c>
      <c r="L38" s="157">
        <f t="shared" ref="L38:L62" si="2">E38*K38</f>
        <v>5.3130000000000004E-2</v>
      </c>
      <c r="M38" s="154"/>
      <c r="N38" s="154">
        <f t="shared" ref="N38:N62" si="3">E38*M38</f>
        <v>0</v>
      </c>
      <c r="O38" s="155">
        <v>20</v>
      </c>
      <c r="P38" s="155" t="s">
        <v>198</v>
      </c>
      <c r="Q38" s="154"/>
      <c r="R38" s="154"/>
      <c r="S38" s="154"/>
      <c r="T38" s="158"/>
      <c r="U38" s="158"/>
      <c r="V38" s="158" t="s">
        <v>209</v>
      </c>
      <c r="W38" s="154">
        <v>27.72</v>
      </c>
      <c r="X38" s="152" t="s">
        <v>210</v>
      </c>
      <c r="Y38" s="152" t="s">
        <v>206</v>
      </c>
      <c r="Z38" s="155" t="s">
        <v>211</v>
      </c>
      <c r="AA38" s="152"/>
      <c r="AB38" s="155">
        <v>1</v>
      </c>
      <c r="AC38" s="159"/>
      <c r="AD38" s="159"/>
      <c r="AE38" s="159"/>
      <c r="AF38" s="159"/>
      <c r="AG38" s="159"/>
      <c r="AH38" s="159"/>
      <c r="AJ38" s="78" t="s">
        <v>212</v>
      </c>
      <c r="AK38" s="78" t="s">
        <v>153</v>
      </c>
    </row>
    <row r="39" spans="1:37" ht="25.5">
      <c r="A39" s="150">
        <v>12</v>
      </c>
      <c r="B39" s="160" t="s">
        <v>205</v>
      </c>
      <c r="C39" s="152" t="s">
        <v>213</v>
      </c>
      <c r="D39" s="153" t="s">
        <v>214</v>
      </c>
      <c r="E39" s="154">
        <v>47</v>
      </c>
      <c r="F39" s="155" t="s">
        <v>208</v>
      </c>
      <c r="G39" s="156"/>
      <c r="H39" s="156">
        <f t="shared" si="0"/>
        <v>0</v>
      </c>
      <c r="I39" s="156"/>
      <c r="J39" s="156">
        <f t="shared" si="1"/>
        <v>0</v>
      </c>
      <c r="K39" s="157">
        <v>2.0300000000000001E-3</v>
      </c>
      <c r="L39" s="157">
        <f t="shared" si="2"/>
        <v>9.5410000000000009E-2</v>
      </c>
      <c r="M39" s="154"/>
      <c r="N39" s="154">
        <f t="shared" si="3"/>
        <v>0</v>
      </c>
      <c r="O39" s="155">
        <v>20</v>
      </c>
      <c r="P39" s="155" t="s">
        <v>215</v>
      </c>
      <c r="Q39" s="154"/>
      <c r="R39" s="154"/>
      <c r="S39" s="154"/>
      <c r="T39" s="158"/>
      <c r="U39" s="158"/>
      <c r="V39" s="158" t="s">
        <v>209</v>
      </c>
      <c r="W39" s="154">
        <v>39.573999999999998</v>
      </c>
      <c r="X39" s="152" t="s">
        <v>216</v>
      </c>
      <c r="Y39" s="152" t="s">
        <v>213</v>
      </c>
      <c r="Z39" s="155" t="s">
        <v>211</v>
      </c>
      <c r="AA39" s="152"/>
      <c r="AB39" s="155">
        <v>1</v>
      </c>
      <c r="AC39" s="159"/>
      <c r="AD39" s="159"/>
      <c r="AE39" s="159"/>
      <c r="AF39" s="159"/>
      <c r="AG39" s="159"/>
      <c r="AH39" s="159"/>
      <c r="AJ39" s="78" t="s">
        <v>212</v>
      </c>
      <c r="AK39" s="78" t="s">
        <v>153</v>
      </c>
    </row>
    <row r="40" spans="1:37" ht="25.5">
      <c r="A40" s="150">
        <v>13</v>
      </c>
      <c r="B40" s="160" t="s">
        <v>205</v>
      </c>
      <c r="C40" s="152" t="s">
        <v>217</v>
      </c>
      <c r="D40" s="153" t="s">
        <v>218</v>
      </c>
      <c r="E40" s="154">
        <v>25</v>
      </c>
      <c r="F40" s="155" t="s">
        <v>208</v>
      </c>
      <c r="G40" s="156"/>
      <c r="H40" s="156">
        <f t="shared" si="0"/>
        <v>0</v>
      </c>
      <c r="I40" s="156"/>
      <c r="J40" s="156">
        <f t="shared" si="1"/>
        <v>0</v>
      </c>
      <c r="K40" s="157">
        <v>2.9099999999999998E-3</v>
      </c>
      <c r="L40" s="157">
        <f t="shared" si="2"/>
        <v>7.2749999999999995E-2</v>
      </c>
      <c r="M40" s="154"/>
      <c r="N40" s="154">
        <f t="shared" si="3"/>
        <v>0</v>
      </c>
      <c r="O40" s="155">
        <v>20</v>
      </c>
      <c r="P40" s="155" t="s">
        <v>219</v>
      </c>
      <c r="Q40" s="154"/>
      <c r="R40" s="154"/>
      <c r="S40" s="154"/>
      <c r="T40" s="158"/>
      <c r="U40" s="158"/>
      <c r="V40" s="158" t="s">
        <v>209</v>
      </c>
      <c r="W40" s="154">
        <v>20.9</v>
      </c>
      <c r="X40" s="152" t="s">
        <v>220</v>
      </c>
      <c r="Y40" s="152" t="s">
        <v>217</v>
      </c>
      <c r="Z40" s="155" t="s">
        <v>211</v>
      </c>
      <c r="AA40" s="152"/>
      <c r="AB40" s="155">
        <v>1</v>
      </c>
      <c r="AC40" s="159"/>
      <c r="AD40" s="159"/>
      <c r="AE40" s="159"/>
      <c r="AF40" s="159"/>
      <c r="AG40" s="159"/>
      <c r="AH40" s="159"/>
      <c r="AJ40" s="78" t="s">
        <v>212</v>
      </c>
      <c r="AK40" s="78" t="s">
        <v>153</v>
      </c>
    </row>
    <row r="41" spans="1:37" ht="25.5">
      <c r="A41" s="150">
        <v>14</v>
      </c>
      <c r="B41" s="160" t="s">
        <v>205</v>
      </c>
      <c r="C41" s="152" t="s">
        <v>221</v>
      </c>
      <c r="D41" s="153" t="s">
        <v>222</v>
      </c>
      <c r="E41" s="154">
        <v>13</v>
      </c>
      <c r="F41" s="155" t="s">
        <v>208</v>
      </c>
      <c r="G41" s="156"/>
      <c r="H41" s="156">
        <f t="shared" si="0"/>
        <v>0</v>
      </c>
      <c r="I41" s="156"/>
      <c r="J41" s="156">
        <f t="shared" si="1"/>
        <v>0</v>
      </c>
      <c r="K41" s="157">
        <v>3.0899999999999999E-3</v>
      </c>
      <c r="L41" s="157">
        <f t="shared" si="2"/>
        <v>4.0169999999999997E-2</v>
      </c>
      <c r="M41" s="154"/>
      <c r="N41" s="154">
        <f t="shared" si="3"/>
        <v>0</v>
      </c>
      <c r="O41" s="155">
        <v>20</v>
      </c>
      <c r="P41" s="155" t="s">
        <v>223</v>
      </c>
      <c r="Q41" s="154"/>
      <c r="R41" s="154"/>
      <c r="S41" s="154"/>
      <c r="T41" s="158"/>
      <c r="U41" s="158"/>
      <c r="V41" s="158" t="s">
        <v>209</v>
      </c>
      <c r="W41" s="154">
        <v>9.3729999999999993</v>
      </c>
      <c r="X41" s="152" t="s">
        <v>224</v>
      </c>
      <c r="Y41" s="152" t="s">
        <v>221</v>
      </c>
      <c r="Z41" s="155" t="s">
        <v>211</v>
      </c>
      <c r="AA41" s="152"/>
      <c r="AB41" s="155">
        <v>1</v>
      </c>
      <c r="AC41" s="159"/>
      <c r="AD41" s="159"/>
      <c r="AE41" s="159"/>
      <c r="AF41" s="159"/>
      <c r="AG41" s="159"/>
      <c r="AH41" s="159"/>
      <c r="AJ41" s="78" t="s">
        <v>212</v>
      </c>
      <c r="AK41" s="78" t="s">
        <v>153</v>
      </c>
    </row>
    <row r="42" spans="1:37">
      <c r="A42" s="150">
        <v>15</v>
      </c>
      <c r="B42" s="160" t="s">
        <v>205</v>
      </c>
      <c r="C42" s="152" t="s">
        <v>225</v>
      </c>
      <c r="D42" s="153" t="s">
        <v>226</v>
      </c>
      <c r="E42" s="154">
        <v>9</v>
      </c>
      <c r="F42" s="155" t="s">
        <v>208</v>
      </c>
      <c r="G42" s="156"/>
      <c r="H42" s="156">
        <f t="shared" si="0"/>
        <v>0</v>
      </c>
      <c r="I42" s="156"/>
      <c r="J42" s="156">
        <f t="shared" si="1"/>
        <v>0</v>
      </c>
      <c r="K42" s="157">
        <v>3.7799999999999999E-3</v>
      </c>
      <c r="L42" s="157">
        <f t="shared" si="2"/>
        <v>3.4020000000000002E-2</v>
      </c>
      <c r="M42" s="154"/>
      <c r="N42" s="154">
        <f t="shared" si="3"/>
        <v>0</v>
      </c>
      <c r="O42" s="155">
        <v>20</v>
      </c>
      <c r="P42" s="155" t="s">
        <v>227</v>
      </c>
      <c r="Q42" s="154"/>
      <c r="R42" s="154"/>
      <c r="S42" s="154"/>
      <c r="T42" s="158"/>
      <c r="U42" s="158"/>
      <c r="V42" s="158" t="s">
        <v>209</v>
      </c>
      <c r="W42" s="154">
        <v>7.056</v>
      </c>
      <c r="X42" s="152" t="s">
        <v>228</v>
      </c>
      <c r="Y42" s="152" t="s">
        <v>225</v>
      </c>
      <c r="Z42" s="155" t="s">
        <v>211</v>
      </c>
      <c r="AA42" s="152"/>
      <c r="AB42" s="155">
        <v>1</v>
      </c>
      <c r="AC42" s="159"/>
      <c r="AD42" s="159"/>
      <c r="AE42" s="159"/>
      <c r="AF42" s="159"/>
      <c r="AG42" s="159"/>
      <c r="AH42" s="159"/>
      <c r="AJ42" s="78" t="s">
        <v>212</v>
      </c>
      <c r="AK42" s="78" t="s">
        <v>153</v>
      </c>
    </row>
    <row r="43" spans="1:37">
      <c r="A43" s="150">
        <v>16</v>
      </c>
      <c r="B43" s="160" t="s">
        <v>205</v>
      </c>
      <c r="C43" s="152" t="s">
        <v>229</v>
      </c>
      <c r="D43" s="153" t="s">
        <v>230</v>
      </c>
      <c r="E43" s="154">
        <v>39</v>
      </c>
      <c r="F43" s="155" t="s">
        <v>208</v>
      </c>
      <c r="G43" s="156"/>
      <c r="H43" s="156">
        <f t="shared" si="0"/>
        <v>0</v>
      </c>
      <c r="I43" s="156"/>
      <c r="J43" s="156">
        <f t="shared" si="1"/>
        <v>0</v>
      </c>
      <c r="K43" s="157">
        <v>3.8000000000000002E-4</v>
      </c>
      <c r="L43" s="157">
        <f t="shared" si="2"/>
        <v>1.4820000000000002E-2</v>
      </c>
      <c r="M43" s="154"/>
      <c r="N43" s="154">
        <f t="shared" si="3"/>
        <v>0</v>
      </c>
      <c r="O43" s="155">
        <v>20</v>
      </c>
      <c r="P43" s="155" t="s">
        <v>231</v>
      </c>
      <c r="Q43" s="154"/>
      <c r="R43" s="154"/>
      <c r="S43" s="154"/>
      <c r="T43" s="158"/>
      <c r="U43" s="158"/>
      <c r="V43" s="158" t="s">
        <v>209</v>
      </c>
      <c r="W43" s="154">
        <v>22.893000000000001</v>
      </c>
      <c r="X43" s="152" t="s">
        <v>232</v>
      </c>
      <c r="Y43" s="152" t="s">
        <v>229</v>
      </c>
      <c r="Z43" s="155" t="s">
        <v>211</v>
      </c>
      <c r="AA43" s="152"/>
      <c r="AB43" s="155">
        <v>1</v>
      </c>
      <c r="AC43" s="159"/>
      <c r="AD43" s="159"/>
      <c r="AE43" s="159"/>
      <c r="AF43" s="159"/>
      <c r="AG43" s="159"/>
      <c r="AH43" s="159"/>
      <c r="AJ43" s="78" t="s">
        <v>212</v>
      </c>
      <c r="AK43" s="78" t="s">
        <v>153</v>
      </c>
    </row>
    <row r="44" spans="1:37">
      <c r="A44" s="150">
        <v>17</v>
      </c>
      <c r="B44" s="160" t="s">
        <v>205</v>
      </c>
      <c r="C44" s="152" t="s">
        <v>233</v>
      </c>
      <c r="D44" s="153" t="s">
        <v>234</v>
      </c>
      <c r="E44" s="154">
        <v>46</v>
      </c>
      <c r="F44" s="155" t="s">
        <v>208</v>
      </c>
      <c r="G44" s="156"/>
      <c r="H44" s="156">
        <f t="shared" si="0"/>
        <v>0</v>
      </c>
      <c r="I44" s="156"/>
      <c r="J44" s="156">
        <f t="shared" si="1"/>
        <v>0</v>
      </c>
      <c r="K44" s="157">
        <v>4.0000000000000002E-4</v>
      </c>
      <c r="L44" s="157">
        <f t="shared" si="2"/>
        <v>1.84E-2</v>
      </c>
      <c r="M44" s="154"/>
      <c r="N44" s="154">
        <f t="shared" si="3"/>
        <v>0</v>
      </c>
      <c r="O44" s="155">
        <v>20</v>
      </c>
      <c r="P44" s="155" t="s">
        <v>235</v>
      </c>
      <c r="Q44" s="154"/>
      <c r="R44" s="154"/>
      <c r="S44" s="154"/>
      <c r="T44" s="158"/>
      <c r="U44" s="158"/>
      <c r="V44" s="158" t="s">
        <v>209</v>
      </c>
      <c r="W44" s="154">
        <v>28.934000000000001</v>
      </c>
      <c r="X44" s="152" t="s">
        <v>236</v>
      </c>
      <c r="Y44" s="152" t="s">
        <v>233</v>
      </c>
      <c r="Z44" s="155" t="s">
        <v>211</v>
      </c>
      <c r="AA44" s="152"/>
      <c r="AB44" s="155">
        <v>1</v>
      </c>
      <c r="AC44" s="159"/>
      <c r="AD44" s="159"/>
      <c r="AE44" s="159"/>
      <c r="AF44" s="159"/>
      <c r="AG44" s="159"/>
      <c r="AH44" s="159"/>
      <c r="AJ44" s="78" t="s">
        <v>212</v>
      </c>
      <c r="AK44" s="78" t="s">
        <v>153</v>
      </c>
    </row>
    <row r="45" spans="1:37">
      <c r="A45" s="150">
        <v>18</v>
      </c>
      <c r="B45" s="160" t="s">
        <v>205</v>
      </c>
      <c r="C45" s="152" t="s">
        <v>237</v>
      </c>
      <c r="D45" s="153" t="s">
        <v>238</v>
      </c>
      <c r="E45" s="154">
        <v>7</v>
      </c>
      <c r="F45" s="155" t="s">
        <v>208</v>
      </c>
      <c r="G45" s="156"/>
      <c r="H45" s="156">
        <f t="shared" si="0"/>
        <v>0</v>
      </c>
      <c r="I45" s="156"/>
      <c r="J45" s="156">
        <f t="shared" si="1"/>
        <v>0</v>
      </c>
      <c r="K45" s="157">
        <v>7.7999999999999999E-4</v>
      </c>
      <c r="L45" s="157">
        <f t="shared" si="2"/>
        <v>5.4599999999999996E-3</v>
      </c>
      <c r="M45" s="154"/>
      <c r="N45" s="154">
        <f t="shared" si="3"/>
        <v>0</v>
      </c>
      <c r="O45" s="155">
        <v>20</v>
      </c>
      <c r="P45" s="155" t="s">
        <v>239</v>
      </c>
      <c r="Q45" s="154"/>
      <c r="R45" s="154"/>
      <c r="S45" s="154"/>
      <c r="T45" s="158"/>
      <c r="U45" s="158"/>
      <c r="V45" s="158" t="s">
        <v>209</v>
      </c>
      <c r="W45" s="154">
        <v>4.8860000000000001</v>
      </c>
      <c r="X45" s="152" t="s">
        <v>240</v>
      </c>
      <c r="Y45" s="152" t="s">
        <v>237</v>
      </c>
      <c r="Z45" s="155" t="s">
        <v>211</v>
      </c>
      <c r="AA45" s="152"/>
      <c r="AB45" s="155">
        <v>1</v>
      </c>
      <c r="AC45" s="159"/>
      <c r="AD45" s="159"/>
      <c r="AE45" s="159"/>
      <c r="AF45" s="159"/>
      <c r="AG45" s="159"/>
      <c r="AH45" s="159"/>
      <c r="AJ45" s="78" t="s">
        <v>212</v>
      </c>
      <c r="AK45" s="78" t="s">
        <v>153</v>
      </c>
    </row>
    <row r="46" spans="1:37">
      <c r="A46" s="150">
        <v>19</v>
      </c>
      <c r="B46" s="160" t="s">
        <v>205</v>
      </c>
      <c r="C46" s="152" t="s">
        <v>241</v>
      </c>
      <c r="D46" s="153" t="s">
        <v>242</v>
      </c>
      <c r="E46" s="154">
        <v>88</v>
      </c>
      <c r="F46" s="155" t="s">
        <v>208</v>
      </c>
      <c r="G46" s="156"/>
      <c r="H46" s="156">
        <f t="shared" si="0"/>
        <v>0</v>
      </c>
      <c r="I46" s="156"/>
      <c r="J46" s="156">
        <f t="shared" si="1"/>
        <v>0</v>
      </c>
      <c r="K46" s="157">
        <v>5.7999999999999996E-3</v>
      </c>
      <c r="L46" s="157">
        <f t="shared" si="2"/>
        <v>0.51039999999999996</v>
      </c>
      <c r="M46" s="154"/>
      <c r="N46" s="154">
        <f t="shared" si="3"/>
        <v>0</v>
      </c>
      <c r="O46" s="155">
        <v>20</v>
      </c>
      <c r="P46" s="155" t="s">
        <v>243</v>
      </c>
      <c r="Q46" s="154"/>
      <c r="R46" s="154"/>
      <c r="S46" s="154"/>
      <c r="T46" s="158"/>
      <c r="U46" s="158"/>
      <c r="V46" s="158" t="s">
        <v>209</v>
      </c>
      <c r="W46" s="154">
        <v>57.287999999999997</v>
      </c>
      <c r="X46" s="152" t="s">
        <v>244</v>
      </c>
      <c r="Y46" s="152" t="s">
        <v>241</v>
      </c>
      <c r="Z46" s="155" t="s">
        <v>245</v>
      </c>
      <c r="AA46" s="152"/>
      <c r="AB46" s="155">
        <v>1</v>
      </c>
      <c r="AC46" s="159"/>
      <c r="AD46" s="159"/>
      <c r="AE46" s="159"/>
      <c r="AF46" s="159"/>
      <c r="AG46" s="159"/>
      <c r="AH46" s="159"/>
      <c r="AJ46" s="78" t="s">
        <v>212</v>
      </c>
      <c r="AK46" s="78" t="s">
        <v>153</v>
      </c>
    </row>
    <row r="47" spans="1:37">
      <c r="A47" s="150">
        <v>20</v>
      </c>
      <c r="B47" s="160" t="s">
        <v>205</v>
      </c>
      <c r="C47" s="152" t="s">
        <v>246</v>
      </c>
      <c r="D47" s="153" t="s">
        <v>247</v>
      </c>
      <c r="E47" s="154">
        <v>5</v>
      </c>
      <c r="F47" s="155" t="s">
        <v>208</v>
      </c>
      <c r="G47" s="156"/>
      <c r="H47" s="156">
        <f t="shared" si="0"/>
        <v>0</v>
      </c>
      <c r="I47" s="156"/>
      <c r="J47" s="156">
        <f t="shared" si="1"/>
        <v>0</v>
      </c>
      <c r="K47" s="157">
        <v>9.7900000000000001E-3</v>
      </c>
      <c r="L47" s="157">
        <f t="shared" si="2"/>
        <v>4.895E-2</v>
      </c>
      <c r="M47" s="154"/>
      <c r="N47" s="154">
        <f t="shared" si="3"/>
        <v>0</v>
      </c>
      <c r="O47" s="155">
        <v>20</v>
      </c>
      <c r="P47" s="155" t="s">
        <v>248</v>
      </c>
      <c r="Q47" s="154"/>
      <c r="R47" s="154"/>
      <c r="S47" s="154"/>
      <c r="T47" s="158"/>
      <c r="U47" s="158"/>
      <c r="V47" s="158" t="s">
        <v>209</v>
      </c>
      <c r="W47" s="154">
        <v>4.12</v>
      </c>
      <c r="X47" s="152" t="s">
        <v>249</v>
      </c>
      <c r="Y47" s="152" t="s">
        <v>246</v>
      </c>
      <c r="Z47" s="155" t="s">
        <v>245</v>
      </c>
      <c r="AA47" s="152"/>
      <c r="AB47" s="155">
        <v>1</v>
      </c>
      <c r="AC47" s="159"/>
      <c r="AD47" s="159"/>
      <c r="AE47" s="159"/>
      <c r="AF47" s="159"/>
      <c r="AG47" s="159"/>
      <c r="AH47" s="159"/>
      <c r="AJ47" s="78" t="s">
        <v>212</v>
      </c>
      <c r="AK47" s="78" t="s">
        <v>153</v>
      </c>
    </row>
    <row r="48" spans="1:37">
      <c r="A48" s="150">
        <v>21</v>
      </c>
      <c r="B48" s="160" t="s">
        <v>205</v>
      </c>
      <c r="C48" s="152" t="s">
        <v>250</v>
      </c>
      <c r="D48" s="153" t="s">
        <v>251</v>
      </c>
      <c r="E48" s="154">
        <v>23</v>
      </c>
      <c r="F48" s="155" t="s">
        <v>208</v>
      </c>
      <c r="G48" s="156"/>
      <c r="H48" s="156">
        <f t="shared" si="0"/>
        <v>0</v>
      </c>
      <c r="I48" s="156"/>
      <c r="J48" s="156">
        <f t="shared" si="1"/>
        <v>0</v>
      </c>
      <c r="K48" s="157">
        <v>1.108E-2</v>
      </c>
      <c r="L48" s="157">
        <f t="shared" si="2"/>
        <v>0.25484000000000001</v>
      </c>
      <c r="M48" s="154"/>
      <c r="N48" s="154">
        <f t="shared" si="3"/>
        <v>0</v>
      </c>
      <c r="O48" s="155">
        <v>20</v>
      </c>
      <c r="P48" s="155" t="s">
        <v>252</v>
      </c>
      <c r="Q48" s="154"/>
      <c r="R48" s="154"/>
      <c r="S48" s="154"/>
      <c r="T48" s="158"/>
      <c r="U48" s="158"/>
      <c r="V48" s="158" t="s">
        <v>209</v>
      </c>
      <c r="W48" s="154">
        <v>20.033000000000001</v>
      </c>
      <c r="X48" s="152" t="s">
        <v>253</v>
      </c>
      <c r="Y48" s="152" t="s">
        <v>250</v>
      </c>
      <c r="Z48" s="155" t="s">
        <v>245</v>
      </c>
      <c r="AA48" s="152"/>
      <c r="AB48" s="155">
        <v>1</v>
      </c>
      <c r="AC48" s="159"/>
      <c r="AD48" s="159"/>
      <c r="AE48" s="159"/>
      <c r="AF48" s="159"/>
      <c r="AG48" s="159"/>
      <c r="AH48" s="159"/>
      <c r="AJ48" s="78" t="s">
        <v>212</v>
      </c>
      <c r="AK48" s="78" t="s">
        <v>153</v>
      </c>
    </row>
    <row r="49" spans="1:37">
      <c r="A49" s="150">
        <v>22</v>
      </c>
      <c r="B49" s="160" t="s">
        <v>205</v>
      </c>
      <c r="C49" s="152" t="s">
        <v>254</v>
      </c>
      <c r="D49" s="153" t="s">
        <v>255</v>
      </c>
      <c r="E49" s="154">
        <v>27</v>
      </c>
      <c r="F49" s="155" t="s">
        <v>208</v>
      </c>
      <c r="G49" s="156"/>
      <c r="H49" s="156">
        <f t="shared" si="0"/>
        <v>0</v>
      </c>
      <c r="I49" s="156"/>
      <c r="J49" s="156">
        <f t="shared" si="1"/>
        <v>0</v>
      </c>
      <c r="K49" s="157">
        <v>1.047E-2</v>
      </c>
      <c r="L49" s="157">
        <f t="shared" si="2"/>
        <v>0.28269</v>
      </c>
      <c r="M49" s="154"/>
      <c r="N49" s="154">
        <f t="shared" si="3"/>
        <v>0</v>
      </c>
      <c r="O49" s="155">
        <v>20</v>
      </c>
      <c r="P49" s="155" t="s">
        <v>256</v>
      </c>
      <c r="Q49" s="154"/>
      <c r="R49" s="154"/>
      <c r="S49" s="154"/>
      <c r="T49" s="158"/>
      <c r="U49" s="158"/>
      <c r="V49" s="158" t="s">
        <v>209</v>
      </c>
      <c r="W49" s="154">
        <v>23.895</v>
      </c>
      <c r="X49" s="152" t="s">
        <v>257</v>
      </c>
      <c r="Y49" s="152" t="s">
        <v>254</v>
      </c>
      <c r="Z49" s="155" t="s">
        <v>245</v>
      </c>
      <c r="AA49" s="152"/>
      <c r="AB49" s="155">
        <v>1</v>
      </c>
      <c r="AC49" s="159"/>
      <c r="AD49" s="159"/>
      <c r="AE49" s="159"/>
      <c r="AF49" s="159"/>
      <c r="AG49" s="159"/>
      <c r="AH49" s="159"/>
      <c r="AJ49" s="78" t="s">
        <v>212</v>
      </c>
      <c r="AK49" s="78" t="s">
        <v>153</v>
      </c>
    </row>
    <row r="50" spans="1:37">
      <c r="A50" s="150">
        <v>23</v>
      </c>
      <c r="B50" s="160" t="s">
        <v>205</v>
      </c>
      <c r="C50" s="152" t="s">
        <v>258</v>
      </c>
      <c r="D50" s="153" t="s">
        <v>259</v>
      </c>
      <c r="E50" s="154">
        <v>6</v>
      </c>
      <c r="F50" s="155" t="s">
        <v>208</v>
      </c>
      <c r="G50" s="156"/>
      <c r="H50" s="156">
        <f t="shared" si="0"/>
        <v>0</v>
      </c>
      <c r="I50" s="156"/>
      <c r="J50" s="156">
        <f t="shared" si="1"/>
        <v>0</v>
      </c>
      <c r="K50" s="157">
        <v>1.278E-2</v>
      </c>
      <c r="L50" s="157">
        <f t="shared" si="2"/>
        <v>7.6679999999999998E-2</v>
      </c>
      <c r="M50" s="154"/>
      <c r="N50" s="154">
        <f t="shared" si="3"/>
        <v>0</v>
      </c>
      <c r="O50" s="155">
        <v>20</v>
      </c>
      <c r="P50" s="155" t="s">
        <v>260</v>
      </c>
      <c r="Q50" s="154"/>
      <c r="R50" s="154"/>
      <c r="S50" s="154"/>
      <c r="T50" s="158"/>
      <c r="U50" s="158"/>
      <c r="V50" s="158" t="s">
        <v>209</v>
      </c>
      <c r="W50" s="154">
        <v>6.4980000000000002</v>
      </c>
      <c r="X50" s="152" t="s">
        <v>261</v>
      </c>
      <c r="Y50" s="152" t="s">
        <v>258</v>
      </c>
      <c r="Z50" s="155" t="s">
        <v>245</v>
      </c>
      <c r="AA50" s="152"/>
      <c r="AB50" s="155">
        <v>1</v>
      </c>
      <c r="AC50" s="159"/>
      <c r="AD50" s="159"/>
      <c r="AE50" s="159"/>
      <c r="AF50" s="159"/>
      <c r="AG50" s="159"/>
      <c r="AH50" s="159"/>
      <c r="AJ50" s="78" t="s">
        <v>212</v>
      </c>
      <c r="AK50" s="78" t="s">
        <v>153</v>
      </c>
    </row>
    <row r="51" spans="1:37">
      <c r="A51" s="150">
        <v>24</v>
      </c>
      <c r="B51" s="160" t="s">
        <v>205</v>
      </c>
      <c r="C51" s="152" t="s">
        <v>262</v>
      </c>
      <c r="D51" s="153" t="s">
        <v>263</v>
      </c>
      <c r="E51" s="154">
        <v>11</v>
      </c>
      <c r="F51" s="155" t="s">
        <v>187</v>
      </c>
      <c r="G51" s="156"/>
      <c r="H51" s="156">
        <f t="shared" si="0"/>
        <v>0</v>
      </c>
      <c r="I51" s="156"/>
      <c r="J51" s="156">
        <f t="shared" si="1"/>
        <v>0</v>
      </c>
      <c r="K51" s="157"/>
      <c r="L51" s="157">
        <f t="shared" si="2"/>
        <v>0</v>
      </c>
      <c r="M51" s="154"/>
      <c r="N51" s="154">
        <f t="shared" si="3"/>
        <v>0</v>
      </c>
      <c r="O51" s="155">
        <v>20</v>
      </c>
      <c r="P51" s="155" t="s">
        <v>264</v>
      </c>
      <c r="Q51" s="154"/>
      <c r="R51" s="154"/>
      <c r="S51" s="154"/>
      <c r="T51" s="158"/>
      <c r="U51" s="158"/>
      <c r="V51" s="158" t="s">
        <v>209</v>
      </c>
      <c r="W51" s="154">
        <v>1.7270000000000001</v>
      </c>
      <c r="X51" s="152" t="s">
        <v>265</v>
      </c>
      <c r="Y51" s="152" t="s">
        <v>262</v>
      </c>
      <c r="Z51" s="155" t="s">
        <v>211</v>
      </c>
      <c r="AA51" s="152"/>
      <c r="AB51" s="155">
        <v>1</v>
      </c>
      <c r="AC51" s="159"/>
      <c r="AD51" s="159"/>
      <c r="AE51" s="159"/>
      <c r="AF51" s="159"/>
      <c r="AG51" s="159"/>
      <c r="AH51" s="159"/>
      <c r="AJ51" s="78" t="s">
        <v>212</v>
      </c>
      <c r="AK51" s="78" t="s">
        <v>153</v>
      </c>
    </row>
    <row r="52" spans="1:37">
      <c r="A52" s="150">
        <v>25</v>
      </c>
      <c r="B52" s="160" t="s">
        <v>205</v>
      </c>
      <c r="C52" s="152" t="s">
        <v>266</v>
      </c>
      <c r="D52" s="153" t="s">
        <v>267</v>
      </c>
      <c r="E52" s="154">
        <v>12</v>
      </c>
      <c r="F52" s="155" t="s">
        <v>187</v>
      </c>
      <c r="G52" s="156"/>
      <c r="H52" s="156">
        <f t="shared" si="0"/>
        <v>0</v>
      </c>
      <c r="I52" s="156"/>
      <c r="J52" s="156">
        <f t="shared" si="1"/>
        <v>0</v>
      </c>
      <c r="K52" s="157"/>
      <c r="L52" s="157">
        <f t="shared" si="2"/>
        <v>0</v>
      </c>
      <c r="M52" s="154"/>
      <c r="N52" s="154">
        <f t="shared" si="3"/>
        <v>0</v>
      </c>
      <c r="O52" s="155">
        <v>20</v>
      </c>
      <c r="P52" s="155" t="s">
        <v>268</v>
      </c>
      <c r="Q52" s="154"/>
      <c r="R52" s="154"/>
      <c r="S52" s="154"/>
      <c r="T52" s="158"/>
      <c r="U52" s="158"/>
      <c r="V52" s="158" t="s">
        <v>209</v>
      </c>
      <c r="W52" s="154">
        <v>2.0880000000000001</v>
      </c>
      <c r="X52" s="152" t="s">
        <v>269</v>
      </c>
      <c r="Y52" s="152" t="s">
        <v>266</v>
      </c>
      <c r="Z52" s="155" t="s">
        <v>211</v>
      </c>
      <c r="AA52" s="152"/>
      <c r="AB52" s="155">
        <v>1</v>
      </c>
      <c r="AC52" s="159"/>
      <c r="AD52" s="159"/>
      <c r="AE52" s="159"/>
      <c r="AF52" s="159"/>
      <c r="AG52" s="159"/>
      <c r="AH52" s="159"/>
      <c r="AJ52" s="78" t="s">
        <v>212</v>
      </c>
      <c r="AK52" s="78" t="s">
        <v>153</v>
      </c>
    </row>
    <row r="53" spans="1:37">
      <c r="A53" s="150">
        <v>26</v>
      </c>
      <c r="B53" s="160" t="s">
        <v>205</v>
      </c>
      <c r="C53" s="152" t="s">
        <v>270</v>
      </c>
      <c r="D53" s="153" t="s">
        <v>271</v>
      </c>
      <c r="E53" s="154">
        <v>13</v>
      </c>
      <c r="F53" s="155" t="s">
        <v>187</v>
      </c>
      <c r="G53" s="156"/>
      <c r="H53" s="156">
        <f t="shared" si="0"/>
        <v>0</v>
      </c>
      <c r="I53" s="156"/>
      <c r="J53" s="156">
        <f t="shared" si="1"/>
        <v>0</v>
      </c>
      <c r="K53" s="157"/>
      <c r="L53" s="157">
        <f t="shared" si="2"/>
        <v>0</v>
      </c>
      <c r="M53" s="154"/>
      <c r="N53" s="154">
        <f t="shared" si="3"/>
        <v>0</v>
      </c>
      <c r="O53" s="155">
        <v>20</v>
      </c>
      <c r="P53" s="155" t="s">
        <v>272</v>
      </c>
      <c r="Q53" s="154"/>
      <c r="R53" s="154"/>
      <c r="S53" s="154"/>
      <c r="T53" s="158"/>
      <c r="U53" s="158"/>
      <c r="V53" s="158" t="s">
        <v>209</v>
      </c>
      <c r="W53" s="154">
        <v>3.367</v>
      </c>
      <c r="X53" s="152" t="s">
        <v>273</v>
      </c>
      <c r="Y53" s="152" t="s">
        <v>270</v>
      </c>
      <c r="Z53" s="155" t="s">
        <v>211</v>
      </c>
      <c r="AA53" s="152"/>
      <c r="AB53" s="155">
        <v>1</v>
      </c>
      <c r="AC53" s="159"/>
      <c r="AD53" s="159"/>
      <c r="AE53" s="159"/>
      <c r="AF53" s="159"/>
      <c r="AG53" s="159"/>
      <c r="AH53" s="159"/>
      <c r="AJ53" s="78" t="s">
        <v>212</v>
      </c>
      <c r="AK53" s="78" t="s">
        <v>153</v>
      </c>
    </row>
    <row r="54" spans="1:37" ht="25.5">
      <c r="A54" s="150">
        <v>27</v>
      </c>
      <c r="B54" s="160" t="s">
        <v>205</v>
      </c>
      <c r="C54" s="152" t="s">
        <v>274</v>
      </c>
      <c r="D54" s="153" t="s">
        <v>275</v>
      </c>
      <c r="E54" s="154">
        <v>5</v>
      </c>
      <c r="F54" s="155" t="s">
        <v>187</v>
      </c>
      <c r="G54" s="156"/>
      <c r="H54" s="156">
        <f t="shared" si="0"/>
        <v>0</v>
      </c>
      <c r="I54" s="156"/>
      <c r="J54" s="156">
        <f t="shared" si="1"/>
        <v>0</v>
      </c>
      <c r="K54" s="157">
        <v>8.4999999999999995E-4</v>
      </c>
      <c r="L54" s="157">
        <f t="shared" si="2"/>
        <v>4.2499999999999994E-3</v>
      </c>
      <c r="M54" s="154"/>
      <c r="N54" s="154">
        <f t="shared" si="3"/>
        <v>0</v>
      </c>
      <c r="O54" s="155">
        <v>20</v>
      </c>
      <c r="P54" s="155" t="s">
        <v>276</v>
      </c>
      <c r="Q54" s="154"/>
      <c r="R54" s="154"/>
      <c r="S54" s="154"/>
      <c r="T54" s="158"/>
      <c r="U54" s="158"/>
      <c r="V54" s="158" t="s">
        <v>209</v>
      </c>
      <c r="W54" s="154">
        <v>4.16</v>
      </c>
      <c r="X54" s="152" t="s">
        <v>277</v>
      </c>
      <c r="Y54" s="152" t="s">
        <v>274</v>
      </c>
      <c r="Z54" s="155" t="s">
        <v>245</v>
      </c>
      <c r="AA54" s="152"/>
      <c r="AB54" s="155">
        <v>1</v>
      </c>
      <c r="AC54" s="159"/>
      <c r="AD54" s="159"/>
      <c r="AE54" s="159"/>
      <c r="AF54" s="159"/>
      <c r="AG54" s="159"/>
      <c r="AH54" s="159"/>
      <c r="AJ54" s="78" t="s">
        <v>212</v>
      </c>
      <c r="AK54" s="78" t="s">
        <v>153</v>
      </c>
    </row>
    <row r="55" spans="1:37" ht="25.5">
      <c r="A55" s="150">
        <v>28</v>
      </c>
      <c r="B55" s="160" t="s">
        <v>205</v>
      </c>
      <c r="C55" s="152" t="s">
        <v>278</v>
      </c>
      <c r="D55" s="153" t="s">
        <v>279</v>
      </c>
      <c r="E55" s="154">
        <v>5</v>
      </c>
      <c r="F55" s="155" t="s">
        <v>187</v>
      </c>
      <c r="G55" s="156"/>
      <c r="H55" s="156">
        <f t="shared" si="0"/>
        <v>0</v>
      </c>
      <c r="I55" s="156"/>
      <c r="J55" s="156">
        <f t="shared" si="1"/>
        <v>0</v>
      </c>
      <c r="K55" s="157">
        <v>5.4000000000000003E-3</v>
      </c>
      <c r="L55" s="157">
        <f t="shared" si="2"/>
        <v>2.7000000000000003E-2</v>
      </c>
      <c r="M55" s="154"/>
      <c r="N55" s="154">
        <f t="shared" si="3"/>
        <v>0</v>
      </c>
      <c r="O55" s="155">
        <v>20</v>
      </c>
      <c r="P55" s="155" t="s">
        <v>280</v>
      </c>
      <c r="Q55" s="154"/>
      <c r="R55" s="154"/>
      <c r="S55" s="154"/>
      <c r="T55" s="158"/>
      <c r="U55" s="158"/>
      <c r="V55" s="158" t="s">
        <v>209</v>
      </c>
      <c r="W55" s="154">
        <v>12.19</v>
      </c>
      <c r="X55" s="152" t="s">
        <v>281</v>
      </c>
      <c r="Y55" s="152" t="s">
        <v>278</v>
      </c>
      <c r="Z55" s="155" t="s">
        <v>245</v>
      </c>
      <c r="AA55" s="152"/>
      <c r="AB55" s="155">
        <v>1</v>
      </c>
      <c r="AC55" s="159"/>
      <c r="AD55" s="159"/>
      <c r="AE55" s="159"/>
      <c r="AF55" s="159"/>
      <c r="AG55" s="159"/>
      <c r="AH55" s="159"/>
      <c r="AJ55" s="78" t="s">
        <v>212</v>
      </c>
      <c r="AK55" s="78" t="s">
        <v>153</v>
      </c>
    </row>
    <row r="56" spans="1:37">
      <c r="A56" s="150">
        <v>29</v>
      </c>
      <c r="B56" s="160" t="s">
        <v>205</v>
      </c>
      <c r="C56" s="152" t="s">
        <v>282</v>
      </c>
      <c r="D56" s="153" t="s">
        <v>283</v>
      </c>
      <c r="E56" s="154">
        <v>6</v>
      </c>
      <c r="F56" s="155" t="s">
        <v>187</v>
      </c>
      <c r="G56" s="156"/>
      <c r="H56" s="156">
        <f t="shared" si="0"/>
        <v>0</v>
      </c>
      <c r="I56" s="156"/>
      <c r="J56" s="156">
        <f t="shared" si="1"/>
        <v>0</v>
      </c>
      <c r="K56" s="157">
        <v>2.1139999999999999E-2</v>
      </c>
      <c r="L56" s="157">
        <f t="shared" si="2"/>
        <v>0.12684000000000001</v>
      </c>
      <c r="M56" s="154"/>
      <c r="N56" s="154">
        <f t="shared" si="3"/>
        <v>0</v>
      </c>
      <c r="O56" s="155">
        <v>20</v>
      </c>
      <c r="P56" s="155" t="s">
        <v>284</v>
      </c>
      <c r="Q56" s="154"/>
      <c r="R56" s="154"/>
      <c r="S56" s="154"/>
      <c r="T56" s="158"/>
      <c r="U56" s="158"/>
      <c r="V56" s="158" t="s">
        <v>209</v>
      </c>
      <c r="W56" s="154">
        <v>3.3540000000000001</v>
      </c>
      <c r="X56" s="152" t="s">
        <v>285</v>
      </c>
      <c r="Y56" s="152" t="s">
        <v>282</v>
      </c>
      <c r="Z56" s="155" t="s">
        <v>211</v>
      </c>
      <c r="AA56" s="152"/>
      <c r="AB56" s="155">
        <v>7</v>
      </c>
      <c r="AC56" s="159"/>
      <c r="AD56" s="159"/>
      <c r="AE56" s="159"/>
      <c r="AF56" s="159"/>
      <c r="AG56" s="159"/>
      <c r="AH56" s="159"/>
      <c r="AJ56" s="78" t="s">
        <v>212</v>
      </c>
      <c r="AK56" s="78" t="s">
        <v>153</v>
      </c>
    </row>
    <row r="57" spans="1:37">
      <c r="A57" s="150">
        <v>30</v>
      </c>
      <c r="B57" s="160" t="s">
        <v>205</v>
      </c>
      <c r="C57" s="152" t="s">
        <v>286</v>
      </c>
      <c r="D57" s="153" t="s">
        <v>287</v>
      </c>
      <c r="E57" s="154">
        <v>8</v>
      </c>
      <c r="F57" s="155" t="s">
        <v>187</v>
      </c>
      <c r="G57" s="156"/>
      <c r="H57" s="156">
        <f t="shared" si="0"/>
        <v>0</v>
      </c>
      <c r="I57" s="156"/>
      <c r="J57" s="156">
        <f t="shared" si="1"/>
        <v>0</v>
      </c>
      <c r="K57" s="157">
        <v>1.128E-2</v>
      </c>
      <c r="L57" s="157">
        <f t="shared" si="2"/>
        <v>9.0240000000000001E-2</v>
      </c>
      <c r="M57" s="154"/>
      <c r="N57" s="154">
        <f t="shared" si="3"/>
        <v>0</v>
      </c>
      <c r="O57" s="155">
        <v>20</v>
      </c>
      <c r="P57" s="155" t="s">
        <v>288</v>
      </c>
      <c r="Q57" s="154"/>
      <c r="R57" s="154"/>
      <c r="S57" s="154"/>
      <c r="T57" s="158"/>
      <c r="U57" s="158"/>
      <c r="V57" s="158" t="s">
        <v>209</v>
      </c>
      <c r="W57" s="154">
        <v>3.968</v>
      </c>
      <c r="X57" s="152" t="s">
        <v>289</v>
      </c>
      <c r="Y57" s="152" t="s">
        <v>286</v>
      </c>
      <c r="Z57" s="155" t="s">
        <v>211</v>
      </c>
      <c r="AA57" s="152"/>
      <c r="AB57" s="155">
        <v>7</v>
      </c>
      <c r="AC57" s="159"/>
      <c r="AD57" s="159"/>
      <c r="AE57" s="159"/>
      <c r="AF57" s="159"/>
      <c r="AG57" s="159"/>
      <c r="AH57" s="159"/>
      <c r="AJ57" s="78" t="s">
        <v>212</v>
      </c>
      <c r="AK57" s="78" t="s">
        <v>153</v>
      </c>
    </row>
    <row r="58" spans="1:37">
      <c r="A58" s="150">
        <v>31</v>
      </c>
      <c r="B58" s="160" t="s">
        <v>205</v>
      </c>
      <c r="C58" s="152" t="s">
        <v>290</v>
      </c>
      <c r="D58" s="153" t="s">
        <v>291</v>
      </c>
      <c r="E58" s="154">
        <v>3</v>
      </c>
      <c r="F58" s="155" t="s">
        <v>187</v>
      </c>
      <c r="G58" s="156"/>
      <c r="H58" s="156">
        <f t="shared" si="0"/>
        <v>0</v>
      </c>
      <c r="I58" s="156"/>
      <c r="J58" s="156">
        <f t="shared" si="1"/>
        <v>0</v>
      </c>
      <c r="K58" s="157">
        <v>4.1700000000000001E-3</v>
      </c>
      <c r="L58" s="157">
        <f t="shared" si="2"/>
        <v>1.251E-2</v>
      </c>
      <c r="M58" s="154"/>
      <c r="N58" s="154">
        <f t="shared" si="3"/>
        <v>0</v>
      </c>
      <c r="O58" s="155">
        <v>20</v>
      </c>
      <c r="P58" s="155" t="s">
        <v>292</v>
      </c>
      <c r="Q58" s="154"/>
      <c r="R58" s="154"/>
      <c r="S58" s="154"/>
      <c r="T58" s="158"/>
      <c r="U58" s="158"/>
      <c r="V58" s="158" t="s">
        <v>209</v>
      </c>
      <c r="W58" s="154">
        <v>0.39900000000000002</v>
      </c>
      <c r="X58" s="152" t="s">
        <v>293</v>
      </c>
      <c r="Y58" s="152" t="s">
        <v>290</v>
      </c>
      <c r="Z58" s="155" t="s">
        <v>245</v>
      </c>
      <c r="AA58" s="152"/>
      <c r="AB58" s="155">
        <v>1</v>
      </c>
      <c r="AC58" s="159"/>
      <c r="AD58" s="159"/>
      <c r="AE58" s="159"/>
      <c r="AF58" s="159"/>
      <c r="AG58" s="159"/>
      <c r="AH58" s="159"/>
      <c r="AJ58" s="78" t="s">
        <v>212</v>
      </c>
      <c r="AK58" s="78" t="s">
        <v>153</v>
      </c>
    </row>
    <row r="59" spans="1:37">
      <c r="A59" s="150">
        <v>32</v>
      </c>
      <c r="B59" s="160" t="s">
        <v>205</v>
      </c>
      <c r="C59" s="152" t="s">
        <v>294</v>
      </c>
      <c r="D59" s="153" t="s">
        <v>295</v>
      </c>
      <c r="E59" s="154">
        <v>7</v>
      </c>
      <c r="F59" s="155" t="s">
        <v>187</v>
      </c>
      <c r="G59" s="156"/>
      <c r="H59" s="156">
        <f t="shared" si="0"/>
        <v>0</v>
      </c>
      <c r="I59" s="156"/>
      <c r="J59" s="156">
        <f t="shared" si="1"/>
        <v>0</v>
      </c>
      <c r="K59" s="157">
        <v>1.8000000000000001E-4</v>
      </c>
      <c r="L59" s="157">
        <f t="shared" si="2"/>
        <v>1.2600000000000001E-3</v>
      </c>
      <c r="M59" s="154"/>
      <c r="N59" s="154">
        <f t="shared" si="3"/>
        <v>0</v>
      </c>
      <c r="O59" s="155">
        <v>20</v>
      </c>
      <c r="P59" s="155" t="s">
        <v>296</v>
      </c>
      <c r="Q59" s="154"/>
      <c r="R59" s="154"/>
      <c r="S59" s="154"/>
      <c r="T59" s="158"/>
      <c r="U59" s="158"/>
      <c r="V59" s="158" t="s">
        <v>209</v>
      </c>
      <c r="W59" s="154">
        <v>0.77</v>
      </c>
      <c r="X59" s="152" t="s">
        <v>297</v>
      </c>
      <c r="Y59" s="152" t="s">
        <v>294</v>
      </c>
      <c r="Z59" s="155" t="s">
        <v>245</v>
      </c>
      <c r="AA59" s="152"/>
      <c r="AB59" s="155">
        <v>1</v>
      </c>
      <c r="AC59" s="159"/>
      <c r="AD59" s="159"/>
      <c r="AE59" s="159"/>
      <c r="AF59" s="159"/>
      <c r="AG59" s="159"/>
      <c r="AH59" s="159"/>
      <c r="AJ59" s="78" t="s">
        <v>212</v>
      </c>
      <c r="AK59" s="78" t="s">
        <v>153</v>
      </c>
    </row>
    <row r="60" spans="1:37">
      <c r="A60" s="150">
        <v>33</v>
      </c>
      <c r="B60" s="160" t="s">
        <v>205</v>
      </c>
      <c r="C60" s="152" t="s">
        <v>298</v>
      </c>
      <c r="D60" s="153" t="s">
        <v>299</v>
      </c>
      <c r="E60" s="154">
        <v>147</v>
      </c>
      <c r="F60" s="155" t="s">
        <v>208</v>
      </c>
      <c r="G60" s="156"/>
      <c r="H60" s="156">
        <f t="shared" si="0"/>
        <v>0</v>
      </c>
      <c r="I60" s="156"/>
      <c r="J60" s="156">
        <f t="shared" si="1"/>
        <v>0</v>
      </c>
      <c r="K60" s="157"/>
      <c r="L60" s="157">
        <f t="shared" si="2"/>
        <v>0</v>
      </c>
      <c r="M60" s="154"/>
      <c r="N60" s="154">
        <f t="shared" si="3"/>
        <v>0</v>
      </c>
      <c r="O60" s="155">
        <v>20</v>
      </c>
      <c r="P60" s="155" t="s">
        <v>300</v>
      </c>
      <c r="Q60" s="154"/>
      <c r="R60" s="154"/>
      <c r="S60" s="154"/>
      <c r="T60" s="158"/>
      <c r="U60" s="158"/>
      <c r="V60" s="158" t="s">
        <v>209</v>
      </c>
      <c r="W60" s="154">
        <v>8.673</v>
      </c>
      <c r="X60" s="152" t="s">
        <v>301</v>
      </c>
      <c r="Y60" s="152" t="s">
        <v>298</v>
      </c>
      <c r="Z60" s="155" t="s">
        <v>211</v>
      </c>
      <c r="AA60" s="152"/>
      <c r="AB60" s="155">
        <v>1</v>
      </c>
      <c r="AC60" s="159"/>
      <c r="AD60" s="159"/>
      <c r="AE60" s="159"/>
      <c r="AF60" s="159"/>
      <c r="AG60" s="159"/>
      <c r="AH60" s="159"/>
      <c r="AJ60" s="78" t="s">
        <v>212</v>
      </c>
      <c r="AK60" s="78" t="s">
        <v>153</v>
      </c>
    </row>
    <row r="61" spans="1:37">
      <c r="A61" s="150">
        <v>34</v>
      </c>
      <c r="B61" s="160" t="s">
        <v>205</v>
      </c>
      <c r="C61" s="152" t="s">
        <v>302</v>
      </c>
      <c r="D61" s="153" t="s">
        <v>303</v>
      </c>
      <c r="E61" s="154">
        <v>221</v>
      </c>
      <c r="F61" s="155" t="s">
        <v>208</v>
      </c>
      <c r="G61" s="156"/>
      <c r="H61" s="156">
        <f t="shared" si="0"/>
        <v>0</v>
      </c>
      <c r="I61" s="156"/>
      <c r="J61" s="156">
        <f t="shared" si="1"/>
        <v>0</v>
      </c>
      <c r="K61" s="157"/>
      <c r="L61" s="157">
        <f t="shared" si="2"/>
        <v>0</v>
      </c>
      <c r="M61" s="154"/>
      <c r="N61" s="154">
        <f t="shared" si="3"/>
        <v>0</v>
      </c>
      <c r="O61" s="155">
        <v>20</v>
      </c>
      <c r="P61" s="155" t="s">
        <v>304</v>
      </c>
      <c r="Q61" s="154"/>
      <c r="R61" s="154"/>
      <c r="S61" s="154"/>
      <c r="T61" s="158"/>
      <c r="U61" s="158"/>
      <c r="V61" s="158" t="s">
        <v>209</v>
      </c>
      <c r="W61" s="154">
        <v>13.039</v>
      </c>
      <c r="X61" s="152" t="s">
        <v>305</v>
      </c>
      <c r="Y61" s="152" t="s">
        <v>302</v>
      </c>
      <c r="Z61" s="155" t="s">
        <v>211</v>
      </c>
      <c r="AA61" s="152"/>
      <c r="AB61" s="155">
        <v>1</v>
      </c>
      <c r="AC61" s="159"/>
      <c r="AD61" s="159"/>
      <c r="AE61" s="159"/>
      <c r="AF61" s="159"/>
      <c r="AG61" s="159"/>
      <c r="AH61" s="159"/>
      <c r="AJ61" s="78" t="s">
        <v>212</v>
      </c>
      <c r="AK61" s="78" t="s">
        <v>153</v>
      </c>
    </row>
    <row r="62" spans="1:37" ht="25.5">
      <c r="A62" s="150">
        <v>35</v>
      </c>
      <c r="B62" s="160" t="s">
        <v>205</v>
      </c>
      <c r="C62" s="152" t="s">
        <v>306</v>
      </c>
      <c r="D62" s="153" t="s">
        <v>307</v>
      </c>
      <c r="E62" s="154">
        <v>1.77</v>
      </c>
      <c r="F62" s="155" t="s">
        <v>308</v>
      </c>
      <c r="G62" s="156"/>
      <c r="H62" s="156">
        <f t="shared" si="0"/>
        <v>0</v>
      </c>
      <c r="I62" s="156"/>
      <c r="J62" s="156">
        <f t="shared" si="1"/>
        <v>0</v>
      </c>
      <c r="K62" s="157"/>
      <c r="L62" s="157">
        <f t="shared" si="2"/>
        <v>0</v>
      </c>
      <c r="M62" s="154"/>
      <c r="N62" s="154">
        <f t="shared" si="3"/>
        <v>0</v>
      </c>
      <c r="O62" s="155">
        <v>20</v>
      </c>
      <c r="P62" s="155" t="s">
        <v>309</v>
      </c>
      <c r="Q62" s="154"/>
      <c r="R62" s="154"/>
      <c r="S62" s="154"/>
      <c r="T62" s="158"/>
      <c r="U62" s="158"/>
      <c r="V62" s="158" t="s">
        <v>209</v>
      </c>
      <c r="W62" s="154">
        <v>2.6960000000000002</v>
      </c>
      <c r="X62" s="152" t="s">
        <v>310</v>
      </c>
      <c r="Y62" s="152" t="s">
        <v>306</v>
      </c>
      <c r="Z62" s="155" t="s">
        <v>311</v>
      </c>
      <c r="AA62" s="152"/>
      <c r="AB62" s="155">
        <v>1</v>
      </c>
      <c r="AC62" s="159"/>
      <c r="AD62" s="159"/>
      <c r="AE62" s="159"/>
      <c r="AF62" s="159"/>
      <c r="AG62" s="159"/>
      <c r="AH62" s="159"/>
      <c r="AJ62" s="78" t="s">
        <v>212</v>
      </c>
      <c r="AK62" s="78" t="s">
        <v>153</v>
      </c>
    </row>
    <row r="63" spans="1:37">
      <c r="A63" s="150"/>
      <c r="B63" s="160"/>
      <c r="C63" s="152"/>
      <c r="D63" s="167" t="s">
        <v>312</v>
      </c>
      <c r="E63" s="168">
        <f>J63</f>
        <v>0</v>
      </c>
      <c r="F63" s="155"/>
      <c r="G63" s="156"/>
      <c r="H63" s="168">
        <f>SUM(H36:H62)</f>
        <v>0</v>
      </c>
      <c r="I63" s="168">
        <f>SUM(I36:I62)</f>
        <v>0</v>
      </c>
      <c r="J63" s="168">
        <f>SUM(J36:J62)</f>
        <v>0</v>
      </c>
      <c r="K63" s="157"/>
      <c r="L63" s="169">
        <f>SUM(L36:L62)</f>
        <v>1.7698200000000002</v>
      </c>
      <c r="M63" s="154"/>
      <c r="N63" s="170">
        <f>SUM(N36:N62)</f>
        <v>0</v>
      </c>
      <c r="O63" s="155"/>
      <c r="P63" s="155"/>
      <c r="Q63" s="154"/>
      <c r="R63" s="154"/>
      <c r="S63" s="154"/>
      <c r="T63" s="158"/>
      <c r="U63" s="158"/>
      <c r="V63" s="158"/>
      <c r="W63" s="154">
        <f>SUM(W36:W62)</f>
        <v>329.601</v>
      </c>
      <c r="X63" s="155"/>
      <c r="Y63" s="155"/>
      <c r="Z63" s="155"/>
      <c r="AA63" s="152"/>
      <c r="AB63" s="155"/>
      <c r="AC63" s="159"/>
      <c r="AD63" s="159"/>
      <c r="AE63" s="159"/>
      <c r="AF63" s="159"/>
      <c r="AG63" s="159"/>
      <c r="AH63" s="159"/>
    </row>
    <row r="64" spans="1:37">
      <c r="A64" s="150"/>
      <c r="B64" s="160"/>
      <c r="C64" s="152"/>
      <c r="D64" s="153"/>
      <c r="E64" s="154"/>
      <c r="F64" s="155"/>
      <c r="G64" s="156"/>
      <c r="H64" s="156"/>
      <c r="I64" s="156"/>
      <c r="J64" s="156"/>
      <c r="K64" s="157"/>
      <c r="L64" s="157"/>
      <c r="M64" s="154"/>
      <c r="N64" s="154"/>
      <c r="O64" s="155"/>
      <c r="P64" s="155"/>
      <c r="Q64" s="154"/>
      <c r="R64" s="154"/>
      <c r="S64" s="154"/>
      <c r="T64" s="158"/>
      <c r="U64" s="158"/>
      <c r="V64" s="158"/>
      <c r="W64" s="154"/>
      <c r="X64" s="155"/>
      <c r="Y64" s="155"/>
      <c r="Z64" s="155"/>
      <c r="AA64" s="152"/>
      <c r="AB64" s="155"/>
      <c r="AC64" s="159"/>
      <c r="AD64" s="159"/>
      <c r="AE64" s="159"/>
      <c r="AF64" s="159"/>
      <c r="AG64" s="159"/>
      <c r="AH64" s="159"/>
    </row>
    <row r="65" spans="1:37">
      <c r="A65" s="150"/>
      <c r="B65" s="152" t="s">
        <v>313</v>
      </c>
      <c r="C65" s="152"/>
      <c r="D65" s="153"/>
      <c r="E65" s="154"/>
      <c r="F65" s="155"/>
      <c r="G65" s="156"/>
      <c r="H65" s="156"/>
      <c r="I65" s="156"/>
      <c r="J65" s="156"/>
      <c r="K65" s="157"/>
      <c r="L65" s="157"/>
      <c r="M65" s="154"/>
      <c r="N65" s="154"/>
      <c r="O65" s="155"/>
      <c r="P65" s="155"/>
      <c r="Q65" s="154"/>
      <c r="R65" s="154"/>
      <c r="S65" s="154"/>
      <c r="T65" s="158"/>
      <c r="U65" s="158"/>
      <c r="V65" s="158"/>
      <c r="W65" s="154"/>
      <c r="X65" s="155"/>
      <c r="Y65" s="155"/>
      <c r="Z65" s="155"/>
      <c r="AA65" s="152"/>
      <c r="AB65" s="155"/>
      <c r="AC65" s="159"/>
      <c r="AD65" s="159"/>
      <c r="AE65" s="159"/>
      <c r="AF65" s="159"/>
      <c r="AG65" s="159"/>
      <c r="AH65" s="159"/>
    </row>
    <row r="66" spans="1:37" ht="25.5">
      <c r="A66" s="150">
        <v>36</v>
      </c>
      <c r="B66" s="160" t="s">
        <v>205</v>
      </c>
      <c r="C66" s="152" t="s">
        <v>314</v>
      </c>
      <c r="D66" s="153" t="s">
        <v>315</v>
      </c>
      <c r="E66" s="154">
        <v>10</v>
      </c>
      <c r="F66" s="155" t="s">
        <v>208</v>
      </c>
      <c r="G66" s="156"/>
      <c r="H66" s="156">
        <f t="shared" ref="H66:H90" si="4">ROUND(E66*G66,2)</f>
        <v>0</v>
      </c>
      <c r="I66" s="156"/>
      <c r="J66" s="156">
        <f t="shared" ref="J66:J90" si="5">ROUND(E66*G66,2)</f>
        <v>0</v>
      </c>
      <c r="K66" s="157">
        <v>5.5700000000000003E-3</v>
      </c>
      <c r="L66" s="157">
        <f t="shared" ref="L66:L90" si="6">E66*K66</f>
        <v>5.57E-2</v>
      </c>
      <c r="M66" s="154"/>
      <c r="N66" s="154">
        <f t="shared" ref="N66:N90" si="7">E66*M66</f>
        <v>0</v>
      </c>
      <c r="O66" s="155">
        <v>20</v>
      </c>
      <c r="P66" s="155" t="s">
        <v>316</v>
      </c>
      <c r="Q66" s="154"/>
      <c r="R66" s="154"/>
      <c r="S66" s="154"/>
      <c r="T66" s="158"/>
      <c r="U66" s="158"/>
      <c r="V66" s="158" t="s">
        <v>209</v>
      </c>
      <c r="W66" s="154">
        <v>3.31</v>
      </c>
      <c r="X66" s="152" t="s">
        <v>317</v>
      </c>
      <c r="Y66" s="152" t="s">
        <v>314</v>
      </c>
      <c r="Z66" s="155" t="s">
        <v>245</v>
      </c>
      <c r="AA66" s="152"/>
      <c r="AB66" s="155">
        <v>1</v>
      </c>
      <c r="AC66" s="159"/>
      <c r="AD66" s="159"/>
      <c r="AE66" s="159"/>
      <c r="AF66" s="159"/>
      <c r="AG66" s="159"/>
      <c r="AH66" s="159"/>
      <c r="AJ66" s="78" t="s">
        <v>212</v>
      </c>
      <c r="AK66" s="78" t="s">
        <v>153</v>
      </c>
    </row>
    <row r="67" spans="1:37" ht="25.5">
      <c r="A67" s="150">
        <v>37</v>
      </c>
      <c r="B67" s="160" t="s">
        <v>205</v>
      </c>
      <c r="C67" s="152" t="s">
        <v>318</v>
      </c>
      <c r="D67" s="153" t="s">
        <v>319</v>
      </c>
      <c r="E67" s="154">
        <v>171</v>
      </c>
      <c r="F67" s="155" t="s">
        <v>208</v>
      </c>
      <c r="G67" s="156"/>
      <c r="H67" s="156">
        <f t="shared" si="4"/>
        <v>0</v>
      </c>
      <c r="I67" s="156"/>
      <c r="J67" s="156">
        <f t="shared" si="5"/>
        <v>0</v>
      </c>
      <c r="K67" s="157">
        <v>2.3000000000000001E-4</v>
      </c>
      <c r="L67" s="157">
        <f t="shared" si="6"/>
        <v>3.9330000000000004E-2</v>
      </c>
      <c r="M67" s="154"/>
      <c r="N67" s="154">
        <f t="shared" si="7"/>
        <v>0</v>
      </c>
      <c r="O67" s="155">
        <v>20</v>
      </c>
      <c r="P67" s="155" t="s">
        <v>320</v>
      </c>
      <c r="Q67" s="154"/>
      <c r="R67" s="154"/>
      <c r="S67" s="154"/>
      <c r="T67" s="158"/>
      <c r="U67" s="158"/>
      <c r="V67" s="158" t="s">
        <v>209</v>
      </c>
      <c r="W67" s="154">
        <v>60.875999999999998</v>
      </c>
      <c r="X67" s="152" t="s">
        <v>318</v>
      </c>
      <c r="Y67" s="152" t="s">
        <v>318</v>
      </c>
      <c r="Z67" s="155" t="s">
        <v>211</v>
      </c>
      <c r="AA67" s="152"/>
      <c r="AB67" s="155">
        <v>1</v>
      </c>
      <c r="AC67" s="159"/>
      <c r="AD67" s="159"/>
      <c r="AE67" s="159"/>
      <c r="AF67" s="159"/>
      <c r="AG67" s="159"/>
      <c r="AH67" s="159"/>
      <c r="AJ67" s="78" t="s">
        <v>212</v>
      </c>
      <c r="AK67" s="78" t="s">
        <v>153</v>
      </c>
    </row>
    <row r="68" spans="1:37" ht="25.5">
      <c r="A68" s="150">
        <v>38</v>
      </c>
      <c r="B68" s="160" t="s">
        <v>205</v>
      </c>
      <c r="C68" s="152" t="s">
        <v>321</v>
      </c>
      <c r="D68" s="153" t="s">
        <v>322</v>
      </c>
      <c r="E68" s="154">
        <v>98</v>
      </c>
      <c r="F68" s="155" t="s">
        <v>208</v>
      </c>
      <c r="G68" s="156"/>
      <c r="H68" s="156">
        <f t="shared" si="4"/>
        <v>0</v>
      </c>
      <c r="I68" s="156"/>
      <c r="J68" s="156">
        <f t="shared" si="5"/>
        <v>0</v>
      </c>
      <c r="K68" s="157">
        <v>2.2000000000000001E-4</v>
      </c>
      <c r="L68" s="157">
        <f t="shared" si="6"/>
        <v>2.1559999999999999E-2</v>
      </c>
      <c r="M68" s="154"/>
      <c r="N68" s="154">
        <f t="shared" si="7"/>
        <v>0</v>
      </c>
      <c r="O68" s="155">
        <v>20</v>
      </c>
      <c r="P68" s="155" t="s">
        <v>323</v>
      </c>
      <c r="Q68" s="154"/>
      <c r="R68" s="154"/>
      <c r="S68" s="154"/>
      <c r="T68" s="158"/>
      <c r="U68" s="158"/>
      <c r="V68" s="158" t="s">
        <v>209</v>
      </c>
      <c r="W68" s="154">
        <v>48.804000000000002</v>
      </c>
      <c r="X68" s="152" t="s">
        <v>324</v>
      </c>
      <c r="Y68" s="152" t="s">
        <v>321</v>
      </c>
      <c r="Z68" s="155" t="s">
        <v>211</v>
      </c>
      <c r="AA68" s="152"/>
      <c r="AB68" s="155">
        <v>1</v>
      </c>
      <c r="AC68" s="159"/>
      <c r="AD68" s="159"/>
      <c r="AE68" s="159"/>
      <c r="AF68" s="159"/>
      <c r="AG68" s="159"/>
      <c r="AH68" s="159"/>
      <c r="AJ68" s="78" t="s">
        <v>212</v>
      </c>
      <c r="AK68" s="78" t="s">
        <v>153</v>
      </c>
    </row>
    <row r="69" spans="1:37" ht="25.5">
      <c r="A69" s="150">
        <v>39</v>
      </c>
      <c r="B69" s="160" t="s">
        <v>205</v>
      </c>
      <c r="C69" s="152" t="s">
        <v>325</v>
      </c>
      <c r="D69" s="153" t="s">
        <v>326</v>
      </c>
      <c r="E69" s="154">
        <v>76</v>
      </c>
      <c r="F69" s="155" t="s">
        <v>208</v>
      </c>
      <c r="G69" s="156"/>
      <c r="H69" s="156">
        <f t="shared" si="4"/>
        <v>0</v>
      </c>
      <c r="I69" s="156"/>
      <c r="J69" s="156">
        <f t="shared" si="5"/>
        <v>0</v>
      </c>
      <c r="K69" s="157">
        <v>4.8999999999999998E-4</v>
      </c>
      <c r="L69" s="157">
        <f t="shared" si="6"/>
        <v>3.7239999999999995E-2</v>
      </c>
      <c r="M69" s="154"/>
      <c r="N69" s="154">
        <f t="shared" si="7"/>
        <v>0</v>
      </c>
      <c r="O69" s="155">
        <v>20</v>
      </c>
      <c r="P69" s="155" t="s">
        <v>327</v>
      </c>
      <c r="Q69" s="154"/>
      <c r="R69" s="154"/>
      <c r="S69" s="154"/>
      <c r="T69" s="158"/>
      <c r="U69" s="158"/>
      <c r="V69" s="158" t="s">
        <v>209</v>
      </c>
      <c r="W69" s="154">
        <v>49.475999999999999</v>
      </c>
      <c r="X69" s="152" t="s">
        <v>325</v>
      </c>
      <c r="Y69" s="152" t="s">
        <v>325</v>
      </c>
      <c r="Z69" s="155" t="s">
        <v>211</v>
      </c>
      <c r="AA69" s="152"/>
      <c r="AB69" s="155">
        <v>1</v>
      </c>
      <c r="AC69" s="159"/>
      <c r="AD69" s="159"/>
      <c r="AE69" s="159"/>
      <c r="AF69" s="159"/>
      <c r="AG69" s="159"/>
      <c r="AH69" s="159"/>
      <c r="AJ69" s="78" t="s">
        <v>212</v>
      </c>
      <c r="AK69" s="78" t="s">
        <v>153</v>
      </c>
    </row>
    <row r="70" spans="1:37" ht="25.5">
      <c r="A70" s="150">
        <v>40</v>
      </c>
      <c r="B70" s="160" t="s">
        <v>205</v>
      </c>
      <c r="C70" s="152" t="s">
        <v>328</v>
      </c>
      <c r="D70" s="153" t="s">
        <v>329</v>
      </c>
      <c r="E70" s="154">
        <v>52</v>
      </c>
      <c r="F70" s="155" t="s">
        <v>208</v>
      </c>
      <c r="G70" s="156"/>
      <c r="H70" s="156">
        <f t="shared" si="4"/>
        <v>0</v>
      </c>
      <c r="I70" s="156"/>
      <c r="J70" s="156">
        <f t="shared" si="5"/>
        <v>0</v>
      </c>
      <c r="K70" s="157">
        <v>6.3000000000000003E-4</v>
      </c>
      <c r="L70" s="157">
        <f t="shared" si="6"/>
        <v>3.2760000000000004E-2</v>
      </c>
      <c r="M70" s="154"/>
      <c r="N70" s="154">
        <f t="shared" si="7"/>
        <v>0</v>
      </c>
      <c r="O70" s="155">
        <v>20</v>
      </c>
      <c r="P70" s="155" t="s">
        <v>330</v>
      </c>
      <c r="Q70" s="154"/>
      <c r="R70" s="154"/>
      <c r="S70" s="154"/>
      <c r="T70" s="158"/>
      <c r="U70" s="158"/>
      <c r="V70" s="158" t="s">
        <v>209</v>
      </c>
      <c r="W70" s="154">
        <v>39.832000000000001</v>
      </c>
      <c r="X70" s="152" t="s">
        <v>331</v>
      </c>
      <c r="Y70" s="152" t="s">
        <v>328</v>
      </c>
      <c r="Z70" s="155" t="s">
        <v>211</v>
      </c>
      <c r="AA70" s="152"/>
      <c r="AB70" s="155">
        <v>1</v>
      </c>
      <c r="AC70" s="159"/>
      <c r="AD70" s="159"/>
      <c r="AE70" s="159"/>
      <c r="AF70" s="159"/>
      <c r="AG70" s="159"/>
      <c r="AH70" s="159"/>
      <c r="AJ70" s="78" t="s">
        <v>212</v>
      </c>
      <c r="AK70" s="78" t="s">
        <v>153</v>
      </c>
    </row>
    <row r="71" spans="1:37" ht="25.5">
      <c r="A71" s="150">
        <v>41</v>
      </c>
      <c r="B71" s="160" t="s">
        <v>205</v>
      </c>
      <c r="C71" s="152" t="s">
        <v>332</v>
      </c>
      <c r="D71" s="153" t="s">
        <v>333</v>
      </c>
      <c r="E71" s="154">
        <v>15</v>
      </c>
      <c r="F71" s="155" t="s">
        <v>208</v>
      </c>
      <c r="G71" s="156"/>
      <c r="H71" s="156">
        <f t="shared" si="4"/>
        <v>0</v>
      </c>
      <c r="I71" s="156"/>
      <c r="J71" s="156">
        <f t="shared" si="5"/>
        <v>0</v>
      </c>
      <c r="K71" s="157">
        <v>9.7000000000000005E-4</v>
      </c>
      <c r="L71" s="157">
        <f t="shared" si="6"/>
        <v>1.455E-2</v>
      </c>
      <c r="M71" s="154"/>
      <c r="N71" s="154">
        <f t="shared" si="7"/>
        <v>0</v>
      </c>
      <c r="O71" s="155">
        <v>20</v>
      </c>
      <c r="P71" s="155" t="s">
        <v>334</v>
      </c>
      <c r="Q71" s="154"/>
      <c r="R71" s="154"/>
      <c r="S71" s="154"/>
      <c r="T71" s="158"/>
      <c r="U71" s="158"/>
      <c r="V71" s="158" t="s">
        <v>209</v>
      </c>
      <c r="W71" s="154">
        <v>12.72</v>
      </c>
      <c r="X71" s="152" t="s">
        <v>335</v>
      </c>
      <c r="Y71" s="152" t="s">
        <v>332</v>
      </c>
      <c r="Z71" s="155" t="s">
        <v>211</v>
      </c>
      <c r="AA71" s="152"/>
      <c r="AB71" s="155">
        <v>1</v>
      </c>
      <c r="AC71" s="159"/>
      <c r="AD71" s="159"/>
      <c r="AE71" s="159"/>
      <c r="AF71" s="159"/>
      <c r="AG71" s="159"/>
      <c r="AH71" s="159"/>
      <c r="AJ71" s="78" t="s">
        <v>212</v>
      </c>
      <c r="AK71" s="78" t="s">
        <v>153</v>
      </c>
    </row>
    <row r="72" spans="1:37">
      <c r="A72" s="150">
        <v>43</v>
      </c>
      <c r="B72" s="160" t="s">
        <v>205</v>
      </c>
      <c r="C72" s="152" t="s">
        <v>336</v>
      </c>
      <c r="D72" s="153" t="s">
        <v>337</v>
      </c>
      <c r="E72" s="154">
        <v>171</v>
      </c>
      <c r="F72" s="155" t="s">
        <v>208</v>
      </c>
      <c r="G72" s="156"/>
      <c r="H72" s="156">
        <f t="shared" si="4"/>
        <v>0</v>
      </c>
      <c r="I72" s="156"/>
      <c r="J72" s="156">
        <f t="shared" si="5"/>
        <v>0</v>
      </c>
      <c r="K72" s="157">
        <v>9.0000000000000006E-5</v>
      </c>
      <c r="L72" s="157">
        <f t="shared" si="6"/>
        <v>1.5390000000000001E-2</v>
      </c>
      <c r="M72" s="154"/>
      <c r="N72" s="154">
        <f t="shared" si="7"/>
        <v>0</v>
      </c>
      <c r="O72" s="155">
        <v>20</v>
      </c>
      <c r="P72" s="155" t="s">
        <v>338</v>
      </c>
      <c r="Q72" s="154"/>
      <c r="R72" s="154"/>
      <c r="S72" s="154"/>
      <c r="T72" s="158"/>
      <c r="U72" s="158"/>
      <c r="V72" s="158" t="s">
        <v>209</v>
      </c>
      <c r="W72" s="154">
        <v>8.7210000000000001</v>
      </c>
      <c r="X72" s="152" t="s">
        <v>339</v>
      </c>
      <c r="Y72" s="152" t="s">
        <v>336</v>
      </c>
      <c r="Z72" s="155" t="s">
        <v>211</v>
      </c>
      <c r="AA72" s="152"/>
      <c r="AB72" s="155">
        <v>1</v>
      </c>
      <c r="AC72" s="159"/>
      <c r="AD72" s="159"/>
      <c r="AE72" s="159"/>
      <c r="AF72" s="159"/>
      <c r="AG72" s="159"/>
      <c r="AH72" s="159"/>
      <c r="AJ72" s="78" t="s">
        <v>212</v>
      </c>
      <c r="AK72" s="78" t="s">
        <v>153</v>
      </c>
    </row>
    <row r="73" spans="1:37">
      <c r="A73" s="150">
        <v>43</v>
      </c>
      <c r="B73" s="160" t="s">
        <v>205</v>
      </c>
      <c r="C73" s="152" t="s">
        <v>340</v>
      </c>
      <c r="D73" s="153" t="s">
        <v>341</v>
      </c>
      <c r="E73" s="154">
        <v>98</v>
      </c>
      <c r="F73" s="155" t="s">
        <v>208</v>
      </c>
      <c r="G73" s="156"/>
      <c r="H73" s="156">
        <f t="shared" si="4"/>
        <v>0</v>
      </c>
      <c r="I73" s="156"/>
      <c r="J73" s="156">
        <f t="shared" si="5"/>
        <v>0</v>
      </c>
      <c r="K73" s="157">
        <v>6.0000000000000002E-5</v>
      </c>
      <c r="L73" s="157">
        <f t="shared" si="6"/>
        <v>5.8799999999999998E-3</v>
      </c>
      <c r="M73" s="154"/>
      <c r="N73" s="154">
        <f t="shared" si="7"/>
        <v>0</v>
      </c>
      <c r="O73" s="155">
        <v>20</v>
      </c>
      <c r="P73" s="155" t="s">
        <v>338</v>
      </c>
      <c r="Q73" s="154"/>
      <c r="R73" s="154"/>
      <c r="S73" s="154"/>
      <c r="T73" s="158"/>
      <c r="U73" s="158"/>
      <c r="V73" s="158" t="s">
        <v>209</v>
      </c>
      <c r="W73" s="154">
        <v>5.194</v>
      </c>
      <c r="X73" s="152" t="s">
        <v>340</v>
      </c>
      <c r="Y73" s="152" t="s">
        <v>340</v>
      </c>
      <c r="Z73" s="155" t="s">
        <v>211</v>
      </c>
      <c r="AA73" s="152"/>
      <c r="AB73" s="155">
        <v>7</v>
      </c>
      <c r="AC73" s="159"/>
      <c r="AD73" s="159"/>
      <c r="AE73" s="159"/>
      <c r="AF73" s="159"/>
      <c r="AG73" s="159"/>
      <c r="AH73" s="159"/>
      <c r="AJ73" s="78" t="s">
        <v>212</v>
      </c>
      <c r="AK73" s="78" t="s">
        <v>153</v>
      </c>
    </row>
    <row r="74" spans="1:37">
      <c r="A74" s="150">
        <v>44</v>
      </c>
      <c r="B74" s="160" t="s">
        <v>205</v>
      </c>
      <c r="C74" s="152" t="s">
        <v>342</v>
      </c>
      <c r="D74" s="153" t="s">
        <v>343</v>
      </c>
      <c r="E74" s="154">
        <v>76</v>
      </c>
      <c r="F74" s="155" t="s">
        <v>208</v>
      </c>
      <c r="G74" s="156"/>
      <c r="H74" s="156">
        <f t="shared" si="4"/>
        <v>0</v>
      </c>
      <c r="I74" s="156"/>
      <c r="J74" s="156">
        <f t="shared" si="5"/>
        <v>0</v>
      </c>
      <c r="K74" s="157">
        <v>6.9999999999999994E-5</v>
      </c>
      <c r="L74" s="157">
        <f t="shared" si="6"/>
        <v>5.3199999999999992E-3</v>
      </c>
      <c r="M74" s="154"/>
      <c r="N74" s="154">
        <f t="shared" si="7"/>
        <v>0</v>
      </c>
      <c r="O74" s="155">
        <v>20</v>
      </c>
      <c r="P74" s="155" t="s">
        <v>344</v>
      </c>
      <c r="Q74" s="154"/>
      <c r="R74" s="154"/>
      <c r="S74" s="154"/>
      <c r="T74" s="158"/>
      <c r="U74" s="158"/>
      <c r="V74" s="158" t="s">
        <v>209</v>
      </c>
      <c r="W74" s="154">
        <v>4.18</v>
      </c>
      <c r="X74" s="152" t="s">
        <v>342</v>
      </c>
      <c r="Y74" s="152" t="s">
        <v>342</v>
      </c>
      <c r="Z74" s="155" t="s">
        <v>211</v>
      </c>
      <c r="AA74" s="152"/>
      <c r="AB74" s="155">
        <v>7</v>
      </c>
      <c r="AC74" s="159"/>
      <c r="AD74" s="159"/>
      <c r="AE74" s="159"/>
      <c r="AF74" s="159"/>
      <c r="AG74" s="159"/>
      <c r="AH74" s="159"/>
      <c r="AJ74" s="78" t="s">
        <v>212</v>
      </c>
      <c r="AK74" s="78" t="s">
        <v>153</v>
      </c>
    </row>
    <row r="75" spans="1:37">
      <c r="A75" s="150">
        <v>45</v>
      </c>
      <c r="B75" s="160" t="s">
        <v>205</v>
      </c>
      <c r="C75" s="152" t="s">
        <v>345</v>
      </c>
      <c r="D75" s="153" t="s">
        <v>346</v>
      </c>
      <c r="E75" s="154">
        <v>52</v>
      </c>
      <c r="F75" s="155" t="s">
        <v>208</v>
      </c>
      <c r="G75" s="156"/>
      <c r="H75" s="156">
        <f t="shared" si="4"/>
        <v>0</v>
      </c>
      <c r="I75" s="156"/>
      <c r="J75" s="156">
        <f t="shared" si="5"/>
        <v>0</v>
      </c>
      <c r="K75" s="157">
        <v>1.4999999999999999E-4</v>
      </c>
      <c r="L75" s="157">
        <f t="shared" si="6"/>
        <v>7.7999999999999996E-3</v>
      </c>
      <c r="M75" s="154"/>
      <c r="N75" s="154">
        <f t="shared" si="7"/>
        <v>0</v>
      </c>
      <c r="O75" s="155">
        <v>20</v>
      </c>
      <c r="P75" s="155" t="s">
        <v>347</v>
      </c>
      <c r="Q75" s="154"/>
      <c r="R75" s="154"/>
      <c r="S75" s="154"/>
      <c r="T75" s="158"/>
      <c r="U75" s="158"/>
      <c r="V75" s="158" t="s">
        <v>209</v>
      </c>
      <c r="W75" s="154">
        <v>2.964</v>
      </c>
      <c r="X75" s="152" t="s">
        <v>348</v>
      </c>
      <c r="Y75" s="152" t="s">
        <v>345</v>
      </c>
      <c r="Z75" s="155" t="s">
        <v>211</v>
      </c>
      <c r="AA75" s="152"/>
      <c r="AB75" s="155">
        <v>7</v>
      </c>
      <c r="AC75" s="159"/>
      <c r="AD75" s="159"/>
      <c r="AE75" s="159"/>
      <c r="AF75" s="159"/>
      <c r="AG75" s="159"/>
      <c r="AH75" s="159"/>
      <c r="AJ75" s="78" t="s">
        <v>212</v>
      </c>
      <c r="AK75" s="78" t="s">
        <v>153</v>
      </c>
    </row>
    <row r="76" spans="1:37">
      <c r="A76" s="150">
        <v>46</v>
      </c>
      <c r="B76" s="160" t="s">
        <v>205</v>
      </c>
      <c r="C76" s="152" t="s">
        <v>349</v>
      </c>
      <c r="D76" s="153" t="s">
        <v>350</v>
      </c>
      <c r="E76" s="154">
        <v>15</v>
      </c>
      <c r="F76" s="155" t="s">
        <v>208</v>
      </c>
      <c r="G76" s="156"/>
      <c r="H76" s="156">
        <f t="shared" si="4"/>
        <v>0</v>
      </c>
      <c r="I76" s="156"/>
      <c r="J76" s="156">
        <f t="shared" si="5"/>
        <v>0</v>
      </c>
      <c r="K76" s="157">
        <v>1.4999999999999999E-4</v>
      </c>
      <c r="L76" s="157">
        <f t="shared" si="6"/>
        <v>2.2499999999999998E-3</v>
      </c>
      <c r="M76" s="154"/>
      <c r="N76" s="154">
        <f t="shared" si="7"/>
        <v>0</v>
      </c>
      <c r="O76" s="155">
        <v>20</v>
      </c>
      <c r="P76" s="155" t="s">
        <v>351</v>
      </c>
      <c r="Q76" s="154"/>
      <c r="R76" s="154"/>
      <c r="S76" s="154"/>
      <c r="T76" s="158"/>
      <c r="U76" s="158"/>
      <c r="V76" s="158" t="s">
        <v>209</v>
      </c>
      <c r="W76" s="154">
        <v>0.88500000000000001</v>
      </c>
      <c r="X76" s="152" t="s">
        <v>352</v>
      </c>
      <c r="Y76" s="152" t="s">
        <v>349</v>
      </c>
      <c r="Z76" s="155" t="s">
        <v>211</v>
      </c>
      <c r="AA76" s="152"/>
      <c r="AB76" s="155">
        <v>7</v>
      </c>
      <c r="AC76" s="159"/>
      <c r="AD76" s="159"/>
      <c r="AE76" s="159"/>
      <c r="AF76" s="159"/>
      <c r="AG76" s="159"/>
      <c r="AH76" s="159"/>
      <c r="AJ76" s="78" t="s">
        <v>212</v>
      </c>
      <c r="AK76" s="78" t="s">
        <v>153</v>
      </c>
    </row>
    <row r="77" spans="1:37">
      <c r="A77" s="150">
        <v>47</v>
      </c>
      <c r="B77" s="160" t="s">
        <v>205</v>
      </c>
      <c r="C77" s="152" t="s">
        <v>353</v>
      </c>
      <c r="D77" s="153" t="s">
        <v>354</v>
      </c>
      <c r="E77" s="154">
        <v>10</v>
      </c>
      <c r="F77" s="155" t="s">
        <v>208</v>
      </c>
      <c r="G77" s="156"/>
      <c r="H77" s="156">
        <f t="shared" si="4"/>
        <v>0</v>
      </c>
      <c r="I77" s="156"/>
      <c r="J77" s="156">
        <f t="shared" si="5"/>
        <v>0</v>
      </c>
      <c r="K77" s="157">
        <v>2.2000000000000001E-4</v>
      </c>
      <c r="L77" s="157">
        <f t="shared" si="6"/>
        <v>2.2000000000000001E-3</v>
      </c>
      <c r="M77" s="154"/>
      <c r="N77" s="154">
        <f t="shared" si="7"/>
        <v>0</v>
      </c>
      <c r="O77" s="155">
        <v>20</v>
      </c>
      <c r="P77" s="155" t="s">
        <v>355</v>
      </c>
      <c r="Q77" s="154"/>
      <c r="R77" s="154"/>
      <c r="S77" s="154"/>
      <c r="T77" s="158"/>
      <c r="U77" s="158"/>
      <c r="V77" s="158" t="s">
        <v>209</v>
      </c>
      <c r="W77" s="154">
        <v>0.63</v>
      </c>
      <c r="X77" s="152" t="s">
        <v>356</v>
      </c>
      <c r="Y77" s="152" t="s">
        <v>353</v>
      </c>
      <c r="Z77" s="155" t="s">
        <v>211</v>
      </c>
      <c r="AA77" s="152"/>
      <c r="AB77" s="155">
        <v>7</v>
      </c>
      <c r="AC77" s="159"/>
      <c r="AD77" s="159"/>
      <c r="AE77" s="159"/>
      <c r="AF77" s="159"/>
      <c r="AG77" s="159"/>
      <c r="AH77" s="159"/>
      <c r="AJ77" s="78" t="s">
        <v>212</v>
      </c>
      <c r="AK77" s="78" t="s">
        <v>153</v>
      </c>
    </row>
    <row r="78" spans="1:37" ht="25.5">
      <c r="A78" s="150">
        <v>49</v>
      </c>
      <c r="B78" s="160" t="s">
        <v>205</v>
      </c>
      <c r="C78" s="152" t="s">
        <v>357</v>
      </c>
      <c r="D78" s="153" t="s">
        <v>358</v>
      </c>
      <c r="E78" s="154">
        <v>44</v>
      </c>
      <c r="F78" s="155" t="s">
        <v>187</v>
      </c>
      <c r="G78" s="156"/>
      <c r="H78" s="156">
        <f t="shared" si="4"/>
        <v>0</v>
      </c>
      <c r="I78" s="156"/>
      <c r="J78" s="156">
        <f t="shared" si="5"/>
        <v>0</v>
      </c>
      <c r="K78" s="157">
        <v>7.2999999999999996E-4</v>
      </c>
      <c r="L78" s="157">
        <f t="shared" si="6"/>
        <v>3.2119999999999996E-2</v>
      </c>
      <c r="M78" s="154"/>
      <c r="N78" s="154">
        <f t="shared" si="7"/>
        <v>0</v>
      </c>
      <c r="O78" s="155">
        <v>20</v>
      </c>
      <c r="P78" s="155" t="s">
        <v>359</v>
      </c>
      <c r="Q78" s="154"/>
      <c r="R78" s="154"/>
      <c r="S78" s="154"/>
      <c r="T78" s="158"/>
      <c r="U78" s="158"/>
      <c r="V78" s="158" t="s">
        <v>209</v>
      </c>
      <c r="W78" s="154">
        <v>12.628</v>
      </c>
      <c r="X78" s="152" t="s">
        <v>360</v>
      </c>
      <c r="Y78" s="152" t="s">
        <v>357</v>
      </c>
      <c r="Z78" s="155" t="s">
        <v>211</v>
      </c>
      <c r="AA78" s="152"/>
      <c r="AB78" s="155">
        <v>1</v>
      </c>
      <c r="AC78" s="159"/>
      <c r="AD78" s="159"/>
      <c r="AE78" s="159"/>
      <c r="AF78" s="159"/>
      <c r="AG78" s="159"/>
      <c r="AH78" s="159"/>
      <c r="AJ78" s="78" t="s">
        <v>212</v>
      </c>
      <c r="AK78" s="78" t="s">
        <v>153</v>
      </c>
    </row>
    <row r="79" spans="1:37" ht="25.5">
      <c r="A79" s="150">
        <v>50</v>
      </c>
      <c r="B79" s="160" t="s">
        <v>205</v>
      </c>
      <c r="C79" s="152" t="s">
        <v>361</v>
      </c>
      <c r="D79" s="153" t="s">
        <v>362</v>
      </c>
      <c r="E79" s="154">
        <v>7</v>
      </c>
      <c r="F79" s="155" t="s">
        <v>363</v>
      </c>
      <c r="G79" s="156"/>
      <c r="H79" s="156">
        <f t="shared" si="4"/>
        <v>0</v>
      </c>
      <c r="I79" s="156"/>
      <c r="J79" s="156">
        <f t="shared" si="5"/>
        <v>0</v>
      </c>
      <c r="K79" s="157">
        <v>1.7600000000000001E-3</v>
      </c>
      <c r="L79" s="157">
        <f t="shared" si="6"/>
        <v>1.2320000000000001E-2</v>
      </c>
      <c r="M79" s="154"/>
      <c r="N79" s="154">
        <f t="shared" si="7"/>
        <v>0</v>
      </c>
      <c r="O79" s="155">
        <v>20</v>
      </c>
      <c r="P79" s="155" t="s">
        <v>364</v>
      </c>
      <c r="Q79" s="154"/>
      <c r="R79" s="154"/>
      <c r="S79" s="154"/>
      <c r="T79" s="158"/>
      <c r="U79" s="158"/>
      <c r="V79" s="158" t="s">
        <v>209</v>
      </c>
      <c r="W79" s="154">
        <v>3.9830000000000001</v>
      </c>
      <c r="X79" s="152" t="s">
        <v>365</v>
      </c>
      <c r="Y79" s="152" t="s">
        <v>361</v>
      </c>
      <c r="Z79" s="155" t="s">
        <v>211</v>
      </c>
      <c r="AA79" s="152"/>
      <c r="AB79" s="155">
        <v>1</v>
      </c>
      <c r="AC79" s="159"/>
      <c r="AD79" s="159"/>
      <c r="AE79" s="159"/>
      <c r="AF79" s="159"/>
      <c r="AG79" s="159"/>
      <c r="AH79" s="159"/>
      <c r="AJ79" s="78" t="s">
        <v>212</v>
      </c>
      <c r="AK79" s="78" t="s">
        <v>153</v>
      </c>
    </row>
    <row r="80" spans="1:37">
      <c r="A80" s="150">
        <v>50</v>
      </c>
      <c r="B80" s="160" t="s">
        <v>205</v>
      </c>
      <c r="C80" s="152" t="s">
        <v>366</v>
      </c>
      <c r="D80" s="153" t="s">
        <v>367</v>
      </c>
      <c r="E80" s="154">
        <v>46</v>
      </c>
      <c r="F80" s="155" t="s">
        <v>187</v>
      </c>
      <c r="G80" s="156"/>
      <c r="H80" s="156">
        <f t="shared" si="4"/>
        <v>0</v>
      </c>
      <c r="I80" s="156"/>
      <c r="J80" s="156">
        <f t="shared" si="5"/>
        <v>0</v>
      </c>
      <c r="K80" s="157">
        <v>3.5E-4</v>
      </c>
      <c r="L80" s="157">
        <f t="shared" si="6"/>
        <v>1.61E-2</v>
      </c>
      <c r="M80" s="154"/>
      <c r="N80" s="154">
        <f t="shared" si="7"/>
        <v>0</v>
      </c>
      <c r="O80" s="155">
        <v>20</v>
      </c>
      <c r="P80" s="155" t="s">
        <v>364</v>
      </c>
      <c r="Q80" s="154"/>
      <c r="R80" s="154"/>
      <c r="S80" s="154"/>
      <c r="T80" s="158"/>
      <c r="U80" s="158"/>
      <c r="V80" s="158" t="s">
        <v>209</v>
      </c>
      <c r="W80" s="154">
        <v>7.6360000000000001</v>
      </c>
      <c r="X80" s="152" t="s">
        <v>366</v>
      </c>
      <c r="Y80" s="152" t="s">
        <v>366</v>
      </c>
      <c r="Z80" s="155" t="s">
        <v>211</v>
      </c>
      <c r="AA80" s="152"/>
      <c r="AB80" s="155">
        <v>1</v>
      </c>
      <c r="AC80" s="159"/>
      <c r="AD80" s="159"/>
      <c r="AE80" s="159"/>
      <c r="AF80" s="159"/>
      <c r="AG80" s="159"/>
      <c r="AH80" s="159"/>
      <c r="AJ80" s="78" t="s">
        <v>212</v>
      </c>
      <c r="AK80" s="78" t="s">
        <v>153</v>
      </c>
    </row>
    <row r="81" spans="1:37">
      <c r="A81" s="150">
        <v>52</v>
      </c>
      <c r="B81" s="160" t="s">
        <v>205</v>
      </c>
      <c r="C81" s="152" t="s">
        <v>368</v>
      </c>
      <c r="D81" s="153" t="s">
        <v>369</v>
      </c>
      <c r="E81" s="154">
        <v>4</v>
      </c>
      <c r="F81" s="155" t="s">
        <v>187</v>
      </c>
      <c r="G81" s="156"/>
      <c r="H81" s="156">
        <f t="shared" si="4"/>
        <v>0</v>
      </c>
      <c r="I81" s="156"/>
      <c r="J81" s="156">
        <f t="shared" si="5"/>
        <v>0</v>
      </c>
      <c r="K81" s="157">
        <v>5.6999999999999998E-4</v>
      </c>
      <c r="L81" s="157">
        <f t="shared" si="6"/>
        <v>2.2799999999999999E-3</v>
      </c>
      <c r="M81" s="154"/>
      <c r="N81" s="154">
        <f t="shared" si="7"/>
        <v>0</v>
      </c>
      <c r="O81" s="155">
        <v>20</v>
      </c>
      <c r="P81" s="155" t="s">
        <v>370</v>
      </c>
      <c r="Q81" s="154"/>
      <c r="R81" s="154"/>
      <c r="S81" s="154"/>
      <c r="T81" s="158"/>
      <c r="U81" s="158"/>
      <c r="V81" s="158" t="s">
        <v>209</v>
      </c>
      <c r="W81" s="154">
        <v>0.82799999999999996</v>
      </c>
      <c r="X81" s="152" t="s">
        <v>371</v>
      </c>
      <c r="Y81" s="152" t="s">
        <v>368</v>
      </c>
      <c r="Z81" s="155" t="s">
        <v>211</v>
      </c>
      <c r="AA81" s="152"/>
      <c r="AB81" s="155">
        <v>1</v>
      </c>
      <c r="AC81" s="159"/>
      <c r="AD81" s="159"/>
      <c r="AE81" s="159"/>
      <c r="AF81" s="159"/>
      <c r="AG81" s="159"/>
      <c r="AH81" s="159"/>
      <c r="AJ81" s="78" t="s">
        <v>212</v>
      </c>
      <c r="AK81" s="78" t="s">
        <v>153</v>
      </c>
    </row>
    <row r="82" spans="1:37">
      <c r="A82" s="150">
        <v>54</v>
      </c>
      <c r="B82" s="160" t="s">
        <v>205</v>
      </c>
      <c r="C82" s="152" t="s">
        <v>372</v>
      </c>
      <c r="D82" s="153" t="s">
        <v>373</v>
      </c>
      <c r="E82" s="154">
        <v>4</v>
      </c>
      <c r="F82" s="155" t="s">
        <v>187</v>
      </c>
      <c r="G82" s="156"/>
      <c r="H82" s="156">
        <f t="shared" si="4"/>
        <v>0</v>
      </c>
      <c r="I82" s="156"/>
      <c r="J82" s="156">
        <f t="shared" si="5"/>
        <v>0</v>
      </c>
      <c r="K82" s="157">
        <v>7.2000000000000005E-4</v>
      </c>
      <c r="L82" s="157">
        <f t="shared" si="6"/>
        <v>2.8800000000000002E-3</v>
      </c>
      <c r="M82" s="154"/>
      <c r="N82" s="154">
        <f t="shared" si="7"/>
        <v>0</v>
      </c>
      <c r="O82" s="155">
        <v>20</v>
      </c>
      <c r="P82" s="155" t="s">
        <v>374</v>
      </c>
      <c r="Q82" s="154"/>
      <c r="R82" s="154"/>
      <c r="S82" s="154"/>
      <c r="T82" s="158"/>
      <c r="U82" s="158"/>
      <c r="V82" s="158" t="s">
        <v>209</v>
      </c>
      <c r="W82" s="154">
        <v>0.91200000000000003</v>
      </c>
      <c r="X82" s="152" t="s">
        <v>375</v>
      </c>
      <c r="Y82" s="152" t="s">
        <v>372</v>
      </c>
      <c r="Z82" s="155" t="s">
        <v>211</v>
      </c>
      <c r="AA82" s="152"/>
      <c r="AB82" s="155">
        <v>1</v>
      </c>
      <c r="AC82" s="159"/>
      <c r="AD82" s="159"/>
      <c r="AE82" s="159"/>
      <c r="AF82" s="159"/>
      <c r="AG82" s="159"/>
      <c r="AH82" s="159"/>
      <c r="AJ82" s="78" t="s">
        <v>212</v>
      </c>
      <c r="AK82" s="78" t="s">
        <v>153</v>
      </c>
    </row>
    <row r="83" spans="1:37">
      <c r="A83" s="150">
        <v>55</v>
      </c>
      <c r="B83" s="160" t="s">
        <v>205</v>
      </c>
      <c r="C83" s="152" t="s">
        <v>376</v>
      </c>
      <c r="D83" s="153" t="s">
        <v>377</v>
      </c>
      <c r="E83" s="154">
        <v>1</v>
      </c>
      <c r="F83" s="155" t="s">
        <v>187</v>
      </c>
      <c r="G83" s="156"/>
      <c r="H83" s="156">
        <f t="shared" si="4"/>
        <v>0</v>
      </c>
      <c r="I83" s="156"/>
      <c r="J83" s="156">
        <f t="shared" si="5"/>
        <v>0</v>
      </c>
      <c r="K83" s="157">
        <v>1.32E-3</v>
      </c>
      <c r="L83" s="157">
        <f t="shared" si="6"/>
        <v>1.32E-3</v>
      </c>
      <c r="M83" s="154"/>
      <c r="N83" s="154">
        <f t="shared" si="7"/>
        <v>0</v>
      </c>
      <c r="O83" s="155">
        <v>20</v>
      </c>
      <c r="P83" s="155" t="s">
        <v>378</v>
      </c>
      <c r="Q83" s="154"/>
      <c r="R83" s="154"/>
      <c r="S83" s="154"/>
      <c r="T83" s="158"/>
      <c r="U83" s="158"/>
      <c r="V83" s="158" t="s">
        <v>209</v>
      </c>
      <c r="W83" s="154">
        <v>0.26900000000000002</v>
      </c>
      <c r="X83" s="152" t="s">
        <v>379</v>
      </c>
      <c r="Y83" s="152" t="s">
        <v>376</v>
      </c>
      <c r="Z83" s="155" t="s">
        <v>211</v>
      </c>
      <c r="AA83" s="152"/>
      <c r="AB83" s="155">
        <v>1</v>
      </c>
      <c r="AC83" s="159"/>
      <c r="AD83" s="159"/>
      <c r="AE83" s="159"/>
      <c r="AF83" s="159"/>
      <c r="AG83" s="159"/>
      <c r="AH83" s="159"/>
      <c r="AJ83" s="78" t="s">
        <v>212</v>
      </c>
      <c r="AK83" s="78" t="s">
        <v>153</v>
      </c>
    </row>
    <row r="84" spans="1:37">
      <c r="A84" s="150">
        <v>56</v>
      </c>
      <c r="B84" s="160" t="s">
        <v>205</v>
      </c>
      <c r="C84" s="152" t="s">
        <v>380</v>
      </c>
      <c r="D84" s="153" t="s">
        <v>381</v>
      </c>
      <c r="E84" s="154">
        <v>2</v>
      </c>
      <c r="F84" s="155" t="s">
        <v>187</v>
      </c>
      <c r="G84" s="156"/>
      <c r="H84" s="156">
        <f t="shared" si="4"/>
        <v>0</v>
      </c>
      <c r="I84" s="156"/>
      <c r="J84" s="156">
        <f t="shared" si="5"/>
        <v>0</v>
      </c>
      <c r="K84" s="157">
        <v>1.5200000000000001E-3</v>
      </c>
      <c r="L84" s="157">
        <f t="shared" si="6"/>
        <v>3.0400000000000002E-3</v>
      </c>
      <c r="M84" s="154"/>
      <c r="N84" s="154">
        <f t="shared" si="7"/>
        <v>0</v>
      </c>
      <c r="O84" s="155">
        <v>20</v>
      </c>
      <c r="P84" s="155" t="s">
        <v>382</v>
      </c>
      <c r="Q84" s="154"/>
      <c r="R84" s="154"/>
      <c r="S84" s="154"/>
      <c r="T84" s="158"/>
      <c r="U84" s="158"/>
      <c r="V84" s="158" t="s">
        <v>209</v>
      </c>
      <c r="W84" s="154">
        <v>0.70199999999999996</v>
      </c>
      <c r="X84" s="152" t="s">
        <v>383</v>
      </c>
      <c r="Y84" s="152" t="s">
        <v>380</v>
      </c>
      <c r="Z84" s="155" t="s">
        <v>211</v>
      </c>
      <c r="AA84" s="152"/>
      <c r="AB84" s="155">
        <v>1</v>
      </c>
      <c r="AC84" s="159"/>
      <c r="AD84" s="159"/>
      <c r="AE84" s="159"/>
      <c r="AF84" s="159"/>
      <c r="AG84" s="159"/>
      <c r="AH84" s="159"/>
      <c r="AJ84" s="78" t="s">
        <v>212</v>
      </c>
      <c r="AK84" s="78" t="s">
        <v>153</v>
      </c>
    </row>
    <row r="85" spans="1:37">
      <c r="A85" s="150">
        <v>57</v>
      </c>
      <c r="B85" s="160" t="s">
        <v>205</v>
      </c>
      <c r="C85" s="152" t="s">
        <v>384</v>
      </c>
      <c r="D85" s="153" t="s">
        <v>385</v>
      </c>
      <c r="E85" s="154">
        <v>2</v>
      </c>
      <c r="F85" s="155" t="s">
        <v>187</v>
      </c>
      <c r="G85" s="156"/>
      <c r="H85" s="156">
        <f t="shared" si="4"/>
        <v>0</v>
      </c>
      <c r="I85" s="156"/>
      <c r="J85" s="156">
        <f t="shared" si="5"/>
        <v>0</v>
      </c>
      <c r="K85" s="157">
        <v>7.0400000000000003E-3</v>
      </c>
      <c r="L85" s="157">
        <f t="shared" si="6"/>
        <v>1.4080000000000001E-2</v>
      </c>
      <c r="M85" s="154"/>
      <c r="N85" s="154">
        <f t="shared" si="7"/>
        <v>0</v>
      </c>
      <c r="O85" s="155">
        <v>20</v>
      </c>
      <c r="P85" s="155" t="s">
        <v>386</v>
      </c>
      <c r="Q85" s="154"/>
      <c r="R85" s="154"/>
      <c r="S85" s="154"/>
      <c r="T85" s="158"/>
      <c r="U85" s="158"/>
      <c r="V85" s="158" t="s">
        <v>209</v>
      </c>
      <c r="W85" s="154">
        <v>1.0760000000000001</v>
      </c>
      <c r="X85" s="152" t="s">
        <v>387</v>
      </c>
      <c r="Y85" s="152" t="s">
        <v>384</v>
      </c>
      <c r="Z85" s="155" t="s">
        <v>211</v>
      </c>
      <c r="AA85" s="152"/>
      <c r="AB85" s="155">
        <v>1</v>
      </c>
      <c r="AC85" s="159"/>
      <c r="AD85" s="159"/>
      <c r="AE85" s="159"/>
      <c r="AF85" s="159"/>
      <c r="AG85" s="159"/>
      <c r="AH85" s="159"/>
      <c r="AJ85" s="78" t="s">
        <v>212</v>
      </c>
      <c r="AK85" s="78" t="s">
        <v>153</v>
      </c>
    </row>
    <row r="86" spans="1:37">
      <c r="A86" s="150">
        <v>58</v>
      </c>
      <c r="B86" s="160" t="s">
        <v>205</v>
      </c>
      <c r="C86" s="152" t="s">
        <v>388</v>
      </c>
      <c r="D86" s="153" t="s">
        <v>389</v>
      </c>
      <c r="E86" s="154">
        <v>1</v>
      </c>
      <c r="F86" s="155" t="s">
        <v>187</v>
      </c>
      <c r="G86" s="156"/>
      <c r="H86" s="156">
        <f t="shared" si="4"/>
        <v>0</v>
      </c>
      <c r="I86" s="156"/>
      <c r="J86" s="156">
        <f t="shared" si="5"/>
        <v>0</v>
      </c>
      <c r="K86" s="157">
        <v>1.31E-3</v>
      </c>
      <c r="L86" s="157">
        <f t="shared" si="6"/>
        <v>1.31E-3</v>
      </c>
      <c r="M86" s="154"/>
      <c r="N86" s="154">
        <f t="shared" si="7"/>
        <v>0</v>
      </c>
      <c r="O86" s="155">
        <v>20</v>
      </c>
      <c r="P86" s="155" t="s">
        <v>390</v>
      </c>
      <c r="Q86" s="154"/>
      <c r="R86" s="154"/>
      <c r="S86" s="154"/>
      <c r="T86" s="158"/>
      <c r="U86" s="158"/>
      <c r="V86" s="158" t="s">
        <v>209</v>
      </c>
      <c r="W86" s="154">
        <v>0.35199999999999998</v>
      </c>
      <c r="X86" s="152" t="s">
        <v>391</v>
      </c>
      <c r="Y86" s="152" t="s">
        <v>388</v>
      </c>
      <c r="Z86" s="155" t="s">
        <v>211</v>
      </c>
      <c r="AA86" s="152"/>
      <c r="AB86" s="155">
        <v>1</v>
      </c>
      <c r="AC86" s="159"/>
      <c r="AD86" s="159"/>
      <c r="AE86" s="159"/>
      <c r="AF86" s="159"/>
      <c r="AG86" s="159"/>
      <c r="AH86" s="159"/>
      <c r="AJ86" s="78" t="s">
        <v>212</v>
      </c>
      <c r="AK86" s="78" t="s">
        <v>153</v>
      </c>
    </row>
    <row r="87" spans="1:37">
      <c r="A87" s="150">
        <v>59</v>
      </c>
      <c r="B87" s="160" t="s">
        <v>205</v>
      </c>
      <c r="C87" s="152" t="s">
        <v>392</v>
      </c>
      <c r="D87" s="153" t="s">
        <v>393</v>
      </c>
      <c r="E87" s="154">
        <v>1</v>
      </c>
      <c r="F87" s="155" t="s">
        <v>187</v>
      </c>
      <c r="G87" s="156"/>
      <c r="H87" s="156">
        <f t="shared" si="4"/>
        <v>0</v>
      </c>
      <c r="I87" s="156"/>
      <c r="J87" s="156">
        <f t="shared" si="5"/>
        <v>0</v>
      </c>
      <c r="K87" s="157">
        <v>1.0200000000000001E-3</v>
      </c>
      <c r="L87" s="157">
        <f t="shared" si="6"/>
        <v>1.0200000000000001E-3</v>
      </c>
      <c r="M87" s="154"/>
      <c r="N87" s="154">
        <f t="shared" si="7"/>
        <v>0</v>
      </c>
      <c r="O87" s="155">
        <v>20</v>
      </c>
      <c r="P87" s="155" t="s">
        <v>394</v>
      </c>
      <c r="Q87" s="154"/>
      <c r="R87" s="154"/>
      <c r="S87" s="154"/>
      <c r="T87" s="158"/>
      <c r="U87" s="158"/>
      <c r="V87" s="158" t="s">
        <v>209</v>
      </c>
      <c r="W87" s="154">
        <v>0.22700000000000001</v>
      </c>
      <c r="X87" s="152" t="s">
        <v>395</v>
      </c>
      <c r="Y87" s="152" t="s">
        <v>392</v>
      </c>
      <c r="Z87" s="155" t="s">
        <v>211</v>
      </c>
      <c r="AA87" s="152"/>
      <c r="AB87" s="155">
        <v>1</v>
      </c>
      <c r="AC87" s="159"/>
      <c r="AD87" s="159"/>
      <c r="AE87" s="159"/>
      <c r="AF87" s="159"/>
      <c r="AG87" s="159"/>
      <c r="AH87" s="159"/>
      <c r="AJ87" s="78" t="s">
        <v>212</v>
      </c>
      <c r="AK87" s="78" t="s">
        <v>153</v>
      </c>
    </row>
    <row r="88" spans="1:37">
      <c r="A88" s="150">
        <v>61</v>
      </c>
      <c r="B88" s="160" t="s">
        <v>205</v>
      </c>
      <c r="C88" s="152" t="s">
        <v>396</v>
      </c>
      <c r="D88" s="153" t="s">
        <v>397</v>
      </c>
      <c r="E88" s="154">
        <v>412</v>
      </c>
      <c r="F88" s="155" t="s">
        <v>208</v>
      </c>
      <c r="G88" s="156"/>
      <c r="H88" s="156">
        <f t="shared" si="4"/>
        <v>0</v>
      </c>
      <c r="I88" s="156"/>
      <c r="J88" s="156">
        <f t="shared" si="5"/>
        <v>0</v>
      </c>
      <c r="K88" s="157">
        <v>1.7000000000000001E-4</v>
      </c>
      <c r="L88" s="157">
        <f t="shared" si="6"/>
        <v>7.0040000000000005E-2</v>
      </c>
      <c r="M88" s="154"/>
      <c r="N88" s="154">
        <f t="shared" si="7"/>
        <v>0</v>
      </c>
      <c r="O88" s="155">
        <v>20</v>
      </c>
      <c r="P88" s="155" t="s">
        <v>398</v>
      </c>
      <c r="Q88" s="154"/>
      <c r="R88" s="154"/>
      <c r="S88" s="154"/>
      <c r="T88" s="158"/>
      <c r="U88" s="158"/>
      <c r="V88" s="158" t="s">
        <v>209</v>
      </c>
      <c r="W88" s="154">
        <v>30.488</v>
      </c>
      <c r="X88" s="152" t="s">
        <v>399</v>
      </c>
      <c r="Y88" s="152" t="s">
        <v>396</v>
      </c>
      <c r="Z88" s="155" t="s">
        <v>211</v>
      </c>
      <c r="AA88" s="152"/>
      <c r="AB88" s="155">
        <v>1</v>
      </c>
      <c r="AC88" s="159"/>
      <c r="AD88" s="159"/>
      <c r="AE88" s="159"/>
      <c r="AF88" s="159"/>
      <c r="AG88" s="159"/>
      <c r="AH88" s="159"/>
      <c r="AJ88" s="78" t="s">
        <v>212</v>
      </c>
      <c r="AK88" s="78" t="s">
        <v>153</v>
      </c>
    </row>
    <row r="89" spans="1:37">
      <c r="A89" s="150">
        <v>61</v>
      </c>
      <c r="B89" s="160" t="s">
        <v>205</v>
      </c>
      <c r="C89" s="152" t="s">
        <v>400</v>
      </c>
      <c r="D89" s="153" t="s">
        <v>401</v>
      </c>
      <c r="E89" s="154">
        <v>10</v>
      </c>
      <c r="F89" s="155" t="s">
        <v>208</v>
      </c>
      <c r="G89" s="156"/>
      <c r="H89" s="156">
        <f t="shared" si="4"/>
        <v>0</v>
      </c>
      <c r="I89" s="156"/>
      <c r="J89" s="156">
        <f t="shared" si="5"/>
        <v>0</v>
      </c>
      <c r="K89" s="157"/>
      <c r="L89" s="157">
        <f t="shared" si="6"/>
        <v>0</v>
      </c>
      <c r="M89" s="154"/>
      <c r="N89" s="154">
        <f t="shared" si="7"/>
        <v>0</v>
      </c>
      <c r="O89" s="155">
        <v>20</v>
      </c>
      <c r="P89" s="155" t="s">
        <v>398</v>
      </c>
      <c r="Q89" s="154"/>
      <c r="R89" s="154"/>
      <c r="S89" s="154"/>
      <c r="T89" s="158"/>
      <c r="U89" s="158"/>
      <c r="V89" s="158" t="s">
        <v>209</v>
      </c>
      <c r="W89" s="154">
        <v>0.62</v>
      </c>
      <c r="X89" s="152" t="s">
        <v>400</v>
      </c>
      <c r="Y89" s="152" t="s">
        <v>400</v>
      </c>
      <c r="Z89" s="155" t="s">
        <v>211</v>
      </c>
      <c r="AA89" s="152"/>
      <c r="AB89" s="155">
        <v>1</v>
      </c>
      <c r="AC89" s="159"/>
      <c r="AD89" s="159"/>
      <c r="AE89" s="159"/>
      <c r="AF89" s="159"/>
      <c r="AG89" s="159"/>
      <c r="AH89" s="159"/>
      <c r="AJ89" s="78" t="s">
        <v>212</v>
      </c>
      <c r="AK89" s="78" t="s">
        <v>153</v>
      </c>
    </row>
    <row r="90" spans="1:37" ht="25.5">
      <c r="A90" s="150">
        <v>62</v>
      </c>
      <c r="B90" s="160" t="s">
        <v>205</v>
      </c>
      <c r="C90" s="152" t="s">
        <v>402</v>
      </c>
      <c r="D90" s="153" t="s">
        <v>403</v>
      </c>
      <c r="E90" s="154">
        <v>0.39600000000000002</v>
      </c>
      <c r="F90" s="155" t="s">
        <v>308</v>
      </c>
      <c r="G90" s="156"/>
      <c r="H90" s="156">
        <f t="shared" si="4"/>
        <v>0</v>
      </c>
      <c r="I90" s="156"/>
      <c r="J90" s="156">
        <f t="shared" si="5"/>
        <v>0</v>
      </c>
      <c r="K90" s="157"/>
      <c r="L90" s="157">
        <f t="shared" si="6"/>
        <v>0</v>
      </c>
      <c r="M90" s="154"/>
      <c r="N90" s="154">
        <f t="shared" si="7"/>
        <v>0</v>
      </c>
      <c r="O90" s="155">
        <v>20</v>
      </c>
      <c r="P90" s="155" t="s">
        <v>404</v>
      </c>
      <c r="Q90" s="154"/>
      <c r="R90" s="154"/>
      <c r="S90" s="154"/>
      <c r="T90" s="158"/>
      <c r="U90" s="158"/>
      <c r="V90" s="158" t="s">
        <v>209</v>
      </c>
      <c r="W90" s="154">
        <v>0.54400000000000004</v>
      </c>
      <c r="X90" s="152" t="s">
        <v>405</v>
      </c>
      <c r="Y90" s="152" t="s">
        <v>402</v>
      </c>
      <c r="Z90" s="155" t="s">
        <v>311</v>
      </c>
      <c r="AA90" s="152"/>
      <c r="AB90" s="155">
        <v>1</v>
      </c>
      <c r="AC90" s="159"/>
      <c r="AD90" s="159"/>
      <c r="AE90" s="159"/>
      <c r="AF90" s="159"/>
      <c r="AG90" s="159"/>
      <c r="AH90" s="159"/>
      <c r="AJ90" s="78" t="s">
        <v>212</v>
      </c>
      <c r="AK90" s="78" t="s">
        <v>153</v>
      </c>
    </row>
    <row r="91" spans="1:37">
      <c r="A91" s="150"/>
      <c r="B91" s="160"/>
      <c r="C91" s="152"/>
      <c r="D91" s="167" t="s">
        <v>406</v>
      </c>
      <c r="E91" s="168">
        <f>J91</f>
        <v>0</v>
      </c>
      <c r="F91" s="155"/>
      <c r="G91" s="156"/>
      <c r="H91" s="168">
        <f>SUM(H65:H90)</f>
        <v>0</v>
      </c>
      <c r="I91" s="168">
        <f>SUM(I65:I90)</f>
        <v>0</v>
      </c>
      <c r="J91" s="168">
        <f>SUM(J65:J90)</f>
        <v>0</v>
      </c>
      <c r="K91" s="157"/>
      <c r="L91" s="169">
        <f>SUM(L65:L90)</f>
        <v>0.39648999999999995</v>
      </c>
      <c r="M91" s="154"/>
      <c r="N91" s="170">
        <f>SUM(N65:N90)</f>
        <v>0</v>
      </c>
      <c r="O91" s="155"/>
      <c r="P91" s="155"/>
      <c r="Q91" s="154"/>
      <c r="R91" s="154"/>
      <c r="S91" s="154"/>
      <c r="T91" s="158"/>
      <c r="U91" s="158"/>
      <c r="V91" s="158"/>
      <c r="W91" s="154">
        <f>SUM(W65:W90)</f>
        <v>297.85699999999991</v>
      </c>
      <c r="X91" s="155"/>
      <c r="Y91" s="155"/>
      <c r="Z91" s="155"/>
      <c r="AA91" s="152"/>
      <c r="AB91" s="155"/>
      <c r="AC91" s="159"/>
      <c r="AD91" s="159"/>
      <c r="AE91" s="159"/>
      <c r="AF91" s="159"/>
      <c r="AG91" s="159"/>
      <c r="AH91" s="159"/>
    </row>
    <row r="92" spans="1:37">
      <c r="A92" s="150"/>
      <c r="B92" s="160"/>
      <c r="C92" s="152"/>
      <c r="D92" s="153"/>
      <c r="E92" s="154"/>
      <c r="F92" s="155"/>
      <c r="G92" s="156"/>
      <c r="H92" s="156"/>
      <c r="I92" s="156"/>
      <c r="J92" s="156"/>
      <c r="K92" s="157"/>
      <c r="L92" s="157"/>
      <c r="M92" s="154"/>
      <c r="N92" s="154"/>
      <c r="O92" s="155"/>
      <c r="P92" s="155"/>
      <c r="Q92" s="154"/>
      <c r="R92" s="154"/>
      <c r="S92" s="154"/>
      <c r="T92" s="158"/>
      <c r="U92" s="158"/>
      <c r="V92" s="158"/>
      <c r="W92" s="154"/>
      <c r="X92" s="155"/>
      <c r="Y92" s="155"/>
      <c r="Z92" s="155"/>
      <c r="AA92" s="152"/>
      <c r="AB92" s="155"/>
      <c r="AC92" s="159"/>
      <c r="AD92" s="159"/>
      <c r="AE92" s="159"/>
      <c r="AF92" s="159"/>
      <c r="AG92" s="159"/>
      <c r="AH92" s="159"/>
    </row>
    <row r="93" spans="1:37">
      <c r="A93" s="150"/>
      <c r="B93" s="152" t="s">
        <v>407</v>
      </c>
      <c r="C93" s="152"/>
      <c r="D93" s="153"/>
      <c r="E93" s="154"/>
      <c r="F93" s="155"/>
      <c r="G93" s="156"/>
      <c r="H93" s="156"/>
      <c r="I93" s="156"/>
      <c r="J93" s="156"/>
      <c r="K93" s="157"/>
      <c r="L93" s="157"/>
      <c r="M93" s="154"/>
      <c r="N93" s="154"/>
      <c r="O93" s="155"/>
      <c r="P93" s="155"/>
      <c r="Q93" s="154"/>
      <c r="R93" s="154"/>
      <c r="S93" s="154"/>
      <c r="T93" s="158"/>
      <c r="U93" s="158"/>
      <c r="V93" s="158"/>
      <c r="W93" s="154"/>
      <c r="X93" s="155"/>
      <c r="Y93" s="155"/>
      <c r="Z93" s="155"/>
      <c r="AA93" s="152"/>
      <c r="AB93" s="155"/>
      <c r="AC93" s="159"/>
      <c r="AD93" s="159"/>
      <c r="AE93" s="159"/>
      <c r="AF93" s="159"/>
      <c r="AG93" s="159"/>
      <c r="AH93" s="159"/>
    </row>
    <row r="94" spans="1:37">
      <c r="A94" s="150">
        <v>63</v>
      </c>
      <c r="B94" s="160" t="s">
        <v>205</v>
      </c>
      <c r="C94" s="152" t="s">
        <v>408</v>
      </c>
      <c r="D94" s="153" t="s">
        <v>409</v>
      </c>
      <c r="E94" s="154">
        <v>1</v>
      </c>
      <c r="F94" s="155" t="s">
        <v>187</v>
      </c>
      <c r="G94" s="156"/>
      <c r="H94" s="156">
        <f>ROUND(E94*G94,2)</f>
        <v>0</v>
      </c>
      <c r="I94" s="156"/>
      <c r="J94" s="156">
        <f>ROUND(E94*G94,2)</f>
        <v>0</v>
      </c>
      <c r="K94" s="157"/>
      <c r="L94" s="157">
        <f>E94*K94</f>
        <v>0</v>
      </c>
      <c r="M94" s="154"/>
      <c r="N94" s="154">
        <f>E94*M94</f>
        <v>0</v>
      </c>
      <c r="O94" s="155">
        <v>20</v>
      </c>
      <c r="P94" s="155" t="s">
        <v>410</v>
      </c>
      <c r="Q94" s="154"/>
      <c r="R94" s="154"/>
      <c r="S94" s="154"/>
      <c r="T94" s="158"/>
      <c r="U94" s="158"/>
      <c r="V94" s="158" t="s">
        <v>209</v>
      </c>
      <c r="W94" s="154">
        <v>2.3570000000000002</v>
      </c>
      <c r="X94" s="152" t="s">
        <v>411</v>
      </c>
      <c r="Y94" s="152" t="s">
        <v>408</v>
      </c>
      <c r="Z94" s="155" t="s">
        <v>211</v>
      </c>
      <c r="AA94" s="152"/>
      <c r="AB94" s="155">
        <v>1</v>
      </c>
      <c r="AC94" s="159"/>
      <c r="AD94" s="159"/>
      <c r="AE94" s="159"/>
      <c r="AF94" s="159"/>
      <c r="AG94" s="159"/>
      <c r="AH94" s="159"/>
      <c r="AJ94" s="78" t="s">
        <v>212</v>
      </c>
      <c r="AK94" s="78" t="s">
        <v>153</v>
      </c>
    </row>
    <row r="95" spans="1:37">
      <c r="A95" s="150">
        <v>64</v>
      </c>
      <c r="B95" s="160" t="s">
        <v>184</v>
      </c>
      <c r="C95" s="152" t="s">
        <v>412</v>
      </c>
      <c r="D95" s="153" t="s">
        <v>413</v>
      </c>
      <c r="E95" s="154">
        <v>1</v>
      </c>
      <c r="F95" s="155" t="s">
        <v>187</v>
      </c>
      <c r="G95" s="156"/>
      <c r="H95" s="156"/>
      <c r="I95" s="156">
        <f>ROUND(E95*G95,2)</f>
        <v>0</v>
      </c>
      <c r="J95" s="156">
        <f>ROUND(E95*G95,2)</f>
        <v>0</v>
      </c>
      <c r="K95" s="157">
        <v>1.9E-3</v>
      </c>
      <c r="L95" s="157">
        <f>E95*K95</f>
        <v>1.9E-3</v>
      </c>
      <c r="M95" s="154"/>
      <c r="N95" s="154">
        <f>E95*M95</f>
        <v>0</v>
      </c>
      <c r="O95" s="155">
        <v>20</v>
      </c>
      <c r="P95" s="155" t="s">
        <v>414</v>
      </c>
      <c r="Q95" s="154"/>
      <c r="R95" s="154"/>
      <c r="S95" s="154"/>
      <c r="T95" s="158"/>
      <c r="U95" s="158"/>
      <c r="V95" s="158" t="s">
        <v>104</v>
      </c>
      <c r="W95" s="154"/>
      <c r="X95" s="152" t="s">
        <v>412</v>
      </c>
      <c r="Y95" s="152" t="s">
        <v>412</v>
      </c>
      <c r="Z95" s="155" t="s">
        <v>415</v>
      </c>
      <c r="AA95" s="152" t="s">
        <v>416</v>
      </c>
      <c r="AB95" s="155">
        <v>8</v>
      </c>
      <c r="AC95" s="159"/>
      <c r="AD95" s="159"/>
      <c r="AE95" s="159"/>
      <c r="AF95" s="159"/>
      <c r="AG95" s="159"/>
      <c r="AH95" s="159"/>
      <c r="AJ95" s="78" t="s">
        <v>417</v>
      </c>
      <c r="AK95" s="78" t="s">
        <v>153</v>
      </c>
    </row>
    <row r="96" spans="1:37" ht="25.5">
      <c r="A96" s="150">
        <v>65</v>
      </c>
      <c r="B96" s="160" t="s">
        <v>205</v>
      </c>
      <c r="C96" s="152" t="s">
        <v>418</v>
      </c>
      <c r="D96" s="153" t="s">
        <v>419</v>
      </c>
      <c r="E96" s="154">
        <v>2E-3</v>
      </c>
      <c r="F96" s="155" t="s">
        <v>308</v>
      </c>
      <c r="G96" s="156"/>
      <c r="H96" s="156">
        <f>ROUND(E96*G96,2)</f>
        <v>0</v>
      </c>
      <c r="I96" s="156"/>
      <c r="J96" s="156">
        <f>ROUND(E96*G96,2)</f>
        <v>0</v>
      </c>
      <c r="K96" s="157"/>
      <c r="L96" s="157">
        <f>E96*K96</f>
        <v>0</v>
      </c>
      <c r="M96" s="154"/>
      <c r="N96" s="154">
        <f>E96*M96</f>
        <v>0</v>
      </c>
      <c r="O96" s="155">
        <v>20</v>
      </c>
      <c r="P96" s="155" t="s">
        <v>420</v>
      </c>
      <c r="Q96" s="154"/>
      <c r="R96" s="154"/>
      <c r="S96" s="154"/>
      <c r="T96" s="158"/>
      <c r="U96" s="158"/>
      <c r="V96" s="158" t="s">
        <v>209</v>
      </c>
      <c r="W96" s="154">
        <v>5.0000000000000001E-3</v>
      </c>
      <c r="X96" s="152" t="s">
        <v>421</v>
      </c>
      <c r="Y96" s="152" t="s">
        <v>418</v>
      </c>
      <c r="Z96" s="155" t="s">
        <v>311</v>
      </c>
      <c r="AA96" s="152"/>
      <c r="AB96" s="155">
        <v>1</v>
      </c>
      <c r="AC96" s="159"/>
      <c r="AD96" s="159"/>
      <c r="AE96" s="159"/>
      <c r="AF96" s="159"/>
      <c r="AG96" s="159"/>
      <c r="AH96" s="159"/>
      <c r="AJ96" s="78" t="s">
        <v>212</v>
      </c>
      <c r="AK96" s="78" t="s">
        <v>153</v>
      </c>
    </row>
    <row r="97" spans="1:37">
      <c r="A97" s="150"/>
      <c r="B97" s="160"/>
      <c r="C97" s="152"/>
      <c r="D97" s="167" t="s">
        <v>422</v>
      </c>
      <c r="E97" s="168">
        <f>J97</f>
        <v>0</v>
      </c>
      <c r="F97" s="155"/>
      <c r="G97" s="156"/>
      <c r="H97" s="168">
        <f>SUM(H93:H96)</f>
        <v>0</v>
      </c>
      <c r="I97" s="168">
        <f>SUM(I93:I96)</f>
        <v>0</v>
      </c>
      <c r="J97" s="168">
        <f>SUM(J93:J96)</f>
        <v>0</v>
      </c>
      <c r="K97" s="157"/>
      <c r="L97" s="169">
        <f>SUM(L93:L96)</f>
        <v>1.9E-3</v>
      </c>
      <c r="M97" s="154"/>
      <c r="N97" s="170">
        <f>SUM(N93:N96)</f>
        <v>0</v>
      </c>
      <c r="O97" s="155"/>
      <c r="P97" s="155"/>
      <c r="Q97" s="154"/>
      <c r="R97" s="154"/>
      <c r="S97" s="154"/>
      <c r="T97" s="158"/>
      <c r="U97" s="158"/>
      <c r="V97" s="158"/>
      <c r="W97" s="154">
        <f>SUM(W93:W96)</f>
        <v>2.3620000000000001</v>
      </c>
      <c r="X97" s="155"/>
      <c r="Y97" s="155"/>
      <c r="Z97" s="155"/>
      <c r="AA97" s="152"/>
      <c r="AB97" s="155"/>
      <c r="AC97" s="159"/>
      <c r="AD97" s="159"/>
      <c r="AE97" s="159"/>
      <c r="AF97" s="159"/>
      <c r="AG97" s="159"/>
      <c r="AH97" s="159"/>
    </row>
    <row r="98" spans="1:37">
      <c r="A98" s="150"/>
      <c r="B98" s="160"/>
      <c r="C98" s="152"/>
      <c r="D98" s="153"/>
      <c r="E98" s="154"/>
      <c r="F98" s="155"/>
      <c r="G98" s="156"/>
      <c r="H98" s="156"/>
      <c r="I98" s="156"/>
      <c r="J98" s="156"/>
      <c r="K98" s="157"/>
      <c r="L98" s="157"/>
      <c r="M98" s="154"/>
      <c r="N98" s="154"/>
      <c r="O98" s="155"/>
      <c r="P98" s="155"/>
      <c r="Q98" s="154"/>
      <c r="R98" s="154"/>
      <c r="S98" s="154"/>
      <c r="T98" s="158"/>
      <c r="U98" s="158"/>
      <c r="V98" s="158"/>
      <c r="W98" s="154"/>
      <c r="X98" s="155"/>
      <c r="Y98" s="155"/>
      <c r="Z98" s="155"/>
      <c r="AA98" s="152"/>
      <c r="AB98" s="155"/>
      <c r="AC98" s="159"/>
      <c r="AD98" s="159"/>
      <c r="AE98" s="159"/>
      <c r="AF98" s="159"/>
      <c r="AG98" s="159"/>
      <c r="AH98" s="159"/>
    </row>
    <row r="99" spans="1:37">
      <c r="A99" s="150"/>
      <c r="B99" s="152" t="s">
        <v>423</v>
      </c>
      <c r="C99" s="152"/>
      <c r="D99" s="153"/>
      <c r="E99" s="154"/>
      <c r="F99" s="155"/>
      <c r="G99" s="156"/>
      <c r="H99" s="156"/>
      <c r="I99" s="156"/>
      <c r="J99" s="156"/>
      <c r="K99" s="157"/>
      <c r="L99" s="157"/>
      <c r="M99" s="154"/>
      <c r="N99" s="154"/>
      <c r="O99" s="155"/>
      <c r="P99" s="155"/>
      <c r="Q99" s="154"/>
      <c r="R99" s="154"/>
      <c r="S99" s="154"/>
      <c r="T99" s="158"/>
      <c r="U99" s="158"/>
      <c r="V99" s="158"/>
      <c r="W99" s="154"/>
      <c r="X99" s="155"/>
      <c r="Y99" s="155"/>
      <c r="Z99" s="155"/>
      <c r="AA99" s="152"/>
      <c r="AB99" s="155"/>
      <c r="AC99" s="159"/>
      <c r="AD99" s="159"/>
      <c r="AE99" s="159"/>
      <c r="AF99" s="159"/>
      <c r="AG99" s="159"/>
      <c r="AH99" s="159"/>
    </row>
    <row r="100" spans="1:37" ht="25.5">
      <c r="A100" s="150">
        <v>66</v>
      </c>
      <c r="B100" s="160" t="s">
        <v>205</v>
      </c>
      <c r="C100" s="152" t="s">
        <v>424</v>
      </c>
      <c r="D100" s="153" t="s">
        <v>425</v>
      </c>
      <c r="E100" s="154">
        <v>11</v>
      </c>
      <c r="F100" s="155" t="s">
        <v>426</v>
      </c>
      <c r="G100" s="156"/>
      <c r="H100" s="156">
        <f t="shared" ref="H100:H106" si="8">ROUND(E100*G100,2)</f>
        <v>0</v>
      </c>
      <c r="I100" s="156"/>
      <c r="J100" s="156">
        <f t="shared" ref="J100:J122" si="9">ROUND(E100*G100,2)</f>
        <v>0</v>
      </c>
      <c r="K100" s="157">
        <v>3.8999999999999999E-4</v>
      </c>
      <c r="L100" s="157">
        <f t="shared" ref="L100:L122" si="10">E100*K100</f>
        <v>4.2899999999999995E-3</v>
      </c>
      <c r="M100" s="154"/>
      <c r="N100" s="154">
        <f t="shared" ref="N100:N122" si="11">E100*M100</f>
        <v>0</v>
      </c>
      <c r="O100" s="155">
        <v>20</v>
      </c>
      <c r="P100" s="155" t="s">
        <v>427</v>
      </c>
      <c r="Q100" s="154"/>
      <c r="R100" s="154"/>
      <c r="S100" s="154"/>
      <c r="T100" s="158"/>
      <c r="U100" s="158"/>
      <c r="V100" s="158" t="s">
        <v>209</v>
      </c>
      <c r="W100" s="154">
        <v>12.1</v>
      </c>
      <c r="X100" s="152" t="s">
        <v>428</v>
      </c>
      <c r="Y100" s="152" t="s">
        <v>424</v>
      </c>
      <c r="Z100" s="155" t="s">
        <v>245</v>
      </c>
      <c r="AA100" s="152"/>
      <c r="AB100" s="155">
        <v>1</v>
      </c>
      <c r="AC100" s="159"/>
      <c r="AD100" s="159"/>
      <c r="AE100" s="159"/>
      <c r="AF100" s="159"/>
      <c r="AG100" s="159"/>
      <c r="AH100" s="159"/>
      <c r="AJ100" s="78" t="s">
        <v>212</v>
      </c>
      <c r="AK100" s="78" t="s">
        <v>153</v>
      </c>
    </row>
    <row r="101" spans="1:37">
      <c r="A101" s="150">
        <v>67</v>
      </c>
      <c r="B101" s="160" t="s">
        <v>205</v>
      </c>
      <c r="C101" s="152" t="s">
        <v>429</v>
      </c>
      <c r="D101" s="153" t="s">
        <v>430</v>
      </c>
      <c r="E101" s="154">
        <v>11</v>
      </c>
      <c r="F101" s="155" t="s">
        <v>187</v>
      </c>
      <c r="G101" s="156"/>
      <c r="H101" s="156">
        <f t="shared" si="8"/>
        <v>0</v>
      </c>
      <c r="I101" s="156"/>
      <c r="J101" s="156">
        <f t="shared" si="9"/>
        <v>0</v>
      </c>
      <c r="K101" s="157"/>
      <c r="L101" s="157">
        <f t="shared" si="10"/>
        <v>0</v>
      </c>
      <c r="M101" s="154"/>
      <c r="N101" s="154">
        <f t="shared" si="11"/>
        <v>0</v>
      </c>
      <c r="O101" s="155">
        <v>20</v>
      </c>
      <c r="P101" s="155" t="s">
        <v>431</v>
      </c>
      <c r="Q101" s="154"/>
      <c r="R101" s="154"/>
      <c r="S101" s="154"/>
      <c r="T101" s="158"/>
      <c r="U101" s="158"/>
      <c r="V101" s="158" t="s">
        <v>209</v>
      </c>
      <c r="W101" s="154">
        <v>3.5089999999999999</v>
      </c>
      <c r="X101" s="152" t="s">
        <v>432</v>
      </c>
      <c r="Y101" s="152" t="s">
        <v>429</v>
      </c>
      <c r="Z101" s="155" t="s">
        <v>245</v>
      </c>
      <c r="AA101" s="152"/>
      <c r="AB101" s="155">
        <v>1</v>
      </c>
      <c r="AC101" s="159"/>
      <c r="AD101" s="159"/>
      <c r="AE101" s="159"/>
      <c r="AF101" s="159"/>
      <c r="AG101" s="159"/>
      <c r="AH101" s="159"/>
      <c r="AJ101" s="78" t="s">
        <v>212</v>
      </c>
      <c r="AK101" s="78" t="s">
        <v>153</v>
      </c>
    </row>
    <row r="102" spans="1:37" ht="25.5">
      <c r="A102" s="150">
        <v>68</v>
      </c>
      <c r="B102" s="160" t="s">
        <v>205</v>
      </c>
      <c r="C102" s="152" t="s">
        <v>433</v>
      </c>
      <c r="D102" s="153" t="s">
        <v>434</v>
      </c>
      <c r="E102" s="154">
        <v>11</v>
      </c>
      <c r="F102" s="155" t="s">
        <v>426</v>
      </c>
      <c r="G102" s="156"/>
      <c r="H102" s="156">
        <f t="shared" si="8"/>
        <v>0</v>
      </c>
      <c r="I102" s="156"/>
      <c r="J102" s="156">
        <f t="shared" si="9"/>
        <v>0</v>
      </c>
      <c r="K102" s="157"/>
      <c r="L102" s="157">
        <f t="shared" si="10"/>
        <v>0</v>
      </c>
      <c r="M102" s="154"/>
      <c r="N102" s="154">
        <f t="shared" si="11"/>
        <v>0</v>
      </c>
      <c r="O102" s="155">
        <v>20</v>
      </c>
      <c r="P102" s="155" t="s">
        <v>435</v>
      </c>
      <c r="Q102" s="154"/>
      <c r="R102" s="154"/>
      <c r="S102" s="154"/>
      <c r="T102" s="158"/>
      <c r="U102" s="158"/>
      <c r="V102" s="158" t="s">
        <v>209</v>
      </c>
      <c r="W102" s="154">
        <v>24.870999999999999</v>
      </c>
      <c r="X102" s="152" t="s">
        <v>436</v>
      </c>
      <c r="Y102" s="152" t="s">
        <v>433</v>
      </c>
      <c r="Z102" s="155" t="s">
        <v>245</v>
      </c>
      <c r="AA102" s="152"/>
      <c r="AB102" s="155">
        <v>7</v>
      </c>
      <c r="AC102" s="159"/>
      <c r="AD102" s="159"/>
      <c r="AE102" s="159"/>
      <c r="AF102" s="159"/>
      <c r="AG102" s="159"/>
      <c r="AH102" s="159"/>
      <c r="AJ102" s="78" t="s">
        <v>212</v>
      </c>
      <c r="AK102" s="78" t="s">
        <v>153</v>
      </c>
    </row>
    <row r="103" spans="1:37">
      <c r="A103" s="150">
        <v>69</v>
      </c>
      <c r="B103" s="160" t="s">
        <v>205</v>
      </c>
      <c r="C103" s="152" t="s">
        <v>437</v>
      </c>
      <c r="D103" s="153" t="s">
        <v>438</v>
      </c>
      <c r="E103" s="154">
        <v>11</v>
      </c>
      <c r="F103" s="155" t="s">
        <v>187</v>
      </c>
      <c r="G103" s="156"/>
      <c r="H103" s="156">
        <f t="shared" si="8"/>
        <v>0</v>
      </c>
      <c r="I103" s="156"/>
      <c r="J103" s="156">
        <f t="shared" si="9"/>
        <v>0</v>
      </c>
      <c r="K103" s="157">
        <v>2.9999999999999997E-4</v>
      </c>
      <c r="L103" s="157">
        <f t="shared" si="10"/>
        <v>3.2999999999999995E-3</v>
      </c>
      <c r="M103" s="154"/>
      <c r="N103" s="154">
        <f t="shared" si="11"/>
        <v>0</v>
      </c>
      <c r="O103" s="155">
        <v>20</v>
      </c>
      <c r="P103" s="155" t="s">
        <v>439</v>
      </c>
      <c r="Q103" s="154"/>
      <c r="R103" s="154"/>
      <c r="S103" s="154"/>
      <c r="T103" s="158"/>
      <c r="U103" s="158"/>
      <c r="V103" s="158" t="s">
        <v>209</v>
      </c>
      <c r="W103" s="154">
        <v>0.91300000000000003</v>
      </c>
      <c r="X103" s="152" t="s">
        <v>440</v>
      </c>
      <c r="Y103" s="152" t="s">
        <v>437</v>
      </c>
      <c r="Z103" s="155" t="s">
        <v>211</v>
      </c>
      <c r="AA103" s="152"/>
      <c r="AB103" s="155">
        <v>1</v>
      </c>
      <c r="AC103" s="159"/>
      <c r="AD103" s="159"/>
      <c r="AE103" s="159"/>
      <c r="AF103" s="159"/>
      <c r="AG103" s="159"/>
      <c r="AH103" s="159"/>
      <c r="AJ103" s="78" t="s">
        <v>212</v>
      </c>
      <c r="AK103" s="78" t="s">
        <v>153</v>
      </c>
    </row>
    <row r="104" spans="1:37" ht="25.5">
      <c r="A104" s="150">
        <v>70</v>
      </c>
      <c r="B104" s="160" t="s">
        <v>205</v>
      </c>
      <c r="C104" s="152" t="s">
        <v>441</v>
      </c>
      <c r="D104" s="153" t="s">
        <v>442</v>
      </c>
      <c r="E104" s="154">
        <v>3</v>
      </c>
      <c r="F104" s="155" t="s">
        <v>426</v>
      </c>
      <c r="G104" s="156"/>
      <c r="H104" s="156">
        <f t="shared" si="8"/>
        <v>0</v>
      </c>
      <c r="I104" s="156"/>
      <c r="J104" s="156">
        <f t="shared" si="9"/>
        <v>0</v>
      </c>
      <c r="K104" s="157">
        <v>1.0290000000000001E-2</v>
      </c>
      <c r="L104" s="157">
        <f t="shared" si="10"/>
        <v>3.0870000000000002E-2</v>
      </c>
      <c r="M104" s="154"/>
      <c r="N104" s="154">
        <f t="shared" si="11"/>
        <v>0</v>
      </c>
      <c r="O104" s="155">
        <v>20</v>
      </c>
      <c r="P104" s="155" t="s">
        <v>443</v>
      </c>
      <c r="Q104" s="154"/>
      <c r="R104" s="154"/>
      <c r="S104" s="154"/>
      <c r="T104" s="158"/>
      <c r="U104" s="158"/>
      <c r="V104" s="158" t="s">
        <v>209</v>
      </c>
      <c r="W104" s="154">
        <v>2.2650000000000001</v>
      </c>
      <c r="X104" s="152" t="s">
        <v>441</v>
      </c>
      <c r="Y104" s="152" t="s">
        <v>441</v>
      </c>
      <c r="Z104" s="155" t="s">
        <v>211</v>
      </c>
      <c r="AA104" s="152"/>
      <c r="AB104" s="155">
        <v>1</v>
      </c>
      <c r="AC104" s="159"/>
      <c r="AD104" s="159"/>
      <c r="AE104" s="159"/>
      <c r="AF104" s="159"/>
      <c r="AG104" s="159"/>
      <c r="AH104" s="159"/>
      <c r="AJ104" s="78" t="s">
        <v>212</v>
      </c>
      <c r="AK104" s="78" t="s">
        <v>153</v>
      </c>
    </row>
    <row r="105" spans="1:37" ht="25.5">
      <c r="A105" s="150">
        <v>71</v>
      </c>
      <c r="B105" s="160" t="s">
        <v>205</v>
      </c>
      <c r="C105" s="152" t="s">
        <v>444</v>
      </c>
      <c r="D105" s="153" t="s">
        <v>445</v>
      </c>
      <c r="E105" s="154">
        <v>3</v>
      </c>
      <c r="F105" s="155" t="s">
        <v>426</v>
      </c>
      <c r="G105" s="156"/>
      <c r="H105" s="156">
        <f t="shared" si="8"/>
        <v>0</v>
      </c>
      <c r="I105" s="156"/>
      <c r="J105" s="156">
        <f t="shared" si="9"/>
        <v>0</v>
      </c>
      <c r="K105" s="157">
        <v>3.3700000000000002E-3</v>
      </c>
      <c r="L105" s="157">
        <f t="shared" si="10"/>
        <v>1.0110000000000001E-2</v>
      </c>
      <c r="M105" s="154"/>
      <c r="N105" s="154">
        <f t="shared" si="11"/>
        <v>0</v>
      </c>
      <c r="O105" s="155">
        <v>20</v>
      </c>
      <c r="P105" s="155" t="s">
        <v>446</v>
      </c>
      <c r="Q105" s="154"/>
      <c r="R105" s="154"/>
      <c r="S105" s="154"/>
      <c r="T105" s="158"/>
      <c r="U105" s="158"/>
      <c r="V105" s="158" t="s">
        <v>209</v>
      </c>
      <c r="W105" s="154">
        <v>2.2650000000000001</v>
      </c>
      <c r="X105" s="152" t="s">
        <v>444</v>
      </c>
      <c r="Y105" s="152" t="s">
        <v>444</v>
      </c>
      <c r="Z105" s="155" t="s">
        <v>211</v>
      </c>
      <c r="AA105" s="152"/>
      <c r="AB105" s="155">
        <v>1</v>
      </c>
      <c r="AC105" s="159"/>
      <c r="AD105" s="159"/>
      <c r="AE105" s="159"/>
      <c r="AF105" s="159"/>
      <c r="AG105" s="159"/>
      <c r="AH105" s="159"/>
      <c r="AJ105" s="78" t="s">
        <v>212</v>
      </c>
      <c r="AK105" s="78" t="s">
        <v>153</v>
      </c>
    </row>
    <row r="106" spans="1:37">
      <c r="A106" s="150">
        <v>72</v>
      </c>
      <c r="B106" s="160" t="s">
        <v>205</v>
      </c>
      <c r="C106" s="152" t="s">
        <v>447</v>
      </c>
      <c r="D106" s="153" t="s">
        <v>448</v>
      </c>
      <c r="E106" s="154">
        <v>3</v>
      </c>
      <c r="F106" s="155" t="s">
        <v>187</v>
      </c>
      <c r="G106" s="156"/>
      <c r="H106" s="156">
        <f t="shared" si="8"/>
        <v>0</v>
      </c>
      <c r="I106" s="156"/>
      <c r="J106" s="156">
        <f t="shared" si="9"/>
        <v>0</v>
      </c>
      <c r="K106" s="157">
        <v>5.9999999999999995E-4</v>
      </c>
      <c r="L106" s="157">
        <f t="shared" si="10"/>
        <v>1.8E-3</v>
      </c>
      <c r="M106" s="154"/>
      <c r="N106" s="154">
        <f t="shared" si="11"/>
        <v>0</v>
      </c>
      <c r="O106" s="155">
        <v>20</v>
      </c>
      <c r="P106" s="155" t="s">
        <v>449</v>
      </c>
      <c r="Q106" s="154"/>
      <c r="R106" s="154"/>
      <c r="S106" s="154"/>
      <c r="T106" s="158"/>
      <c r="U106" s="158"/>
      <c r="V106" s="158" t="s">
        <v>209</v>
      </c>
      <c r="W106" s="154"/>
      <c r="X106" s="152" t="s">
        <v>447</v>
      </c>
      <c r="Y106" s="152" t="s">
        <v>447</v>
      </c>
      <c r="Z106" s="155" t="s">
        <v>211</v>
      </c>
      <c r="AA106" s="152"/>
      <c r="AB106" s="155">
        <v>1</v>
      </c>
      <c r="AC106" s="159"/>
      <c r="AD106" s="159"/>
      <c r="AE106" s="159"/>
      <c r="AF106" s="159"/>
      <c r="AG106" s="159"/>
      <c r="AH106" s="159"/>
      <c r="AJ106" s="78" t="s">
        <v>212</v>
      </c>
      <c r="AK106" s="78" t="s">
        <v>153</v>
      </c>
    </row>
    <row r="107" spans="1:37">
      <c r="A107" s="150">
        <v>73</v>
      </c>
      <c r="B107" s="160" t="s">
        <v>184</v>
      </c>
      <c r="C107" s="152" t="s">
        <v>450</v>
      </c>
      <c r="D107" s="153" t="s">
        <v>451</v>
      </c>
      <c r="E107" s="154">
        <v>1</v>
      </c>
      <c r="F107" s="155" t="s">
        <v>187</v>
      </c>
      <c r="G107" s="156"/>
      <c r="H107" s="156"/>
      <c r="I107" s="156">
        <f>ROUND(E107*G107,2)</f>
        <v>0</v>
      </c>
      <c r="J107" s="156">
        <f t="shared" si="9"/>
        <v>0</v>
      </c>
      <c r="K107" s="157">
        <v>3.5999999999999999E-3</v>
      </c>
      <c r="L107" s="157">
        <f t="shared" si="10"/>
        <v>3.5999999999999999E-3</v>
      </c>
      <c r="M107" s="154"/>
      <c r="N107" s="154">
        <f t="shared" si="11"/>
        <v>0</v>
      </c>
      <c r="O107" s="155">
        <v>20</v>
      </c>
      <c r="P107" s="155" t="s">
        <v>452</v>
      </c>
      <c r="Q107" s="154"/>
      <c r="R107" s="154"/>
      <c r="S107" s="154"/>
      <c r="T107" s="158"/>
      <c r="U107" s="158"/>
      <c r="V107" s="158" t="s">
        <v>104</v>
      </c>
      <c r="W107" s="154"/>
      <c r="X107" s="152" t="s">
        <v>450</v>
      </c>
      <c r="Y107" s="152" t="s">
        <v>450</v>
      </c>
      <c r="Z107" s="155" t="s">
        <v>453</v>
      </c>
      <c r="AA107" s="152" t="s">
        <v>454</v>
      </c>
      <c r="AB107" s="155">
        <v>2</v>
      </c>
      <c r="AC107" s="159"/>
      <c r="AD107" s="159"/>
      <c r="AE107" s="159"/>
      <c r="AF107" s="159"/>
      <c r="AG107" s="159"/>
      <c r="AH107" s="159"/>
      <c r="AJ107" s="78" t="s">
        <v>417</v>
      </c>
      <c r="AK107" s="78" t="s">
        <v>153</v>
      </c>
    </row>
    <row r="108" spans="1:37" ht="25.5">
      <c r="A108" s="150">
        <v>74</v>
      </c>
      <c r="B108" s="160" t="s">
        <v>205</v>
      </c>
      <c r="C108" s="152" t="s">
        <v>455</v>
      </c>
      <c r="D108" s="153" t="s">
        <v>456</v>
      </c>
      <c r="E108" s="154">
        <v>1</v>
      </c>
      <c r="F108" s="155" t="s">
        <v>426</v>
      </c>
      <c r="G108" s="156"/>
      <c r="H108" s="156">
        <f t="shared" ref="H108:H122" si="12">ROUND(E108*G108,2)</f>
        <v>0</v>
      </c>
      <c r="I108" s="156"/>
      <c r="J108" s="156">
        <f t="shared" si="9"/>
        <v>0</v>
      </c>
      <c r="K108" s="157">
        <v>1.07E-3</v>
      </c>
      <c r="L108" s="157">
        <f t="shared" si="10"/>
        <v>1.07E-3</v>
      </c>
      <c r="M108" s="154"/>
      <c r="N108" s="154">
        <f t="shared" si="11"/>
        <v>0</v>
      </c>
      <c r="O108" s="155">
        <v>20</v>
      </c>
      <c r="P108" s="155" t="s">
        <v>457</v>
      </c>
      <c r="Q108" s="154"/>
      <c r="R108" s="154"/>
      <c r="S108" s="154"/>
      <c r="T108" s="158"/>
      <c r="U108" s="158"/>
      <c r="V108" s="158" t="s">
        <v>209</v>
      </c>
      <c r="W108" s="154">
        <v>1.1000000000000001</v>
      </c>
      <c r="X108" s="152" t="s">
        <v>458</v>
      </c>
      <c r="Y108" s="152" t="s">
        <v>455</v>
      </c>
      <c r="Z108" s="155" t="s">
        <v>245</v>
      </c>
      <c r="AA108" s="152"/>
      <c r="AB108" s="155">
        <v>1</v>
      </c>
      <c r="AC108" s="159"/>
      <c r="AD108" s="159"/>
      <c r="AE108" s="159"/>
      <c r="AF108" s="159"/>
      <c r="AG108" s="159"/>
      <c r="AH108" s="159"/>
      <c r="AJ108" s="78" t="s">
        <v>212</v>
      </c>
      <c r="AK108" s="78" t="s">
        <v>153</v>
      </c>
    </row>
    <row r="109" spans="1:37" ht="25.5">
      <c r="A109" s="150">
        <v>75</v>
      </c>
      <c r="B109" s="160" t="s">
        <v>205</v>
      </c>
      <c r="C109" s="152" t="s">
        <v>459</v>
      </c>
      <c r="D109" s="153" t="s">
        <v>460</v>
      </c>
      <c r="E109" s="154">
        <v>10</v>
      </c>
      <c r="F109" s="155" t="s">
        <v>426</v>
      </c>
      <c r="G109" s="156"/>
      <c r="H109" s="156">
        <f t="shared" si="12"/>
        <v>0</v>
      </c>
      <c r="I109" s="156"/>
      <c r="J109" s="156">
        <f t="shared" si="9"/>
        <v>0</v>
      </c>
      <c r="K109" s="157">
        <v>1.319E-2</v>
      </c>
      <c r="L109" s="157">
        <f t="shared" si="10"/>
        <v>0.13190000000000002</v>
      </c>
      <c r="M109" s="154"/>
      <c r="N109" s="154">
        <f t="shared" si="11"/>
        <v>0</v>
      </c>
      <c r="O109" s="155">
        <v>20</v>
      </c>
      <c r="P109" s="155" t="s">
        <v>461</v>
      </c>
      <c r="Q109" s="154"/>
      <c r="R109" s="154"/>
      <c r="S109" s="154"/>
      <c r="T109" s="158"/>
      <c r="U109" s="158"/>
      <c r="V109" s="158" t="s">
        <v>209</v>
      </c>
      <c r="W109" s="154">
        <v>11.89</v>
      </c>
      <c r="X109" s="152" t="s">
        <v>462</v>
      </c>
      <c r="Y109" s="152" t="s">
        <v>459</v>
      </c>
      <c r="Z109" s="155" t="s">
        <v>211</v>
      </c>
      <c r="AA109" s="152"/>
      <c r="AB109" s="155">
        <v>1</v>
      </c>
      <c r="AC109" s="159"/>
      <c r="AD109" s="159"/>
      <c r="AE109" s="159"/>
      <c r="AF109" s="159"/>
      <c r="AG109" s="159"/>
      <c r="AH109" s="159"/>
      <c r="AJ109" s="78" t="s">
        <v>212</v>
      </c>
      <c r="AK109" s="78" t="s">
        <v>153</v>
      </c>
    </row>
    <row r="110" spans="1:37" ht="25.5">
      <c r="A110" s="150">
        <v>76</v>
      </c>
      <c r="B110" s="160" t="s">
        <v>205</v>
      </c>
      <c r="C110" s="152" t="s">
        <v>463</v>
      </c>
      <c r="D110" s="153" t="s">
        <v>464</v>
      </c>
      <c r="E110" s="154">
        <v>11</v>
      </c>
      <c r="F110" s="155" t="s">
        <v>426</v>
      </c>
      <c r="G110" s="156"/>
      <c r="H110" s="156">
        <f t="shared" si="12"/>
        <v>0</v>
      </c>
      <c r="I110" s="156"/>
      <c r="J110" s="156">
        <f t="shared" si="9"/>
        <v>0</v>
      </c>
      <c r="K110" s="157">
        <v>2.0799999999999998E-3</v>
      </c>
      <c r="L110" s="157">
        <f t="shared" si="10"/>
        <v>2.2879999999999998E-2</v>
      </c>
      <c r="M110" s="154"/>
      <c r="N110" s="154">
        <f t="shared" si="11"/>
        <v>0</v>
      </c>
      <c r="O110" s="155">
        <v>20</v>
      </c>
      <c r="P110" s="155" t="s">
        <v>465</v>
      </c>
      <c r="Q110" s="154"/>
      <c r="R110" s="154"/>
      <c r="S110" s="154"/>
      <c r="T110" s="158"/>
      <c r="U110" s="158"/>
      <c r="V110" s="158" t="s">
        <v>209</v>
      </c>
      <c r="W110" s="154">
        <v>13.782999999999999</v>
      </c>
      <c r="X110" s="152" t="s">
        <v>463</v>
      </c>
      <c r="Y110" s="152" t="s">
        <v>463</v>
      </c>
      <c r="Z110" s="155" t="s">
        <v>211</v>
      </c>
      <c r="AA110" s="152"/>
      <c r="AB110" s="155">
        <v>1</v>
      </c>
      <c r="AC110" s="159"/>
      <c r="AD110" s="159"/>
      <c r="AE110" s="159"/>
      <c r="AF110" s="159"/>
      <c r="AG110" s="159"/>
      <c r="AH110" s="159"/>
      <c r="AJ110" s="78" t="s">
        <v>212</v>
      </c>
      <c r="AK110" s="78" t="s">
        <v>153</v>
      </c>
    </row>
    <row r="111" spans="1:37">
      <c r="A111" s="150">
        <v>77</v>
      </c>
      <c r="B111" s="160" t="s">
        <v>205</v>
      </c>
      <c r="C111" s="152" t="s">
        <v>466</v>
      </c>
      <c r="D111" s="153" t="s">
        <v>467</v>
      </c>
      <c r="E111" s="154">
        <v>10</v>
      </c>
      <c r="F111" s="155" t="s">
        <v>426</v>
      </c>
      <c r="G111" s="156"/>
      <c r="H111" s="156">
        <f t="shared" si="12"/>
        <v>0</v>
      </c>
      <c r="I111" s="156"/>
      <c r="J111" s="156">
        <f t="shared" si="9"/>
        <v>0</v>
      </c>
      <c r="K111" s="157"/>
      <c r="L111" s="157">
        <f t="shared" si="10"/>
        <v>0</v>
      </c>
      <c r="M111" s="154"/>
      <c r="N111" s="154">
        <f t="shared" si="11"/>
        <v>0</v>
      </c>
      <c r="O111" s="155">
        <v>20</v>
      </c>
      <c r="P111" s="155" t="s">
        <v>468</v>
      </c>
      <c r="Q111" s="154"/>
      <c r="R111" s="154"/>
      <c r="S111" s="154"/>
      <c r="T111" s="158"/>
      <c r="U111" s="158"/>
      <c r="V111" s="158" t="s">
        <v>209</v>
      </c>
      <c r="W111" s="154">
        <v>2.0099999999999998</v>
      </c>
      <c r="X111" s="152" t="s">
        <v>466</v>
      </c>
      <c r="Y111" s="152" t="s">
        <v>466</v>
      </c>
      <c r="Z111" s="155" t="s">
        <v>211</v>
      </c>
      <c r="AA111" s="152"/>
      <c r="AB111" s="155">
        <v>7</v>
      </c>
      <c r="AC111" s="159"/>
      <c r="AD111" s="159"/>
      <c r="AE111" s="159"/>
      <c r="AF111" s="159"/>
      <c r="AG111" s="159"/>
      <c r="AH111" s="159"/>
      <c r="AJ111" s="78" t="s">
        <v>212</v>
      </c>
      <c r="AK111" s="78" t="s">
        <v>153</v>
      </c>
    </row>
    <row r="112" spans="1:37" ht="25.5">
      <c r="A112" s="150">
        <v>78</v>
      </c>
      <c r="B112" s="160" t="s">
        <v>205</v>
      </c>
      <c r="C112" s="152" t="s">
        <v>469</v>
      </c>
      <c r="D112" s="153" t="s">
        <v>470</v>
      </c>
      <c r="E112" s="154">
        <v>5</v>
      </c>
      <c r="F112" s="155" t="s">
        <v>426</v>
      </c>
      <c r="G112" s="156"/>
      <c r="H112" s="156">
        <f t="shared" si="12"/>
        <v>0</v>
      </c>
      <c r="I112" s="156"/>
      <c r="J112" s="156">
        <f t="shared" si="9"/>
        <v>0</v>
      </c>
      <c r="K112" s="157">
        <v>3.5E-4</v>
      </c>
      <c r="L112" s="157">
        <f t="shared" si="10"/>
        <v>1.75E-3</v>
      </c>
      <c r="M112" s="154"/>
      <c r="N112" s="154">
        <f t="shared" si="11"/>
        <v>0</v>
      </c>
      <c r="O112" s="155">
        <v>20</v>
      </c>
      <c r="P112" s="155" t="s">
        <v>471</v>
      </c>
      <c r="Q112" s="154"/>
      <c r="R112" s="154"/>
      <c r="S112" s="154"/>
      <c r="T112" s="158"/>
      <c r="U112" s="158"/>
      <c r="V112" s="158" t="s">
        <v>209</v>
      </c>
      <c r="W112" s="154">
        <v>10.199999999999999</v>
      </c>
      <c r="X112" s="152" t="s">
        <v>472</v>
      </c>
      <c r="Y112" s="152" t="s">
        <v>469</v>
      </c>
      <c r="Z112" s="155" t="s">
        <v>245</v>
      </c>
      <c r="AA112" s="152"/>
      <c r="AB112" s="155">
        <v>7</v>
      </c>
      <c r="AC112" s="159"/>
      <c r="AD112" s="159"/>
      <c r="AE112" s="159"/>
      <c r="AF112" s="159"/>
      <c r="AG112" s="159"/>
      <c r="AH112" s="159"/>
      <c r="AJ112" s="78" t="s">
        <v>212</v>
      </c>
      <c r="AK112" s="78" t="s">
        <v>153</v>
      </c>
    </row>
    <row r="113" spans="1:37">
      <c r="A113" s="150">
        <v>80</v>
      </c>
      <c r="B113" s="160" t="s">
        <v>205</v>
      </c>
      <c r="C113" s="152" t="s">
        <v>473</v>
      </c>
      <c r="D113" s="153" t="s">
        <v>474</v>
      </c>
      <c r="E113" s="154">
        <v>4</v>
      </c>
      <c r="F113" s="155" t="s">
        <v>426</v>
      </c>
      <c r="G113" s="156"/>
      <c r="H113" s="156">
        <f t="shared" si="12"/>
        <v>0</v>
      </c>
      <c r="I113" s="156"/>
      <c r="J113" s="156">
        <f t="shared" si="9"/>
        <v>0</v>
      </c>
      <c r="K113" s="157">
        <v>2.6179999999999998E-2</v>
      </c>
      <c r="L113" s="157">
        <f t="shared" si="10"/>
        <v>0.10471999999999999</v>
      </c>
      <c r="M113" s="154"/>
      <c r="N113" s="154">
        <f t="shared" si="11"/>
        <v>0</v>
      </c>
      <c r="O113" s="155">
        <v>20</v>
      </c>
      <c r="P113" s="155" t="s">
        <v>475</v>
      </c>
      <c r="Q113" s="154"/>
      <c r="R113" s="154"/>
      <c r="S113" s="154"/>
      <c r="T113" s="158"/>
      <c r="U113" s="158"/>
      <c r="V113" s="158" t="s">
        <v>209</v>
      </c>
      <c r="W113" s="154">
        <v>3.4159999999999999</v>
      </c>
      <c r="X113" s="152" t="s">
        <v>476</v>
      </c>
      <c r="Y113" s="152" t="s">
        <v>473</v>
      </c>
      <c r="Z113" s="155" t="s">
        <v>211</v>
      </c>
      <c r="AA113" s="152"/>
      <c r="AB113" s="155">
        <v>1</v>
      </c>
      <c r="AC113" s="159"/>
      <c r="AD113" s="159"/>
      <c r="AE113" s="159"/>
      <c r="AF113" s="159"/>
      <c r="AG113" s="159"/>
      <c r="AH113" s="159"/>
      <c r="AJ113" s="78" t="s">
        <v>212</v>
      </c>
      <c r="AK113" s="78" t="s">
        <v>153</v>
      </c>
    </row>
    <row r="114" spans="1:37">
      <c r="A114" s="150">
        <v>80</v>
      </c>
      <c r="B114" s="160" t="s">
        <v>205</v>
      </c>
      <c r="C114" s="152" t="s">
        <v>477</v>
      </c>
      <c r="D114" s="153" t="s">
        <v>478</v>
      </c>
      <c r="E114" s="154">
        <v>4</v>
      </c>
      <c r="F114" s="155" t="s">
        <v>426</v>
      </c>
      <c r="G114" s="156"/>
      <c r="H114" s="156">
        <f t="shared" si="12"/>
        <v>0</v>
      </c>
      <c r="I114" s="156"/>
      <c r="J114" s="156">
        <f t="shared" si="9"/>
        <v>0</v>
      </c>
      <c r="K114" s="157">
        <v>2.0000000000000002E-5</v>
      </c>
      <c r="L114" s="157">
        <f t="shared" si="10"/>
        <v>8.0000000000000007E-5</v>
      </c>
      <c r="M114" s="154"/>
      <c r="N114" s="154">
        <f t="shared" si="11"/>
        <v>0</v>
      </c>
      <c r="O114" s="155">
        <v>20</v>
      </c>
      <c r="P114" s="155" t="s">
        <v>475</v>
      </c>
      <c r="Q114" s="154"/>
      <c r="R114" s="154"/>
      <c r="S114" s="154"/>
      <c r="T114" s="158"/>
      <c r="U114" s="158"/>
      <c r="V114" s="158" t="s">
        <v>209</v>
      </c>
      <c r="W114" s="154">
        <v>1.032</v>
      </c>
      <c r="X114" s="152" t="s">
        <v>477</v>
      </c>
      <c r="Y114" s="152" t="s">
        <v>477</v>
      </c>
      <c r="Z114" s="155" t="s">
        <v>211</v>
      </c>
      <c r="AA114" s="152"/>
      <c r="AB114" s="155">
        <v>1</v>
      </c>
      <c r="AC114" s="159"/>
      <c r="AD114" s="159"/>
      <c r="AE114" s="159"/>
      <c r="AF114" s="159"/>
      <c r="AG114" s="159"/>
      <c r="AH114" s="159"/>
      <c r="AJ114" s="78" t="s">
        <v>212</v>
      </c>
      <c r="AK114" s="78" t="s">
        <v>153</v>
      </c>
    </row>
    <row r="115" spans="1:37">
      <c r="A115" s="150">
        <v>81</v>
      </c>
      <c r="B115" s="160" t="s">
        <v>205</v>
      </c>
      <c r="C115" s="152" t="s">
        <v>479</v>
      </c>
      <c r="D115" s="153" t="s">
        <v>480</v>
      </c>
      <c r="E115" s="154">
        <v>1</v>
      </c>
      <c r="F115" s="155" t="s">
        <v>426</v>
      </c>
      <c r="G115" s="156"/>
      <c r="H115" s="156">
        <f t="shared" si="12"/>
        <v>0</v>
      </c>
      <c r="I115" s="156"/>
      <c r="J115" s="156">
        <f t="shared" si="9"/>
        <v>0</v>
      </c>
      <c r="K115" s="157">
        <v>3.533E-2</v>
      </c>
      <c r="L115" s="157">
        <f t="shared" si="10"/>
        <v>3.533E-2</v>
      </c>
      <c r="M115" s="154"/>
      <c r="N115" s="154">
        <f t="shared" si="11"/>
        <v>0</v>
      </c>
      <c r="O115" s="155">
        <v>20</v>
      </c>
      <c r="P115" s="155" t="s">
        <v>481</v>
      </c>
      <c r="Q115" s="154"/>
      <c r="R115" s="154"/>
      <c r="S115" s="154"/>
      <c r="T115" s="158"/>
      <c r="U115" s="158"/>
      <c r="V115" s="158" t="s">
        <v>209</v>
      </c>
      <c r="W115" s="154">
        <v>0.99199999999999999</v>
      </c>
      <c r="X115" s="152" t="s">
        <v>482</v>
      </c>
      <c r="Y115" s="152" t="s">
        <v>479</v>
      </c>
      <c r="Z115" s="155" t="s">
        <v>211</v>
      </c>
      <c r="AA115" s="152"/>
      <c r="AB115" s="155">
        <v>1</v>
      </c>
      <c r="AC115" s="159"/>
      <c r="AD115" s="159"/>
      <c r="AE115" s="159"/>
      <c r="AF115" s="159"/>
      <c r="AG115" s="159"/>
      <c r="AH115" s="159"/>
      <c r="AJ115" s="78" t="s">
        <v>212</v>
      </c>
      <c r="AK115" s="78" t="s">
        <v>153</v>
      </c>
    </row>
    <row r="116" spans="1:37" ht="25.5">
      <c r="A116" s="150">
        <v>83</v>
      </c>
      <c r="B116" s="160" t="s">
        <v>205</v>
      </c>
      <c r="C116" s="152" t="s">
        <v>483</v>
      </c>
      <c r="D116" s="153" t="s">
        <v>484</v>
      </c>
      <c r="E116" s="154">
        <v>4</v>
      </c>
      <c r="F116" s="155" t="s">
        <v>426</v>
      </c>
      <c r="G116" s="156"/>
      <c r="H116" s="156">
        <f t="shared" si="12"/>
        <v>0</v>
      </c>
      <c r="I116" s="156"/>
      <c r="J116" s="156">
        <f t="shared" si="9"/>
        <v>0</v>
      </c>
      <c r="K116" s="157">
        <v>1.2999999999999999E-4</v>
      </c>
      <c r="L116" s="157">
        <f t="shared" si="10"/>
        <v>5.1999999999999995E-4</v>
      </c>
      <c r="M116" s="154"/>
      <c r="N116" s="154">
        <f t="shared" si="11"/>
        <v>0</v>
      </c>
      <c r="O116" s="155">
        <v>20</v>
      </c>
      <c r="P116" s="155" t="s">
        <v>485</v>
      </c>
      <c r="Q116" s="154"/>
      <c r="R116" s="154"/>
      <c r="S116" s="154"/>
      <c r="T116" s="158"/>
      <c r="U116" s="158"/>
      <c r="V116" s="158" t="s">
        <v>209</v>
      </c>
      <c r="W116" s="154">
        <v>4.4240000000000004</v>
      </c>
      <c r="X116" s="152" t="s">
        <v>486</v>
      </c>
      <c r="Y116" s="152" t="s">
        <v>483</v>
      </c>
      <c r="Z116" s="155" t="s">
        <v>211</v>
      </c>
      <c r="AA116" s="152"/>
      <c r="AB116" s="155">
        <v>1</v>
      </c>
      <c r="AC116" s="159"/>
      <c r="AD116" s="159"/>
      <c r="AE116" s="159"/>
      <c r="AF116" s="159"/>
      <c r="AG116" s="159"/>
      <c r="AH116" s="159"/>
      <c r="AJ116" s="78" t="s">
        <v>212</v>
      </c>
      <c r="AK116" s="78" t="s">
        <v>153</v>
      </c>
    </row>
    <row r="117" spans="1:37">
      <c r="A117" s="150">
        <v>83</v>
      </c>
      <c r="B117" s="160" t="s">
        <v>205</v>
      </c>
      <c r="C117" s="152" t="s">
        <v>487</v>
      </c>
      <c r="D117" s="153" t="s">
        <v>488</v>
      </c>
      <c r="E117" s="154">
        <v>4</v>
      </c>
      <c r="F117" s="155" t="s">
        <v>187</v>
      </c>
      <c r="G117" s="156"/>
      <c r="H117" s="156">
        <f t="shared" si="12"/>
        <v>0</v>
      </c>
      <c r="I117" s="156"/>
      <c r="J117" s="156">
        <f t="shared" si="9"/>
        <v>0</v>
      </c>
      <c r="K117" s="157">
        <v>2.0000000000000001E-4</v>
      </c>
      <c r="L117" s="157">
        <f t="shared" si="10"/>
        <v>8.0000000000000004E-4</v>
      </c>
      <c r="M117" s="154"/>
      <c r="N117" s="154">
        <f t="shared" si="11"/>
        <v>0</v>
      </c>
      <c r="O117" s="155">
        <v>20</v>
      </c>
      <c r="P117" s="155" t="s">
        <v>485</v>
      </c>
      <c r="Q117" s="154"/>
      <c r="R117" s="154"/>
      <c r="S117" s="154"/>
      <c r="T117" s="158"/>
      <c r="U117" s="158"/>
      <c r="V117" s="158" t="s">
        <v>209</v>
      </c>
      <c r="W117" s="154"/>
      <c r="X117" s="152" t="s">
        <v>489</v>
      </c>
      <c r="Y117" s="152" t="s">
        <v>487</v>
      </c>
      <c r="Z117" s="155" t="s">
        <v>211</v>
      </c>
      <c r="AA117" s="152"/>
      <c r="AB117" s="155">
        <v>6</v>
      </c>
      <c r="AC117" s="159"/>
      <c r="AD117" s="159"/>
      <c r="AE117" s="159"/>
      <c r="AF117" s="159"/>
      <c r="AG117" s="159"/>
      <c r="AH117" s="159"/>
      <c r="AJ117" s="78" t="s">
        <v>212</v>
      </c>
      <c r="AK117" s="78" t="s">
        <v>153</v>
      </c>
    </row>
    <row r="118" spans="1:37">
      <c r="A118" s="150">
        <v>84</v>
      </c>
      <c r="B118" s="160" t="s">
        <v>205</v>
      </c>
      <c r="C118" s="152" t="s">
        <v>490</v>
      </c>
      <c r="D118" s="153" t="s">
        <v>491</v>
      </c>
      <c r="E118" s="154">
        <v>1</v>
      </c>
      <c r="F118" s="155" t="s">
        <v>426</v>
      </c>
      <c r="G118" s="156"/>
      <c r="H118" s="156">
        <f t="shared" si="12"/>
        <v>0</v>
      </c>
      <c r="I118" s="156"/>
      <c r="J118" s="156">
        <f t="shared" si="9"/>
        <v>0</v>
      </c>
      <c r="K118" s="157"/>
      <c r="L118" s="157">
        <f t="shared" si="10"/>
        <v>0</v>
      </c>
      <c r="M118" s="154">
        <v>3.4000000000000002E-2</v>
      </c>
      <c r="N118" s="154">
        <f t="shared" si="11"/>
        <v>3.4000000000000002E-2</v>
      </c>
      <c r="O118" s="155">
        <v>20</v>
      </c>
      <c r="P118" s="155" t="s">
        <v>492</v>
      </c>
      <c r="Q118" s="154"/>
      <c r="R118" s="154"/>
      <c r="S118" s="154"/>
      <c r="T118" s="158"/>
      <c r="U118" s="158"/>
      <c r="V118" s="158" t="s">
        <v>209</v>
      </c>
      <c r="W118" s="154">
        <v>0.56899999999999995</v>
      </c>
      <c r="X118" s="152" t="s">
        <v>490</v>
      </c>
      <c r="Y118" s="152" t="s">
        <v>490</v>
      </c>
      <c r="Z118" s="155" t="s">
        <v>211</v>
      </c>
      <c r="AA118" s="152"/>
      <c r="AB118" s="155">
        <v>7</v>
      </c>
      <c r="AC118" s="159"/>
      <c r="AD118" s="159"/>
      <c r="AE118" s="159"/>
      <c r="AF118" s="159"/>
      <c r="AG118" s="159"/>
      <c r="AH118" s="159"/>
      <c r="AJ118" s="78" t="s">
        <v>212</v>
      </c>
      <c r="AK118" s="78" t="s">
        <v>153</v>
      </c>
    </row>
    <row r="119" spans="1:37" ht="25.5">
      <c r="A119" s="150">
        <v>85</v>
      </c>
      <c r="B119" s="160" t="s">
        <v>205</v>
      </c>
      <c r="C119" s="152" t="s">
        <v>493</v>
      </c>
      <c r="D119" s="153" t="s">
        <v>494</v>
      </c>
      <c r="E119" s="154">
        <v>2</v>
      </c>
      <c r="F119" s="155" t="s">
        <v>426</v>
      </c>
      <c r="G119" s="156"/>
      <c r="H119" s="156">
        <f t="shared" si="12"/>
        <v>0</v>
      </c>
      <c r="I119" s="156"/>
      <c r="J119" s="156">
        <f t="shared" si="9"/>
        <v>0</v>
      </c>
      <c r="K119" s="157">
        <v>2.6199999999999999E-3</v>
      </c>
      <c r="L119" s="157">
        <f t="shared" si="10"/>
        <v>5.2399999999999999E-3</v>
      </c>
      <c r="M119" s="154"/>
      <c r="N119" s="154">
        <f t="shared" si="11"/>
        <v>0</v>
      </c>
      <c r="O119" s="155">
        <v>20</v>
      </c>
      <c r="P119" s="155" t="s">
        <v>495</v>
      </c>
      <c r="Q119" s="154"/>
      <c r="R119" s="154"/>
      <c r="S119" s="154"/>
      <c r="T119" s="158"/>
      <c r="U119" s="158"/>
      <c r="V119" s="158" t="s">
        <v>209</v>
      </c>
      <c r="W119" s="154">
        <v>3.06</v>
      </c>
      <c r="X119" s="152" t="s">
        <v>496</v>
      </c>
      <c r="Y119" s="152" t="s">
        <v>493</v>
      </c>
      <c r="Z119" s="155" t="s">
        <v>211</v>
      </c>
      <c r="AA119" s="152"/>
      <c r="AB119" s="155">
        <v>6</v>
      </c>
      <c r="AC119" s="159"/>
      <c r="AD119" s="159"/>
      <c r="AE119" s="159"/>
      <c r="AF119" s="159"/>
      <c r="AG119" s="159"/>
      <c r="AH119" s="159"/>
      <c r="AJ119" s="78" t="s">
        <v>212</v>
      </c>
      <c r="AK119" s="78" t="s">
        <v>153</v>
      </c>
    </row>
    <row r="120" spans="1:37">
      <c r="A120" s="150">
        <v>86</v>
      </c>
      <c r="B120" s="160" t="s">
        <v>205</v>
      </c>
      <c r="C120" s="152" t="s">
        <v>497</v>
      </c>
      <c r="D120" s="153" t="s">
        <v>498</v>
      </c>
      <c r="E120" s="154">
        <v>12</v>
      </c>
      <c r="F120" s="155" t="s">
        <v>187</v>
      </c>
      <c r="G120" s="156"/>
      <c r="H120" s="156">
        <f t="shared" si="12"/>
        <v>0</v>
      </c>
      <c r="I120" s="156"/>
      <c r="J120" s="156">
        <f t="shared" si="9"/>
        <v>0</v>
      </c>
      <c r="K120" s="157">
        <v>1E-3</v>
      </c>
      <c r="L120" s="157">
        <f t="shared" si="10"/>
        <v>1.2E-2</v>
      </c>
      <c r="M120" s="154"/>
      <c r="N120" s="154">
        <f t="shared" si="11"/>
        <v>0</v>
      </c>
      <c r="O120" s="155">
        <v>20</v>
      </c>
      <c r="P120" s="155" t="s">
        <v>499</v>
      </c>
      <c r="Q120" s="154"/>
      <c r="R120" s="154"/>
      <c r="S120" s="154"/>
      <c r="T120" s="158"/>
      <c r="U120" s="158"/>
      <c r="V120" s="158" t="s">
        <v>209</v>
      </c>
      <c r="W120" s="154">
        <v>0.252</v>
      </c>
      <c r="X120" s="152" t="s">
        <v>497</v>
      </c>
      <c r="Y120" s="152" t="s">
        <v>497</v>
      </c>
      <c r="Z120" s="155" t="s">
        <v>211</v>
      </c>
      <c r="AA120" s="152"/>
      <c r="AB120" s="155">
        <v>1</v>
      </c>
      <c r="AC120" s="159"/>
      <c r="AD120" s="159"/>
      <c r="AE120" s="159"/>
      <c r="AF120" s="159"/>
      <c r="AG120" s="159"/>
      <c r="AH120" s="159"/>
      <c r="AJ120" s="78" t="s">
        <v>212</v>
      </c>
      <c r="AK120" s="78" t="s">
        <v>153</v>
      </c>
    </row>
    <row r="121" spans="1:37">
      <c r="A121" s="150">
        <v>87</v>
      </c>
      <c r="B121" s="160" t="s">
        <v>205</v>
      </c>
      <c r="C121" s="152" t="s">
        <v>500</v>
      </c>
      <c r="D121" s="153" t="s">
        <v>501</v>
      </c>
      <c r="E121" s="154">
        <v>12</v>
      </c>
      <c r="F121" s="155" t="s">
        <v>187</v>
      </c>
      <c r="G121" s="156"/>
      <c r="H121" s="156">
        <f t="shared" si="12"/>
        <v>0</v>
      </c>
      <c r="I121" s="156"/>
      <c r="J121" s="156">
        <f t="shared" si="9"/>
        <v>0</v>
      </c>
      <c r="K121" s="157"/>
      <c r="L121" s="157">
        <f t="shared" si="10"/>
        <v>0</v>
      </c>
      <c r="M121" s="154"/>
      <c r="N121" s="154">
        <f t="shared" si="11"/>
        <v>0</v>
      </c>
      <c r="O121" s="155">
        <v>20</v>
      </c>
      <c r="P121" s="155" t="s">
        <v>502</v>
      </c>
      <c r="Q121" s="154"/>
      <c r="R121" s="154"/>
      <c r="S121" s="154"/>
      <c r="T121" s="158"/>
      <c r="U121" s="158"/>
      <c r="V121" s="158" t="s">
        <v>209</v>
      </c>
      <c r="W121" s="154">
        <v>0.252</v>
      </c>
      <c r="X121" s="152" t="s">
        <v>500</v>
      </c>
      <c r="Y121" s="152" t="s">
        <v>500</v>
      </c>
      <c r="Z121" s="155" t="s">
        <v>211</v>
      </c>
      <c r="AA121" s="152"/>
      <c r="AB121" s="155">
        <v>1</v>
      </c>
      <c r="AC121" s="159"/>
      <c r="AD121" s="159"/>
      <c r="AE121" s="159"/>
      <c r="AF121" s="159"/>
      <c r="AG121" s="159"/>
      <c r="AH121" s="159"/>
      <c r="AJ121" s="78" t="s">
        <v>212</v>
      </c>
      <c r="AK121" s="78" t="s">
        <v>153</v>
      </c>
    </row>
    <row r="122" spans="1:37" ht="25.5">
      <c r="A122" s="150">
        <v>88</v>
      </c>
      <c r="B122" s="160" t="s">
        <v>205</v>
      </c>
      <c r="C122" s="152" t="s">
        <v>503</v>
      </c>
      <c r="D122" s="153" t="s">
        <v>504</v>
      </c>
      <c r="E122" s="154">
        <v>0.36799999999999999</v>
      </c>
      <c r="F122" s="155" t="s">
        <v>308</v>
      </c>
      <c r="G122" s="156"/>
      <c r="H122" s="156">
        <f t="shared" si="12"/>
        <v>0</v>
      </c>
      <c r="I122" s="156"/>
      <c r="J122" s="156">
        <f t="shared" si="9"/>
        <v>0</v>
      </c>
      <c r="K122" s="157"/>
      <c r="L122" s="157">
        <f t="shared" si="10"/>
        <v>0</v>
      </c>
      <c r="M122" s="154"/>
      <c r="N122" s="154">
        <f t="shared" si="11"/>
        <v>0</v>
      </c>
      <c r="O122" s="155">
        <v>20</v>
      </c>
      <c r="P122" s="155" t="s">
        <v>505</v>
      </c>
      <c r="Q122" s="154"/>
      <c r="R122" s="154"/>
      <c r="S122" s="154"/>
      <c r="T122" s="158"/>
      <c r="U122" s="158"/>
      <c r="V122" s="158" t="s">
        <v>209</v>
      </c>
      <c r="W122" s="154">
        <v>0.57899999999999996</v>
      </c>
      <c r="X122" s="152" t="s">
        <v>506</v>
      </c>
      <c r="Y122" s="152" t="s">
        <v>503</v>
      </c>
      <c r="Z122" s="155" t="s">
        <v>311</v>
      </c>
      <c r="AA122" s="152"/>
      <c r="AB122" s="155">
        <v>1</v>
      </c>
      <c r="AC122" s="159"/>
      <c r="AD122" s="159"/>
      <c r="AE122" s="159"/>
      <c r="AF122" s="159"/>
      <c r="AG122" s="159"/>
      <c r="AH122" s="159"/>
      <c r="AJ122" s="78" t="s">
        <v>212</v>
      </c>
      <c r="AK122" s="78" t="s">
        <v>153</v>
      </c>
    </row>
    <row r="123" spans="1:37">
      <c r="A123" s="150"/>
      <c r="B123" s="160"/>
      <c r="C123" s="152"/>
      <c r="D123" s="167" t="s">
        <v>507</v>
      </c>
      <c r="E123" s="168">
        <f>J123</f>
        <v>0</v>
      </c>
      <c r="F123" s="155"/>
      <c r="G123" s="156"/>
      <c r="H123" s="168">
        <f>SUM(H99:H122)</f>
        <v>0</v>
      </c>
      <c r="I123" s="168">
        <f>SUM(I99:I122)</f>
        <v>0</v>
      </c>
      <c r="J123" s="168">
        <f>SUM(J99:J122)</f>
        <v>0</v>
      </c>
      <c r="K123" s="157"/>
      <c r="L123" s="169">
        <f>SUM(L99:L122)</f>
        <v>0.37026000000000009</v>
      </c>
      <c r="M123" s="154"/>
      <c r="N123" s="170">
        <f>SUM(N99:N122)</f>
        <v>3.4000000000000002E-2</v>
      </c>
      <c r="O123" s="155"/>
      <c r="P123" s="155"/>
      <c r="Q123" s="154"/>
      <c r="R123" s="154"/>
      <c r="S123" s="154"/>
      <c r="T123" s="158"/>
      <c r="U123" s="158"/>
      <c r="V123" s="158"/>
      <c r="W123" s="154">
        <f>SUM(W99:W122)</f>
        <v>99.481999999999999</v>
      </c>
      <c r="X123" s="155"/>
      <c r="Y123" s="155"/>
      <c r="Z123" s="155"/>
      <c r="AA123" s="152"/>
      <c r="AB123" s="155"/>
      <c r="AC123" s="159"/>
      <c r="AD123" s="159"/>
      <c r="AE123" s="159"/>
      <c r="AF123" s="159"/>
      <c r="AG123" s="159"/>
      <c r="AH123" s="159"/>
    </row>
    <row r="124" spans="1:37">
      <c r="A124" s="150"/>
      <c r="B124" s="160"/>
      <c r="C124" s="152"/>
      <c r="D124" s="153"/>
      <c r="E124" s="154"/>
      <c r="F124" s="155"/>
      <c r="G124" s="156"/>
      <c r="H124" s="156"/>
      <c r="I124" s="156"/>
      <c r="J124" s="156"/>
      <c r="K124" s="157"/>
      <c r="L124" s="157"/>
      <c r="M124" s="154"/>
      <c r="N124" s="154"/>
      <c r="O124" s="155"/>
      <c r="P124" s="155"/>
      <c r="Q124" s="154"/>
      <c r="R124" s="154"/>
      <c r="S124" s="154"/>
      <c r="T124" s="158"/>
      <c r="U124" s="158"/>
      <c r="V124" s="158"/>
      <c r="W124" s="154"/>
      <c r="X124" s="155"/>
      <c r="Y124" s="155"/>
      <c r="Z124" s="155"/>
      <c r="AA124" s="152"/>
      <c r="AB124" s="155"/>
      <c r="AC124" s="159"/>
      <c r="AD124" s="159"/>
      <c r="AE124" s="159"/>
      <c r="AF124" s="159"/>
      <c r="AG124" s="159"/>
      <c r="AH124" s="159"/>
    </row>
    <row r="125" spans="1:37">
      <c r="A125" s="150"/>
      <c r="B125" s="152" t="s">
        <v>508</v>
      </c>
      <c r="C125" s="152"/>
      <c r="D125" s="153"/>
      <c r="E125" s="154"/>
      <c r="F125" s="155"/>
      <c r="G125" s="156"/>
      <c r="H125" s="156"/>
      <c r="I125" s="156"/>
      <c r="J125" s="156"/>
      <c r="K125" s="157"/>
      <c r="L125" s="157"/>
      <c r="M125" s="154"/>
      <c r="N125" s="154"/>
      <c r="O125" s="155"/>
      <c r="P125" s="155"/>
      <c r="Q125" s="154"/>
      <c r="R125" s="154"/>
      <c r="S125" s="154"/>
      <c r="T125" s="158"/>
      <c r="U125" s="158"/>
      <c r="V125" s="158"/>
      <c r="W125" s="154"/>
      <c r="X125" s="155"/>
      <c r="Y125" s="155"/>
      <c r="Z125" s="155"/>
      <c r="AA125" s="152"/>
      <c r="AB125" s="155"/>
      <c r="AC125" s="159"/>
      <c r="AD125" s="159"/>
      <c r="AE125" s="159"/>
      <c r="AF125" s="159"/>
      <c r="AG125" s="159"/>
      <c r="AH125" s="159"/>
    </row>
    <row r="126" spans="1:37">
      <c r="A126" s="150">
        <v>51</v>
      </c>
      <c r="B126" s="160" t="s">
        <v>509</v>
      </c>
      <c r="C126" s="152" t="s">
        <v>510</v>
      </c>
      <c r="D126" s="153" t="s">
        <v>511</v>
      </c>
      <c r="E126" s="154">
        <v>46</v>
      </c>
      <c r="F126" s="155" t="s">
        <v>187</v>
      </c>
      <c r="G126" s="156"/>
      <c r="H126" s="156">
        <f t="shared" ref="H126:H131" si="13">ROUND(E126*G126,2)</f>
        <v>0</v>
      </c>
      <c r="I126" s="156"/>
      <c r="J126" s="156">
        <f t="shared" ref="J126:J131" si="14">ROUND(E126*G126,2)</f>
        <v>0</v>
      </c>
      <c r="K126" s="157"/>
      <c r="L126" s="157">
        <f t="shared" ref="L126:L131" si="15">E126*K126</f>
        <v>0</v>
      </c>
      <c r="M126" s="154"/>
      <c r="N126" s="154">
        <f t="shared" ref="N126:N131" si="16">E126*M126</f>
        <v>0</v>
      </c>
      <c r="O126" s="155">
        <v>20</v>
      </c>
      <c r="P126" s="155" t="s">
        <v>512</v>
      </c>
      <c r="Q126" s="154"/>
      <c r="R126" s="154"/>
      <c r="S126" s="154"/>
      <c r="T126" s="158"/>
      <c r="U126" s="158"/>
      <c r="V126" s="158" t="s">
        <v>209</v>
      </c>
      <c r="W126" s="154">
        <v>7.59</v>
      </c>
      <c r="X126" s="152" t="s">
        <v>510</v>
      </c>
      <c r="Y126" s="152" t="s">
        <v>510</v>
      </c>
      <c r="Z126" s="155" t="s">
        <v>513</v>
      </c>
      <c r="AA126" s="152"/>
      <c r="AB126" s="155">
        <v>1</v>
      </c>
      <c r="AC126" s="159"/>
      <c r="AD126" s="159"/>
      <c r="AE126" s="159"/>
      <c r="AF126" s="159"/>
      <c r="AG126" s="159"/>
      <c r="AH126" s="159"/>
      <c r="AJ126" s="78" t="s">
        <v>212</v>
      </c>
      <c r="AK126" s="78" t="s">
        <v>153</v>
      </c>
    </row>
    <row r="127" spans="1:37">
      <c r="A127" s="150">
        <v>53</v>
      </c>
      <c r="B127" s="160" t="s">
        <v>509</v>
      </c>
      <c r="C127" s="152" t="s">
        <v>514</v>
      </c>
      <c r="D127" s="153" t="s">
        <v>515</v>
      </c>
      <c r="E127" s="154">
        <v>4</v>
      </c>
      <c r="F127" s="155" t="s">
        <v>187</v>
      </c>
      <c r="G127" s="156"/>
      <c r="H127" s="156">
        <f t="shared" si="13"/>
        <v>0</v>
      </c>
      <c r="I127" s="156"/>
      <c r="J127" s="156">
        <f t="shared" si="14"/>
        <v>0</v>
      </c>
      <c r="K127" s="157"/>
      <c r="L127" s="157">
        <f t="shared" si="15"/>
        <v>0</v>
      </c>
      <c r="M127" s="154"/>
      <c r="N127" s="154">
        <f t="shared" si="16"/>
        <v>0</v>
      </c>
      <c r="O127" s="155">
        <v>20</v>
      </c>
      <c r="P127" s="155" t="s">
        <v>516</v>
      </c>
      <c r="Q127" s="154"/>
      <c r="R127" s="154"/>
      <c r="S127" s="154"/>
      <c r="T127" s="158"/>
      <c r="U127" s="158"/>
      <c r="V127" s="158" t="s">
        <v>209</v>
      </c>
      <c r="W127" s="154">
        <v>0.82399999999999995</v>
      </c>
      <c r="X127" s="152" t="s">
        <v>514</v>
      </c>
      <c r="Y127" s="152" t="s">
        <v>514</v>
      </c>
      <c r="Z127" s="155" t="s">
        <v>513</v>
      </c>
      <c r="AA127" s="152"/>
      <c r="AB127" s="155">
        <v>1</v>
      </c>
      <c r="AC127" s="159"/>
      <c r="AD127" s="159"/>
      <c r="AE127" s="159"/>
      <c r="AF127" s="159"/>
      <c r="AG127" s="159"/>
      <c r="AH127" s="159"/>
      <c r="AJ127" s="78" t="s">
        <v>212</v>
      </c>
      <c r="AK127" s="78" t="s">
        <v>153</v>
      </c>
    </row>
    <row r="128" spans="1:37">
      <c r="A128" s="150">
        <v>89</v>
      </c>
      <c r="B128" s="160" t="s">
        <v>509</v>
      </c>
      <c r="C128" s="152" t="s">
        <v>517</v>
      </c>
      <c r="D128" s="153" t="s">
        <v>518</v>
      </c>
      <c r="E128" s="154">
        <v>2</v>
      </c>
      <c r="F128" s="155" t="s">
        <v>187</v>
      </c>
      <c r="G128" s="156"/>
      <c r="H128" s="156">
        <f t="shared" si="13"/>
        <v>0</v>
      </c>
      <c r="I128" s="156"/>
      <c r="J128" s="156">
        <f t="shared" si="14"/>
        <v>0</v>
      </c>
      <c r="K128" s="157"/>
      <c r="L128" s="157">
        <f t="shared" si="15"/>
        <v>0</v>
      </c>
      <c r="M128" s="154"/>
      <c r="N128" s="154">
        <f t="shared" si="16"/>
        <v>0</v>
      </c>
      <c r="O128" s="155">
        <v>20</v>
      </c>
      <c r="P128" s="155" t="s">
        <v>519</v>
      </c>
      <c r="Q128" s="154"/>
      <c r="R128" s="154"/>
      <c r="S128" s="154"/>
      <c r="T128" s="158"/>
      <c r="U128" s="158"/>
      <c r="V128" s="158" t="s">
        <v>209</v>
      </c>
      <c r="W128" s="154">
        <v>0.45400000000000001</v>
      </c>
      <c r="X128" s="152" t="s">
        <v>520</v>
      </c>
      <c r="Y128" s="152" t="s">
        <v>517</v>
      </c>
      <c r="Z128" s="155" t="s">
        <v>513</v>
      </c>
      <c r="AA128" s="152"/>
      <c r="AB128" s="155">
        <v>1</v>
      </c>
      <c r="AC128" s="159"/>
      <c r="AD128" s="159"/>
      <c r="AE128" s="159"/>
      <c r="AF128" s="159"/>
      <c r="AG128" s="159"/>
      <c r="AH128" s="159"/>
      <c r="AJ128" s="78" t="s">
        <v>212</v>
      </c>
      <c r="AK128" s="78" t="s">
        <v>153</v>
      </c>
    </row>
    <row r="129" spans="1:37">
      <c r="A129" s="150">
        <v>90</v>
      </c>
      <c r="B129" s="160" t="s">
        <v>509</v>
      </c>
      <c r="C129" s="152" t="s">
        <v>521</v>
      </c>
      <c r="D129" s="153" t="s">
        <v>522</v>
      </c>
      <c r="E129" s="154">
        <v>1</v>
      </c>
      <c r="F129" s="155" t="s">
        <v>187</v>
      </c>
      <c r="G129" s="156"/>
      <c r="H129" s="156">
        <f t="shared" si="13"/>
        <v>0</v>
      </c>
      <c r="I129" s="156"/>
      <c r="J129" s="156">
        <f t="shared" si="14"/>
        <v>0</v>
      </c>
      <c r="K129" s="157"/>
      <c r="L129" s="157">
        <f t="shared" si="15"/>
        <v>0</v>
      </c>
      <c r="M129" s="154"/>
      <c r="N129" s="154">
        <f t="shared" si="16"/>
        <v>0</v>
      </c>
      <c r="O129" s="155">
        <v>20</v>
      </c>
      <c r="P129" s="155" t="s">
        <v>523</v>
      </c>
      <c r="Q129" s="154"/>
      <c r="R129" s="154"/>
      <c r="S129" s="154"/>
      <c r="T129" s="158"/>
      <c r="U129" s="158"/>
      <c r="V129" s="158" t="s">
        <v>209</v>
      </c>
      <c r="W129" s="154">
        <v>0.26800000000000002</v>
      </c>
      <c r="X129" s="152" t="s">
        <v>524</v>
      </c>
      <c r="Y129" s="152" t="s">
        <v>521</v>
      </c>
      <c r="Z129" s="155" t="s">
        <v>513</v>
      </c>
      <c r="AA129" s="152"/>
      <c r="AB129" s="155">
        <v>1</v>
      </c>
      <c r="AC129" s="159"/>
      <c r="AD129" s="159"/>
      <c r="AE129" s="159"/>
      <c r="AF129" s="159"/>
      <c r="AG129" s="159"/>
      <c r="AH129" s="159"/>
      <c r="AJ129" s="78" t="s">
        <v>212</v>
      </c>
      <c r="AK129" s="78" t="s">
        <v>153</v>
      </c>
    </row>
    <row r="130" spans="1:37">
      <c r="A130" s="150">
        <v>91</v>
      </c>
      <c r="B130" s="160" t="s">
        <v>509</v>
      </c>
      <c r="C130" s="152" t="s">
        <v>525</v>
      </c>
      <c r="D130" s="153" t="s">
        <v>526</v>
      </c>
      <c r="E130" s="154">
        <v>2</v>
      </c>
      <c r="F130" s="155" t="s">
        <v>187</v>
      </c>
      <c r="G130" s="156"/>
      <c r="H130" s="156">
        <f t="shared" si="13"/>
        <v>0</v>
      </c>
      <c r="I130" s="156"/>
      <c r="J130" s="156">
        <f t="shared" si="14"/>
        <v>0</v>
      </c>
      <c r="K130" s="157"/>
      <c r="L130" s="157">
        <f t="shared" si="15"/>
        <v>0</v>
      </c>
      <c r="M130" s="154"/>
      <c r="N130" s="154">
        <f t="shared" si="16"/>
        <v>0</v>
      </c>
      <c r="O130" s="155">
        <v>20</v>
      </c>
      <c r="P130" s="155" t="s">
        <v>527</v>
      </c>
      <c r="Q130" s="154"/>
      <c r="R130" s="154"/>
      <c r="S130" s="154"/>
      <c r="T130" s="158"/>
      <c r="U130" s="158"/>
      <c r="V130" s="158" t="s">
        <v>209</v>
      </c>
      <c r="W130" s="154">
        <v>0.7</v>
      </c>
      <c r="X130" s="152" t="s">
        <v>528</v>
      </c>
      <c r="Y130" s="152" t="s">
        <v>525</v>
      </c>
      <c r="Z130" s="155" t="s">
        <v>513</v>
      </c>
      <c r="AA130" s="152"/>
      <c r="AB130" s="155">
        <v>1</v>
      </c>
      <c r="AC130" s="159"/>
      <c r="AD130" s="159"/>
      <c r="AE130" s="159"/>
      <c r="AF130" s="159"/>
      <c r="AG130" s="159"/>
      <c r="AH130" s="159"/>
      <c r="AJ130" s="78" t="s">
        <v>212</v>
      </c>
      <c r="AK130" s="78" t="s">
        <v>153</v>
      </c>
    </row>
    <row r="131" spans="1:37">
      <c r="A131" s="150">
        <v>92</v>
      </c>
      <c r="B131" s="160" t="s">
        <v>509</v>
      </c>
      <c r="C131" s="152" t="s">
        <v>529</v>
      </c>
      <c r="D131" s="153" t="s">
        <v>530</v>
      </c>
      <c r="E131" s="154">
        <v>2</v>
      </c>
      <c r="F131" s="155" t="s">
        <v>187</v>
      </c>
      <c r="G131" s="156"/>
      <c r="H131" s="156">
        <f t="shared" si="13"/>
        <v>0</v>
      </c>
      <c r="I131" s="156"/>
      <c r="J131" s="156">
        <f t="shared" si="14"/>
        <v>0</v>
      </c>
      <c r="K131" s="157"/>
      <c r="L131" s="157">
        <f t="shared" si="15"/>
        <v>0</v>
      </c>
      <c r="M131" s="154"/>
      <c r="N131" s="154">
        <f t="shared" si="16"/>
        <v>0</v>
      </c>
      <c r="O131" s="155">
        <v>20</v>
      </c>
      <c r="P131" s="155" t="s">
        <v>531</v>
      </c>
      <c r="Q131" s="154"/>
      <c r="R131" s="154"/>
      <c r="S131" s="154"/>
      <c r="T131" s="158"/>
      <c r="U131" s="158"/>
      <c r="V131" s="158" t="s">
        <v>209</v>
      </c>
      <c r="W131" s="154">
        <v>1.0720000000000001</v>
      </c>
      <c r="X131" s="152" t="s">
        <v>532</v>
      </c>
      <c r="Y131" s="152" t="s">
        <v>529</v>
      </c>
      <c r="Z131" s="155" t="s">
        <v>513</v>
      </c>
      <c r="AA131" s="152"/>
      <c r="AB131" s="155">
        <v>1</v>
      </c>
      <c r="AC131" s="159"/>
      <c r="AD131" s="159"/>
      <c r="AE131" s="159"/>
      <c r="AF131" s="159"/>
      <c r="AG131" s="159"/>
      <c r="AH131" s="159"/>
      <c r="AJ131" s="78" t="s">
        <v>212</v>
      </c>
      <c r="AK131" s="78" t="s">
        <v>153</v>
      </c>
    </row>
    <row r="132" spans="1:37">
      <c r="A132" s="150"/>
      <c r="B132" s="160"/>
      <c r="C132" s="152"/>
      <c r="D132" s="167" t="s">
        <v>533</v>
      </c>
      <c r="E132" s="168">
        <f>J132</f>
        <v>0</v>
      </c>
      <c r="F132" s="155"/>
      <c r="G132" s="156"/>
      <c r="H132" s="168">
        <f>SUM(H125:H131)</f>
        <v>0</v>
      </c>
      <c r="I132" s="168">
        <f>SUM(I125:I131)</f>
        <v>0</v>
      </c>
      <c r="J132" s="168">
        <f>SUM(J125:J131)</f>
        <v>0</v>
      </c>
      <c r="K132" s="157"/>
      <c r="L132" s="169">
        <f>SUM(L125:L131)</f>
        <v>0</v>
      </c>
      <c r="M132" s="154"/>
      <c r="N132" s="170">
        <f>SUM(N125:N131)</f>
        <v>0</v>
      </c>
      <c r="O132" s="155"/>
      <c r="P132" s="155"/>
      <c r="Q132" s="154"/>
      <c r="R132" s="154"/>
      <c r="S132" s="154"/>
      <c r="T132" s="158"/>
      <c r="U132" s="158"/>
      <c r="V132" s="158"/>
      <c r="W132" s="154">
        <f>SUM(W125:W131)</f>
        <v>10.908000000000001</v>
      </c>
      <c r="X132" s="155"/>
      <c r="Y132" s="155"/>
      <c r="Z132" s="155"/>
      <c r="AA132" s="152"/>
      <c r="AB132" s="155"/>
      <c r="AC132" s="159"/>
      <c r="AD132" s="159"/>
      <c r="AE132" s="159"/>
      <c r="AF132" s="159"/>
      <c r="AG132" s="159"/>
      <c r="AH132" s="159"/>
    </row>
    <row r="133" spans="1:37">
      <c r="A133" s="150"/>
      <c r="B133" s="160"/>
      <c r="C133" s="152"/>
      <c r="D133" s="153"/>
      <c r="E133" s="154"/>
      <c r="F133" s="155"/>
      <c r="G133" s="156"/>
      <c r="H133" s="156"/>
      <c r="I133" s="156"/>
      <c r="J133" s="156"/>
      <c r="K133" s="157"/>
      <c r="L133" s="157"/>
      <c r="M133" s="154"/>
      <c r="N133" s="154"/>
      <c r="O133" s="155"/>
      <c r="P133" s="155"/>
      <c r="Q133" s="154"/>
      <c r="R133" s="154"/>
      <c r="S133" s="154"/>
      <c r="T133" s="158"/>
      <c r="U133" s="158"/>
      <c r="V133" s="158"/>
      <c r="W133" s="154"/>
      <c r="X133" s="155"/>
      <c r="Y133" s="155"/>
      <c r="Z133" s="155"/>
      <c r="AA133" s="152"/>
      <c r="AB133" s="155"/>
      <c r="AC133" s="159"/>
      <c r="AD133" s="159"/>
      <c r="AE133" s="159"/>
      <c r="AF133" s="159"/>
      <c r="AG133" s="159"/>
      <c r="AH133" s="159"/>
    </row>
    <row r="134" spans="1:37">
      <c r="A134" s="150"/>
      <c r="B134" s="160"/>
      <c r="C134" s="152"/>
      <c r="D134" s="167" t="s">
        <v>534</v>
      </c>
      <c r="E134" s="168">
        <f>J134</f>
        <v>0</v>
      </c>
      <c r="F134" s="155"/>
      <c r="G134" s="156"/>
      <c r="H134" s="168">
        <f>+H63+H91+H97+H123+H132</f>
        <v>0</v>
      </c>
      <c r="I134" s="168">
        <f>+I63+I91+I97+I123+I132</f>
        <v>0</v>
      </c>
      <c r="J134" s="168">
        <f>+J63+J91+J97+J123+J132</f>
        <v>0</v>
      </c>
      <c r="K134" s="157"/>
      <c r="L134" s="169">
        <f>+L63+L91+L97+L123+L132</f>
        <v>2.5384700000000002</v>
      </c>
      <c r="M134" s="154"/>
      <c r="N134" s="170">
        <f>+N63+N91+N97+N123+N132</f>
        <v>3.4000000000000002E-2</v>
      </c>
      <c r="O134" s="155"/>
      <c r="P134" s="155"/>
      <c r="Q134" s="154"/>
      <c r="R134" s="154"/>
      <c r="S134" s="154"/>
      <c r="T134" s="158"/>
      <c r="U134" s="158"/>
      <c r="V134" s="158"/>
      <c r="W134" s="154">
        <f>+W63+W91+W97+W123+W132</f>
        <v>740.20999999999981</v>
      </c>
      <c r="X134" s="155"/>
      <c r="Y134" s="155"/>
      <c r="Z134" s="155"/>
      <c r="AA134" s="152"/>
      <c r="AB134" s="155"/>
      <c r="AC134" s="159"/>
      <c r="AD134" s="159"/>
      <c r="AE134" s="159"/>
      <c r="AF134" s="159"/>
      <c r="AG134" s="159"/>
      <c r="AH134" s="159"/>
    </row>
    <row r="135" spans="1:37">
      <c r="A135" s="150"/>
      <c r="B135" s="160"/>
      <c r="C135" s="152"/>
      <c r="D135" s="153"/>
      <c r="E135" s="154"/>
      <c r="F135" s="155"/>
      <c r="G135" s="156"/>
      <c r="H135" s="156"/>
      <c r="I135" s="156"/>
      <c r="J135" s="156"/>
      <c r="K135" s="157"/>
      <c r="L135" s="157"/>
      <c r="M135" s="154"/>
      <c r="N135" s="154"/>
      <c r="O135" s="155"/>
      <c r="P135" s="155"/>
      <c r="Q135" s="154"/>
      <c r="R135" s="154"/>
      <c r="S135" s="154"/>
      <c r="T135" s="158"/>
      <c r="U135" s="158"/>
      <c r="V135" s="158"/>
      <c r="W135" s="154"/>
      <c r="X135" s="155"/>
      <c r="Y135" s="155"/>
      <c r="Z135" s="155"/>
      <c r="AA135" s="152"/>
      <c r="AB135" s="155"/>
      <c r="AC135" s="159"/>
      <c r="AD135" s="159"/>
      <c r="AE135" s="159"/>
      <c r="AF135" s="159"/>
      <c r="AG135" s="159"/>
      <c r="AH135" s="159"/>
    </row>
    <row r="136" spans="1:37">
      <c r="A136" s="150"/>
      <c r="B136" s="160"/>
      <c r="C136" s="152"/>
      <c r="D136" s="171" t="s">
        <v>535</v>
      </c>
      <c r="E136" s="168">
        <f>J136</f>
        <v>0</v>
      </c>
      <c r="F136" s="155"/>
      <c r="G136" s="156"/>
      <c r="H136" s="168">
        <f>+H34+H134</f>
        <v>0</v>
      </c>
      <c r="I136" s="168">
        <f>+I34+I134</f>
        <v>0</v>
      </c>
      <c r="J136" s="168">
        <f>+J34+J134</f>
        <v>0</v>
      </c>
      <c r="K136" s="157"/>
      <c r="L136" s="169">
        <f>+L34+L134</f>
        <v>59.270178950000002</v>
      </c>
      <c r="M136" s="154"/>
      <c r="N136" s="170">
        <f>+N34+N134</f>
        <v>3.4000000000000002E-2</v>
      </c>
      <c r="O136" s="155"/>
      <c r="P136" s="155"/>
      <c r="Q136" s="154"/>
      <c r="R136" s="154"/>
      <c r="S136" s="154"/>
      <c r="T136" s="158"/>
      <c r="U136" s="158"/>
      <c r="V136" s="158"/>
      <c r="W136" s="154">
        <f>+W34+W134</f>
        <v>845.10099999999977</v>
      </c>
      <c r="X136" s="155"/>
      <c r="Y136" s="155"/>
      <c r="Z136" s="155"/>
      <c r="AA136" s="152"/>
      <c r="AB136" s="155"/>
      <c r="AC136" s="159"/>
      <c r="AD136" s="159"/>
      <c r="AE136" s="159"/>
      <c r="AF136" s="159"/>
      <c r="AG136" s="159"/>
      <c r="AH136" s="159"/>
    </row>
  </sheetData>
  <printOptions horizontalCentered="1"/>
  <pageMargins left="0.39305555555555599" right="0.35416666666666702" top="0.62916666666666698" bottom="0.59027777777777801" header="0.51180555555555596" footer="0.35416666666666702"/>
  <pageSetup paperSize="9" orientation="landscape"/>
  <headerFooter alignWithMargins="0">
    <oddFooter>&amp;R&amp;"Arial Narrow,Obyčejné"&amp;8Strana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showGridLines="0" workbookViewId="0">
      <pane ySplit="10" topLeftCell="A11" activePane="bottomLeft" state="frozen"/>
      <selection pane="bottomLeft"/>
    </sheetView>
  </sheetViews>
  <sheetFormatPr defaultColWidth="9.140625" defaultRowHeight="12.75"/>
  <cols>
    <col min="1" max="1" width="15.7109375" style="87" customWidth="1"/>
    <col min="2" max="3" width="45.7109375" style="87" customWidth="1"/>
    <col min="4" max="4" width="11.28515625" style="88" customWidth="1"/>
    <col min="5" max="16384" width="9.140625" style="78"/>
  </cols>
  <sheetData>
    <row r="1" spans="1:6">
      <c r="A1" s="89" t="s">
        <v>3</v>
      </c>
      <c r="B1" s="90"/>
      <c r="C1" s="90"/>
      <c r="D1" s="91" t="s">
        <v>4</v>
      </c>
    </row>
    <row r="2" spans="1:6">
      <c r="A2" s="89" t="s">
        <v>12</v>
      </c>
      <c r="B2" s="90"/>
      <c r="C2" s="90"/>
      <c r="D2" s="91" t="s">
        <v>117</v>
      </c>
    </row>
    <row r="3" spans="1:6">
      <c r="A3" s="89" t="s">
        <v>16</v>
      </c>
      <c r="B3" s="90"/>
      <c r="C3" s="90"/>
      <c r="D3" s="91" t="s">
        <v>118</v>
      </c>
    </row>
    <row r="4" spans="1:6">
      <c r="A4" s="90"/>
      <c r="B4" s="90"/>
      <c r="C4" s="90"/>
      <c r="D4" s="90"/>
    </row>
    <row r="5" spans="1:6">
      <c r="A5" s="89" t="s">
        <v>119</v>
      </c>
      <c r="B5" s="90"/>
      <c r="C5" s="90"/>
      <c r="D5" s="90"/>
    </row>
    <row r="6" spans="1:6">
      <c r="A6" s="89" t="s">
        <v>120</v>
      </c>
      <c r="B6" s="90"/>
      <c r="C6" s="90"/>
      <c r="D6" s="90"/>
    </row>
    <row r="7" spans="1:6">
      <c r="A7" s="89"/>
      <c r="B7" s="90"/>
      <c r="C7" s="90"/>
      <c r="D7" s="90"/>
    </row>
    <row r="8" spans="1:6">
      <c r="A8" s="78" t="s">
        <v>121</v>
      </c>
      <c r="B8" s="92"/>
      <c r="C8" s="93"/>
      <c r="D8" s="94"/>
    </row>
    <row r="9" spans="1:6">
      <c r="A9" s="95" t="s">
        <v>67</v>
      </c>
      <c r="B9" s="95" t="s">
        <v>68</v>
      </c>
      <c r="C9" s="95" t="s">
        <v>69</v>
      </c>
      <c r="D9" s="96" t="s">
        <v>70</v>
      </c>
      <c r="F9" s="78" t="s">
        <v>536</v>
      </c>
    </row>
    <row r="10" spans="1:6">
      <c r="A10" s="97"/>
      <c r="B10" s="97"/>
      <c r="C10" s="98"/>
      <c r="D10" s="99"/>
    </row>
    <row r="12" spans="1:6">
      <c r="A12" s="87" t="s">
        <v>537</v>
      </c>
      <c r="B12" s="87" t="s">
        <v>537</v>
      </c>
      <c r="C12" s="87" t="s">
        <v>537</v>
      </c>
      <c r="F12" s="78" t="s">
        <v>538</v>
      </c>
    </row>
    <row r="13" spans="1:6">
      <c r="A13" s="87" t="s">
        <v>537</v>
      </c>
      <c r="B13" s="87" t="s">
        <v>537</v>
      </c>
      <c r="C13" s="87" t="s">
        <v>537</v>
      </c>
      <c r="F13" s="78" t="s">
        <v>538</v>
      </c>
    </row>
    <row r="14" spans="1:6">
      <c r="A14" s="87" t="s">
        <v>537</v>
      </c>
      <c r="B14" s="87" t="s">
        <v>537</v>
      </c>
      <c r="C14" s="87" t="s">
        <v>537</v>
      </c>
      <c r="F14" s="78" t="s">
        <v>538</v>
      </c>
    </row>
  </sheetData>
  <printOptions horizontalCentered="1"/>
  <pageMargins left="0.39305555555555599" right="0.35416666666666702" top="0.62916666666666698" bottom="0.59027777777777801" header="0.51180555555555596" footer="0.35416666666666702"/>
  <pageSetup paperSize="9" orientation="landscape"/>
  <headerFooter alignWithMargins="0">
    <oddFooter>&amp;R&amp;"Arial Narrow,Obyčejné"&amp;8Strana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Kryci list</vt:lpstr>
      <vt:lpstr>Rekapitulacia</vt:lpstr>
      <vt:lpstr>Prehlad</vt:lpstr>
      <vt:lpstr>Figury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Mas Zahorie</cp:lastModifiedBy>
  <cp:lastPrinted>2016-04-18T11:18:00Z</cp:lastPrinted>
  <dcterms:created xsi:type="dcterms:W3CDTF">1999-04-06T07:39:00Z</dcterms:created>
  <dcterms:modified xsi:type="dcterms:W3CDTF">2024-02-18T12:48:35Z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</Properties>
</file>