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K:\Stavby\Zabreh\Stadion\přípojka kanal dn400\"/>
    </mc:Choice>
  </mc:AlternateContent>
  <xr:revisionPtr revIDLastSave="0" documentId="8_{86C78355-9ED0-4A87-9AE8-19B71886028F}" xr6:coauthVersionLast="47" xr6:coauthVersionMax="47" xr10:uidLastSave="{00000000-0000-0000-0000-000000000000}"/>
  <bookViews>
    <workbookView xWindow="4980" yWindow="870" windowWidth="21960" windowHeight="15600" activeTab="2" xr2:uid="{00000000-000D-0000-FFFF-FFFF00000000}"/>
  </bookViews>
  <sheets>
    <sheet name="Krycí List" sheetId="1" r:id="rId1"/>
    <sheet name="Rekapitulace" sheetId="3" r:id="rId2"/>
    <sheet name="Zakázka" sheetId="4" r:id="rId3"/>
    <sheet name="Figury" sheetId="5" r:id="rId4"/>
  </sheets>
  <definedNames>
    <definedName name="__290850C4_052B_4FF6_A0B3_6D189B03D21D_FIGURE__">Figury!#REF!</definedName>
    <definedName name="__290850C4_052B_4FF6_A0B3_6D189B03D21D_ITEM__">Zakázka!$A$9:$T$13</definedName>
    <definedName name="__290850C4_052B_4FF6_A0B3_6D189B03D21D_ITEM_GROUP1__">Zakázka!$A$6:$T$350</definedName>
    <definedName name="__290850C4_052B_4FF6_A0B3_6D189B03D21D_ITEM_GROUP1_RECAP__">Rekapitulace!$A$6:$G$8</definedName>
    <definedName name="__290850C4_052B_4FF6_A0B3_6D189B03D21D_ITEM_GROUP2__">Zakázka!$A$7:$T$349</definedName>
    <definedName name="__290850C4_052B_4FF6_A0B3_6D189B03D21D_ITEM_GROUP2_RECAP__">Rekapitulace!$A$7:$G$8</definedName>
    <definedName name="__290850C4_052B_4FF6_A0B3_6D189B03D21D_ITEM_GROUP3__X">Zakázka!$A$8:$T$145</definedName>
    <definedName name="__290850C4_052B_4FF6_A0B3_6D189B03D21D_ITEM_GROUP3_RECAP__">Rekapitulace!$A$8:$G$8</definedName>
    <definedName name="__290850C4_052B_4FF6_A0B3_6D189B03D21D_QBILL__">Zakázka!$F$12:$H$12</definedName>
    <definedName name="__290850C4_052B_4FF6_A0B3_6D189B03D21D_QBILLFIG__">Figury!#REF!</definedName>
    <definedName name="__290850C4_052B_4FF6_A0B3_6D189B03D21D_QINDEX__">Zakázka!#REF!</definedName>
    <definedName name="GROUP_ID">Zakázka!$B$6:$B$351</definedName>
    <definedName name="ITEM_COUNTS">Zakázka!$T$6:$T$351</definedName>
    <definedName name="ITEM_FULLDESCR2">Zakázka!$X$10</definedName>
    <definedName name="ITEM_PRICES">Zakázka!$J$6:$J$351</definedName>
    <definedName name="_xlnm.Print_Titles" localSheetId="3">Figury!$1:$2</definedName>
    <definedName name="_xlnm.Print_Titles" localSheetId="1">Rekapitulace!$4:$5</definedName>
    <definedName name="_xlnm.Print_Titles" localSheetId="2">Zakázka!$4:$5</definedName>
    <definedName name="_xlnm.Print_Area" localSheetId="3">Figury!$B$1:$E$2</definedName>
    <definedName name="_xlnm.Print_Area" localSheetId="0">'Krycí List'!$C$2:$F$38</definedName>
    <definedName name="_xlnm.Print_Area" localSheetId="1">Rekapitulace!$B$1:$G$24</definedName>
    <definedName name="_xlnm.Print_Area" localSheetId="2">Zakázka!$C$1:$T$351</definedName>
    <definedName name="VAT_RATES">Zakázka!$O$6:$O$351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47" i="4" l="1"/>
  <c r="N346" i="4"/>
  <c r="L346" i="4"/>
  <c r="J346" i="4"/>
  <c r="T345" i="4"/>
  <c r="G17" i="3" s="1"/>
  <c r="N345" i="4"/>
  <c r="L345" i="4"/>
  <c r="J345" i="4"/>
  <c r="X342" i="4"/>
  <c r="P341" i="4"/>
  <c r="P340" i="4" s="1"/>
  <c r="E16" i="3" s="1"/>
  <c r="N341" i="4"/>
  <c r="N340" i="4" s="1"/>
  <c r="L341" i="4"/>
  <c r="J341" i="4"/>
  <c r="Q341" i="4" s="1"/>
  <c r="Q340" i="4" s="1"/>
  <c r="F16" i="3" s="1"/>
  <c r="T340" i="4"/>
  <c r="L340" i="4"/>
  <c r="D16" i="3" s="1"/>
  <c r="J340" i="4"/>
  <c r="C16" i="3" s="1"/>
  <c r="X337" i="4"/>
  <c r="P336" i="4"/>
  <c r="Q336" i="4" s="1"/>
  <c r="N336" i="4"/>
  <c r="L336" i="4"/>
  <c r="J336" i="4"/>
  <c r="X334" i="4"/>
  <c r="N333" i="4"/>
  <c r="L333" i="4"/>
  <c r="L332" i="4" s="1"/>
  <c r="D15" i="3" s="1"/>
  <c r="J333" i="4"/>
  <c r="P333" i="4" s="1"/>
  <c r="T332" i="4"/>
  <c r="N332" i="4"/>
  <c r="X329" i="4"/>
  <c r="N328" i="4"/>
  <c r="L328" i="4"/>
  <c r="J328" i="4"/>
  <c r="X324" i="4"/>
  <c r="P323" i="4"/>
  <c r="N323" i="4"/>
  <c r="L323" i="4"/>
  <c r="J323" i="4"/>
  <c r="Q323" i="4" s="1"/>
  <c r="X319" i="4"/>
  <c r="Q318" i="4"/>
  <c r="P318" i="4"/>
  <c r="N318" i="4"/>
  <c r="L318" i="4"/>
  <c r="J318" i="4"/>
  <c r="X316" i="4"/>
  <c r="P315" i="4"/>
  <c r="N315" i="4"/>
  <c r="N311" i="4" s="1"/>
  <c r="L315" i="4"/>
  <c r="J315" i="4"/>
  <c r="Q315" i="4" s="1"/>
  <c r="X313" i="4"/>
  <c r="N312" i="4"/>
  <c r="L312" i="4"/>
  <c r="L311" i="4" s="1"/>
  <c r="D14" i="3" s="1"/>
  <c r="J312" i="4"/>
  <c r="T311" i="4"/>
  <c r="X306" i="4"/>
  <c r="Q305" i="4"/>
  <c r="P305" i="4"/>
  <c r="N305" i="4"/>
  <c r="L305" i="4"/>
  <c r="J305" i="4"/>
  <c r="X298" i="4"/>
  <c r="P297" i="4"/>
  <c r="N297" i="4"/>
  <c r="L297" i="4"/>
  <c r="J297" i="4"/>
  <c r="Q297" i="4" s="1"/>
  <c r="X295" i="4"/>
  <c r="N294" i="4"/>
  <c r="L294" i="4"/>
  <c r="J294" i="4"/>
  <c r="X292" i="4"/>
  <c r="P291" i="4"/>
  <c r="N291" i="4"/>
  <c r="L291" i="4"/>
  <c r="J291" i="4"/>
  <c r="Q291" i="4" s="1"/>
  <c r="X287" i="4"/>
  <c r="Q286" i="4"/>
  <c r="P286" i="4"/>
  <c r="N286" i="4"/>
  <c r="L286" i="4"/>
  <c r="J286" i="4"/>
  <c r="X282" i="4"/>
  <c r="P281" i="4"/>
  <c r="N281" i="4"/>
  <c r="N275" i="4" s="1"/>
  <c r="L281" i="4"/>
  <c r="J281" i="4"/>
  <c r="Q281" i="4" s="1"/>
  <c r="X277" i="4"/>
  <c r="N276" i="4"/>
  <c r="L276" i="4"/>
  <c r="L275" i="4" s="1"/>
  <c r="D13" i="3" s="1"/>
  <c r="J276" i="4"/>
  <c r="T275" i="4"/>
  <c r="X272" i="4"/>
  <c r="Q271" i="4"/>
  <c r="P271" i="4"/>
  <c r="N271" i="4"/>
  <c r="L271" i="4"/>
  <c r="J271" i="4"/>
  <c r="X269" i="4"/>
  <c r="P268" i="4"/>
  <c r="N268" i="4"/>
  <c r="L268" i="4"/>
  <c r="J268" i="4"/>
  <c r="Q268" i="4" s="1"/>
  <c r="X266" i="4"/>
  <c r="N265" i="4"/>
  <c r="L265" i="4"/>
  <c r="J265" i="4"/>
  <c r="X263" i="4"/>
  <c r="P262" i="4"/>
  <c r="N262" i="4"/>
  <c r="L262" i="4"/>
  <c r="J262" i="4"/>
  <c r="Q262" i="4" s="1"/>
  <c r="X260" i="4"/>
  <c r="Q259" i="4"/>
  <c r="P259" i="4"/>
  <c r="N259" i="4"/>
  <c r="L259" i="4"/>
  <c r="J259" i="4"/>
  <c r="X257" i="4"/>
  <c r="P256" i="4"/>
  <c r="N256" i="4"/>
  <c r="L256" i="4"/>
  <c r="J256" i="4"/>
  <c r="Q256" i="4" s="1"/>
  <c r="X254" i="4"/>
  <c r="N253" i="4"/>
  <c r="L253" i="4"/>
  <c r="J253" i="4"/>
  <c r="X251" i="4"/>
  <c r="P250" i="4"/>
  <c r="N250" i="4"/>
  <c r="L250" i="4"/>
  <c r="J250" i="4"/>
  <c r="Q250" i="4" s="1"/>
  <c r="X248" i="4"/>
  <c r="Q247" i="4"/>
  <c r="P247" i="4"/>
  <c r="N247" i="4"/>
  <c r="L247" i="4"/>
  <c r="J247" i="4"/>
  <c r="X245" i="4"/>
  <c r="P244" i="4"/>
  <c r="N244" i="4"/>
  <c r="L244" i="4"/>
  <c r="J244" i="4"/>
  <c r="X242" i="4"/>
  <c r="N241" i="4"/>
  <c r="L241" i="4"/>
  <c r="J241" i="4"/>
  <c r="J213" i="4" s="1"/>
  <c r="C12" i="3" s="1"/>
  <c r="X239" i="4"/>
  <c r="P238" i="4"/>
  <c r="N238" i="4"/>
  <c r="L238" i="4"/>
  <c r="J238" i="4"/>
  <c r="Q238" i="4" s="1"/>
  <c r="X234" i="4"/>
  <c r="Q233" i="4"/>
  <c r="P233" i="4"/>
  <c r="N233" i="4"/>
  <c r="L233" i="4"/>
  <c r="J233" i="4"/>
  <c r="X231" i="4"/>
  <c r="P230" i="4"/>
  <c r="N230" i="4"/>
  <c r="L230" i="4"/>
  <c r="J230" i="4"/>
  <c r="Q230" i="4" s="1"/>
  <c r="X226" i="4"/>
  <c r="N225" i="4"/>
  <c r="L225" i="4"/>
  <c r="J225" i="4"/>
  <c r="X221" i="4"/>
  <c r="P220" i="4"/>
  <c r="N220" i="4"/>
  <c r="L220" i="4"/>
  <c r="J220" i="4"/>
  <c r="Q220" i="4" s="1"/>
  <c r="X218" i="4"/>
  <c r="Q217" i="4"/>
  <c r="P217" i="4"/>
  <c r="N217" i="4"/>
  <c r="L217" i="4"/>
  <c r="J217" i="4"/>
  <c r="X215" i="4"/>
  <c r="P214" i="4"/>
  <c r="N214" i="4"/>
  <c r="L214" i="4"/>
  <c r="J214" i="4"/>
  <c r="Q214" i="4" s="1"/>
  <c r="T213" i="4"/>
  <c r="L213" i="4"/>
  <c r="X208" i="4"/>
  <c r="P207" i="4"/>
  <c r="N207" i="4"/>
  <c r="L207" i="4"/>
  <c r="J207" i="4"/>
  <c r="Q207" i="4" s="1"/>
  <c r="X203" i="4"/>
  <c r="Q202" i="4"/>
  <c r="P202" i="4"/>
  <c r="N202" i="4"/>
  <c r="L202" i="4"/>
  <c r="J202" i="4"/>
  <c r="X198" i="4"/>
  <c r="P197" i="4"/>
  <c r="N197" i="4"/>
  <c r="L197" i="4"/>
  <c r="J197" i="4"/>
  <c r="Q197" i="4" s="1"/>
  <c r="X193" i="4"/>
  <c r="N192" i="4"/>
  <c r="L192" i="4"/>
  <c r="J192" i="4"/>
  <c r="X188" i="4"/>
  <c r="P187" i="4"/>
  <c r="N187" i="4"/>
  <c r="L187" i="4"/>
  <c r="J187" i="4"/>
  <c r="Q187" i="4" s="1"/>
  <c r="X183" i="4"/>
  <c r="Q182" i="4"/>
  <c r="P182" i="4"/>
  <c r="N182" i="4"/>
  <c r="L182" i="4"/>
  <c r="J182" i="4"/>
  <c r="X178" i="4"/>
  <c r="P177" i="4"/>
  <c r="N177" i="4"/>
  <c r="N176" i="4" s="1"/>
  <c r="L177" i="4"/>
  <c r="J177" i="4"/>
  <c r="Q177" i="4" s="1"/>
  <c r="T176" i="4"/>
  <c r="L176" i="4"/>
  <c r="D11" i="3" s="1"/>
  <c r="J176" i="4"/>
  <c r="C11" i="3" s="1"/>
  <c r="X171" i="4"/>
  <c r="P170" i="4"/>
  <c r="N170" i="4"/>
  <c r="L170" i="4"/>
  <c r="J170" i="4"/>
  <c r="Q170" i="4" s="1"/>
  <c r="X168" i="4"/>
  <c r="Q167" i="4"/>
  <c r="P167" i="4"/>
  <c r="N167" i="4"/>
  <c r="L167" i="4"/>
  <c r="J167" i="4"/>
  <c r="X163" i="4"/>
  <c r="P162" i="4"/>
  <c r="N162" i="4"/>
  <c r="N156" i="4" s="1"/>
  <c r="L162" i="4"/>
  <c r="J162" i="4"/>
  <c r="Q162" i="4" s="1"/>
  <c r="X158" i="4"/>
  <c r="N157" i="4"/>
  <c r="L157" i="4"/>
  <c r="L156" i="4" s="1"/>
  <c r="D10" i="3" s="1"/>
  <c r="J157" i="4"/>
  <c r="T156" i="4"/>
  <c r="G10" i="3" s="1"/>
  <c r="X153" i="4"/>
  <c r="Q152" i="4"/>
  <c r="P152" i="4"/>
  <c r="N152" i="4"/>
  <c r="L152" i="4"/>
  <c r="J152" i="4"/>
  <c r="X148" i="4"/>
  <c r="P147" i="4"/>
  <c r="P146" i="4" s="1"/>
  <c r="E9" i="3" s="1"/>
  <c r="N147" i="4"/>
  <c r="N146" i="4" s="1"/>
  <c r="L147" i="4"/>
  <c r="J147" i="4"/>
  <c r="Q147" i="4" s="1"/>
  <c r="Q146" i="4" s="1"/>
  <c r="F9" i="3" s="1"/>
  <c r="T146" i="4"/>
  <c r="L146" i="4"/>
  <c r="D9" i="3" s="1"/>
  <c r="J146" i="4"/>
  <c r="C9" i="3" s="1"/>
  <c r="X143" i="4"/>
  <c r="P142" i="4"/>
  <c r="N142" i="4"/>
  <c r="L142" i="4"/>
  <c r="J142" i="4"/>
  <c r="Q142" i="4" s="1"/>
  <c r="X140" i="4"/>
  <c r="Q139" i="4"/>
  <c r="P139" i="4"/>
  <c r="N139" i="4"/>
  <c r="L139" i="4"/>
  <c r="J139" i="4"/>
  <c r="X135" i="4"/>
  <c r="P134" i="4"/>
  <c r="N134" i="4"/>
  <c r="L134" i="4"/>
  <c r="J134" i="4"/>
  <c r="Q134" i="4" s="1"/>
  <c r="X130" i="4"/>
  <c r="N129" i="4"/>
  <c r="L129" i="4"/>
  <c r="J129" i="4"/>
  <c r="X125" i="4"/>
  <c r="P124" i="4"/>
  <c r="N124" i="4"/>
  <c r="L124" i="4"/>
  <c r="J124" i="4"/>
  <c r="Q124" i="4" s="1"/>
  <c r="X118" i="4"/>
  <c r="Q117" i="4"/>
  <c r="P117" i="4"/>
  <c r="N117" i="4"/>
  <c r="L117" i="4"/>
  <c r="J117" i="4"/>
  <c r="X113" i="4"/>
  <c r="P112" i="4"/>
  <c r="N112" i="4"/>
  <c r="L112" i="4"/>
  <c r="J112" i="4"/>
  <c r="Q112" i="4" s="1"/>
  <c r="X108" i="4"/>
  <c r="N107" i="4"/>
  <c r="L107" i="4"/>
  <c r="J107" i="4"/>
  <c r="X97" i="4"/>
  <c r="P96" i="4"/>
  <c r="N96" i="4"/>
  <c r="L96" i="4"/>
  <c r="J96" i="4"/>
  <c r="Q96" i="4" s="1"/>
  <c r="X92" i="4"/>
  <c r="Q91" i="4"/>
  <c r="P91" i="4"/>
  <c r="N91" i="4"/>
  <c r="L91" i="4"/>
  <c r="J91" i="4"/>
  <c r="X89" i="4"/>
  <c r="P88" i="4"/>
  <c r="N88" i="4"/>
  <c r="L88" i="4"/>
  <c r="J88" i="4"/>
  <c r="Q88" i="4" s="1"/>
  <c r="X84" i="4"/>
  <c r="N83" i="4"/>
  <c r="L83" i="4"/>
  <c r="J83" i="4"/>
  <c r="X78" i="4"/>
  <c r="P77" i="4"/>
  <c r="N77" i="4"/>
  <c r="L77" i="4"/>
  <c r="J77" i="4"/>
  <c r="Q77" i="4" s="1"/>
  <c r="X75" i="4"/>
  <c r="Q74" i="4"/>
  <c r="P74" i="4"/>
  <c r="N74" i="4"/>
  <c r="L74" i="4"/>
  <c r="J74" i="4"/>
  <c r="X72" i="4"/>
  <c r="P71" i="4"/>
  <c r="N71" i="4"/>
  <c r="L71" i="4"/>
  <c r="J71" i="4"/>
  <c r="Q71" i="4" s="1"/>
  <c r="X69" i="4"/>
  <c r="N68" i="4"/>
  <c r="L68" i="4"/>
  <c r="J68" i="4"/>
  <c r="X64" i="4"/>
  <c r="P63" i="4"/>
  <c r="N63" i="4"/>
  <c r="L63" i="4"/>
  <c r="J63" i="4"/>
  <c r="Q63" i="4" s="1"/>
  <c r="X61" i="4"/>
  <c r="Q60" i="4"/>
  <c r="P60" i="4"/>
  <c r="N60" i="4"/>
  <c r="L60" i="4"/>
  <c r="J60" i="4"/>
  <c r="X56" i="4"/>
  <c r="P55" i="4"/>
  <c r="N55" i="4"/>
  <c r="L55" i="4"/>
  <c r="J55" i="4"/>
  <c r="Q55" i="4" s="1"/>
  <c r="X46" i="4"/>
  <c r="N45" i="4"/>
  <c r="L45" i="4"/>
  <c r="J45" i="4"/>
  <c r="X43" i="4"/>
  <c r="P42" i="4"/>
  <c r="N42" i="4"/>
  <c r="L42" i="4"/>
  <c r="J42" i="4"/>
  <c r="Q42" i="4" s="1"/>
  <c r="X40" i="4"/>
  <c r="Q39" i="4"/>
  <c r="P39" i="4"/>
  <c r="N39" i="4"/>
  <c r="L39" i="4"/>
  <c r="J39" i="4"/>
  <c r="X35" i="4"/>
  <c r="P34" i="4"/>
  <c r="N34" i="4"/>
  <c r="L34" i="4"/>
  <c r="J34" i="4"/>
  <c r="Q34" i="4" s="1"/>
  <c r="X30" i="4"/>
  <c r="N29" i="4"/>
  <c r="L29" i="4"/>
  <c r="J29" i="4"/>
  <c r="X25" i="4"/>
  <c r="P24" i="4"/>
  <c r="N24" i="4"/>
  <c r="L24" i="4"/>
  <c r="J24" i="4"/>
  <c r="Q24" i="4" s="1"/>
  <c r="X20" i="4"/>
  <c r="Q19" i="4"/>
  <c r="P19" i="4"/>
  <c r="N19" i="4"/>
  <c r="L19" i="4"/>
  <c r="J19" i="4"/>
  <c r="X15" i="4"/>
  <c r="P14" i="4"/>
  <c r="N14" i="4"/>
  <c r="N8" i="4" s="1"/>
  <c r="L14" i="4"/>
  <c r="J14" i="4"/>
  <c r="Q14" i="4" s="1"/>
  <c r="X10" i="4"/>
  <c r="N9" i="4"/>
  <c r="L9" i="4"/>
  <c r="L8" i="4" s="1"/>
  <c r="J9" i="4"/>
  <c r="C19" i="3" s="1"/>
  <c r="T8" i="4"/>
  <c r="T7" i="4"/>
  <c r="T6" i="4" s="1"/>
  <c r="G6" i="3" s="1"/>
  <c r="X4" i="4"/>
  <c r="D17" i="3"/>
  <c r="C17" i="3"/>
  <c r="G16" i="3"/>
  <c r="G15" i="3"/>
  <c r="G14" i="3"/>
  <c r="G13" i="3"/>
  <c r="G12" i="3"/>
  <c r="D12" i="3"/>
  <c r="G11" i="3"/>
  <c r="G9" i="3"/>
  <c r="G8" i="3"/>
  <c r="F31" i="1"/>
  <c r="F28" i="1"/>
  <c r="J13" i="1"/>
  <c r="J12" i="1"/>
  <c r="J11" i="1"/>
  <c r="J10" i="1"/>
  <c r="J7" i="1"/>
  <c r="A7" i="1"/>
  <c r="A4" i="1" a="1"/>
  <c r="A4" i="1" s="1"/>
  <c r="E27" i="1"/>
  <c r="Q244" i="4" l="1"/>
  <c r="N213" i="4"/>
  <c r="N7" i="4"/>
  <c r="N6" i="4" s="1"/>
  <c r="A5" i="1" a="1"/>
  <c r="A5" i="1" s="1"/>
  <c r="A9" i="1" s="1"/>
  <c r="A8" i="1"/>
  <c r="L7" i="4"/>
  <c r="D8" i="3"/>
  <c r="P176" i="4"/>
  <c r="E11" i="3" s="1"/>
  <c r="Q29" i="4"/>
  <c r="P332" i="4"/>
  <c r="E15" i="3" s="1"/>
  <c r="Q333" i="4"/>
  <c r="Q332" i="4" s="1"/>
  <c r="F15" i="3" s="1"/>
  <c r="J8" i="4"/>
  <c r="J156" i="4"/>
  <c r="C10" i="3" s="1"/>
  <c r="J275" i="4"/>
  <c r="C13" i="3" s="1"/>
  <c r="J311" i="4"/>
  <c r="C14" i="3" s="1"/>
  <c r="G7" i="3"/>
  <c r="P9" i="4"/>
  <c r="P29" i="4"/>
  <c r="P45" i="4"/>
  <c r="Q45" i="4" s="1"/>
  <c r="P68" i="4"/>
  <c r="Q68" i="4" s="1"/>
  <c r="P83" i="4"/>
  <c r="Q83" i="4" s="1"/>
  <c r="P107" i="4"/>
  <c r="Q107" i="4" s="1"/>
  <c r="P129" i="4"/>
  <c r="Q129" i="4" s="1"/>
  <c r="P157" i="4"/>
  <c r="P156" i="4" s="1"/>
  <c r="E10" i="3" s="1"/>
  <c r="P192" i="4"/>
  <c r="Q192" i="4" s="1"/>
  <c r="Q176" i="4" s="1"/>
  <c r="F11" i="3" s="1"/>
  <c r="P225" i="4"/>
  <c r="Q225" i="4" s="1"/>
  <c r="P241" i="4"/>
  <c r="Q241" i="4" s="1"/>
  <c r="P253" i="4"/>
  <c r="Q253" i="4" s="1"/>
  <c r="P265" i="4"/>
  <c r="Q265" i="4" s="1"/>
  <c r="P276" i="4"/>
  <c r="P275" i="4" s="1"/>
  <c r="E13" i="3" s="1"/>
  <c r="P294" i="4"/>
  <c r="Q294" i="4" s="1"/>
  <c r="P312" i="4"/>
  <c r="P311" i="4" s="1"/>
  <c r="E14" i="3" s="1"/>
  <c r="P328" i="4"/>
  <c r="Q328" i="4" s="1"/>
  <c r="Q9" i="4"/>
  <c r="P346" i="4"/>
  <c r="P345" i="4" s="1"/>
  <c r="E17" i="3" s="1"/>
  <c r="J332" i="4"/>
  <c r="C15" i="3" s="1"/>
  <c r="Q213" i="4" l="1"/>
  <c r="F12" i="3" s="1"/>
  <c r="J7" i="4"/>
  <c r="C8" i="3"/>
  <c r="A11" i="1"/>
  <c r="A14" i="1"/>
  <c r="A6" i="1" a="1"/>
  <c r="A6" i="1" s="1"/>
  <c r="A10" i="1" s="1"/>
  <c r="A15" i="1"/>
  <c r="A12" i="1"/>
  <c r="Q8" i="4"/>
  <c r="L6" i="4"/>
  <c r="D6" i="3" s="1"/>
  <c r="D7" i="3"/>
  <c r="P8" i="4"/>
  <c r="Q157" i="4"/>
  <c r="Q156" i="4" s="1"/>
  <c r="F10" i="3" s="1"/>
  <c r="P213" i="4"/>
  <c r="E12" i="3" s="1"/>
  <c r="Q312" i="4"/>
  <c r="Q311" i="4" s="1"/>
  <c r="F14" i="3" s="1"/>
  <c r="Q276" i="4"/>
  <c r="Q275" i="4" s="1"/>
  <c r="F13" i="3" s="1"/>
  <c r="Q346" i="4"/>
  <c r="Q345" i="4" s="1"/>
  <c r="F17" i="3" s="1"/>
  <c r="B21" i="3"/>
  <c r="D29" i="1"/>
  <c r="E29" i="1"/>
  <c r="C21" i="3"/>
  <c r="C22" i="3"/>
  <c r="E30" i="1"/>
  <c r="B22" i="3"/>
  <c r="D30" i="1"/>
  <c r="F30" i="1" l="1"/>
  <c r="C20" i="3"/>
  <c r="C23" i="3" s="1"/>
  <c r="E28" i="1"/>
  <c r="E31" i="1" s="1"/>
  <c r="F29" i="1"/>
  <c r="A16" i="1"/>
  <c r="A13" i="1"/>
  <c r="P7" i="4"/>
  <c r="E8" i="3"/>
  <c r="F8" i="3"/>
  <c r="Q7" i="4"/>
  <c r="C7" i="3"/>
  <c r="J6" i="4"/>
  <c r="C6" i="3" s="1"/>
  <c r="P6" i="4" l="1"/>
  <c r="E6" i="3" s="1"/>
  <c r="E7" i="3"/>
  <c r="F7" i="3"/>
  <c r="Q6" i="4"/>
  <c r="F6" i="3" s="1"/>
</calcChain>
</file>

<file path=xl/sharedStrings.xml><?xml version="1.0" encoding="utf-8"?>
<sst xmlns="http://schemas.openxmlformats.org/spreadsheetml/2006/main" count="819" uniqueCount="415">
  <si>
    <t>Hodnota</t>
  </si>
  <si>
    <t>Plný popis:</t>
  </si>
  <si>
    <t>Výkaz výměr:</t>
  </si>
  <si>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</si>
  <si>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</si>
  <si>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</si>
  <si>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</si>
  <si>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</si>
  <si>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</si>
  <si>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</si>
  <si>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</si>
  <si>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</si>
  <si>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Jedn. cena</t>
  </si>
  <si>
    <t>Cena</t>
  </si>
  <si>
    <t>Jedn. hmotn.</t>
  </si>
  <si>
    <t>Hmotnost</t>
  </si>
  <si>
    <t>Jedn. suť</t>
  </si>
  <si>
    <t>Suť</t>
  </si>
  <si>
    <t>Sazba DPH</t>
  </si>
  <si>
    <t>Cena s DPH</t>
  </si>
  <si>
    <t>Komentář</t>
  </si>
  <si>
    <t>Cen. soustava</t>
  </si>
  <si>
    <t>Počet</t>
  </si>
  <si>
    <t>Počet položek</t>
  </si>
  <si>
    <t>Set column width to</t>
  </si>
  <si>
    <t>Figura</t>
  </si>
  <si>
    <t>Výraz</t>
  </si>
  <si>
    <t>Ing. Petr Knápek</t>
  </si>
  <si>
    <t>Na Řádkách 2117/3</t>
  </si>
  <si>
    <t>78901  Zábřeh</t>
  </si>
  <si>
    <t>CENOVÁ NABÍDKA</t>
  </si>
  <si>
    <t>Set Column width to</t>
  </si>
  <si>
    <t>ZAKÁZKA</t>
  </si>
  <si>
    <t>Číslo:</t>
  </si>
  <si>
    <t>Zakázka:</t>
  </si>
  <si>
    <t>Přeložka kanalizační přípojky DN 400 - 2024</t>
  </si>
  <si>
    <t>Komentář:</t>
  </si>
  <si>
    <t xml:space="preserve">Výkaz výměr dle ceníku URS dle projektu ing. Kujové </t>
  </si>
  <si>
    <t>Verze:</t>
  </si>
  <si>
    <t>Nabídka</t>
  </si>
  <si>
    <t>Komentář verze:</t>
  </si>
  <si>
    <t>Adresa:</t>
  </si>
  <si>
    <t>Datum zahájení:</t>
  </si>
  <si>
    <t>Rok:</t>
  </si>
  <si>
    <t>Datum dokončení:</t>
  </si>
  <si>
    <t>Typ Firmy</t>
  </si>
  <si>
    <t>Název</t>
  </si>
  <si>
    <t>Kontaktní osoba</t>
  </si>
  <si>
    <t>Telefon</t>
  </si>
  <si>
    <t>Projektant</t>
  </si>
  <si>
    <t>KN PROJECT</t>
  </si>
  <si>
    <t>Význam (funkce)</t>
  </si>
  <si>
    <t>Jméno</t>
  </si>
  <si>
    <t>---</t>
  </si>
  <si>
    <t>REKAPITULACE</t>
  </si>
  <si>
    <t>Kód stavebního objektu</t>
  </si>
  <si>
    <t>Popis objektu</t>
  </si>
  <si>
    <t>Kód zatřídění</t>
  </si>
  <si>
    <t>Zatřídění</t>
  </si>
  <si>
    <t>SO 01</t>
  </si>
  <si>
    <t>KANALIZACE</t>
  </si>
  <si>
    <t>Celkem (bez DPH):</t>
  </si>
  <si>
    <t>Kč</t>
  </si>
  <si>
    <t>DPH:</t>
  </si>
  <si>
    <t>Celkem (včetně DPH):</t>
  </si>
  <si>
    <t>Za zhotovitele</t>
  </si>
  <si>
    <t>Za objednatele</t>
  </si>
  <si>
    <t>Jméno :</t>
  </si>
  <si>
    <t>Datum :</t>
  </si>
  <si>
    <t>Podpis:</t>
  </si>
  <si>
    <t>Podpis :</t>
  </si>
  <si>
    <t>Poznámka :</t>
  </si>
  <si>
    <t>SO 01: PŘÍPOJKA KANALIZACE DN400</t>
  </si>
  <si>
    <t>SO 01/SO 01</t>
  </si>
  <si>
    <t>SO 01: KANALIZACE</t>
  </si>
  <si>
    <t>SO 01/SO 01/001</t>
  </si>
  <si>
    <t>001: Zemní práce</t>
  </si>
  <si>
    <t>SO 01/SO 01/003</t>
  </si>
  <si>
    <t>003: Svislé konstrukce</t>
  </si>
  <si>
    <t>SO 01/SO 01/004</t>
  </si>
  <si>
    <t>004: Vodorovné konstrukce</t>
  </si>
  <si>
    <t>SO 01/SO 01/005</t>
  </si>
  <si>
    <t>005: Komunikace</t>
  </si>
  <si>
    <t>SO 01/SO 01/008</t>
  </si>
  <si>
    <t>008: Trubní vedení</t>
  </si>
  <si>
    <t>SO 01/SO 01/009</t>
  </si>
  <si>
    <t>009: Ostatní konstrukce a práce</t>
  </si>
  <si>
    <t>SO 01/SO 01/099</t>
  </si>
  <si>
    <t>099: Přesun hmot HSV</t>
  </si>
  <si>
    <t>SO 01/SO 01/V01</t>
  </si>
  <si>
    <t>V01: Průzkumné, geodetické a projektové práce</t>
  </si>
  <si>
    <t>SO 01/SO 01/V04</t>
  </si>
  <si>
    <t>V04: Inženýrská činnost</t>
  </si>
  <si>
    <t>SO 01/SO 01/VRN</t>
  </si>
  <si>
    <t>VRN: Vedlejší rozpočtové náklady</t>
  </si>
  <si>
    <t>Přeložka kanalizační přípojky DN 400 - 2024 - Nabídka</t>
  </si>
  <si>
    <t xml:space="preserve"> </t>
  </si>
  <si>
    <t>Stavba</t>
  </si>
  <si>
    <t>Objekt</t>
  </si>
  <si>
    <t>Oddíl</t>
  </si>
  <si>
    <t>SP</t>
  </si>
  <si>
    <t>113202111</t>
  </si>
  <si>
    <t>Vytrhání obrub krajníků obrubníků stojatých</t>
  </si>
  <si>
    <t>m</t>
  </si>
  <si>
    <t>Vytrhání obrub 
  s vybouráním lože, s přemístěním hmot na skládku na vzdálenost do 3 m nebo s naložením na
  dopravní prostředek
    z krajníků nebo obrubníků stojatých</t>
  </si>
  <si>
    <t>URS 2024-I</t>
  </si>
  <si>
    <t>Vytrhání obrub s vybouráním lože, s přemístěním hmot na skládku na vzdálenost do 3 m nebo s naložením na dopravní prostředek z krajníků nebo obrubníků stojatých</t>
  </si>
  <si>
    <t>chodník tunklova;4</t>
  </si>
  <si>
    <t>121112003</t>
  </si>
  <si>
    <t>Sejmutí  umělého trávníku   ručně</t>
  </si>
  <si>
    <t>m2</t>
  </si>
  <si>
    <t>Sejmutí ornice ručně při souvislé ploše, tl. vrstvy do 200 mm</t>
  </si>
  <si>
    <t>144*1,0</t>
  </si>
  <si>
    <t>113107324</t>
  </si>
  <si>
    <t>Odstranění podkladu z kameniva drceného tl přes 300 do 400 mm strojně pl do 50 m2</t>
  </si>
  <si>
    <t>Odstranění podkladů nebo krytů
  strojně
    plochy jednotlivě do 50 m2
    s přemístěním hmot na skládku na vzdálenost do 3 m nebo s naložením na dopravní prostředek
    z kameniva hrubého drceného, o tl. vrstvy
      přes 300 do 400 mm</t>
  </si>
  <si>
    <t>Odstranění podkladů nebo krytů strojně plochy jednotlivě do 50 m2 s přemístěním hmot na skládku na vzdálenost do 3 m nebo s naložením na dopravní prostředek z kameniva hrubého drceného, o tl. vrstvy přes 300 do 400 mm</t>
  </si>
  <si>
    <t>silnice Tunklova;3*3</t>
  </si>
  <si>
    <t>113107442</t>
  </si>
  <si>
    <t>Odstranění podkladu živičných tl přes 50 do 100 mm při překopech strojně pl do 15 m2</t>
  </si>
  <si>
    <t>Odstranění podkladů nebo krytů při překopech inženýrských sítí
  s přemístěním hmot na skládku ve vzdálenosti do 3 m nebo s naložením na dopravní prostředek
    strojně
    plochy jednotlivě do 15 m2
    živičných, o tl. vrstvy
      přes 50 do 100 mm</t>
  </si>
  <si>
    <t>Odstranění podkladů nebo krytů při překopech inženýrských sítí s přemístěním hmot na skládku ve vzdálenosti do 3 m nebo s naložením na dopravní prostředek strojně plochy jednotlivě do 15 m2 živičných, o tl. vrstvy přes 50 do 100 mm</t>
  </si>
  <si>
    <t>113106121</t>
  </si>
  <si>
    <t>Rozebrání dlažeb z betonových nebo kamenných dlaždic komunikací pro pěší ručně</t>
  </si>
  <si>
    <t>Rozebrání dlažeb komunikací pro pěší
  s přemístěním hmot na skládku na vzdálenost do 3 m nebo s naložením na dopravní prostředek
    s ložem z kameniva nebo živice a s jakoukoliv výplní spár
    ručně
      z betonových nebo kameninových dlaždic, desek nebo tvarovek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</si>
  <si>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</si>
  <si>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chodník ul. tunklova;2*1,2</t>
  </si>
  <si>
    <t>113107322</t>
  </si>
  <si>
    <t>Odstranění podkladu z kameniva drceného tl přes 100 do 200 mm strojně pl do 50 m2</t>
  </si>
  <si>
    <t>Odstranění podkladů nebo krytů
  strojně
    plochy jednotlivě do 50 m2
    s přemístěním hmot na skládku na vzdálenost do 3 m nebo s naložením na dopravní prostředek
    z kameniva hrubého drceného, o tl. vrstvy
      přes 100 do 200 mm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</si>
  <si>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</si>
  <si>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chodník ul. Tunklova;2*1,2</t>
  </si>
  <si>
    <t>119001401</t>
  </si>
  <si>
    <t>Dočasné zajištění potrubí ocelového nebo litinového DN do 200 mm</t>
  </si>
  <si>
    <t>Dočasné zajištění podzemního potrubí nebo vedení ve výkopišti 
  ve stavu i poloze , ve kterých byla na začátku zemních prací a to s podepřením, vzepřením nebo
  vyvěšením, příp. s ochranným bedněním, se zřízením a odstraněním za jišťovací konstrukce, s
  opotřebením hmot
    potrubí ocelového nebo litinového, jmenovité světlosti
      DN do 200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</si>
  <si>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do 200 mm</t>
  </si>
  <si>
    <t>119001421</t>
  </si>
  <si>
    <t>Dočasné zajištění kabelů a kabelových tratí ze 3 volně ložených kabelů</t>
  </si>
  <si>
    <t>Dočasné zajištění podzemního potrubí nebo vedení ve výkopišti 
  ve stavu i poloze , ve kterých byla na začátku zemních prací a to s podepřením, vzepřením nebo
  vyvěšením, příp. s ochranným bedněním, se zřízením a odstraněním za jišťovací konstrukce, s
  opotřebením hmot
    kabelů a kabelových tratí z volně ložených kabelů a to
      do 3 kabelů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</si>
  <si>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</si>
  <si>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132251104</t>
  </si>
  <si>
    <t>Hloubení rýh nezapažených š do 800 mm v hornině třídy těžitelnosti I skupiny 3 objem přes 100 m3 strojně</t>
  </si>
  <si>
    <t>m3</t>
  </si>
  <si>
    <t>Hloubení zapažených i nezapažených rýh šířky přes 600 do 2 000 mm 
  s urovnáním dna do předepsaného profilu a spádu
    v hornině tř. 3
      přes 100 do 1 000 m3</t>
  </si>
  <si>
    <t>Hloubení nezapažených rýh šířky do 800 mm strojně s urovnáním dna do předepsaného profilu a spádu v hornině třídy těžitelnosti I skupiny 3 přes 100 m3</t>
  </si>
  <si>
    <t>š stáv - š1;(2,75+2,63)/2*1,0*16</t>
  </si>
  <si>
    <t>š1 - š2;(2,63+2,54)/2*1,0*14,9</t>
  </si>
  <si>
    <t>š2 - š3;(2,54+2,36)/2*1,0*39,10</t>
  </si>
  <si>
    <t>š4 - š5;(1,83+1,7)/2*1,0*34,4</t>
  </si>
  <si>
    <t>š5 - š6;(1,70+1,78)/2*1,0*20,0</t>
  </si>
  <si>
    <t>115101201</t>
  </si>
  <si>
    <t>Čerpání vody na dopravní výšku do 10 m průměrný přítok do 500 l/min</t>
  </si>
  <si>
    <t>hod</t>
  </si>
  <si>
    <t>Čerpání vody
  na dopravní výšku do 10 m
    s uvažovaným průměrným přítokem
      do 500 l/min</t>
  </si>
  <si>
    <t>Čerpání vody na dopravní výšku do 10 m s uvažovaným průměrným přítokem do 500 l/min</t>
  </si>
  <si>
    <t>odhad;40</t>
  </si>
  <si>
    <t>115101301</t>
  </si>
  <si>
    <t>Pohotovost čerpací soupravy pro dopravní výšku do 10 m přítok do 500 l/min</t>
  </si>
  <si>
    <t>den</t>
  </si>
  <si>
    <t>Pohotovost záložní čerpací soupravy
  pro dopravní výšku do 10 m
    s uvažovaným průměrným přítokem
      do 500 l/min</t>
  </si>
  <si>
    <t>Pohotovost záložní čerpací soupravy pro dopravní výšku do 10 m s uvažovaným průměrným přítokem do 500 l/min</t>
  </si>
  <si>
    <t>151101101</t>
  </si>
  <si>
    <t>Zřízení příložného pažení a rozepření stěn rýh hl do 2 m</t>
  </si>
  <si>
    <t>Zřízení pažení a rozepření stěn rýh pro podzemní vedení pro všechny šířky rýhy 
  příložné pro jakoukoliv mezerovitost, hloubky
    do 2 m</t>
  </si>
  <si>
    <t>Zřízení pažení a rozepření stěn rýh pro podzemní vedení příložné pro jakoukoliv mezerovitost, hloubky do 2 m</t>
  </si>
  <si>
    <t>(2*144,0)*2</t>
  </si>
  <si>
    <t>151101111</t>
  </si>
  <si>
    <t>Odstranění příložného pažení a rozepření stěn rýh hl do 2 m</t>
  </si>
  <si>
    <t>Odstranění pažení a rozepření stěn rýh pro podzemní vedení 
  s uložením materiálu na vzdálenost do 3 m od kraje výkopu
    příložné, hloubky
      do 2 m</t>
  </si>
  <si>
    <t>Odstranění pažení a rozepření stěn rýh pro podzemní vedení s uložením materiálu na vzdálenost do 3 m od kraje výkopu příložné, hloubky do 2 m</t>
  </si>
  <si>
    <t>162251102</t>
  </si>
  <si>
    <t>Vodorovné přemístění přes 20 do 50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</si>
  <si>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</si>
  <si>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167151111</t>
  </si>
  <si>
    <t>Nakládání výkopku z hornin třídy těžitelnosti I skupiny 1 až 3 přes 100 m3</t>
  </si>
  <si>
    <t>Nakládání, skládání a překládání neulehlého výkopku nebo sypaniny strojně nakládání, množství přes 100 m3, z hornin třídy těžitelnosti I, skupiny 1 až 3</t>
  </si>
  <si>
    <t>162751117</t>
  </si>
  <si>
    <t>Vodorovné přemístění přes 9 000 do 10000 m výkopku/sypaniny z horniny třídy těžitelnosti I skupiny 1 až 3</t>
  </si>
  <si>
    <t>Vodorovné přemístění výkopku nebo sypaniny po suchu 
  na obvyklém dopravním prostředku, bez naložení výkopku, avšak se složením bez rozhrnutí
    z horniny tř. 1 až 4 na vzdálenost
      přes 9 000 do 10 000 m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</si>
  <si>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</si>
  <si>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výkopy zeminy;361,176</t>
  </si>
  <si>
    <t>odečet zpětných zásypů;-267,260</t>
  </si>
  <si>
    <t>162751119</t>
  </si>
  <si>
    <t>Příplatek k vodorovnému přemístění výkopku/sypaniny z horniny třídy těžitelnosti I skupiny 1 až 3 ZKD 1000 m přes 10000 m</t>
  </si>
  <si>
    <t>Vodorovné přemístění výkopku nebo sypaniny po suchu 
  na obvyklém dopravním prostředku, bez naložení výkopku, avšak se složením bez rozhrnutí
    z horniny tř. 1 až 4 na vzdálenost
    Příplatek k ceně
      za každých dalších i započatých 1 000 m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</si>
  <si>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</si>
  <si>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celkem 20km;10*93,916</t>
  </si>
  <si>
    <t>171251201</t>
  </si>
  <si>
    <t>Uložení sypaniny na skládky nebo meziskládky</t>
  </si>
  <si>
    <t>Uložení sypaniny na skládky nebo meziskládky bez hutnění s upravením uložené sypaniny do předepsaného tvaru</t>
  </si>
  <si>
    <t>997013655</t>
  </si>
  <si>
    <t xml:space="preserve">Poplatek za uložení na skládce (skládkovné) zeminy a kamení </t>
  </si>
  <si>
    <t>t</t>
  </si>
  <si>
    <t>Poplatek za uložení stavebního odpadu na skládce (skládkovné)   zeminy a kameniva z</t>
  </si>
  <si>
    <t>Vlastní</t>
  </si>
  <si>
    <t>Poplatek za uložení stavebního odpadu na skládce (skládkovné) zeminy a kamení zatříděného do Katalogu odpadů pod kódem 17 05 04</t>
  </si>
  <si>
    <t>zemina 1,8t/m3;93,916*1,8</t>
  </si>
  <si>
    <t>174151101</t>
  </si>
  <si>
    <t>Zásyp jam, šachet rýh nebo kolem objektů sypaninou se zhutněním</t>
  </si>
  <si>
    <t>Zásyp sypaninou z jakékoliv horniny 
  s uložením výkopku ve vrstvách
    se zhutněním
      jam, šachet, rýh nebo kolem objektů v těchto vykopávkách</t>
  </si>
  <si>
    <t>Zásyp sypaninou z jakékoliv horniny strojně s uložením výkopku ve vrstvách se zhutněním jam, šachet, rýh nebo kolem objektů v těchto vykopávkách</t>
  </si>
  <si>
    <t>nový  umělý trávník a jeho obnova  ve výkazu neřešen, rýha bude zasypána zeminou a oprava povrchů bude součástí jiné zakázky</t>
  </si>
  <si>
    <t>mimo komunikaci a chodník;(16,0-3)*1,0*((2,75+2,63)*0,5-0,1-0,4)</t>
  </si>
  <si>
    <t>14,9*1,0*((2,63+2,54)*0,5-0,1-0,4)</t>
  </si>
  <si>
    <t>39,10*((2,54+2,36)*0,5-0,1-0,4)</t>
  </si>
  <si>
    <t>39,60*((2,36+1,83)*0,5-0,1-0,4)</t>
  </si>
  <si>
    <t>34,4*((1,83+1,7)*0,5-0,1-0,4)</t>
  </si>
  <si>
    <t>20,0*((1,7+1,78)*0,5-0,1-0,4)</t>
  </si>
  <si>
    <t>napojení v komunikaci a chodník;3,0*((2,75+2,63)*1,0-0,1-0,4-0,4)</t>
  </si>
  <si>
    <t>H</t>
  </si>
  <si>
    <t>58344197</t>
  </si>
  <si>
    <t>štěrkodrť frakce 0/63</t>
  </si>
  <si>
    <t>13,440*1,9</t>
  </si>
  <si>
    <t>175151101</t>
  </si>
  <si>
    <t>Obsypání potrubí strojně sypaninou bez prohození, uloženou do 3 m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</si>
  <si>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</si>
  <si>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podsyp;144*0,1*1,0</t>
  </si>
  <si>
    <t>potrubí;144*0,4*1,0</t>
  </si>
  <si>
    <t>odpočet potrubí ;-3,14*144*(0,2*0,2)</t>
  </si>
  <si>
    <t>58337331</t>
  </si>
  <si>
    <t>štěrkopísek frakce 8-16</t>
  </si>
  <si>
    <t>kamenivo těžené hrubé frakce 8-16</t>
  </si>
  <si>
    <t>53,914*1,9</t>
  </si>
  <si>
    <t>171152501</t>
  </si>
  <si>
    <t>Zhutnění podloží z hornin soudržných nebo nesoudržných pod násypy</t>
  </si>
  <si>
    <t>Úprava pláně na stavbách strojně  v zářezech mimo skalních    se zhutněním</t>
  </si>
  <si>
    <t>Zhutnění podloží pod násypy z rostlé horniny třídy těžitelnosti I a II, skupiny 1 až 4 z hornin soudružných a nesoudržných</t>
  </si>
  <si>
    <t>dno rýhy;126,9*1,2</t>
  </si>
  <si>
    <t>181311103</t>
  </si>
  <si>
    <t>Rozprostření ornice tl vrstvy do 200 mm v rovině nebo ve svahu do 1:5 ručně</t>
  </si>
  <si>
    <t>Rozprostření a urovnání ornice v rovině nebo ve svahu sklonu do 1:5 ručně při souvislé ploše, tl. vrstvy do 200 mm</t>
  </si>
  <si>
    <t>Doplnění umělého trávníku v místě rýhy;144</t>
  </si>
  <si>
    <t>181411151</t>
  </si>
  <si>
    <t>Založení parkového trávníku travním kobercem pl do 1000 m2 v rovině a ve svahu do 1:5</t>
  </si>
  <si>
    <t>Založení trávníku na půdě předem připravené plochy do 1000 m2 předpěstovaným travním kobercem parkového v rovině nebo na svahu do 1:5</t>
  </si>
  <si>
    <t>00570010</t>
  </si>
  <si>
    <t>koberec travní</t>
  </si>
  <si>
    <t>358315114</t>
  </si>
  <si>
    <t>Bourání stoky kompletní nebo vybourání otvorů z prostého betonu plochy do 4 m2</t>
  </si>
  <si>
    <t>Bourání šachty, stoky kompletní nebo vybourání otvorů
  průřezové plochy do 4 m2 ve stokách
    ze zdiva
      z prostého betonu</t>
  </si>
  <si>
    <t>Bourání stoky kompletní nebo vybourání otvorů průřezové plochy do 4 m2 ve stokách ze zdiva z prostého betonu</t>
  </si>
  <si>
    <t>bourané šachty;1,2*2</t>
  </si>
  <si>
    <t>359901211</t>
  </si>
  <si>
    <t>Monitoring stoky jakékoli výšky na nové kanalizaci</t>
  </si>
  <si>
    <t>Monitoring stok (kamerový systém)   jakékoli výšky    nová kanalizace</t>
  </si>
  <si>
    <t>Monitoring stok (kamerový systém) jakékoli výšky nová kanalizace</t>
  </si>
  <si>
    <t>451541111</t>
  </si>
  <si>
    <t>Lože pod potrubí otevřený výkop ze štěrkodrtě</t>
  </si>
  <si>
    <t>Lože pod potrubí, stoky a drobné objekty
  v otevřeném výkopu
    ze štěrkodrtě 0-63 mm</t>
  </si>
  <si>
    <t>Lože pod potrubí, stoky a drobné objekty v otevřeném výkopu ze štěrkodrtě 0-63 mm</t>
  </si>
  <si>
    <t>126,9*0,1*1,2</t>
  </si>
  <si>
    <t>452112122</t>
  </si>
  <si>
    <t>Osazení betonových prstenců nebo rámů v přes 100 do 200 mm pod poklopy a mříže</t>
  </si>
  <si>
    <t>kus</t>
  </si>
  <si>
    <t>Osazení betonových dílců prstenců nebo rámů pod poklopy a mříže, výšky přes 100 do 200 mm</t>
  </si>
  <si>
    <t>6</t>
  </si>
  <si>
    <t>59224012</t>
  </si>
  <si>
    <t>prstenec šachtový vyrovnávací betonový 625x100x80mm</t>
  </si>
  <si>
    <t>prstenec betonový vyrovnávací ke krytu šachty 62,5x8x10 cm</t>
  </si>
  <si>
    <t>452311131</t>
  </si>
  <si>
    <t>Podkladní desky z betonu prostého bez zvýšených nároků na prostředí tř. C 12/15 otevřený výkop</t>
  </si>
  <si>
    <t>Podkladní a zajišťovací konstrukce z betonu prostého v otevřeném výkopu bez zvýšených nároků na prostředí desky pod potrubí, stoky a drobné objekty z betonu tř. C 12/15</t>
  </si>
  <si>
    <t>pod šachty;(1,5*1,5*0,15)*4</t>
  </si>
  <si>
    <t>596811120</t>
  </si>
  <si>
    <t>Kladení betonové dlažby komunikací pro pěší do lože z kameniva velikosti do 0,09 m2 pl do 50 m2</t>
  </si>
  <si>
    <t>Kladení dlažby z betonových nebo kameninových dlaždic komunikací pro pěší
  s vyplněním spár a se smetením přebytečného materiálu na vzdálenost do 3 m
    s ložem z kameniva těženého tl. do 30 mm
    velikosti dlaždic do 0,09 m2 (bez zámku), pro plochy
      do 50 m2</t>
  </si>
  <si>
    <t>Kladení dlažby z betonových nebo kameninových dlaždic komunikací pro pěší s vyplněním spár a se smetením přebytečného materiálu na vzdálenost do 3 m s ložem z kameniva těženého tl. do 30 mm velikosti dlaždic do 0,09 m2 (bez zámku), pro plochy do 50 m2</t>
  </si>
  <si>
    <t>566901132</t>
  </si>
  <si>
    <t>Vyspravení podkladu po překopech inženýrských sítí plochy do 15 m2 štěrkodrtí tl. 150 mm</t>
  </si>
  <si>
    <t>Vyspravení podkladu po překopech inženýrských sítí
  plochy do 15 m2
    s rozprostřením a zhutněním
    štěrkodrtí
      tl. 150 mm</t>
  </si>
  <si>
    <t>Vyspravení podkladu po překopech inženýrských sítí plochy do 15 m2 s rozprostřením a zhutněním štěrkodrtí tl. 150 mm</t>
  </si>
  <si>
    <t>572340111</t>
  </si>
  <si>
    <t>Vyspravení krytu komunikací po překopech pl do 15 m2 asfaltovým betonem ACO (AB) tl přes 30 do 50 mm</t>
  </si>
  <si>
    <t>Vyspravení krytu komunikací po překopech inženýrských sítí
  plochy do 15 m2
    asfaltovým betonem ACO (AB), po zhutnění
      tl. přes 30 do 50 mm</t>
  </si>
  <si>
    <t>Vyspravení krytu komunikací po překopech inženýrských sítí plochy do 15 m2 asfaltovým betonem ACO (AB), po zhutnění tl. přes 30 do 50 mm</t>
  </si>
  <si>
    <t>silnice tunklova;3*3</t>
  </si>
  <si>
    <t>573111113</t>
  </si>
  <si>
    <t>Postřik živičný infiltrační s posypem z asfaltu množství 1,5 kg/m2</t>
  </si>
  <si>
    <t>Postřik infiltrační PI z asfaltu silničního
  s posypem kamenivem, v množství
    1,50 kg/m2</t>
  </si>
  <si>
    <t>Postřik infiltrační PI z asfaltu silničního s posypem kamenivem, v množství 1,50 kg/m2</t>
  </si>
  <si>
    <t>572330111</t>
  </si>
  <si>
    <t>Vyspravení krytu komunikací po překopech pl do 15 m2 obalovaným kamenivem tl přes 20 do 50 mm</t>
  </si>
  <si>
    <t>Vyspravení krytu komunikací po překopech inženýrských sítí
  plochy do 15 m2
    živičnou směsí z kameniva těženého nebo ze štěrkopísku obaleného asfaltem po zhutnění
      tl. přes 20 do 50 mm</t>
  </si>
  <si>
    <t>Vyspravení krytu komunikací po překopech inženýrských sítí plochy do 15 m2 živičnou směsí z kameniva těženého nebo ze štěrkopísku obaleného asfaltem po zhutnění tl. přes 20 do 50 mm</t>
  </si>
  <si>
    <t>573231111</t>
  </si>
  <si>
    <t>Postřik živičný spojovací ze silniční emulze v množství 0,70 kg/m2</t>
  </si>
  <si>
    <t>Postřik spojovací PS
  bez posypu kamenivem
    ze silniční emulze, v množství
      0,70 kg/m2</t>
  </si>
  <si>
    <t>Postřik spojovací PS bez posypu kamenivem ze silniční emulze, v množství 0,70 kg/m2</t>
  </si>
  <si>
    <t>566901134</t>
  </si>
  <si>
    <t>Vyspravení podkladu po překopech inženýrských sítí plochy do 15 m2 štěrkodrtí tl. 250 mm</t>
  </si>
  <si>
    <t>Vyspravení podkladu po překopech inženýrských sítí
  plochy do 15 m2
    s rozprostřením a zhutněním
    štěrkodrtí
      tl. 250 mm</t>
  </si>
  <si>
    <t>Vyspravení podkladu po překopech inženýrských sítí plochy do 15 m2 s rozprostřením a zhutněním štěrkodrtí tl. 250 mm</t>
  </si>
  <si>
    <t>899103211</t>
  </si>
  <si>
    <t>Demontáž poklopů litinových nebo ocelových včetně rámů hmotnosti přes 100 do 150 kg</t>
  </si>
  <si>
    <t>Demontáž poklopů litinových a ocelových 
  včetně rámů, hmotnosti jednotlivě
    přes 100 do 150 Kg</t>
  </si>
  <si>
    <t>Demontáž poklopů litinových a ocelových včetně rámů, hmotnosti jednotlivě přes 100 do 150 Kg</t>
  </si>
  <si>
    <t>871390310</t>
  </si>
  <si>
    <t>Montáž kanalizačního potrubí hladkého plnostěnného SN 10 z polypropylenu DN 400</t>
  </si>
  <si>
    <t>Montáž kanalizačního potrubí z plastů
  z polypropylenu PP
    hladkého plnostěnného
    SN 10
      DN 400</t>
  </si>
  <si>
    <t>Montáž kanalizačního potrubí z polypropylenu PP hladkého plnostěnného SN 10 DN 400</t>
  </si>
  <si>
    <t>28617023</t>
  </si>
  <si>
    <t>trubka kanalizační PP plnostěnná třívrstvá DN 400x6000mm SN10</t>
  </si>
  <si>
    <t>trubka kanalizační PP plnostěnná třívrstvá DN 400x6000 mm SN 10</t>
  </si>
  <si>
    <t>144*1,05</t>
  </si>
  <si>
    <t>877390320</t>
  </si>
  <si>
    <t>Montáž odboček na kanalizačním potrubí z PP nebo tvrdého PVC trub hladkých plnostěnných DN 400</t>
  </si>
  <si>
    <t>Montáž tvarovek na kanalizačním plastovém potrubí
  z polypropylenu PP
    hladkého plnostěnného
    odboček
      DN 400</t>
  </si>
  <si>
    <t>Montáž tvarovek na kanalizačním plastovém potrubí z PP nebo PVC-U hladkého plnostěnného odboček DN 400</t>
  </si>
  <si>
    <t>příprava pro napojení  šaten  u  byv. zimního stadionu;1</t>
  </si>
  <si>
    <t>28617219</t>
  </si>
  <si>
    <t>odbočka kanalizační PP třívrstvá SN16 45° DN 400/150</t>
  </si>
  <si>
    <t>odbočka kanalizační PP SN 16 45° DN 400/DN150</t>
  </si>
  <si>
    <t>899722113</t>
  </si>
  <si>
    <t>Krytí potrubí z plastů výstražnou fólií z PVC přes 25 do 34cm</t>
  </si>
  <si>
    <t>Krytí potrubí z plastů výstražnou fólií z PVC
  šířky
    34cm</t>
  </si>
  <si>
    <t>Krytí potrubí z plastů výstražnou fólií z PVC šířky přes 25 do 34 cm</t>
  </si>
  <si>
    <t>144*1,1</t>
  </si>
  <si>
    <t>894414111</t>
  </si>
  <si>
    <t>Osazení betonových nebo železobetonových dílců pro šachty skruží základových (dno)</t>
  </si>
  <si>
    <t>Osazení železobetonových dílců pro šachty
  skruží
    základových (dno)</t>
  </si>
  <si>
    <t>59224061</t>
  </si>
  <si>
    <t>dno betonové šachtové DN 1000 100x60x15cm výtok 25-30cm</t>
  </si>
  <si>
    <t>dno betonové šachtové kulaté DN 1000 x 600, 100 x 75 x 15 cm</t>
  </si>
  <si>
    <t>894411311</t>
  </si>
  <si>
    <t>Osazení betonových nebo železobetonových dílců pro šachty skruží rovných</t>
  </si>
  <si>
    <t>Osazení železobetonových dílců pro šachty
  skruží
    rovných</t>
  </si>
  <si>
    <t>59224160</t>
  </si>
  <si>
    <t>skruž betonová kanalizační se stupadly 100x25x12cm</t>
  </si>
  <si>
    <t>skruž kanalizační s ocelovými stupadly 100 x 25 x 12 cm</t>
  </si>
  <si>
    <t>59224161</t>
  </si>
  <si>
    <t>skruž betonová kanalizační se stupadly 100x75x12cm</t>
  </si>
  <si>
    <t>skruž kanalizační s ocelovými stupadly 100 x 50 x 12 cm</t>
  </si>
  <si>
    <t>59224162</t>
  </si>
  <si>
    <t>skruž betonová kanalizační se stupadly 100x100x12cm</t>
  </si>
  <si>
    <t>Osazení železobetonových dílců pro šachty
  skruží
    přechodových</t>
  </si>
  <si>
    <t>deska betonová zákrytová pro kruhové šachty 100/62,5 x 16,5 cm</t>
  </si>
  <si>
    <t>59224348</t>
  </si>
  <si>
    <t>těsnění elastomerové pro spojení šachetních dílů DN 1000</t>
  </si>
  <si>
    <t>899104112</t>
  </si>
  <si>
    <t>Osazení poklopů litinových, ocelových nebo železobetonových včetně rámů pro třídu zatížení D400, E600</t>
  </si>
  <si>
    <t>Osazení poklopů litinových a ocelových
  včetně rámů
    pro třídu zatížení
      D400, E600</t>
  </si>
  <si>
    <t>55241014</t>
  </si>
  <si>
    <t>poklop šachtový třída D400, kruhový rám 785, vstup 600mm, bez ventilace</t>
  </si>
  <si>
    <t>poklop šachtový třída D 400, kruhový rám 785, vstup 600 mm, bez ventilace</t>
  </si>
  <si>
    <t>892421111</t>
  </si>
  <si>
    <t>Tlaková zkouška vodou potrubí DN 400 nebo 500</t>
  </si>
  <si>
    <t>Tlakové zkoušky vodou
  na potrubí
    DN 400 nebo 500</t>
  </si>
  <si>
    <t>Tlakové zkoušky vodou na potrubí DN 400 nebo 500</t>
  </si>
  <si>
    <t>979024443</t>
  </si>
  <si>
    <t>Očištění vybouraných obrubníků a krajníků silničních</t>
  </si>
  <si>
    <t>Očištění vybouraných prvků komunikací
  od spojovacího materiálu s odklizením a uložením očištěných hmot a spojovacího materiálu na
  skládku na vzdálenost do 10 m
    obrubníků a krajníků, vybouraných z jakéhokoliv lože a s jakoukoliv výplní spár
      silničních</t>
  </si>
  <si>
    <t>Očištění vybouraných prvků komunikací od spojovacího materiálu s odklizením a uložením očištěných hmot a spojovacího materiálu na skládku na vzdálenost do 10 m obrubníků a krajníků, vybouraných z jakéhokoliv lože a s jakoukoliv výplní spár silničních</t>
  </si>
  <si>
    <t>979054441</t>
  </si>
  <si>
    <t>Očištění vybouraných z desek nebo dlaždic s původním spárováním z kameniva těženého</t>
  </si>
  <si>
    <t>Očištění vybouraných prvků komunikací
  od spojovacího materiálu s odklizením a uložením očištěných hmot a spojovacího materiálu na
  skládku na vzdálenost do 10 m
    dlaždic, desek nebo tvarovek s původním vyplněním spár
      kamenivem těženým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</si>
  <si>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</si>
  <si>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chodník ul.Tunklova;2*1,2</t>
  </si>
  <si>
    <t>916131213</t>
  </si>
  <si>
    <t>Osazení silničního obrubníku betonového stojatého s boční opěrou do lože z betonu prostého</t>
  </si>
  <si>
    <t>Osazení silničního obrubníku betonového
  se zřízením lože, s vyplněním a zatřením spár cementovou maltou
    stojatého
    s boční opěrou z betonu prostého, do lože
      z betonu prostého</t>
  </si>
  <si>
    <t>Osazení silničního obrubníku betonového se zřízením lože, s vyplněním a zatřením spár cementovou maltou stojatého s boční opěrou z betonu prostého, do lože z betonu prostého</t>
  </si>
  <si>
    <t>chodník Tunklova;4</t>
  </si>
  <si>
    <t>919732211</t>
  </si>
  <si>
    <t>Styčná spára napojení nového živičného povrchu na stávající za tepla š 15 mm hl 25 mm s prořezáním</t>
  </si>
  <si>
    <t>Styčná pracovní spára při napojení nového živičného povrchu na stávající
  se zalitím za tepla modifikovanou asfaltovou hmotou
    s posypem vápenným hydrátem
    šířky do 15 mm, hloubky do 25 mm
      včetně prořezání spáry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</si>
  <si>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</si>
  <si>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919735112</t>
  </si>
  <si>
    <t>Řezání stávajícího živičného krytu hl přes 50 do 100 mm</t>
  </si>
  <si>
    <t>Řezání stávajícího živičného krytu nebo podkladu 
  hloubky
    přes 50 do 100 mm</t>
  </si>
  <si>
    <t>Řezání stávajícího živičného krytu nebo podkladu hloubky přes 50 do 100 mm</t>
  </si>
  <si>
    <t>890331811</t>
  </si>
  <si>
    <t>Bourání šachet ze ŽB ručně obestavěného prostoru přes 1,5 do 3 m3</t>
  </si>
  <si>
    <t>Bourání šachet a jímek ručně velikosti obestavěného prostoru přes 1,5 do 3 m3 ze železobetonu</t>
  </si>
  <si>
    <t>vybourání stávající šachty dle PD včetně zapravení a zásypu</t>
  </si>
  <si>
    <t>bourání šachty  1,5*1,5*1,82;</t>
  </si>
  <si>
    <t>stěny;3,38</t>
  </si>
  <si>
    <t>dno;0,288</t>
  </si>
  <si>
    <t>009 X 01</t>
  </si>
  <si>
    <t xml:space="preserve">Přepojení potrubí ze stávajícího Parschalova žlabu </t>
  </si>
  <si>
    <t>Přepojení stávajícího potrubí včetně materiálu, montáže a zemních prací;1</t>
  </si>
  <si>
    <t>998276101</t>
  </si>
  <si>
    <t>Přesun hmot pro trubní vedení z trub z plastických hmot otevřený výkop</t>
  </si>
  <si>
    <t>Přesun hmot pro pozemní komunikace s krytem z kameniva
(822 2.2, 822 2.6, 822 5.2, 822 5.6)
    jakékoliv délky objektu</t>
  </si>
  <si>
    <t>Přesun hmot pro trubní vedení hloubené z trub z plastických hmot nebo sklolaminátových pro vodovody, kanalizace, teplovody, produktovody v otevřeném výkopu dopravní vzdálenost do 15 m</t>
  </si>
  <si>
    <t>997013501</t>
  </si>
  <si>
    <t>Odvoz suti a vybouraných hmot na skládku nebo meziskládku do 1 km se složením</t>
  </si>
  <si>
    <t>Odvoz suti a vybouraných hmot na skládku nebo meziskládku se složením, na vzdálenost do 1 km</t>
  </si>
  <si>
    <t>997013509</t>
  </si>
  <si>
    <t>Příplatek k odvozu suti a vybouraných hmot na skládku ZKD 1 km přes 1 km</t>
  </si>
  <si>
    <t>Odvoz suti a vybouraných hmot na skládku nebo meziskládku se složením, na vzdálenost Příplatek k ceně za každý další započatý 1 km přes 1 km</t>
  </si>
  <si>
    <t>Odvoz do 20 km;17,109*19</t>
  </si>
  <si>
    <t>997013609</t>
  </si>
  <si>
    <t>Poplatek za uložení na skládce (skládkovné) stavebního odpadu ze směsí nebo oddělených frakcí betonu, zeminy, podloží komunikace  bez asfaltových směsí</t>
  </si>
  <si>
    <t>Poplatek za uložení stavebního odpadu na skládce (skládkovné) ze směsí nebo oddělených frakcí betonu, cihel a keramických výrobků zatříděného do Katalogu odpadů pod kódem 17 01 07</t>
  </si>
  <si>
    <t>17,109-1,98</t>
  </si>
  <si>
    <t>997013645</t>
  </si>
  <si>
    <t>Poplatek za uložení na skládce (skládkovné) odpadu asfaltového bez dehtu kód odpadu 17 03 02</t>
  </si>
  <si>
    <t>Poplatek za uložení stavebního odpadu na skládce (skládkovné) asfaltového bez obsahu dehtu zatříděného do Katalogu odpadů pod kódem 17 03 02</t>
  </si>
  <si>
    <t>ON</t>
  </si>
  <si>
    <t>012303000</t>
  </si>
  <si>
    <t>Geodetické práce po výstavbě</t>
  </si>
  <si>
    <t>ks</t>
  </si>
  <si>
    <t>013254000</t>
  </si>
  <si>
    <t>Dokumentace skutečného provedení stavby</t>
  </si>
  <si>
    <t>045002000</t>
  </si>
  <si>
    <t>Kompletační a koordinační činnost</t>
  </si>
  <si>
    <t>Hlavní tituly průvodních činností a nákladů 
  inženýrská činnost
    kompletační a koordinační činnost</t>
  </si>
  <si>
    <t>07</t>
  </si>
  <si>
    <t>Zařízení staveniště</t>
  </si>
  <si>
    <t>%</t>
  </si>
  <si>
    <t>š3 - š4;(2,36+1,83)/2*1,0*39,60</t>
  </si>
  <si>
    <t>894421112</t>
  </si>
  <si>
    <t>Osazení šachtového konusu</t>
  </si>
  <si>
    <t>Šachtový konus TRB-Q - 62,5 x 60 x 12 cm</t>
  </si>
  <si>
    <t>592243533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</si>
</sst>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#,##0_);[Red]\-\ #,##0_);&quot;–&quot;??;_(@_)"/>
    <numFmt numFmtId="165" formatCode="_(#,##0.00_);[Red]\-\ #,##0.00_);&quot;–&quot;??;_(@_)"/>
    <numFmt numFmtId="168" formatCode="_(#,##0.000_);[Red]\-\ #,##0.000_);&quot;–&quot;??;_(@_)"/>
    <numFmt numFmtId="170" formatCode="yyyy"/>
  </numFmts>
  <fonts count="29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sz val="6"/>
      <color rgb="FF0070C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0000"/>
      <name val="Arial"/>
      <family val="2"/>
      <charset val="238"/>
    </font>
    <font>
      <sz val="8"/>
      <color rgb="FF008000"/>
      <name val="Arial"/>
      <family val="2"/>
      <charset val="238"/>
    </font>
    <font>
      <b/>
      <sz val="13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8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6"/>
      <color rgb="FFFF0000"/>
      <name val="Arial"/>
      <family val="2"/>
      <charset val="238"/>
    </font>
    <font>
      <b/>
      <u/>
      <sz val="6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8"/>
      <color rgb="FFCC0000"/>
      <name val="Arial"/>
      <family val="2"/>
      <charset val="238"/>
    </font>
    <font>
      <b/>
      <sz val="6"/>
      <color rgb="FFDB303B"/>
      <name val="Arial"/>
      <family val="2"/>
      <charset val="238"/>
    </font>
    <font>
      <sz val="6"/>
      <color rgb="FFDB303B"/>
      <name val="Arial"/>
      <family val="2"/>
      <charset val="238"/>
    </font>
    <font>
      <sz val="9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DDDDD"/>
        <bgColor auto="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DB303B"/>
      </top>
      <bottom/>
      <diagonal/>
    </border>
    <border>
      <left/>
      <right/>
      <top style="thin">
        <color rgb="FFDB303B"/>
      </top>
      <bottom style="thin">
        <color rgb="FFDB303B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thin">
        <color rgb="FFDB303B"/>
      </bottom>
      <diagonal/>
    </border>
    <border>
      <left/>
      <right/>
      <top style="thin">
        <color rgb="FFDB303B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rgb="FFDB303B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3" borderId="0" xfId="0" applyFont="1" applyFill="1"/>
    <xf numFmtId="0" fontId="10" fillId="0" borderId="0" xfId="0" applyFont="1" applyAlignment="1">
      <alignment horizontal="left" vertical="top" wrapText="1"/>
    </xf>
    <xf numFmtId="0" fontId="15" fillId="0" borderId="0" xfId="0" applyFont="1"/>
    <xf numFmtId="0" fontId="4" fillId="0" borderId="0" xfId="0" applyFont="1"/>
    <xf numFmtId="0" fontId="16" fillId="0" borderId="0" xfId="0" applyFont="1"/>
    <xf numFmtId="0" fontId="17" fillId="0" borderId="0" xfId="0" applyFont="1"/>
    <xf numFmtId="0" fontId="15" fillId="2" borderId="0" xfId="0" applyFont="1" applyFill="1" applyAlignment="1">
      <alignment horizontal="center"/>
    </xf>
    <xf numFmtId="0" fontId="16" fillId="0" borderId="0" xfId="0" applyFont="1" applyAlignment="1">
      <alignment shrinkToFit="1"/>
    </xf>
    <xf numFmtId="0" fontId="18" fillId="0" borderId="0" xfId="0" applyFont="1" applyAlignment="1">
      <alignment horizontal="center"/>
    </xf>
    <xf numFmtId="0" fontId="19" fillId="2" borderId="0" xfId="0" applyFont="1" applyFill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2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2" fillId="0" borderId="0" xfId="0" applyFont="1"/>
    <xf numFmtId="49" fontId="6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0" fontId="23" fillId="0" borderId="5" xfId="0" applyFont="1" applyBorder="1" applyAlignment="1">
      <alignment horizontal="right" vertical="top"/>
    </xf>
    <xf numFmtId="49" fontId="23" fillId="0" borderId="5" xfId="0" applyNumberFormat="1" applyFont="1" applyBorder="1" applyAlignment="1">
      <alignment horizontal="left" vertical="top" wrapText="1"/>
    </xf>
    <xf numFmtId="14" fontId="23" fillId="0" borderId="5" xfId="0" applyNumberFormat="1" applyFont="1" applyBorder="1" applyAlignment="1">
      <alignment horizontal="left" vertical="top"/>
    </xf>
    <xf numFmtId="170" fontId="21" fillId="0" borderId="0" xfId="0" applyNumberFormat="1" applyFont="1" applyAlignment="1">
      <alignment horizontal="left" vertical="top"/>
    </xf>
    <xf numFmtId="14" fontId="21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right" vertical="top"/>
    </xf>
    <xf numFmtId="170" fontId="13" fillId="0" borderId="0" xfId="0" applyNumberFormat="1" applyFont="1" applyAlignment="1">
      <alignment horizontal="left" vertical="top"/>
    </xf>
    <xf numFmtId="14" fontId="13" fillId="0" borderId="0" xfId="0" applyNumberFormat="1" applyFont="1" applyAlignment="1">
      <alignment horizontal="left" vertical="top"/>
    </xf>
    <xf numFmtId="0" fontId="24" fillId="0" borderId="0" xfId="0" applyFont="1" applyAlignment="1">
      <alignment horizontal="center"/>
    </xf>
    <xf numFmtId="49" fontId="21" fillId="0" borderId="6" xfId="0" applyNumberFormat="1" applyFont="1" applyBorder="1" applyAlignment="1">
      <alignment horizontal="left" vertical="top" wrapText="1"/>
    </xf>
    <xf numFmtId="49" fontId="21" fillId="0" borderId="7" xfId="0" applyNumberFormat="1" applyFont="1" applyBorder="1" applyAlignment="1">
      <alignment horizontal="left" vertical="top" wrapText="1"/>
    </xf>
    <xf numFmtId="49" fontId="21" fillId="0" borderId="3" xfId="0" applyNumberFormat="1" applyFont="1" applyBorder="1" applyAlignment="1">
      <alignment horizontal="left" vertical="top" wrapText="1"/>
    </xf>
    <xf numFmtId="49" fontId="13" fillId="0" borderId="8" xfId="0" applyNumberFormat="1" applyFont="1" applyBorder="1"/>
    <xf numFmtId="49" fontId="13" fillId="0" borderId="9" xfId="0" applyNumberFormat="1" applyFont="1" applyBorder="1"/>
    <xf numFmtId="16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26" fillId="0" borderId="0" xfId="0" applyFont="1"/>
    <xf numFmtId="164" fontId="21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16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27" fillId="0" borderId="0" xfId="0" applyFont="1"/>
    <xf numFmtId="0" fontId="28" fillId="0" borderId="0" xfId="0" applyFont="1"/>
    <xf numFmtId="0" fontId="6" fillId="0" borderId="1" xfId="0" applyFont="1" applyBorder="1" applyAlignment="1">
      <alignment horizontal="right" vertical="top"/>
    </xf>
    <xf numFmtId="164" fontId="21" fillId="0" borderId="1" xfId="0" applyNumberFormat="1" applyFont="1" applyBorder="1" applyAlignment="1">
      <alignment horizontal="right" vertical="top"/>
    </xf>
    <xf numFmtId="0" fontId="21" fillId="0" borderId="1" xfId="0" applyFont="1" applyBorder="1" applyAlignment="1">
      <alignment horizontal="left" vertical="top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21" fillId="0" borderId="11" xfId="0" applyFont="1" applyBorder="1" applyAlignment="1">
      <alignment horizontal="left" vertical="top"/>
    </xf>
    <xf numFmtId="49" fontId="21" fillId="0" borderId="0" xfId="0" applyNumberFormat="1" applyFont="1" applyAlignment="1">
      <alignment horizontal="left" vertical="top"/>
    </xf>
    <xf numFmtId="0" fontId="4" fillId="0" borderId="12" xfId="0" applyFont="1" applyBorder="1"/>
    <xf numFmtId="49" fontId="9" fillId="0" borderId="0" xfId="0" applyNumberFormat="1" applyFont="1"/>
    <xf numFmtId="49" fontId="10" fillId="0" borderId="0" xfId="0" applyNumberFormat="1" applyFont="1"/>
    <xf numFmtId="49" fontId="10" fillId="0" borderId="0" xfId="0" applyNumberFormat="1" applyFont="1" applyAlignment="1">
      <alignment horizontal="left" vertical="top" wrapText="1"/>
    </xf>
    <xf numFmtId="49" fontId="10" fillId="0" borderId="1" xfId="0" applyNumberFormat="1" applyFont="1" applyBorder="1"/>
    <xf numFmtId="164" fontId="10" fillId="0" borderId="0" xfId="0" applyNumberFormat="1" applyFont="1"/>
    <xf numFmtId="164" fontId="10" fillId="0" borderId="1" xfId="0" applyNumberFormat="1" applyFont="1" applyBorder="1"/>
    <xf numFmtId="168" fontId="10" fillId="0" borderId="0" xfId="0" applyNumberFormat="1" applyFont="1"/>
    <xf numFmtId="168" fontId="11" fillId="0" borderId="0" xfId="0" applyNumberFormat="1" applyFont="1"/>
    <xf numFmtId="168" fontId="10" fillId="0" borderId="1" xfId="0" applyNumberFormat="1" applyFont="1" applyBorder="1"/>
    <xf numFmtId="164" fontId="11" fillId="0" borderId="0" xfId="0" applyNumberFormat="1" applyFont="1"/>
    <xf numFmtId="1" fontId="10" fillId="0" borderId="0" xfId="0" applyNumberFormat="1" applyFont="1"/>
    <xf numFmtId="1" fontId="11" fillId="0" borderId="0" xfId="0" applyNumberFormat="1" applyFont="1"/>
    <xf numFmtId="1" fontId="10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8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49" fontId="3" fillId="0" borderId="0" xfId="0" applyNumberFormat="1" applyFont="1" applyAlignment="1">
      <alignment horizontal="left" vertical="top" indent="1"/>
    </xf>
    <xf numFmtId="49" fontId="2" fillId="0" borderId="0" xfId="0" applyNumberFormat="1" applyFont="1" applyAlignment="1">
      <alignment horizontal="left" vertical="top" indent="1"/>
    </xf>
    <xf numFmtId="164" fontId="2" fillId="0" borderId="0" xfId="0" applyNumberFormat="1" applyFont="1" applyAlignment="1">
      <alignment horizontal="right" vertical="top"/>
    </xf>
    <xf numFmtId="168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49" fontId="2" fillId="0" borderId="1" xfId="0" applyNumberFormat="1" applyFont="1" applyBorder="1" applyAlignment="1">
      <alignment horizontal="left" vertical="top" indent="1"/>
    </xf>
    <xf numFmtId="164" fontId="2" fillId="0" borderId="1" xfId="0" applyNumberFormat="1" applyFont="1" applyBorder="1" applyAlignment="1">
      <alignment horizontal="right" vertical="top"/>
    </xf>
    <xf numFmtId="168" fontId="2" fillId="0" borderId="1" xfId="0" applyNumberFormat="1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49" fontId="6" fillId="0" borderId="0" xfId="0" applyNumberFormat="1" applyFont="1" applyAlignment="1">
      <alignment horizontal="left" vertical="top" wrapText="1"/>
    </xf>
    <xf numFmtId="168" fontId="6" fillId="0" borderId="0" xfId="0" applyNumberFormat="1" applyFont="1" applyAlignment="1">
      <alignment horizontal="right" vertical="top"/>
    </xf>
    <xf numFmtId="1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left" vertical="top" wrapText="1" indent="1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 indent="2"/>
    </xf>
    <xf numFmtId="164" fontId="5" fillId="0" borderId="0" xfId="0" applyNumberFormat="1" applyFont="1" applyAlignment="1">
      <alignment horizontal="right" vertical="top"/>
    </xf>
    <xf numFmtId="168" fontId="5" fillId="0" borderId="0" xfId="0" applyNumberFormat="1" applyFont="1" applyAlignment="1">
      <alignment horizontal="right" vertical="top"/>
    </xf>
    <xf numFmtId="1" fontId="5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1" fontId="9" fillId="0" borderId="0" xfId="0" applyNumberFormat="1" applyFont="1"/>
    <xf numFmtId="49" fontId="11" fillId="0" borderId="0" xfId="0" applyNumberFormat="1" applyFont="1"/>
    <xf numFmtId="165" fontId="10" fillId="0" borderId="0" xfId="0" applyNumberFormat="1" applyFont="1"/>
    <xf numFmtId="49" fontId="9" fillId="2" borderId="0" xfId="0" applyNumberFormat="1" applyFont="1" applyFill="1" applyAlignment="1">
      <alignment horizontal="center"/>
    </xf>
    <xf numFmtId="49" fontId="9" fillId="0" borderId="0" xfId="0" applyNumberFormat="1" applyFont="1" applyAlignment="1">
      <alignment horizontal="left"/>
    </xf>
    <xf numFmtId="165" fontId="5" fillId="0" borderId="1" xfId="0" applyNumberFormat="1" applyFont="1" applyBorder="1" applyAlignment="1">
      <alignment horizontal="center"/>
    </xf>
    <xf numFmtId="1" fontId="6" fillId="0" borderId="0" xfId="0" applyNumberFormat="1" applyFont="1"/>
    <xf numFmtId="49" fontId="6" fillId="0" borderId="0" xfId="0" applyNumberFormat="1" applyFont="1"/>
    <xf numFmtId="168" fontId="6" fillId="0" borderId="0" xfId="0" applyNumberFormat="1" applyFont="1"/>
    <xf numFmtId="165" fontId="6" fillId="0" borderId="0" xfId="0" applyNumberFormat="1" applyFont="1"/>
    <xf numFmtId="164" fontId="6" fillId="0" borderId="0" xfId="0" applyNumberFormat="1" applyFont="1"/>
    <xf numFmtId="1" fontId="5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left" vertical="top" wrapText="1"/>
    </xf>
    <xf numFmtId="168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/>
    <xf numFmtId="1" fontId="8" fillId="0" borderId="0" xfId="0" applyNumberFormat="1" applyFont="1" applyAlignment="1">
      <alignment horizontal="right" vertical="top"/>
    </xf>
    <xf numFmtId="1" fontId="8" fillId="0" borderId="2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right" vertical="top"/>
    </xf>
    <xf numFmtId="49" fontId="8" fillId="0" borderId="3" xfId="0" applyNumberFormat="1" applyFont="1" applyBorder="1" applyAlignment="1">
      <alignment horizontal="left" vertical="top" wrapText="1"/>
    </xf>
    <xf numFmtId="168" fontId="8" fillId="0" borderId="3" xfId="0" applyNumberFormat="1" applyFont="1" applyBorder="1" applyAlignment="1">
      <alignment horizontal="right" vertical="top"/>
    </xf>
    <xf numFmtId="165" fontId="8" fillId="0" borderId="3" xfId="0" applyNumberFormat="1" applyFont="1" applyBorder="1" applyAlignment="1" applyProtection="1">
      <alignment horizontal="right" vertical="top"/>
      <protection locked="0"/>
    </xf>
    <xf numFmtId="164" fontId="8" fillId="0" borderId="3" xfId="0" applyNumberFormat="1" applyFont="1" applyBorder="1" applyAlignment="1">
      <alignment horizontal="right" vertical="top"/>
    </xf>
    <xf numFmtId="49" fontId="8" fillId="0" borderId="3" xfId="0" applyNumberFormat="1" applyFont="1" applyBorder="1" applyAlignment="1">
      <alignment horizontal="left" vertical="top"/>
    </xf>
    <xf numFmtId="1" fontId="8" fillId="0" borderId="3" xfId="0" applyNumberFormat="1" applyFont="1" applyBorder="1" applyAlignment="1">
      <alignment horizontal="right" vertical="top"/>
    </xf>
    <xf numFmtId="0" fontId="7" fillId="0" borderId="0" xfId="0" applyFont="1"/>
    <xf numFmtId="1" fontId="7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left" vertical="top" wrapText="1"/>
    </xf>
    <xf numFmtId="168" fontId="7" fillId="0" borderId="0" xfId="0" applyNumberFormat="1" applyFont="1"/>
    <xf numFmtId="164" fontId="7" fillId="0" borderId="0" xfId="0" applyNumberFormat="1" applyFont="1"/>
    <xf numFmtId="49" fontId="7" fillId="0" borderId="0" xfId="0" applyNumberFormat="1" applyFont="1" applyAlignment="1">
      <alignment horizontal="right" vertical="top"/>
    </xf>
    <xf numFmtId="0" fontId="14" fillId="0" borderId="0" xfId="0" applyFont="1"/>
    <xf numFmtId="1" fontId="14" fillId="0" borderId="0" xfId="0" applyNumberFormat="1" applyFont="1"/>
    <xf numFmtId="49" fontId="14" fillId="0" borderId="0" xfId="0" applyNumberFormat="1" applyFont="1"/>
    <xf numFmtId="49" fontId="14" fillId="0" borderId="0" xfId="0" applyNumberFormat="1" applyFont="1" applyAlignment="1">
      <alignment horizontal="left" vertical="top" wrapText="1"/>
    </xf>
    <xf numFmtId="168" fontId="14" fillId="0" borderId="0" xfId="0" applyNumberFormat="1" applyFont="1" applyAlignment="1">
      <alignment horizontal="right" vertical="top"/>
    </xf>
    <xf numFmtId="165" fontId="14" fillId="0" borderId="0" xfId="0" applyNumberFormat="1" applyFont="1"/>
    <xf numFmtId="164" fontId="14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49" fontId="21" fillId="0" borderId="0" xfId="0" applyNumberFormat="1" applyFont="1" applyAlignment="1">
      <alignment horizontal="left" vertical="top" wrapText="1"/>
    </xf>
    <xf numFmtId="49" fontId="23" fillId="0" borderId="5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49" fontId="21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horizontal="left" vertical="top" wrapText="1"/>
    </xf>
    <xf numFmtId="168" fontId="7" fillId="0" borderId="0" xfId="0" applyNumberFormat="1" applyFont="1" applyAlignment="1">
      <alignment horizontal="left" vertical="top" wrapText="1"/>
    </xf>
    <xf numFmtId="165" fontId="7" fillId="0" borderId="0" xfId="0" applyNumberFormat="1" applyFont="1" applyAlignment="1">
      <alignment horizontal="left" vertical="top" wrapText="1"/>
    </xf>
    <xf numFmtId="164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1</xdr:row>
      <xdr:rowOff>57150</xdr:rowOff>
    </xdr:from>
    <xdr:to>
      <xdr:col>5</xdr:col>
      <xdr:colOff>1781175</xdr:colOff>
      <xdr:row>3</xdr:row>
      <xdr:rowOff>38100</xdr:rowOff>
    </xdr:to>
    <xdr:pic>
      <xdr:nvPicPr>
        <xdr:cNvPr id="1025" name="Obrázek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2:J52"/>
  <sheetViews>
    <sheetView showGridLines="0" topLeftCell="B1" zoomScaleNormal="100" workbookViewId="0">
      <selection activeCell="C3" sqref="C3"/>
    </sheetView>
  </sheetViews>
  <sheetFormatPr defaultColWidth="9.140625" defaultRowHeight="8.25" x14ac:dyDescent="0.15"/>
  <cols>
    <col min="1" max="1" width="9.42578125" style="7" hidden="1" customWidth="1"/>
    <col min="2" max="2" width="4.7109375" style="7" customWidth="1"/>
    <col min="3" max="6" width="32.7109375" style="7" customWidth="1"/>
    <col min="7" max="9" width="9.140625" style="7"/>
    <col min="10" max="10" width="96" style="7" hidden="1" customWidth="1"/>
    <col min="11" max="16384" width="9.140625" style="7"/>
  </cols>
  <sheetData>
    <row r="2" spans="1:10" ht="11.25" x14ac:dyDescent="0.2">
      <c r="A2" s="9"/>
      <c r="B2" s="9"/>
      <c r="C2" s="14" t="s">
        <v>27</v>
      </c>
    </row>
    <row r="3" spans="1:10" ht="11.25" x14ac:dyDescent="0.2">
      <c r="A3" s="10">
        <v>0</v>
      </c>
      <c r="C3" s="14" t="s">
        <v>28</v>
      </c>
    </row>
    <row r="4" spans="1:10" ht="11.25" x14ac:dyDescent="0.2">
      <c r="A4" s="10">
        <f t="array" ref="A4">INDEX(VAT_RATES,MATCH(0,COUNTIF($A$2:A3,VAT_RATES),0))</f>
        <v>21</v>
      </c>
      <c r="C4" s="14" t="s">
        <v>29</v>
      </c>
    </row>
    <row r="5" spans="1:10" s="12" customFormat="1" ht="16.5" x14ac:dyDescent="0.25">
      <c r="A5" s="12" t="e">
        <f t="array" ref="A5">INDEX(VAT_RATES,MATCH(0,COUNTIF($A$2:A4,VAT_RATES),0))</f>
        <v>#N/A</v>
      </c>
      <c r="C5" s="150" t="s">
        <v>30</v>
      </c>
      <c r="D5" s="150"/>
      <c r="E5" s="150"/>
      <c r="F5" s="150"/>
      <c r="J5" s="16" t="s">
        <v>31</v>
      </c>
    </row>
    <row r="6" spans="1:10" ht="11.25" x14ac:dyDescent="0.2">
      <c r="A6" s="10" t="e">
        <f t="array" ref="A6">INDEX(VAT_RATES,MATCH(0,COUNTIF($A$2:A5,VAT_RATES),0))</f>
        <v>#N/A</v>
      </c>
      <c r="C6" s="17"/>
      <c r="D6" s="18"/>
      <c r="E6" s="18"/>
      <c r="F6" s="18"/>
      <c r="G6" s="6"/>
      <c r="H6" s="6"/>
      <c r="J6" s="19"/>
    </row>
    <row r="7" spans="1:10" s="1" customFormat="1" ht="15.75" x14ac:dyDescent="0.25">
      <c r="A7" s="1">
        <f>SUMIF(GROUP_ID,"",ITEM_PRICES)</f>
        <v>0</v>
      </c>
      <c r="C7" s="20"/>
      <c r="D7" s="149" t="s">
        <v>32</v>
      </c>
      <c r="E7" s="149"/>
      <c r="F7" s="20"/>
      <c r="J7" s="21">
        <f ca="1">CELL("width",D5)+CELL("width",E5)+CELL("width",F5)</f>
        <v>96</v>
      </c>
    </row>
    <row r="8" spans="1:10" x14ac:dyDescent="0.15">
      <c r="A8" s="7">
        <f>IF(ISNUMBER($A$4),SUMIF(VAT_RATES,$A$4,ITEM_PRICES),0)</f>
        <v>0</v>
      </c>
      <c r="C8" s="22"/>
      <c r="D8" s="18"/>
      <c r="E8" s="23"/>
      <c r="F8" s="22"/>
      <c r="H8" s="6"/>
      <c r="J8" s="9"/>
    </row>
    <row r="9" spans="1:10" s="13" customFormat="1" ht="12" x14ac:dyDescent="0.2">
      <c r="A9" s="13">
        <f>IF(ISNUMBER($A$5),SUMIF(VAT_RATES,$A$5,ITEM_PRICES),0)</f>
        <v>0</v>
      </c>
      <c r="C9" s="24" t="s">
        <v>33</v>
      </c>
      <c r="D9" s="147"/>
      <c r="E9" s="148"/>
      <c r="F9" s="148"/>
      <c r="H9" s="25"/>
    </row>
    <row r="10" spans="1:10" s="13" customFormat="1" ht="12" x14ac:dyDescent="0.2">
      <c r="A10" s="13">
        <f>IF(ISNUMBER($A$6),SUMIF(VAT_RATES,$A$6,ITEM_PRICES),0)</f>
        <v>0</v>
      </c>
      <c r="C10" s="26" t="s">
        <v>34</v>
      </c>
      <c r="D10" s="151" t="s">
        <v>35</v>
      </c>
      <c r="E10" s="151"/>
      <c r="F10" s="151"/>
      <c r="H10" s="25"/>
      <c r="J10" s="27" t="str">
        <f>D10</f>
        <v>Přeložka kanalizační přípojky DN 400 - 2024</v>
      </c>
    </row>
    <row r="11" spans="1:10" s="13" customFormat="1" ht="12" x14ac:dyDescent="0.2">
      <c r="A11" s="13" t="str">
        <f>IF($A8=0,"","DPH " &amp; $A4 &amp; " % ze základny: " &amp; TEXT($A8,"# ##0")&amp;":")</f>
        <v/>
      </c>
      <c r="C11" s="28" t="s">
        <v>36</v>
      </c>
      <c r="D11" s="151" t="s">
        <v>37</v>
      </c>
      <c r="E11" s="151"/>
      <c r="F11" s="151"/>
      <c r="H11" s="25"/>
      <c r="J11" s="27" t="str">
        <f>D11</f>
        <v xml:space="preserve">Výkaz výměr dle ceníku URS dle projektu ing. Kujové </v>
      </c>
    </row>
    <row r="12" spans="1:10" s="13" customFormat="1" ht="12" x14ac:dyDescent="0.2">
      <c r="A12" s="13" t="str">
        <f>IF($A9=0,"","DPH " &amp; $A5 &amp; " % ze základny: " &amp; TEXT($A9,"# ##0")&amp;":")</f>
        <v/>
      </c>
      <c r="C12" s="28" t="s">
        <v>38</v>
      </c>
      <c r="D12" s="151" t="s">
        <v>39</v>
      </c>
      <c r="E12" s="151"/>
      <c r="F12" s="151"/>
      <c r="H12" s="25"/>
      <c r="J12" s="27" t="str">
        <f>D12</f>
        <v>Nabídka</v>
      </c>
    </row>
    <row r="13" spans="1:10" s="13" customFormat="1" ht="12" x14ac:dyDescent="0.2">
      <c r="A13" s="13" t="str">
        <f>IF($A10=0,"","DPH " &amp; $A6 &amp; " % ze základny: " &amp; TEXT($A10,"# ##0")&amp;":")</f>
        <v/>
      </c>
      <c r="C13" s="28" t="s">
        <v>40</v>
      </c>
      <c r="D13" s="151"/>
      <c r="E13" s="151"/>
      <c r="F13" s="151"/>
      <c r="H13" s="25"/>
      <c r="J13" s="27">
        <f>D13</f>
        <v>0</v>
      </c>
    </row>
    <row r="14" spans="1:10" s="13" customFormat="1" ht="12" x14ac:dyDescent="0.2">
      <c r="A14" s="13" t="str">
        <f>IF($A8=0,"",$A8*$A4/100)</f>
        <v/>
      </c>
      <c r="C14" s="29" t="s">
        <v>41</v>
      </c>
      <c r="D14" s="30"/>
      <c r="E14" s="29" t="s">
        <v>42</v>
      </c>
      <c r="F14" s="31"/>
      <c r="H14" s="25"/>
      <c r="J14" s="25"/>
    </row>
    <row r="15" spans="1:10" s="13" customFormat="1" ht="12" x14ac:dyDescent="0.2">
      <c r="A15" s="13" t="str">
        <f>IF($A9=0,"",$A9*$A5/100)</f>
        <v/>
      </c>
      <c r="C15" s="28" t="s">
        <v>43</v>
      </c>
      <c r="D15" s="32">
        <v>45310.527969490744</v>
      </c>
      <c r="E15" s="28" t="s">
        <v>44</v>
      </c>
      <c r="F15" s="33"/>
      <c r="H15" s="25"/>
    </row>
    <row r="16" spans="1:10" x14ac:dyDescent="0.15">
      <c r="A16" s="10" t="str">
        <f>IF($A10=0,"",$A10*$A6/100)</f>
        <v/>
      </c>
      <c r="C16" s="34"/>
      <c r="D16" s="35"/>
      <c r="E16" s="34"/>
      <c r="F16" s="36"/>
      <c r="H16" s="6"/>
    </row>
    <row r="17" spans="1:8" x14ac:dyDescent="0.15">
      <c r="A17" s="6"/>
      <c r="B17" s="6"/>
      <c r="C17" s="37" t="s">
        <v>45</v>
      </c>
      <c r="D17" s="37" t="s">
        <v>46</v>
      </c>
      <c r="E17" s="37" t="s">
        <v>47</v>
      </c>
      <c r="F17" s="37" t="s">
        <v>48</v>
      </c>
      <c r="H17" s="6"/>
    </row>
    <row r="18" spans="1:8" s="13" customFormat="1" ht="12" x14ac:dyDescent="0.2">
      <c r="C18" s="38" t="s">
        <v>49</v>
      </c>
      <c r="D18" s="39" t="s">
        <v>50</v>
      </c>
      <c r="E18" s="39"/>
      <c r="F18" s="40"/>
      <c r="H18" s="25"/>
    </row>
    <row r="19" spans="1:8" x14ac:dyDescent="0.15">
      <c r="C19" s="41"/>
      <c r="D19" s="41"/>
      <c r="E19" s="41"/>
      <c r="F19" s="41"/>
      <c r="H19" s="6"/>
    </row>
    <row r="20" spans="1:8" x14ac:dyDescent="0.15">
      <c r="C20" s="37" t="s">
        <v>51</v>
      </c>
      <c r="D20" s="154" t="s">
        <v>52</v>
      </c>
      <c r="E20" s="155"/>
      <c r="F20" s="155"/>
      <c r="H20" s="6"/>
    </row>
    <row r="21" spans="1:8" s="13" customFormat="1" ht="12" x14ac:dyDescent="0.2">
      <c r="C21" s="30" t="s">
        <v>53</v>
      </c>
      <c r="D21" s="152" t="s">
        <v>53</v>
      </c>
      <c r="E21" s="152"/>
      <c r="F21" s="152"/>
      <c r="H21" s="25"/>
    </row>
    <row r="22" spans="1:8" x14ac:dyDescent="0.15">
      <c r="C22" s="42"/>
      <c r="D22" s="42"/>
      <c r="E22" s="42"/>
      <c r="F22" s="42"/>
      <c r="H22" s="6"/>
    </row>
    <row r="23" spans="1:8" s="1" customFormat="1" ht="15.75" x14ac:dyDescent="0.25">
      <c r="C23" s="153" t="s">
        <v>54</v>
      </c>
      <c r="D23" s="153"/>
      <c r="E23" s="153"/>
      <c r="F23" s="153"/>
    </row>
    <row r="24" spans="1:8" x14ac:dyDescent="0.15">
      <c r="C24" s="37" t="s">
        <v>55</v>
      </c>
      <c r="D24" s="37" t="s">
        <v>56</v>
      </c>
      <c r="E24" s="37" t="s">
        <v>57</v>
      </c>
      <c r="F24" s="37" t="s">
        <v>58</v>
      </c>
      <c r="H24" s="6"/>
    </row>
    <row r="25" spans="1:8" s="13" customFormat="1" ht="12" x14ac:dyDescent="0.2">
      <c r="C25" s="38" t="s">
        <v>59</v>
      </c>
      <c r="D25" s="39" t="s">
        <v>60</v>
      </c>
      <c r="E25" s="39"/>
      <c r="F25" s="40"/>
      <c r="H25" s="25"/>
    </row>
    <row r="26" spans="1:8" x14ac:dyDescent="0.15">
      <c r="C26" s="41"/>
      <c r="D26" s="41"/>
      <c r="E26" s="41"/>
      <c r="F26" s="41"/>
      <c r="H26" s="6"/>
    </row>
    <row r="27" spans="1:8" s="13" customFormat="1" ht="12" x14ac:dyDescent="0.2">
      <c r="C27" s="28"/>
      <c r="D27" s="28" t="s">
        <v>61</v>
      </c>
      <c r="E27" s="43">
        <f ca="1">INDIRECT("A7")</f>
        <v>0</v>
      </c>
      <c r="F27" s="44" t="s">
        <v>62</v>
      </c>
      <c r="G27" s="45"/>
      <c r="H27" s="25"/>
    </row>
    <row r="28" spans="1:8" s="13" customFormat="1" ht="12" x14ac:dyDescent="0.2">
      <c r="C28" s="28"/>
      <c r="D28" s="28" t="s">
        <v>63</v>
      </c>
      <c r="E28" s="46">
        <f ca="1">SUM(E29:E30)</f>
        <v>0</v>
      </c>
      <c r="F28" s="47" t="str">
        <f>F27</f>
        <v>Kč</v>
      </c>
      <c r="G28" s="45"/>
      <c r="H28" s="25"/>
    </row>
    <row r="29" spans="1:8" s="14" customFormat="1" ht="11.25" x14ac:dyDescent="0.2">
      <c r="C29" s="48"/>
      <c r="D29" s="48" t="str">
        <f ca="1">INDIRECT("A11")</f>
        <v/>
      </c>
      <c r="E29" s="49" t="str">
        <f ca="1">INDIRECT("A14")</f>
        <v/>
      </c>
      <c r="F29" s="50" t="str">
        <f ca="1">IF(D29="","",F27)</f>
        <v/>
      </c>
      <c r="G29" s="51"/>
      <c r="H29" s="52"/>
    </row>
    <row r="30" spans="1:8" s="14" customFormat="1" ht="11.25" x14ac:dyDescent="0.2">
      <c r="C30" s="48"/>
      <c r="D30" s="48" t="str">
        <f ca="1">INDIRECT("A12")</f>
        <v/>
      </c>
      <c r="E30" s="49" t="str">
        <f ca="1">INDIRECT("A15")</f>
        <v/>
      </c>
      <c r="F30" s="50" t="str">
        <f ca="1">IF(D30="","",F27)</f>
        <v/>
      </c>
      <c r="G30" s="51"/>
      <c r="H30" s="52"/>
    </row>
    <row r="31" spans="1:8" s="13" customFormat="1" ht="12" x14ac:dyDescent="0.2">
      <c r="C31" s="53"/>
      <c r="D31" s="53" t="s">
        <v>64</v>
      </c>
      <c r="E31" s="54">
        <f ca="1">E27+E28</f>
        <v>0</v>
      </c>
      <c r="F31" s="55" t="str">
        <f>F27</f>
        <v>Kč</v>
      </c>
      <c r="G31" s="45"/>
      <c r="H31" s="25"/>
    </row>
    <row r="32" spans="1:8" s="15" customFormat="1" ht="11.25" x14ac:dyDescent="0.2">
      <c r="C32" s="56" t="s">
        <v>65</v>
      </c>
      <c r="D32" s="57"/>
      <c r="E32" s="56" t="s">
        <v>66</v>
      </c>
      <c r="F32" s="57"/>
    </row>
    <row r="33" spans="3:10" s="13" customFormat="1" ht="12" x14ac:dyDescent="0.2">
      <c r="C33" s="58" t="s">
        <v>67</v>
      </c>
      <c r="D33" s="59"/>
      <c r="E33" s="58" t="s">
        <v>67</v>
      </c>
      <c r="F33" s="59"/>
      <c r="H33" s="25"/>
    </row>
    <row r="34" spans="3:10" s="13" customFormat="1" ht="12" x14ac:dyDescent="0.2">
      <c r="C34" s="58" t="s">
        <v>68</v>
      </c>
      <c r="D34" s="59"/>
      <c r="E34" s="58" t="s">
        <v>68</v>
      </c>
      <c r="F34" s="59"/>
      <c r="H34" s="25"/>
    </row>
    <row r="35" spans="3:10" s="13" customFormat="1" ht="12" x14ac:dyDescent="0.2">
      <c r="C35" s="47" t="s">
        <v>69</v>
      </c>
      <c r="D35" s="59"/>
      <c r="E35" s="47" t="s">
        <v>70</v>
      </c>
      <c r="F35" s="59"/>
      <c r="H35" s="25"/>
    </row>
    <row r="36" spans="3:10" s="13" customFormat="1" ht="12" x14ac:dyDescent="0.2">
      <c r="C36" s="60"/>
      <c r="D36" s="60"/>
      <c r="E36" s="60"/>
      <c r="F36" s="60"/>
      <c r="H36" s="25"/>
    </row>
    <row r="37" spans="3:10" s="15" customFormat="1" ht="11.25" x14ac:dyDescent="0.2">
      <c r="C37" s="56" t="s">
        <v>71</v>
      </c>
      <c r="D37" s="57"/>
      <c r="E37" s="57"/>
      <c r="F37" s="57"/>
    </row>
    <row r="38" spans="3:10" ht="12" x14ac:dyDescent="0.2">
      <c r="C38" s="156"/>
      <c r="D38" s="156"/>
      <c r="E38" s="156"/>
      <c r="F38" s="156"/>
      <c r="H38" s="25"/>
      <c r="J38" s="25"/>
    </row>
    <row r="39" spans="3:10" x14ac:dyDescent="0.15">
      <c r="C39" s="9"/>
    </row>
    <row r="40" spans="3:10" x14ac:dyDescent="0.15">
      <c r="C40" s="9"/>
    </row>
    <row r="41" spans="3:10" x14ac:dyDescent="0.15">
      <c r="C41" s="9"/>
    </row>
    <row r="42" spans="3:10" x14ac:dyDescent="0.15">
      <c r="C42" s="9"/>
    </row>
    <row r="43" spans="3:10" x14ac:dyDescent="0.15">
      <c r="C43" s="9"/>
    </row>
    <row r="44" spans="3:10" x14ac:dyDescent="0.15">
      <c r="C44" s="9"/>
    </row>
    <row r="45" spans="3:10" x14ac:dyDescent="0.15">
      <c r="C45" s="9"/>
    </row>
    <row r="46" spans="3:10" x14ac:dyDescent="0.15">
      <c r="C46" s="9"/>
    </row>
    <row r="47" spans="3:10" x14ac:dyDescent="0.15">
      <c r="C47" s="9"/>
    </row>
    <row r="48" spans="3:10" x14ac:dyDescent="0.15">
      <c r="C48" s="9"/>
    </row>
    <row r="49" spans="3:3" x14ac:dyDescent="0.15">
      <c r="C49" s="9"/>
    </row>
    <row r="50" spans="3:3" x14ac:dyDescent="0.15">
      <c r="C50" s="9"/>
    </row>
    <row r="51" spans="3:3" x14ac:dyDescent="0.15">
      <c r="C51" s="9"/>
    </row>
    <row r="52" spans="3:3" x14ac:dyDescent="0.15">
      <c r="C52" s="9"/>
    </row>
  </sheetData>
  <mergeCells count="11">
    <mergeCell ref="C38:F38"/>
    <mergeCell ref="D12:F12"/>
    <mergeCell ref="D13:F13"/>
    <mergeCell ref="D21:F21"/>
    <mergeCell ref="C23:F23"/>
    <mergeCell ref="D20:F20"/>
    <mergeCell ref="D9:F9"/>
    <mergeCell ref="D7:E7"/>
    <mergeCell ref="C5:F5"/>
    <mergeCell ref="D10:F10"/>
    <mergeCell ref="D11:F11"/>
  </mergeCells>
  <pageMargins left="0.70866141732283505" right="0.70866141732283505" top="0.78740157480314998" bottom="0.78740157480314998" header="0.31496062992126" footer="0.31496062992126"/>
  <pageSetup paperSize="9" pageOrder="overThenDown" orientation="landscape" r:id="rId1"/>
  <headerFooter>
    <oddFooter>&amp;L&amp;8Vytvořeno systémem euroCALC 4&amp;C&amp;P/&amp;N&amp;R&amp;8&amp;[7.2.2024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I2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8.25" outlineLevelRow="2" x14ac:dyDescent="0.15"/>
  <cols>
    <col min="1" max="1" width="34.7109375" style="7" hidden="1" customWidth="1"/>
    <col min="2" max="2" width="80.7109375" style="7" customWidth="1"/>
    <col min="3" max="3" width="15.7109375" style="7" customWidth="1"/>
    <col min="4" max="4" width="15.7109375" style="7" hidden="1" customWidth="1"/>
    <col min="5" max="6" width="15.7109375" style="7" customWidth="1"/>
    <col min="7" max="7" width="12.7109375" style="7" customWidth="1"/>
    <col min="8" max="8" width="43.28515625" style="7" customWidth="1"/>
    <col min="9" max="16384" width="9.140625" style="7"/>
  </cols>
  <sheetData>
    <row r="1" spans="1:9" ht="15.75" x14ac:dyDescent="0.15">
      <c r="B1" s="103" t="s">
        <v>95</v>
      </c>
    </row>
    <row r="2" spans="1:9" ht="15.75" x14ac:dyDescent="0.15">
      <c r="B2" s="103" t="s">
        <v>96</v>
      </c>
      <c r="C2" s="65"/>
      <c r="D2" s="67"/>
      <c r="E2" s="65"/>
      <c r="F2" s="65"/>
      <c r="G2" s="71"/>
    </row>
    <row r="3" spans="1:9" ht="7.5" customHeight="1" x14ac:dyDescent="0.15">
      <c r="A3" s="6"/>
      <c r="B3" s="62"/>
      <c r="C3" s="65"/>
      <c r="D3" s="68"/>
      <c r="E3" s="70"/>
      <c r="F3" s="70"/>
      <c r="G3" s="72"/>
      <c r="H3" s="8"/>
    </row>
    <row r="4" spans="1:9" ht="11.25" x14ac:dyDescent="0.2">
      <c r="A4" s="3"/>
      <c r="B4" s="74" t="s">
        <v>6</v>
      </c>
      <c r="C4" s="75" t="s">
        <v>13</v>
      </c>
      <c r="D4" s="76" t="s">
        <v>15</v>
      </c>
      <c r="E4" s="75" t="s">
        <v>5</v>
      </c>
      <c r="F4" s="75" t="s">
        <v>19</v>
      </c>
      <c r="G4" s="77" t="s">
        <v>23</v>
      </c>
      <c r="H4" s="6"/>
      <c r="I4" s="8"/>
    </row>
    <row r="5" spans="1:9" ht="7.5" customHeight="1" x14ac:dyDescent="0.15">
      <c r="B5" s="62"/>
      <c r="C5" s="65"/>
      <c r="D5" s="67"/>
      <c r="E5" s="65"/>
      <c r="F5" s="65"/>
      <c r="G5" s="71"/>
      <c r="H5" s="8"/>
    </row>
    <row r="6" spans="1:9" ht="12" x14ac:dyDescent="0.15">
      <c r="A6" s="28" t="s">
        <v>59</v>
      </c>
      <c r="B6" s="94" t="s">
        <v>72</v>
      </c>
      <c r="C6" s="43">
        <f>VLOOKUP($A6,Zakázka!$A:$T,10,FALSE)</f>
        <v>0</v>
      </c>
      <c r="D6" s="95">
        <f>VLOOKUP($A6,Zakázka!$A:$T,12,FALSE)</f>
        <v>156.99400600000001</v>
      </c>
      <c r="E6" s="43">
        <f>VLOOKUP($A6,Zakázka!$A:$T,16,FALSE)</f>
        <v>0</v>
      </c>
      <c r="F6" s="43">
        <f>VLOOKUP($A6,Zakázka!$A:$T,17,FALSE)</f>
        <v>0</v>
      </c>
      <c r="G6" s="96">
        <f>VLOOKUP($A6,Zakázka!$A:$T,20,FALSE)</f>
        <v>75</v>
      </c>
      <c r="H6" s="6"/>
      <c r="I6" s="8"/>
    </row>
    <row r="7" spans="1:9" ht="12" outlineLevel="1" x14ac:dyDescent="0.15">
      <c r="A7" s="28" t="s">
        <v>73</v>
      </c>
      <c r="B7" s="97" t="s">
        <v>74</v>
      </c>
      <c r="C7" s="43">
        <f>VLOOKUP($A7,Zakázka!$A:$T,10,FALSE)</f>
        <v>0</v>
      </c>
      <c r="D7" s="95">
        <f>VLOOKUP($A7,Zakázka!$A:$T,12,FALSE)</f>
        <v>156.99400600000001</v>
      </c>
      <c r="E7" s="43">
        <f>VLOOKUP($A7,Zakázka!$A:$T,16,FALSE)</f>
        <v>0</v>
      </c>
      <c r="F7" s="43">
        <f>VLOOKUP($A7,Zakázka!$A:$T,17,FALSE)</f>
        <v>0</v>
      </c>
      <c r="G7" s="96">
        <f>VLOOKUP($A7,Zakázka!$A:$T,20,FALSE)</f>
        <v>75</v>
      </c>
      <c r="H7" s="6"/>
      <c r="I7" s="8"/>
    </row>
    <row r="8" spans="1:9" ht="11.25" outlineLevel="2" x14ac:dyDescent="0.15">
      <c r="A8" s="98" t="s">
        <v>75</v>
      </c>
      <c r="B8" s="99" t="s">
        <v>76</v>
      </c>
      <c r="C8" s="100">
        <f>VLOOKUP($A8,Zakázka!$A:$T,10,FALSE)</f>
        <v>0</v>
      </c>
      <c r="D8" s="101">
        <f>VLOOKUP($A8,Zakázka!$A:$T,12,FALSE)</f>
        <v>131.62989999999999</v>
      </c>
      <c r="E8" s="100">
        <f>VLOOKUP($A8,Zakázka!$A:$T,16,FALSE)</f>
        <v>0</v>
      </c>
      <c r="F8" s="100">
        <f>VLOOKUP($A8,Zakázka!$A:$T,17,FALSE)</f>
        <v>0</v>
      </c>
      <c r="G8" s="102">
        <f>VLOOKUP($A8,Zakázka!$A:$T,20,FALSE)</f>
        <v>28</v>
      </c>
      <c r="H8" s="6"/>
      <c r="I8" s="8"/>
    </row>
    <row r="9" spans="1:9" ht="11.25" outlineLevel="2" x14ac:dyDescent="0.15">
      <c r="A9" s="98" t="s">
        <v>77</v>
      </c>
      <c r="B9" s="99" t="s">
        <v>78</v>
      </c>
      <c r="C9" s="100">
        <f>VLOOKUP($A9,Zakázka!$A:$T,10,FALSE)</f>
        <v>0</v>
      </c>
      <c r="D9" s="101">
        <f>VLOOKUP($A9,Zakázka!$A:$T,12,FALSE)</f>
        <v>0</v>
      </c>
      <c r="E9" s="100">
        <f>VLOOKUP($A9,Zakázka!$A:$T,16,FALSE)</f>
        <v>0</v>
      </c>
      <c r="F9" s="100">
        <f>VLOOKUP($A9,Zakázka!$A:$T,17,FALSE)</f>
        <v>0</v>
      </c>
      <c r="G9" s="102">
        <f>VLOOKUP($A9,Zakázka!$A:$T,20,FALSE)</f>
        <v>2</v>
      </c>
      <c r="H9" s="6"/>
      <c r="I9" s="8"/>
    </row>
    <row r="10" spans="1:9" ht="11.25" outlineLevel="2" x14ac:dyDescent="0.15">
      <c r="A10" s="98" t="s">
        <v>79</v>
      </c>
      <c r="B10" s="99" t="s">
        <v>80</v>
      </c>
      <c r="C10" s="100">
        <f>VLOOKUP($A10,Zakázka!$A:$T,10,FALSE)</f>
        <v>0</v>
      </c>
      <c r="D10" s="101">
        <f>VLOOKUP($A10,Zakázka!$A:$T,12,FALSE)</f>
        <v>0.77051999999999998</v>
      </c>
      <c r="E10" s="100">
        <f>VLOOKUP($A10,Zakázka!$A:$T,16,FALSE)</f>
        <v>0</v>
      </c>
      <c r="F10" s="100">
        <f>VLOOKUP($A10,Zakázka!$A:$T,17,FALSE)</f>
        <v>0</v>
      </c>
      <c r="G10" s="102">
        <f>VLOOKUP($A10,Zakázka!$A:$T,20,FALSE)</f>
        <v>4</v>
      </c>
      <c r="H10" s="6"/>
      <c r="I10" s="8"/>
    </row>
    <row r="11" spans="1:9" ht="11.25" outlineLevel="2" x14ac:dyDescent="0.15">
      <c r="A11" s="98" t="s">
        <v>81</v>
      </c>
      <c r="B11" s="99" t="s">
        <v>82</v>
      </c>
      <c r="C11" s="100">
        <f>VLOOKUP($A11,Zakázka!$A:$T,10,FALSE)</f>
        <v>0</v>
      </c>
      <c r="D11" s="101">
        <f>VLOOKUP($A11,Zakázka!$A:$T,12,FALSE)</f>
        <v>8.5992599999999992</v>
      </c>
      <c r="E11" s="100">
        <f>VLOOKUP($A11,Zakázka!$A:$T,16,FALSE)</f>
        <v>0</v>
      </c>
      <c r="F11" s="100">
        <f>VLOOKUP($A11,Zakázka!$A:$T,17,FALSE)</f>
        <v>0</v>
      </c>
      <c r="G11" s="102">
        <f>VLOOKUP($A11,Zakázka!$A:$T,20,FALSE)</f>
        <v>7</v>
      </c>
      <c r="H11" s="6"/>
      <c r="I11" s="8"/>
    </row>
    <row r="12" spans="1:9" ht="11.25" outlineLevel="2" x14ac:dyDescent="0.15">
      <c r="A12" s="98" t="s">
        <v>83</v>
      </c>
      <c r="B12" s="99" t="s">
        <v>84</v>
      </c>
      <c r="C12" s="100">
        <f>VLOOKUP($A12,Zakázka!$A:$T,10,FALSE)</f>
        <v>0</v>
      </c>
      <c r="D12" s="101">
        <f>VLOOKUP($A12,Zakázka!$A:$T,12,FALSE)</f>
        <v>15.367236</v>
      </c>
      <c r="E12" s="100">
        <f>VLOOKUP($A12,Zakázka!$A:$T,16,FALSE)</f>
        <v>0</v>
      </c>
      <c r="F12" s="100">
        <f>VLOOKUP($A12,Zakázka!$A:$T,17,FALSE)</f>
        <v>0</v>
      </c>
      <c r="G12" s="102">
        <f>VLOOKUP($A12,Zakázka!$A:$T,20,FALSE)</f>
        <v>18</v>
      </c>
      <c r="H12" s="6"/>
      <c r="I12" s="8"/>
    </row>
    <row r="13" spans="1:9" ht="11.25" outlineLevel="2" x14ac:dyDescent="0.15">
      <c r="A13" s="98" t="s">
        <v>85</v>
      </c>
      <c r="B13" s="99" t="s">
        <v>86</v>
      </c>
      <c r="C13" s="100">
        <f>VLOOKUP($A13,Zakázka!$A:$T,10,FALSE)</f>
        <v>0</v>
      </c>
      <c r="D13" s="101">
        <f>VLOOKUP($A13,Zakázka!$A:$T,12,FALSE)</f>
        <v>0.62709000000000004</v>
      </c>
      <c r="E13" s="100">
        <f>VLOOKUP($A13,Zakázka!$A:$T,16,FALSE)</f>
        <v>0</v>
      </c>
      <c r="F13" s="100">
        <f>VLOOKUP($A13,Zakázka!$A:$T,17,FALSE)</f>
        <v>0</v>
      </c>
      <c r="G13" s="102">
        <f>VLOOKUP($A13,Zakázka!$A:$T,20,FALSE)</f>
        <v>7</v>
      </c>
      <c r="H13" s="6"/>
      <c r="I13" s="8"/>
    </row>
    <row r="14" spans="1:9" ht="11.25" outlineLevel="2" x14ac:dyDescent="0.15">
      <c r="A14" s="98" t="s">
        <v>87</v>
      </c>
      <c r="B14" s="99" t="s">
        <v>88</v>
      </c>
      <c r="C14" s="100">
        <f>VLOOKUP($A14,Zakázka!$A:$T,10,FALSE)</f>
        <v>0</v>
      </c>
      <c r="D14" s="101">
        <f>VLOOKUP($A14,Zakázka!$A:$T,12,FALSE)</f>
        <v>0</v>
      </c>
      <c r="E14" s="100">
        <f>VLOOKUP($A14,Zakázka!$A:$T,16,FALSE)</f>
        <v>0</v>
      </c>
      <c r="F14" s="100">
        <f>VLOOKUP($A14,Zakázka!$A:$T,17,FALSE)</f>
        <v>0</v>
      </c>
      <c r="G14" s="102">
        <f>VLOOKUP($A14,Zakázka!$A:$T,20,FALSE)</f>
        <v>5</v>
      </c>
      <c r="H14" s="6"/>
      <c r="I14" s="8"/>
    </row>
    <row r="15" spans="1:9" ht="11.25" outlineLevel="2" x14ac:dyDescent="0.15">
      <c r="A15" s="98" t="s">
        <v>89</v>
      </c>
      <c r="B15" s="99" t="s">
        <v>90</v>
      </c>
      <c r="C15" s="100">
        <f>VLOOKUP($A15,Zakázka!$A:$T,10,FALSE)</f>
        <v>0</v>
      </c>
      <c r="D15" s="101">
        <f>VLOOKUP($A15,Zakázka!$A:$T,12,FALSE)</f>
        <v>0</v>
      </c>
      <c r="E15" s="100">
        <f>VLOOKUP($A15,Zakázka!$A:$T,16,FALSE)</f>
        <v>0</v>
      </c>
      <c r="F15" s="100">
        <f>VLOOKUP($A15,Zakázka!$A:$T,17,FALSE)</f>
        <v>0</v>
      </c>
      <c r="G15" s="102">
        <f>VLOOKUP($A15,Zakázka!$A:$T,20,FALSE)</f>
        <v>2</v>
      </c>
      <c r="H15" s="6"/>
      <c r="I15" s="8"/>
    </row>
    <row r="16" spans="1:9" ht="11.25" outlineLevel="2" x14ac:dyDescent="0.15">
      <c r="A16" s="98" t="s">
        <v>91</v>
      </c>
      <c r="B16" s="99" t="s">
        <v>92</v>
      </c>
      <c r="C16" s="100">
        <f>VLOOKUP($A16,Zakázka!$A:$T,10,FALSE)</f>
        <v>0</v>
      </c>
      <c r="D16" s="101">
        <f>VLOOKUP($A16,Zakázka!$A:$T,12,FALSE)</f>
        <v>0</v>
      </c>
      <c r="E16" s="100">
        <f>VLOOKUP($A16,Zakázka!$A:$T,16,FALSE)</f>
        <v>0</v>
      </c>
      <c r="F16" s="100">
        <f>VLOOKUP($A16,Zakázka!$A:$T,17,FALSE)</f>
        <v>0</v>
      </c>
      <c r="G16" s="102">
        <f>VLOOKUP($A16,Zakázka!$A:$T,20,FALSE)</f>
        <v>1</v>
      </c>
      <c r="H16" s="6"/>
      <c r="I16" s="8"/>
    </row>
    <row r="17" spans="1:9" ht="11.25" outlineLevel="2" x14ac:dyDescent="0.15">
      <c r="A17" s="98" t="s">
        <v>93</v>
      </c>
      <c r="B17" s="99" t="s">
        <v>94</v>
      </c>
      <c r="C17" s="100">
        <f>VLOOKUP($A17,Zakázka!$A:$T,10,FALSE)</f>
        <v>0</v>
      </c>
      <c r="D17" s="101">
        <f>VLOOKUP($A17,Zakázka!$A:$T,12,FALSE)</f>
        <v>0</v>
      </c>
      <c r="E17" s="100">
        <f>VLOOKUP($A17,Zakázka!$A:$T,16,FALSE)</f>
        <v>0</v>
      </c>
      <c r="F17" s="100">
        <f>VLOOKUP($A17,Zakázka!$A:$T,17,FALSE)</f>
        <v>0</v>
      </c>
      <c r="G17" s="102">
        <f>VLOOKUP($A17,Zakázka!$A:$T,20,FALSE)</f>
        <v>1</v>
      </c>
      <c r="H17" s="6"/>
      <c r="I17" s="8"/>
    </row>
    <row r="18" spans="1:9" ht="7.5" customHeight="1" x14ac:dyDescent="0.15">
      <c r="B18" s="64"/>
      <c r="C18" s="66"/>
      <c r="D18" s="69"/>
      <c r="E18" s="66"/>
      <c r="F18" s="66"/>
      <c r="G18" s="73"/>
      <c r="H18" s="8"/>
    </row>
    <row r="19" spans="1:9" ht="12.75" x14ac:dyDescent="0.2">
      <c r="A19" s="5"/>
      <c r="B19" s="78" t="s">
        <v>4</v>
      </c>
      <c r="C19" s="79">
        <f>SUMIF(GROUP_ID,"",ITEM_PRICES)</f>
        <v>0</v>
      </c>
      <c r="D19" s="80"/>
      <c r="E19" s="81"/>
      <c r="F19" s="81"/>
      <c r="G19" s="82"/>
      <c r="H19" s="6"/>
      <c r="I19" s="8"/>
    </row>
    <row r="20" spans="1:9" ht="12.75" x14ac:dyDescent="0.2">
      <c r="A20" s="5"/>
      <c r="B20" s="83" t="s">
        <v>5</v>
      </c>
      <c r="C20" s="79">
        <f ca="1">SUM(C21:C22)</f>
        <v>0</v>
      </c>
      <c r="D20" s="80"/>
      <c r="E20" s="81"/>
      <c r="F20" s="81"/>
      <c r="G20" s="82"/>
      <c r="H20" s="6"/>
      <c r="I20" s="8"/>
    </row>
    <row r="21" spans="1:9" ht="12.75" x14ac:dyDescent="0.2">
      <c r="A21" s="2"/>
      <c r="B21" s="84" t="str">
        <f ca="1">INDIRECT(ADDRESS(11,1,,,"Krycí List"))</f>
        <v/>
      </c>
      <c r="C21" s="85" t="str">
        <f ca="1">INDIRECT(ADDRESS(14,1,,,"Krycí List"))</f>
        <v/>
      </c>
      <c r="D21" s="86"/>
      <c r="E21" s="87"/>
      <c r="F21" s="87"/>
      <c r="G21" s="88"/>
      <c r="H21" s="6"/>
      <c r="I21" s="8"/>
    </row>
    <row r="22" spans="1:9" ht="12.75" x14ac:dyDescent="0.2">
      <c r="A22" s="2"/>
      <c r="B22" s="89" t="str">
        <f ca="1">INDIRECT(ADDRESS(12,1,,,"Krycí List"))</f>
        <v/>
      </c>
      <c r="C22" s="90" t="str">
        <f ca="1">INDIRECT(ADDRESS(15,1,,,"Krycí List"))</f>
        <v/>
      </c>
      <c r="D22" s="91"/>
      <c r="E22" s="92"/>
      <c r="F22" s="92"/>
      <c r="G22" s="93"/>
      <c r="H22" s="6"/>
      <c r="I22" s="8"/>
    </row>
    <row r="23" spans="1:9" ht="12.75" x14ac:dyDescent="0.2">
      <c r="A23" s="5"/>
      <c r="B23" s="78" t="s">
        <v>3</v>
      </c>
      <c r="C23" s="79">
        <f ca="1">C19+C20</f>
        <v>0</v>
      </c>
      <c r="D23" s="80"/>
      <c r="E23" s="81"/>
      <c r="F23" s="81"/>
      <c r="G23" s="82"/>
      <c r="H23" s="6"/>
      <c r="I23" s="8"/>
    </row>
    <row r="24" spans="1:9" x14ac:dyDescent="0.15">
      <c r="B24" s="62"/>
      <c r="C24" s="65"/>
      <c r="D24" s="67"/>
      <c r="E24" s="65"/>
      <c r="F24" s="65"/>
      <c r="G24" s="71"/>
    </row>
    <row r="25" spans="1:9" x14ac:dyDescent="0.15">
      <c r="B25" s="6"/>
      <c r="C25" s="8"/>
      <c r="D25" s="6"/>
      <c r="E25" s="8"/>
      <c r="F25" s="8"/>
      <c r="G25" s="6"/>
    </row>
  </sheetData>
  <pageMargins left="0.70866141732283505" right="0.70866141732283505" top="0.78740157480314998" bottom="0.78740157480314998" header="0.31496062992126" footer="0.31496062992126"/>
  <pageSetup paperSize="9" scale="80" fitToHeight="0" pageOrder="overThenDown" orientation="landscape" r:id="rId1"/>
  <headerFooter>
    <oddHeader>&amp;L&amp;8KN PROJECT -Ing. Petr Knápek&amp;C&amp;8</oddHeader>
    <oddFooter>&amp;L&amp;8Vytvořeno systémem euroCALC 4&amp;C&amp;P/&amp;N&amp;R&amp;8&amp;[7.2.2024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A350"/>
  <sheetViews>
    <sheetView tabSelected="1" workbookViewId="0">
      <pane ySplit="4" topLeftCell="A255" activePane="bottomLeft" state="frozen"/>
      <selection pane="bottomLeft" activeCell="F245" sqref="F245:J245"/>
    </sheetView>
  </sheetViews>
  <sheetFormatPr defaultColWidth="9.140625" defaultRowHeight="8.25" outlineLevelRow="4" x14ac:dyDescent="0.15"/>
  <cols>
    <col min="1" max="1" width="28.7109375" style="7" hidden="1" customWidth="1"/>
    <col min="2" max="2" width="3.7109375" style="7" hidden="1" customWidth="1"/>
    <col min="3" max="3" width="5.7109375" style="7" customWidth="1"/>
    <col min="4" max="4" width="4.7109375" style="7" customWidth="1"/>
    <col min="5" max="5" width="14.7109375" style="7" customWidth="1"/>
    <col min="6" max="6" width="72.7109375" style="7" customWidth="1"/>
    <col min="7" max="7" width="4.7109375" style="7" customWidth="1"/>
    <col min="8" max="8" width="14.7109375" style="7" customWidth="1"/>
    <col min="9" max="9" width="12.7109375" style="7" customWidth="1"/>
    <col min="10" max="10" width="15.7109375" style="7" customWidth="1"/>
    <col min="11" max="11" width="11.7109375" style="7" hidden="1" customWidth="1"/>
    <col min="12" max="12" width="14.7109375" style="7" hidden="1" customWidth="1"/>
    <col min="13" max="13" width="11.7109375" style="7" hidden="1" customWidth="1"/>
    <col min="14" max="14" width="14.7109375" style="7" hidden="1" customWidth="1"/>
    <col min="15" max="15" width="9.7109375" style="7" hidden="1" customWidth="1"/>
    <col min="16" max="16" width="14.7109375" style="7" hidden="1" customWidth="1"/>
    <col min="17" max="17" width="15.7109375" style="7" hidden="1" customWidth="1"/>
    <col min="18" max="18" width="25.7109375" style="7" hidden="1" customWidth="1"/>
    <col min="19" max="19" width="14.7109375" style="7" customWidth="1"/>
    <col min="20" max="20" width="8.7109375" style="7" hidden="1" customWidth="1"/>
    <col min="21" max="21" width="40.42578125" style="7" customWidth="1"/>
    <col min="22" max="22" width="9.5703125" style="7" customWidth="1"/>
    <col min="23" max="23" width="53.140625" style="7" customWidth="1"/>
    <col min="24" max="24" width="117" style="7" hidden="1" customWidth="1"/>
    <col min="25" max="26" width="9.140625" style="7"/>
    <col min="27" max="27" width="9.140625" style="7" customWidth="1"/>
    <col min="28" max="28" width="5.5703125" style="7" customWidth="1"/>
    <col min="29" max="16384" width="9.140625" style="7"/>
  </cols>
  <sheetData>
    <row r="1" spans="1:27" ht="15.75" x14ac:dyDescent="0.15">
      <c r="F1" s="103" t="s">
        <v>95</v>
      </c>
    </row>
    <row r="2" spans="1:27" ht="15.75" x14ac:dyDescent="0.15">
      <c r="B2" s="71"/>
      <c r="C2" s="71"/>
      <c r="D2" s="62"/>
      <c r="E2" s="62"/>
      <c r="F2" s="103" t="s">
        <v>96</v>
      </c>
      <c r="G2" s="62"/>
      <c r="H2" s="67"/>
      <c r="I2" s="106"/>
      <c r="J2" s="65"/>
      <c r="K2" s="67"/>
      <c r="L2" s="67"/>
      <c r="M2" s="67"/>
      <c r="N2" s="67"/>
      <c r="O2" s="65"/>
      <c r="P2" s="65"/>
      <c r="Q2" s="65"/>
      <c r="R2" s="62"/>
      <c r="S2" s="62"/>
      <c r="T2" s="71"/>
      <c r="V2" s="9"/>
      <c r="X2" s="107" t="s">
        <v>24</v>
      </c>
      <c r="Y2" s="9"/>
    </row>
    <row r="3" spans="1:27" ht="7.5" customHeight="1" x14ac:dyDescent="0.15">
      <c r="A3" s="6"/>
      <c r="B3" s="104"/>
      <c r="C3" s="71"/>
      <c r="D3" s="62"/>
      <c r="E3" s="62"/>
      <c r="F3" s="62"/>
      <c r="G3" s="62"/>
      <c r="H3" s="67"/>
      <c r="I3" s="106"/>
      <c r="J3" s="65"/>
      <c r="K3" s="68"/>
      <c r="L3" s="68"/>
      <c r="M3" s="68"/>
      <c r="N3" s="68"/>
      <c r="O3" s="70"/>
      <c r="P3" s="70"/>
      <c r="Q3" s="70"/>
      <c r="R3" s="105"/>
      <c r="S3" s="62"/>
      <c r="T3" s="72"/>
      <c r="U3" s="8"/>
      <c r="X3" s="108"/>
      <c r="Y3" s="9"/>
    </row>
    <row r="4" spans="1:27" ht="11.25" x14ac:dyDescent="0.2">
      <c r="A4" s="3"/>
      <c r="B4" s="77"/>
      <c r="C4" s="77" t="s">
        <v>7</v>
      </c>
      <c r="D4" s="74" t="s">
        <v>8</v>
      </c>
      <c r="E4" s="74" t="s">
        <v>9</v>
      </c>
      <c r="F4" s="74" t="s">
        <v>6</v>
      </c>
      <c r="G4" s="74" t="s">
        <v>10</v>
      </c>
      <c r="H4" s="76" t="s">
        <v>11</v>
      </c>
      <c r="I4" s="109" t="s">
        <v>12</v>
      </c>
      <c r="J4" s="75" t="s">
        <v>13</v>
      </c>
      <c r="K4" s="76" t="s">
        <v>14</v>
      </c>
      <c r="L4" s="76" t="s">
        <v>15</v>
      </c>
      <c r="M4" s="76" t="s">
        <v>16</v>
      </c>
      <c r="N4" s="76" t="s">
        <v>17</v>
      </c>
      <c r="O4" s="75" t="s">
        <v>18</v>
      </c>
      <c r="P4" s="75" t="s">
        <v>5</v>
      </c>
      <c r="Q4" s="75" t="s">
        <v>19</v>
      </c>
      <c r="R4" s="74" t="s">
        <v>20</v>
      </c>
      <c r="S4" s="74" t="s">
        <v>21</v>
      </c>
      <c r="T4" s="77" t="s">
        <v>22</v>
      </c>
      <c r="U4" s="6"/>
      <c r="V4" s="8"/>
      <c r="W4" s="8"/>
      <c r="X4" s="107">
        <f ca="1">CELL("width",F4)+CELL("width",G4)+CELL("width",H4)+CELL("width",I4)+CELL("width",J4)</f>
        <v>117</v>
      </c>
      <c r="Y4" s="9"/>
    </row>
    <row r="5" spans="1:27" ht="7.5" customHeight="1" x14ac:dyDescent="0.15">
      <c r="B5" s="71"/>
      <c r="C5" s="71"/>
      <c r="D5" s="62"/>
      <c r="E5" s="62"/>
      <c r="F5" s="62"/>
      <c r="G5" s="62"/>
      <c r="H5" s="67"/>
      <c r="I5" s="106"/>
      <c r="J5" s="65"/>
      <c r="K5" s="67"/>
      <c r="L5" s="67"/>
      <c r="M5" s="67"/>
      <c r="N5" s="67"/>
      <c r="O5" s="65"/>
      <c r="P5" s="65"/>
      <c r="Q5" s="65"/>
      <c r="R5" s="62"/>
      <c r="S5" s="62"/>
      <c r="T5" s="71"/>
      <c r="U5" s="8"/>
      <c r="X5" s="61"/>
    </row>
    <row r="6" spans="1:27" ht="12" x14ac:dyDescent="0.2">
      <c r="A6" s="28" t="s">
        <v>59</v>
      </c>
      <c r="B6" s="96">
        <v>1</v>
      </c>
      <c r="C6" s="110"/>
      <c r="D6" s="111" t="s">
        <v>97</v>
      </c>
      <c r="E6" s="111"/>
      <c r="F6" s="94" t="s">
        <v>72</v>
      </c>
      <c r="G6" s="111"/>
      <c r="H6" s="112"/>
      <c r="I6" s="113"/>
      <c r="J6" s="43">
        <f>SUBTOTAL(9,J7:J350)</f>
        <v>0</v>
      </c>
      <c r="K6" s="112"/>
      <c r="L6" s="95">
        <f>SUBTOTAL(9,L7:L350)</f>
        <v>156.99400600000001</v>
      </c>
      <c r="M6" s="112"/>
      <c r="N6" s="95">
        <f>SUBTOTAL(9,N7:N350)</f>
        <v>17.108800000000002</v>
      </c>
      <c r="O6" s="114"/>
      <c r="P6" s="43">
        <f>SUBTOTAL(9,P7:P350)</f>
        <v>0</v>
      </c>
      <c r="Q6" s="43">
        <f>SUBTOTAL(9,Q7:Q350)</f>
        <v>0</v>
      </c>
      <c r="R6" s="111"/>
      <c r="S6" s="111"/>
      <c r="T6" s="96">
        <f>SUBTOTAL(9,T7:T350)</f>
        <v>75</v>
      </c>
      <c r="U6" s="6"/>
      <c r="V6" s="8"/>
      <c r="W6" s="8"/>
      <c r="X6" s="62"/>
    </row>
    <row r="7" spans="1:27" ht="12" outlineLevel="1" x14ac:dyDescent="0.2">
      <c r="A7" s="28" t="s">
        <v>73</v>
      </c>
      <c r="B7" s="96">
        <v>2</v>
      </c>
      <c r="C7" s="110"/>
      <c r="D7" s="111" t="s">
        <v>98</v>
      </c>
      <c r="E7" s="111"/>
      <c r="F7" s="94" t="s">
        <v>74</v>
      </c>
      <c r="G7" s="111"/>
      <c r="H7" s="112"/>
      <c r="I7" s="113"/>
      <c r="J7" s="43">
        <f>SUBTOTAL(9,J8:J349)</f>
        <v>0</v>
      </c>
      <c r="K7" s="112"/>
      <c r="L7" s="95">
        <f>SUBTOTAL(9,L8:L349)</f>
        <v>156.99400600000001</v>
      </c>
      <c r="M7" s="112"/>
      <c r="N7" s="95">
        <f>SUBTOTAL(9,N8:N349)</f>
        <v>17.108800000000002</v>
      </c>
      <c r="O7" s="114"/>
      <c r="P7" s="43">
        <f>SUBTOTAL(9,P8:P349)</f>
        <v>0</v>
      </c>
      <c r="Q7" s="43">
        <f>SUBTOTAL(9,Q8:Q349)</f>
        <v>0</v>
      </c>
      <c r="R7" s="111"/>
      <c r="S7" s="111"/>
      <c r="T7" s="96">
        <f>SUBTOTAL(9,T8:T349)</f>
        <v>75</v>
      </c>
      <c r="U7" s="6"/>
      <c r="V7" s="8"/>
      <c r="W7" s="8"/>
      <c r="X7" s="62"/>
    </row>
    <row r="8" spans="1:27" ht="11.25" outlineLevel="2" x14ac:dyDescent="0.2">
      <c r="A8" s="98" t="s">
        <v>75</v>
      </c>
      <c r="B8" s="102">
        <v>3</v>
      </c>
      <c r="C8" s="115"/>
      <c r="D8" s="116" t="s">
        <v>99</v>
      </c>
      <c r="E8" s="116"/>
      <c r="F8" s="117" t="s">
        <v>76</v>
      </c>
      <c r="G8" s="116"/>
      <c r="H8" s="118"/>
      <c r="I8" s="119"/>
      <c r="J8" s="100">
        <f>SUBTOTAL(9,J9:J145)</f>
        <v>0</v>
      </c>
      <c r="K8" s="118"/>
      <c r="L8" s="101">
        <f>SUBTOTAL(9,L9:L145)</f>
        <v>131.62989999999999</v>
      </c>
      <c r="M8" s="118"/>
      <c r="N8" s="101">
        <f>SUBTOTAL(9,N9:N145)</f>
        <v>9.3279999999999994</v>
      </c>
      <c r="O8" s="120"/>
      <c r="P8" s="100">
        <f>SUBTOTAL(9,P9:P145)</f>
        <v>0</v>
      </c>
      <c r="Q8" s="100">
        <f>SUBTOTAL(9,Q9:Q145)</f>
        <v>0</v>
      </c>
      <c r="R8" s="116"/>
      <c r="S8" s="116"/>
      <c r="T8" s="102">
        <f>SUBTOTAL(9,T9:T145)</f>
        <v>28</v>
      </c>
      <c r="U8" s="6"/>
      <c r="V8" s="8"/>
      <c r="W8" s="8"/>
      <c r="X8" s="62"/>
    </row>
    <row r="9" spans="1:27" ht="11.25" outlineLevel="3" x14ac:dyDescent="0.2">
      <c r="A9" s="4"/>
      <c r="B9" s="121"/>
      <c r="C9" s="122">
        <v>1</v>
      </c>
      <c r="D9" s="123" t="s">
        <v>100</v>
      </c>
      <c r="E9" s="124" t="s">
        <v>101</v>
      </c>
      <c r="F9" s="125" t="s">
        <v>102</v>
      </c>
      <c r="G9" s="123" t="s">
        <v>103</v>
      </c>
      <c r="H9" s="126">
        <v>4</v>
      </c>
      <c r="I9" s="127">
        <v>0</v>
      </c>
      <c r="J9" s="128">
        <f>H9*I9</f>
        <v>0</v>
      </c>
      <c r="K9" s="126"/>
      <c r="L9" s="126">
        <f>H9*K9</f>
        <v>0</v>
      </c>
      <c r="M9" s="126">
        <v>0.20499999999999999</v>
      </c>
      <c r="N9" s="126">
        <f>H9*M9</f>
        <v>0.82</v>
      </c>
      <c r="O9" s="128">
        <v>21</v>
      </c>
      <c r="P9" s="128">
        <f>J9*(O9/100)</f>
        <v>0</v>
      </c>
      <c r="Q9" s="128">
        <f>J9+P9</f>
        <v>0</v>
      </c>
      <c r="R9" s="129" t="s">
        <v>104</v>
      </c>
      <c r="S9" s="129" t="s">
        <v>105</v>
      </c>
      <c r="T9" s="130">
        <v>1</v>
      </c>
      <c r="U9" s="8"/>
      <c r="V9" s="8"/>
      <c r="W9" s="8"/>
      <c r="X9" s="62"/>
    </row>
    <row r="10" spans="1:27" ht="9.75" outlineLevel="4" x14ac:dyDescent="0.2">
      <c r="A10" s="131"/>
      <c r="B10" s="132"/>
      <c r="C10" s="132"/>
      <c r="D10" s="133"/>
      <c r="E10" s="137" t="s">
        <v>1</v>
      </c>
      <c r="F10" s="157" t="s">
        <v>106</v>
      </c>
      <c r="G10" s="157"/>
      <c r="H10" s="158"/>
      <c r="I10" s="159"/>
      <c r="J10" s="160"/>
      <c r="K10" s="135"/>
      <c r="L10" s="135"/>
      <c r="M10" s="135"/>
      <c r="N10" s="135"/>
      <c r="O10" s="136"/>
      <c r="P10" s="136"/>
      <c r="Q10" s="136"/>
      <c r="R10" s="133"/>
      <c r="S10" s="133"/>
      <c r="T10" s="132"/>
      <c r="U10" s="6"/>
      <c r="V10" s="8"/>
      <c r="W10" s="8"/>
      <c r="X10" s="134" t="str">
        <f>F10</f>
        <v>Vytrhání obrub s vybouráním lože, s přemístěním hmot na skládku na vzdálenost do 3 m nebo s naložením na dopravní prostředek z krajníků nebo obrubníků stojatých</v>
      </c>
      <c r="Y10" s="9"/>
      <c r="AA10" s="11"/>
    </row>
    <row r="11" spans="1:27" ht="7.5" customHeight="1" outlineLevel="4" x14ac:dyDescent="0.15">
      <c r="B11" s="71"/>
      <c r="C11" s="71"/>
      <c r="D11" s="62"/>
      <c r="E11" s="62"/>
      <c r="F11" s="63"/>
      <c r="G11" s="62"/>
      <c r="H11" s="67"/>
      <c r="I11" s="106"/>
      <c r="J11" s="65"/>
      <c r="K11" s="67"/>
      <c r="L11" s="67"/>
      <c r="M11" s="67"/>
      <c r="N11" s="67"/>
      <c r="O11" s="65"/>
      <c r="P11" s="65"/>
      <c r="Q11" s="65"/>
      <c r="R11" s="62"/>
      <c r="S11" s="62"/>
      <c r="T11" s="71"/>
      <c r="U11" s="8"/>
      <c r="X11" s="62"/>
    </row>
    <row r="12" spans="1:27" ht="11.25" outlineLevel="4" x14ac:dyDescent="0.2">
      <c r="A12" s="138"/>
      <c r="B12" s="139"/>
      <c r="C12" s="139"/>
      <c r="D12" s="140"/>
      <c r="E12" s="146" t="s">
        <v>2</v>
      </c>
      <c r="F12" s="141" t="s">
        <v>107</v>
      </c>
      <c r="G12" s="140"/>
      <c r="H12" s="142">
        <v>4</v>
      </c>
      <c r="I12" s="143"/>
      <c r="J12" s="144"/>
      <c r="K12" s="145"/>
      <c r="L12" s="145"/>
      <c r="M12" s="145"/>
      <c r="N12" s="145"/>
      <c r="O12" s="144"/>
      <c r="P12" s="144"/>
      <c r="Q12" s="144"/>
      <c r="R12" s="140"/>
      <c r="S12" s="140"/>
      <c r="T12" s="139"/>
      <c r="U12" s="6"/>
      <c r="V12" s="8"/>
      <c r="W12" s="8"/>
      <c r="X12" s="62"/>
    </row>
    <row r="13" spans="1:27" ht="7.5" customHeight="1" outlineLevel="4" x14ac:dyDescent="0.15">
      <c r="A13" s="8"/>
      <c r="B13" s="71"/>
      <c r="C13" s="71"/>
      <c r="D13" s="62"/>
      <c r="E13" s="62"/>
      <c r="F13" s="105"/>
      <c r="G13" s="62"/>
      <c r="H13" s="67"/>
      <c r="I13" s="106"/>
      <c r="J13" s="65"/>
      <c r="K13" s="67"/>
      <c r="L13" s="67"/>
      <c r="M13" s="67"/>
      <c r="N13" s="67"/>
      <c r="O13" s="65"/>
      <c r="P13" s="65"/>
      <c r="Q13" s="65"/>
      <c r="R13" s="62"/>
      <c r="S13" s="62"/>
      <c r="T13" s="71"/>
      <c r="U13" s="8"/>
      <c r="X13" s="62"/>
    </row>
    <row r="14" spans="1:27" ht="11.25" outlineLevel="3" x14ac:dyDescent="0.2">
      <c r="A14" s="4"/>
      <c r="B14" s="121"/>
      <c r="C14" s="122">
        <v>2</v>
      </c>
      <c r="D14" s="123" t="s">
        <v>100</v>
      </c>
      <c r="E14" s="124" t="s">
        <v>108</v>
      </c>
      <c r="F14" s="125" t="s">
        <v>109</v>
      </c>
      <c r="G14" s="123" t="s">
        <v>110</v>
      </c>
      <c r="H14" s="126">
        <v>144</v>
      </c>
      <c r="I14" s="127">
        <v>0</v>
      </c>
      <c r="J14" s="128">
        <f>H14*I14</f>
        <v>0</v>
      </c>
      <c r="K14" s="126"/>
      <c r="L14" s="126">
        <f>H14*K14</f>
        <v>0</v>
      </c>
      <c r="M14" s="126"/>
      <c r="N14" s="126">
        <f>H14*M14</f>
        <v>0</v>
      </c>
      <c r="O14" s="128">
        <v>21</v>
      </c>
      <c r="P14" s="128">
        <f>J14*(O14/100)</f>
        <v>0</v>
      </c>
      <c r="Q14" s="128">
        <f>J14+P14</f>
        <v>0</v>
      </c>
      <c r="R14" s="129"/>
      <c r="S14" s="129" t="s">
        <v>105</v>
      </c>
      <c r="T14" s="130">
        <v>1</v>
      </c>
      <c r="U14" s="8"/>
      <c r="V14" s="8"/>
      <c r="W14" s="8"/>
      <c r="X14" s="62"/>
    </row>
    <row r="15" spans="1:27" ht="9.75" outlineLevel="4" x14ac:dyDescent="0.2">
      <c r="A15" s="131"/>
      <c r="B15" s="132"/>
      <c r="C15" s="132"/>
      <c r="D15" s="133"/>
      <c r="E15" s="137" t="s">
        <v>1</v>
      </c>
      <c r="F15" s="157" t="s">
        <v>111</v>
      </c>
      <c r="G15" s="157"/>
      <c r="H15" s="158"/>
      <c r="I15" s="159"/>
      <c r="J15" s="160"/>
      <c r="K15" s="135"/>
      <c r="L15" s="135"/>
      <c r="M15" s="135"/>
      <c r="N15" s="135"/>
      <c r="O15" s="136"/>
      <c r="P15" s="136"/>
      <c r="Q15" s="136"/>
      <c r="R15" s="133"/>
      <c r="S15" s="133"/>
      <c r="T15" s="132"/>
      <c r="U15" s="6"/>
      <c r="V15" s="8"/>
      <c r="W15" s="8"/>
      <c r="X15" s="134" t="str">
        <f>F15</f>
        <v>Sejmutí ornice ručně při souvislé ploše, tl. vrstvy do 200 mm</v>
      </c>
      <c r="Y15" s="9"/>
      <c r="AA15" s="11"/>
    </row>
    <row r="16" spans="1:27" ht="7.5" customHeight="1" outlineLevel="4" x14ac:dyDescent="0.15">
      <c r="B16" s="71"/>
      <c r="C16" s="71"/>
      <c r="D16" s="62"/>
      <c r="E16" s="62"/>
      <c r="F16" s="63"/>
      <c r="G16" s="62"/>
      <c r="H16" s="67"/>
      <c r="I16" s="106"/>
      <c r="J16" s="65"/>
      <c r="K16" s="67"/>
      <c r="L16" s="67"/>
      <c r="M16" s="67"/>
      <c r="N16" s="67"/>
      <c r="O16" s="65"/>
      <c r="P16" s="65"/>
      <c r="Q16" s="65"/>
      <c r="R16" s="62"/>
      <c r="S16" s="62"/>
      <c r="T16" s="71"/>
      <c r="U16" s="8"/>
      <c r="X16" s="62"/>
    </row>
    <row r="17" spans="1:27" ht="11.25" outlineLevel="4" x14ac:dyDescent="0.2">
      <c r="A17" s="138"/>
      <c r="B17" s="139"/>
      <c r="C17" s="139"/>
      <c r="D17" s="140"/>
      <c r="E17" s="146" t="s">
        <v>2</v>
      </c>
      <c r="F17" s="141" t="s">
        <v>112</v>
      </c>
      <c r="G17" s="140"/>
      <c r="H17" s="142">
        <v>144</v>
      </c>
      <c r="I17" s="143"/>
      <c r="J17" s="144"/>
      <c r="K17" s="145"/>
      <c r="L17" s="145"/>
      <c r="M17" s="145"/>
      <c r="N17" s="145"/>
      <c r="O17" s="144"/>
      <c r="P17" s="144"/>
      <c r="Q17" s="144"/>
      <c r="R17" s="140"/>
      <c r="S17" s="140"/>
      <c r="T17" s="139"/>
      <c r="U17" s="6"/>
      <c r="V17" s="8"/>
      <c r="W17" s="8"/>
      <c r="X17" s="62"/>
    </row>
    <row r="18" spans="1:27" ht="7.5" customHeight="1" outlineLevel="4" x14ac:dyDescent="0.15">
      <c r="A18" s="8"/>
      <c r="B18" s="71"/>
      <c r="C18" s="71"/>
      <c r="D18" s="62"/>
      <c r="E18" s="62"/>
      <c r="F18" s="105"/>
      <c r="G18" s="62"/>
      <c r="H18" s="67"/>
      <c r="I18" s="106"/>
      <c r="J18" s="65"/>
      <c r="K18" s="67"/>
      <c r="L18" s="67"/>
      <c r="M18" s="67"/>
      <c r="N18" s="67"/>
      <c r="O18" s="65"/>
      <c r="P18" s="65"/>
      <c r="Q18" s="65"/>
      <c r="R18" s="62"/>
      <c r="S18" s="62"/>
      <c r="T18" s="71"/>
      <c r="U18" s="8"/>
      <c r="X18" s="62"/>
    </row>
    <row r="19" spans="1:27" ht="11.25" outlineLevel="3" x14ac:dyDescent="0.2">
      <c r="A19" s="4"/>
      <c r="B19" s="121"/>
      <c r="C19" s="122">
        <v>3</v>
      </c>
      <c r="D19" s="123" t="s">
        <v>100</v>
      </c>
      <c r="E19" s="124" t="s">
        <v>113</v>
      </c>
      <c r="F19" s="125" t="s">
        <v>114</v>
      </c>
      <c r="G19" s="123" t="s">
        <v>110</v>
      </c>
      <c r="H19" s="126">
        <v>9</v>
      </c>
      <c r="I19" s="127">
        <v>0</v>
      </c>
      <c r="J19" s="128">
        <f>H19*I19</f>
        <v>0</v>
      </c>
      <c r="K19" s="126"/>
      <c r="L19" s="126">
        <f>H19*K19</f>
        <v>0</v>
      </c>
      <c r="M19" s="126">
        <v>0.57999999999999996</v>
      </c>
      <c r="N19" s="126">
        <f>H19*M19</f>
        <v>5.22</v>
      </c>
      <c r="O19" s="128">
        <v>21</v>
      </c>
      <c r="P19" s="128">
        <f>J19*(O19/100)</f>
        <v>0</v>
      </c>
      <c r="Q19" s="128">
        <f>J19+P19</f>
        <v>0</v>
      </c>
      <c r="R19" s="129" t="s">
        <v>115</v>
      </c>
      <c r="S19" s="129" t="s">
        <v>105</v>
      </c>
      <c r="T19" s="130">
        <v>1</v>
      </c>
      <c r="U19" s="8"/>
      <c r="V19" s="8"/>
      <c r="W19" s="8"/>
      <c r="X19" s="62"/>
    </row>
    <row r="20" spans="1:27" ht="19.5" outlineLevel="4" x14ac:dyDescent="0.2">
      <c r="A20" s="131"/>
      <c r="B20" s="132"/>
      <c r="C20" s="132"/>
      <c r="D20" s="133"/>
      <c r="E20" s="137" t="s">
        <v>1</v>
      </c>
      <c r="F20" s="157" t="s">
        <v>116</v>
      </c>
      <c r="G20" s="157"/>
      <c r="H20" s="158"/>
      <c r="I20" s="159"/>
      <c r="J20" s="160"/>
      <c r="K20" s="135"/>
      <c r="L20" s="135"/>
      <c r="M20" s="135"/>
      <c r="N20" s="135"/>
      <c r="O20" s="136"/>
      <c r="P20" s="136"/>
      <c r="Q20" s="136"/>
      <c r="R20" s="133"/>
      <c r="S20" s="133"/>
      <c r="T20" s="132"/>
      <c r="U20" s="6"/>
      <c r="V20" s="8"/>
      <c r="W20" s="8"/>
      <c r="X20" s="134" t="str">
        <f>F20</f>
        <v>Odstranění podkladů nebo krytů strojně plochy jednotlivě do 50 m2 s přemístěním hmot na skládku na vzdálenost do 3 m nebo s naložením na dopravní prostředek z kameniva hrubého drceného, o tl. vrstvy přes 300 do 400 mm</v>
      </c>
      <c r="Y20" s="9"/>
      <c r="AA20" s="11"/>
    </row>
    <row r="21" spans="1:27" ht="7.5" customHeight="1" outlineLevel="4" x14ac:dyDescent="0.15">
      <c r="B21" s="71"/>
      <c r="C21" s="71"/>
      <c r="D21" s="62"/>
      <c r="E21" s="62"/>
      <c r="F21" s="63"/>
      <c r="G21" s="62"/>
      <c r="H21" s="67"/>
      <c r="I21" s="106"/>
      <c r="J21" s="65"/>
      <c r="K21" s="67"/>
      <c r="L21" s="67"/>
      <c r="M21" s="67"/>
      <c r="N21" s="67"/>
      <c r="O21" s="65"/>
      <c r="P21" s="65"/>
      <c r="Q21" s="65"/>
      <c r="R21" s="62"/>
      <c r="S21" s="62"/>
      <c r="T21" s="71"/>
      <c r="U21" s="8"/>
      <c r="X21" s="62"/>
    </row>
    <row r="22" spans="1:27" ht="11.25" outlineLevel="4" x14ac:dyDescent="0.2">
      <c r="A22" s="138"/>
      <c r="B22" s="139"/>
      <c r="C22" s="139"/>
      <c r="D22" s="140"/>
      <c r="E22" s="146" t="s">
        <v>2</v>
      </c>
      <c r="F22" s="141" t="s">
        <v>117</v>
      </c>
      <c r="G22" s="140"/>
      <c r="H22" s="142">
        <v>9</v>
      </c>
      <c r="I22" s="143"/>
      <c r="J22" s="144"/>
      <c r="K22" s="145"/>
      <c r="L22" s="145"/>
      <c r="M22" s="145"/>
      <c r="N22" s="145"/>
      <c r="O22" s="144"/>
      <c r="P22" s="144"/>
      <c r="Q22" s="144"/>
      <c r="R22" s="140"/>
      <c r="S22" s="140"/>
      <c r="T22" s="139"/>
      <c r="U22" s="6"/>
      <c r="V22" s="8"/>
      <c r="W22" s="8"/>
      <c r="X22" s="62"/>
    </row>
    <row r="23" spans="1:27" ht="7.5" customHeight="1" outlineLevel="4" x14ac:dyDescent="0.15">
      <c r="A23" s="8"/>
      <c r="B23" s="71"/>
      <c r="C23" s="71"/>
      <c r="D23" s="62"/>
      <c r="E23" s="62"/>
      <c r="F23" s="105"/>
      <c r="G23" s="62"/>
      <c r="H23" s="67"/>
      <c r="I23" s="106"/>
      <c r="J23" s="65"/>
      <c r="K23" s="67"/>
      <c r="L23" s="67"/>
      <c r="M23" s="67"/>
      <c r="N23" s="67"/>
      <c r="O23" s="65"/>
      <c r="P23" s="65"/>
      <c r="Q23" s="65"/>
      <c r="R23" s="62"/>
      <c r="S23" s="62"/>
      <c r="T23" s="71"/>
      <c r="U23" s="8"/>
      <c r="X23" s="62"/>
    </row>
    <row r="24" spans="1:27" ht="11.25" outlineLevel="3" x14ac:dyDescent="0.2">
      <c r="A24" s="4"/>
      <c r="B24" s="121"/>
      <c r="C24" s="122">
        <v>4</v>
      </c>
      <c r="D24" s="123" t="s">
        <v>100</v>
      </c>
      <c r="E24" s="124" t="s">
        <v>118</v>
      </c>
      <c r="F24" s="125" t="s">
        <v>119</v>
      </c>
      <c r="G24" s="123" t="s">
        <v>110</v>
      </c>
      <c r="H24" s="126">
        <v>9</v>
      </c>
      <c r="I24" s="127">
        <v>0</v>
      </c>
      <c r="J24" s="128">
        <f>H24*I24</f>
        <v>0</v>
      </c>
      <c r="K24" s="126"/>
      <c r="L24" s="126">
        <f>H24*K24</f>
        <v>0</v>
      </c>
      <c r="M24" s="126">
        <v>0.22</v>
      </c>
      <c r="N24" s="126">
        <f>H24*M24</f>
        <v>1.98</v>
      </c>
      <c r="O24" s="128">
        <v>21</v>
      </c>
      <c r="P24" s="128">
        <f>J24*(O24/100)</f>
        <v>0</v>
      </c>
      <c r="Q24" s="128">
        <f>J24+P24</f>
        <v>0</v>
      </c>
      <c r="R24" s="129" t="s">
        <v>120</v>
      </c>
      <c r="S24" s="129" t="s">
        <v>105</v>
      </c>
      <c r="T24" s="130">
        <v>1</v>
      </c>
      <c r="U24" s="8"/>
      <c r="V24" s="8"/>
      <c r="W24" s="8"/>
      <c r="X24" s="62"/>
    </row>
    <row r="25" spans="1:27" ht="19.5" outlineLevel="4" x14ac:dyDescent="0.2">
      <c r="A25" s="131"/>
      <c r="B25" s="132"/>
      <c r="C25" s="132"/>
      <c r="D25" s="133"/>
      <c r="E25" s="137" t="s">
        <v>1</v>
      </c>
      <c r="F25" s="157" t="s">
        <v>121</v>
      </c>
      <c r="G25" s="157"/>
      <c r="H25" s="158"/>
      <c r="I25" s="159"/>
      <c r="J25" s="160"/>
      <c r="K25" s="135"/>
      <c r="L25" s="135"/>
      <c r="M25" s="135"/>
      <c r="N25" s="135"/>
      <c r="O25" s="136"/>
      <c r="P25" s="136"/>
      <c r="Q25" s="136"/>
      <c r="R25" s="133"/>
      <c r="S25" s="133"/>
      <c r="T25" s="132"/>
      <c r="U25" s="6"/>
      <c r="V25" s="8"/>
      <c r="W25" s="8"/>
      <c r="X25" s="134" t="str">
        <f>F25</f>
        <v>Odstranění podkladů nebo krytů při překopech inženýrských sítí s přemístěním hmot na skládku ve vzdálenosti do 3 m nebo s naložením na dopravní prostředek strojně plochy jednotlivě do 15 m2 živičných, o tl. vrstvy přes 50 do 100 mm</v>
      </c>
      <c r="Y25" s="9"/>
      <c r="AA25" s="11"/>
    </row>
    <row r="26" spans="1:27" ht="7.5" customHeight="1" outlineLevel="4" x14ac:dyDescent="0.15">
      <c r="B26" s="71"/>
      <c r="C26" s="71"/>
      <c r="D26" s="62"/>
      <c r="E26" s="62"/>
      <c r="F26" s="63"/>
      <c r="G26" s="62"/>
      <c r="H26" s="67"/>
      <c r="I26" s="106"/>
      <c r="J26" s="65"/>
      <c r="K26" s="67"/>
      <c r="L26" s="67"/>
      <c r="M26" s="67"/>
      <c r="N26" s="67"/>
      <c r="O26" s="65"/>
      <c r="P26" s="65"/>
      <c r="Q26" s="65"/>
      <c r="R26" s="62"/>
      <c r="S26" s="62"/>
      <c r="T26" s="71"/>
      <c r="U26" s="8"/>
      <c r="X26" s="62"/>
    </row>
    <row r="27" spans="1:27" ht="11.25" outlineLevel="4" x14ac:dyDescent="0.2">
      <c r="A27" s="138"/>
      <c r="B27" s="139"/>
      <c r="C27" s="139"/>
      <c r="D27" s="140"/>
      <c r="E27" s="146" t="s">
        <v>2</v>
      </c>
      <c r="F27" s="141" t="s">
        <v>117</v>
      </c>
      <c r="G27" s="140"/>
      <c r="H27" s="142">
        <v>9</v>
      </c>
      <c r="I27" s="143"/>
      <c r="J27" s="144"/>
      <c r="K27" s="145"/>
      <c r="L27" s="145"/>
      <c r="M27" s="145"/>
      <c r="N27" s="145"/>
      <c r="O27" s="144"/>
      <c r="P27" s="144"/>
      <c r="Q27" s="144"/>
      <c r="R27" s="140"/>
      <c r="S27" s="140"/>
      <c r="T27" s="139"/>
      <c r="U27" s="6"/>
      <c r="V27" s="8"/>
      <c r="W27" s="8"/>
      <c r="X27" s="62"/>
    </row>
    <row r="28" spans="1:27" ht="7.5" customHeight="1" outlineLevel="4" x14ac:dyDescent="0.15">
      <c r="A28" s="8"/>
      <c r="B28" s="71"/>
      <c r="C28" s="71"/>
      <c r="D28" s="62"/>
      <c r="E28" s="62"/>
      <c r="F28" s="105"/>
      <c r="G28" s="62"/>
      <c r="H28" s="67"/>
      <c r="I28" s="106"/>
      <c r="J28" s="65"/>
      <c r="K28" s="67"/>
      <c r="L28" s="67"/>
      <c r="M28" s="67"/>
      <c r="N28" s="67"/>
      <c r="O28" s="65"/>
      <c r="P28" s="65"/>
      <c r="Q28" s="65"/>
      <c r="R28" s="62"/>
      <c r="S28" s="62"/>
      <c r="T28" s="71"/>
      <c r="U28" s="8"/>
      <c r="X28" s="62"/>
    </row>
    <row r="29" spans="1:27" ht="11.25" outlineLevel="3" x14ac:dyDescent="0.2">
      <c r="A29" s="4"/>
      <c r="B29" s="121"/>
      <c r="C29" s="122">
        <v>5</v>
      </c>
      <c r="D29" s="123" t="s">
        <v>100</v>
      </c>
      <c r="E29" s="124" t="s">
        <v>122</v>
      </c>
      <c r="F29" s="125" t="s">
        <v>123</v>
      </c>
      <c r="G29" s="123" t="s">
        <v>110</v>
      </c>
      <c r="H29" s="126">
        <v>2.4</v>
      </c>
      <c r="I29" s="127">
        <v>0</v>
      </c>
      <c r="J29" s="128">
        <f>H29*I29</f>
        <v>0</v>
      </c>
      <c r="K29" s="126"/>
      <c r="L29" s="126">
        <f>H29*K29</f>
        <v>0</v>
      </c>
      <c r="M29" s="126">
        <v>0.255</v>
      </c>
      <c r="N29" s="126">
        <f>H29*M29</f>
        <v>0.61199999999999999</v>
      </c>
      <c r="O29" s="128">
        <v>21</v>
      </c>
      <c r="P29" s="128">
        <f>J29*(O29/100)</f>
        <v>0</v>
      </c>
      <c r="Q29" s="128">
        <f>J29+P29</f>
        <v>0</v>
      </c>
      <c r="R29" s="129" t="s">
        <v>124</v>
      </c>
      <c r="S29" s="129" t="s">
        <v>105</v>
      </c>
      <c r="T29" s="130">
        <v>1</v>
      </c>
      <c r="U29" s="8"/>
      <c r="V29" s="8"/>
      <c r="W29" s="8"/>
      <c r="X29" s="62"/>
    </row>
    <row r="30" spans="1:27" ht="19.5" outlineLevel="4" x14ac:dyDescent="0.2">
      <c r="A30" s="131"/>
      <c r="B30" s="132"/>
      <c r="C30" s="132"/>
      <c r="D30" s="133"/>
      <c r="E30" s="137" t="s">
        <v>1</v>
      </c>
      <c r="F30" s="157" t="s">
        <v>125</v>
      </c>
      <c r="G30" s="157"/>
      <c r="H30" s="158"/>
      <c r="I30" s="159"/>
      <c r="J30" s="160"/>
      <c r="K30" s="135"/>
      <c r="L30" s="135"/>
      <c r="M30" s="135"/>
      <c r="N30" s="135"/>
      <c r="O30" s="136"/>
      <c r="P30" s="136"/>
      <c r="Q30" s="136"/>
      <c r="R30" s="133"/>
      <c r="S30" s="133"/>
      <c r="T30" s="132"/>
      <c r="U30" s="6"/>
      <c r="V30" s="8"/>
      <c r="W30" s="8"/>
      <c r="X30" s="134" t="str">
        <f>F30</f>
        <v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v>
      </c>
      <c r="Y30" s="9"/>
      <c r="AA30" s="11"/>
    </row>
    <row r="31" spans="1:27" ht="7.5" customHeight="1" outlineLevel="4" x14ac:dyDescent="0.15">
      <c r="B31" s="71"/>
      <c r="C31" s="71"/>
      <c r="D31" s="62"/>
      <c r="E31" s="62"/>
      <c r="F31" s="63"/>
      <c r="G31" s="62"/>
      <c r="H31" s="67"/>
      <c r="I31" s="106"/>
      <c r="J31" s="65"/>
      <c r="K31" s="67"/>
      <c r="L31" s="67"/>
      <c r="M31" s="67"/>
      <c r="N31" s="67"/>
      <c r="O31" s="65"/>
      <c r="P31" s="65"/>
      <c r="Q31" s="65"/>
      <c r="R31" s="62"/>
      <c r="S31" s="62"/>
      <c r="T31" s="71"/>
      <c r="U31" s="8"/>
      <c r="X31" s="62"/>
    </row>
    <row r="32" spans="1:27" ht="11.25" outlineLevel="4" x14ac:dyDescent="0.2">
      <c r="A32" s="138"/>
      <c r="B32" s="139"/>
      <c r="C32" s="139"/>
      <c r="D32" s="140"/>
      <c r="E32" s="146" t="s">
        <v>2</v>
      </c>
      <c r="F32" s="141" t="s">
        <v>126</v>
      </c>
      <c r="G32" s="140"/>
      <c r="H32" s="142">
        <v>2.4</v>
      </c>
      <c r="I32" s="143"/>
      <c r="J32" s="144"/>
      <c r="K32" s="145"/>
      <c r="L32" s="145"/>
      <c r="M32" s="145"/>
      <c r="N32" s="145"/>
      <c r="O32" s="144"/>
      <c r="P32" s="144"/>
      <c r="Q32" s="144"/>
      <c r="R32" s="140"/>
      <c r="S32" s="140"/>
      <c r="T32" s="139"/>
      <c r="U32" s="6"/>
      <c r="V32" s="8"/>
      <c r="W32" s="8"/>
      <c r="X32" s="62"/>
    </row>
    <row r="33" spans="1:27" ht="7.5" customHeight="1" outlineLevel="4" x14ac:dyDescent="0.15">
      <c r="A33" s="8"/>
      <c r="B33" s="71"/>
      <c r="C33" s="71"/>
      <c r="D33" s="62"/>
      <c r="E33" s="62"/>
      <c r="F33" s="105"/>
      <c r="G33" s="62"/>
      <c r="H33" s="67"/>
      <c r="I33" s="106"/>
      <c r="J33" s="65"/>
      <c r="K33" s="67"/>
      <c r="L33" s="67"/>
      <c r="M33" s="67"/>
      <c r="N33" s="67"/>
      <c r="O33" s="65"/>
      <c r="P33" s="65"/>
      <c r="Q33" s="65"/>
      <c r="R33" s="62"/>
      <c r="S33" s="62"/>
      <c r="T33" s="71"/>
      <c r="U33" s="8"/>
      <c r="X33" s="62"/>
    </row>
    <row r="34" spans="1:27" ht="11.25" outlineLevel="3" x14ac:dyDescent="0.2">
      <c r="A34" s="4"/>
      <c r="B34" s="121"/>
      <c r="C34" s="122">
        <v>6</v>
      </c>
      <c r="D34" s="123" t="s">
        <v>100</v>
      </c>
      <c r="E34" s="124" t="s">
        <v>127</v>
      </c>
      <c r="F34" s="125" t="s">
        <v>128</v>
      </c>
      <c r="G34" s="123" t="s">
        <v>110</v>
      </c>
      <c r="H34" s="126">
        <v>2.4</v>
      </c>
      <c r="I34" s="127">
        <v>0</v>
      </c>
      <c r="J34" s="128">
        <f>H34*I34</f>
        <v>0</v>
      </c>
      <c r="K34" s="126"/>
      <c r="L34" s="126">
        <f>H34*K34</f>
        <v>0</v>
      </c>
      <c r="M34" s="126">
        <v>0.28999999999999998</v>
      </c>
      <c r="N34" s="126">
        <f>H34*M34</f>
        <v>0.69599999999999995</v>
      </c>
      <c r="O34" s="128">
        <v>21</v>
      </c>
      <c r="P34" s="128">
        <f>J34*(O34/100)</f>
        <v>0</v>
      </c>
      <c r="Q34" s="128">
        <f>J34+P34</f>
        <v>0</v>
      </c>
      <c r="R34" s="129" t="s">
        <v>129</v>
      </c>
      <c r="S34" s="129" t="s">
        <v>105</v>
      </c>
      <c r="T34" s="130">
        <v>1</v>
      </c>
      <c r="U34" s="8"/>
      <c r="V34" s="8"/>
      <c r="W34" s="8"/>
      <c r="X34" s="62"/>
    </row>
    <row r="35" spans="1:27" ht="19.5" outlineLevel="4" x14ac:dyDescent="0.2">
      <c r="A35" s="131"/>
      <c r="B35" s="132"/>
      <c r="C35" s="132"/>
      <c r="D35" s="133"/>
      <c r="E35" s="137" t="s">
        <v>1</v>
      </c>
      <c r="F35" s="157" t="s">
        <v>130</v>
      </c>
      <c r="G35" s="157"/>
      <c r="H35" s="158"/>
      <c r="I35" s="159"/>
      <c r="J35" s="160"/>
      <c r="K35" s="135"/>
      <c r="L35" s="135"/>
      <c r="M35" s="135"/>
      <c r="N35" s="135"/>
      <c r="O35" s="136"/>
      <c r="P35" s="136"/>
      <c r="Q35" s="136"/>
      <c r="R35" s="133"/>
      <c r="S35" s="133"/>
      <c r="T35" s="132"/>
      <c r="U35" s="6"/>
      <c r="V35" s="8"/>
      <c r="W35" s="8"/>
      <c r="X35" s="134" t="str">
        <f>F35</f>
        <v>Odstranění podkladů nebo krytů strojně plochy jednotlivě do 50 m2 s přemístěním hmot na skládku na vzdálenost do 3 m nebo s naložením na dopravní prostředek z kameniva hrubého drceného, o tl. vrstvy přes 100 do 200 mm</v>
      </c>
      <c r="Y35" s="9"/>
      <c r="AA35" s="11"/>
    </row>
    <row r="36" spans="1:27" ht="7.5" customHeight="1" outlineLevel="4" x14ac:dyDescent="0.15">
      <c r="B36" s="71"/>
      <c r="C36" s="71"/>
      <c r="D36" s="62"/>
      <c r="E36" s="62"/>
      <c r="F36" s="63"/>
      <c r="G36" s="62"/>
      <c r="H36" s="67"/>
      <c r="I36" s="106"/>
      <c r="J36" s="65"/>
      <c r="K36" s="67"/>
      <c r="L36" s="67"/>
      <c r="M36" s="67"/>
      <c r="N36" s="67"/>
      <c r="O36" s="65"/>
      <c r="P36" s="65"/>
      <c r="Q36" s="65"/>
      <c r="R36" s="62"/>
      <c r="S36" s="62"/>
      <c r="T36" s="71"/>
      <c r="U36" s="8"/>
      <c r="X36" s="62"/>
    </row>
    <row r="37" spans="1:27" ht="11.25" outlineLevel="4" x14ac:dyDescent="0.2">
      <c r="A37" s="138"/>
      <c r="B37" s="139"/>
      <c r="C37" s="139"/>
      <c r="D37" s="140"/>
      <c r="E37" s="146" t="s">
        <v>2</v>
      </c>
      <c r="F37" s="141" t="s">
        <v>131</v>
      </c>
      <c r="G37" s="140"/>
      <c r="H37" s="142">
        <v>2.4</v>
      </c>
      <c r="I37" s="143"/>
      <c r="J37" s="144"/>
      <c r="K37" s="145"/>
      <c r="L37" s="145"/>
      <c r="M37" s="145"/>
      <c r="N37" s="145"/>
      <c r="O37" s="144"/>
      <c r="P37" s="144"/>
      <c r="Q37" s="144"/>
      <c r="R37" s="140"/>
      <c r="S37" s="140"/>
      <c r="T37" s="139"/>
      <c r="U37" s="6"/>
      <c r="V37" s="8"/>
      <c r="W37" s="8"/>
      <c r="X37" s="62"/>
    </row>
    <row r="38" spans="1:27" ht="7.5" customHeight="1" outlineLevel="4" x14ac:dyDescent="0.15">
      <c r="A38" s="8"/>
      <c r="B38" s="71"/>
      <c r="C38" s="71"/>
      <c r="D38" s="62"/>
      <c r="E38" s="62"/>
      <c r="F38" s="105"/>
      <c r="G38" s="62"/>
      <c r="H38" s="67"/>
      <c r="I38" s="106"/>
      <c r="J38" s="65"/>
      <c r="K38" s="67"/>
      <c r="L38" s="67"/>
      <c r="M38" s="67"/>
      <c r="N38" s="67"/>
      <c r="O38" s="65"/>
      <c r="P38" s="65"/>
      <c r="Q38" s="65"/>
      <c r="R38" s="62"/>
      <c r="S38" s="62"/>
      <c r="T38" s="71"/>
      <c r="U38" s="8"/>
      <c r="X38" s="62"/>
    </row>
    <row r="39" spans="1:27" ht="11.25" outlineLevel="3" x14ac:dyDescent="0.2">
      <c r="A39" s="4"/>
      <c r="B39" s="121"/>
      <c r="C39" s="122">
        <v>7</v>
      </c>
      <c r="D39" s="123" t="s">
        <v>100</v>
      </c>
      <c r="E39" s="124" t="s">
        <v>132</v>
      </c>
      <c r="F39" s="125" t="s">
        <v>133</v>
      </c>
      <c r="G39" s="123" t="s">
        <v>103</v>
      </c>
      <c r="H39" s="126">
        <v>3</v>
      </c>
      <c r="I39" s="127">
        <v>0</v>
      </c>
      <c r="J39" s="128">
        <f>H39*I39</f>
        <v>0</v>
      </c>
      <c r="K39" s="126">
        <v>8.6800000000000002E-3</v>
      </c>
      <c r="L39" s="126">
        <f>H39*K39</f>
        <v>2.6040000000000001E-2</v>
      </c>
      <c r="M39" s="126"/>
      <c r="N39" s="126">
        <f>H39*M39</f>
        <v>0</v>
      </c>
      <c r="O39" s="128">
        <v>21</v>
      </c>
      <c r="P39" s="128">
        <f>J39*(O39/100)</f>
        <v>0</v>
      </c>
      <c r="Q39" s="128">
        <f>J39+P39</f>
        <v>0</v>
      </c>
      <c r="R39" s="129" t="s">
        <v>134</v>
      </c>
      <c r="S39" s="129" t="s">
        <v>105</v>
      </c>
      <c r="T39" s="130">
        <v>1</v>
      </c>
      <c r="U39" s="8"/>
      <c r="V39" s="8"/>
      <c r="W39" s="8"/>
      <c r="X39" s="62"/>
    </row>
    <row r="40" spans="1:27" ht="19.5" outlineLevel="4" x14ac:dyDescent="0.2">
      <c r="A40" s="131"/>
      <c r="B40" s="132"/>
      <c r="C40" s="132"/>
      <c r="D40" s="133"/>
      <c r="E40" s="137" t="s">
        <v>1</v>
      </c>
      <c r="F40" s="157" t="s">
        <v>135</v>
      </c>
      <c r="G40" s="157"/>
      <c r="H40" s="158"/>
      <c r="I40" s="159"/>
      <c r="J40" s="160"/>
      <c r="K40" s="135"/>
      <c r="L40" s="135"/>
      <c r="M40" s="135"/>
      <c r="N40" s="135"/>
      <c r="O40" s="136"/>
      <c r="P40" s="136"/>
      <c r="Q40" s="136"/>
      <c r="R40" s="133"/>
      <c r="S40" s="133"/>
      <c r="T40" s="132"/>
      <c r="U40" s="6"/>
      <c r="V40" s="8"/>
      <c r="W40" s="8"/>
      <c r="X40" s="134" t="str">
        <f>F40</f>
        <v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do 200 mm</v>
      </c>
      <c r="Y40" s="9"/>
      <c r="AA40" s="11"/>
    </row>
    <row r="41" spans="1:27" ht="7.5" customHeight="1" outlineLevel="4" x14ac:dyDescent="0.15">
      <c r="B41" s="71"/>
      <c r="C41" s="71"/>
      <c r="D41" s="62"/>
      <c r="E41" s="62"/>
      <c r="F41" s="63"/>
      <c r="G41" s="62"/>
      <c r="H41" s="67"/>
      <c r="I41" s="106"/>
      <c r="J41" s="65"/>
      <c r="K41" s="67"/>
      <c r="L41" s="67"/>
      <c r="M41" s="67"/>
      <c r="N41" s="67"/>
      <c r="O41" s="65"/>
      <c r="P41" s="65"/>
      <c r="Q41" s="65"/>
      <c r="R41" s="62"/>
      <c r="S41" s="62"/>
      <c r="T41" s="71"/>
      <c r="U41" s="8"/>
      <c r="X41" s="62"/>
    </row>
    <row r="42" spans="1:27" ht="11.25" outlineLevel="3" x14ac:dyDescent="0.2">
      <c r="A42" s="4"/>
      <c r="B42" s="121"/>
      <c r="C42" s="122">
        <v>8</v>
      </c>
      <c r="D42" s="123" t="s">
        <v>100</v>
      </c>
      <c r="E42" s="124" t="s">
        <v>136</v>
      </c>
      <c r="F42" s="125" t="s">
        <v>137</v>
      </c>
      <c r="G42" s="123" t="s">
        <v>103</v>
      </c>
      <c r="H42" s="126">
        <v>3</v>
      </c>
      <c r="I42" s="127">
        <v>0</v>
      </c>
      <c r="J42" s="128">
        <f>H42*I42</f>
        <v>0</v>
      </c>
      <c r="K42" s="126">
        <v>3.6900000000000002E-2</v>
      </c>
      <c r="L42" s="126">
        <f>H42*K42</f>
        <v>0.11070000000000001</v>
      </c>
      <c r="M42" s="126"/>
      <c r="N42" s="126">
        <f>H42*M42</f>
        <v>0</v>
      </c>
      <c r="O42" s="128">
        <v>21</v>
      </c>
      <c r="P42" s="128">
        <f>J42*(O42/100)</f>
        <v>0</v>
      </c>
      <c r="Q42" s="128">
        <f>J42+P42</f>
        <v>0</v>
      </c>
      <c r="R42" s="129" t="s">
        <v>138</v>
      </c>
      <c r="S42" s="129" t="s">
        <v>105</v>
      </c>
      <c r="T42" s="130">
        <v>1</v>
      </c>
      <c r="U42" s="8"/>
      <c r="V42" s="8"/>
      <c r="W42" s="8"/>
      <c r="X42" s="62"/>
    </row>
    <row r="43" spans="1:27" ht="19.5" outlineLevel="4" x14ac:dyDescent="0.2">
      <c r="A43" s="131"/>
      <c r="B43" s="132"/>
      <c r="C43" s="132"/>
      <c r="D43" s="133"/>
      <c r="E43" s="137" t="s">
        <v>1</v>
      </c>
      <c r="F43" s="157" t="s">
        <v>139</v>
      </c>
      <c r="G43" s="157"/>
      <c r="H43" s="158"/>
      <c r="I43" s="159"/>
      <c r="J43" s="160"/>
      <c r="K43" s="135"/>
      <c r="L43" s="135"/>
      <c r="M43" s="135"/>
      <c r="N43" s="135"/>
      <c r="O43" s="136"/>
      <c r="P43" s="136"/>
      <c r="Q43" s="136"/>
      <c r="R43" s="133"/>
      <c r="S43" s="133"/>
      <c r="T43" s="132"/>
      <c r="U43" s="6"/>
      <c r="V43" s="8"/>
      <c r="W43" s="8"/>
      <c r="X43" s="134" t="str">
        <f>F43</f>
        <v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v>
      </c>
      <c r="Y43" s="9"/>
      <c r="AA43" s="11"/>
    </row>
    <row r="44" spans="1:27" ht="7.5" customHeight="1" outlineLevel="4" x14ac:dyDescent="0.15">
      <c r="B44" s="71"/>
      <c r="C44" s="71"/>
      <c r="D44" s="62"/>
      <c r="E44" s="62"/>
      <c r="F44" s="63"/>
      <c r="G44" s="62"/>
      <c r="H44" s="67"/>
      <c r="I44" s="106"/>
      <c r="J44" s="65"/>
      <c r="K44" s="67"/>
      <c r="L44" s="67"/>
      <c r="M44" s="67"/>
      <c r="N44" s="67"/>
      <c r="O44" s="65"/>
      <c r="P44" s="65"/>
      <c r="Q44" s="65"/>
      <c r="R44" s="62"/>
      <c r="S44" s="62"/>
      <c r="T44" s="71"/>
      <c r="U44" s="8"/>
      <c r="X44" s="62"/>
    </row>
    <row r="45" spans="1:27" ht="22.5" outlineLevel="3" x14ac:dyDescent="0.2">
      <c r="A45" s="4"/>
      <c r="B45" s="121"/>
      <c r="C45" s="122">
        <v>9</v>
      </c>
      <c r="D45" s="123" t="s">
        <v>100</v>
      </c>
      <c r="E45" s="124" t="s">
        <v>140</v>
      </c>
      <c r="F45" s="125" t="s">
        <v>141</v>
      </c>
      <c r="G45" s="123" t="s">
        <v>142</v>
      </c>
      <c r="H45" s="126">
        <v>361.17550000000006</v>
      </c>
      <c r="I45" s="127">
        <v>0</v>
      </c>
      <c r="J45" s="128">
        <f>H45*I45</f>
        <v>0</v>
      </c>
      <c r="K45" s="126"/>
      <c r="L45" s="126">
        <f>H45*K45</f>
        <v>0</v>
      </c>
      <c r="M45" s="126"/>
      <c r="N45" s="126">
        <f>H45*M45</f>
        <v>0</v>
      </c>
      <c r="O45" s="128">
        <v>21</v>
      </c>
      <c r="P45" s="128">
        <f>J45*(O45/100)</f>
        <v>0</v>
      </c>
      <c r="Q45" s="128">
        <f>J45+P45</f>
        <v>0</v>
      </c>
      <c r="R45" s="129" t="s">
        <v>143</v>
      </c>
      <c r="S45" s="129" t="s">
        <v>105</v>
      </c>
      <c r="T45" s="130">
        <v>1</v>
      </c>
      <c r="U45" s="8"/>
      <c r="V45" s="8"/>
      <c r="W45" s="8"/>
      <c r="X45" s="62"/>
    </row>
    <row r="46" spans="1:27" ht="9.75" outlineLevel="4" x14ac:dyDescent="0.2">
      <c r="A46" s="131"/>
      <c r="B46" s="132"/>
      <c r="C46" s="132"/>
      <c r="D46" s="133"/>
      <c r="E46" s="137" t="s">
        <v>1</v>
      </c>
      <c r="F46" s="157" t="s">
        <v>144</v>
      </c>
      <c r="G46" s="157"/>
      <c r="H46" s="158"/>
      <c r="I46" s="159"/>
      <c r="J46" s="160"/>
      <c r="K46" s="135"/>
      <c r="L46" s="135"/>
      <c r="M46" s="135"/>
      <c r="N46" s="135"/>
      <c r="O46" s="136"/>
      <c r="P46" s="136"/>
      <c r="Q46" s="136"/>
      <c r="R46" s="133"/>
      <c r="S46" s="133"/>
      <c r="T46" s="132"/>
      <c r="U46" s="6"/>
      <c r="V46" s="8"/>
      <c r="W46" s="8"/>
      <c r="X46" s="134" t="str">
        <f>F46</f>
        <v>Hloubení nezapažených rýh šířky do 800 mm strojně s urovnáním dna do předepsaného profilu a spádu v hornině třídy těžitelnosti I skupiny 3 přes 100 m3</v>
      </c>
      <c r="Y46" s="9"/>
      <c r="AA46" s="11"/>
    </row>
    <row r="47" spans="1:27" ht="7.5" customHeight="1" outlineLevel="4" x14ac:dyDescent="0.15">
      <c r="B47" s="71"/>
      <c r="C47" s="71"/>
      <c r="D47" s="62"/>
      <c r="E47" s="62"/>
      <c r="F47" s="63"/>
      <c r="G47" s="62"/>
      <c r="H47" s="67"/>
      <c r="I47" s="106"/>
      <c r="J47" s="65"/>
      <c r="K47" s="67"/>
      <c r="L47" s="67"/>
      <c r="M47" s="67"/>
      <c r="N47" s="67"/>
      <c r="O47" s="65"/>
      <c r="P47" s="65"/>
      <c r="Q47" s="65"/>
      <c r="R47" s="62"/>
      <c r="S47" s="62"/>
      <c r="T47" s="71"/>
      <c r="U47" s="8"/>
      <c r="X47" s="62"/>
    </row>
    <row r="48" spans="1:27" ht="11.25" outlineLevel="4" x14ac:dyDescent="0.2">
      <c r="A48" s="138"/>
      <c r="B48" s="139"/>
      <c r="C48" s="139"/>
      <c r="D48" s="140"/>
      <c r="E48" s="146" t="s">
        <v>2</v>
      </c>
      <c r="F48" s="141" t="s">
        <v>145</v>
      </c>
      <c r="G48" s="140"/>
      <c r="H48" s="142">
        <v>43.04</v>
      </c>
      <c r="I48" s="143"/>
      <c r="J48" s="144"/>
      <c r="K48" s="145"/>
      <c r="L48" s="145"/>
      <c r="M48" s="145"/>
      <c r="N48" s="145"/>
      <c r="O48" s="144"/>
      <c r="P48" s="144"/>
      <c r="Q48" s="144"/>
      <c r="R48" s="140"/>
      <c r="S48" s="140"/>
      <c r="T48" s="139"/>
      <c r="U48" s="6"/>
      <c r="V48" s="8"/>
      <c r="W48" s="8"/>
      <c r="X48" s="62"/>
    </row>
    <row r="49" spans="1:27" ht="11.25" outlineLevel="4" x14ac:dyDescent="0.2">
      <c r="A49" s="138"/>
      <c r="B49" s="139"/>
      <c r="C49" s="139"/>
      <c r="D49" s="140"/>
      <c r="E49" s="146"/>
      <c r="F49" s="141" t="s">
        <v>146</v>
      </c>
      <c r="G49" s="140"/>
      <c r="H49" s="142">
        <v>38.516500000000001</v>
      </c>
      <c r="I49" s="143"/>
      <c r="J49" s="144"/>
      <c r="K49" s="145"/>
      <c r="L49" s="145"/>
      <c r="M49" s="145"/>
      <c r="N49" s="145"/>
      <c r="O49" s="144"/>
      <c r="P49" s="144"/>
      <c r="Q49" s="144"/>
      <c r="R49" s="140"/>
      <c r="S49" s="140"/>
      <c r="T49" s="139"/>
      <c r="U49" s="6"/>
      <c r="V49" s="8"/>
      <c r="W49" s="8"/>
      <c r="X49" s="62"/>
    </row>
    <row r="50" spans="1:27" ht="11.25" outlineLevel="4" x14ac:dyDescent="0.2">
      <c r="A50" s="138"/>
      <c r="B50" s="139"/>
      <c r="C50" s="139"/>
      <c r="D50" s="140"/>
      <c r="E50" s="146"/>
      <c r="F50" s="141" t="s">
        <v>147</v>
      </c>
      <c r="G50" s="140"/>
      <c r="H50" s="142">
        <v>95.795000000000016</v>
      </c>
      <c r="I50" s="143"/>
      <c r="J50" s="144"/>
      <c r="K50" s="145"/>
      <c r="L50" s="145"/>
      <c r="M50" s="145"/>
      <c r="N50" s="145"/>
      <c r="O50" s="144"/>
      <c r="P50" s="144"/>
      <c r="Q50" s="144"/>
      <c r="R50" s="140"/>
      <c r="S50" s="140"/>
      <c r="T50" s="139"/>
      <c r="U50" s="6"/>
      <c r="V50" s="8"/>
      <c r="W50" s="8"/>
      <c r="X50" s="62"/>
    </row>
    <row r="51" spans="1:27" ht="11.25" outlineLevel="4" x14ac:dyDescent="0.2">
      <c r="A51" s="138"/>
      <c r="B51" s="139"/>
      <c r="C51" s="139"/>
      <c r="D51" s="140"/>
      <c r="E51" s="146"/>
      <c r="F51" s="141" t="s">
        <v>410</v>
      </c>
      <c r="G51" s="140"/>
      <c r="H51" s="142">
        <v>82.962000000000003</v>
      </c>
      <c r="I51" s="143"/>
      <c r="J51" s="144"/>
      <c r="K51" s="145"/>
      <c r="L51" s="145"/>
      <c r="M51" s="145"/>
      <c r="N51" s="145"/>
      <c r="O51" s="144"/>
      <c r="P51" s="144"/>
      <c r="Q51" s="144"/>
      <c r="R51" s="140"/>
      <c r="S51" s="140"/>
      <c r="T51" s="139"/>
      <c r="U51" s="6"/>
      <c r="V51" s="8"/>
      <c r="W51" s="8"/>
      <c r="X51" s="62"/>
    </row>
    <row r="52" spans="1:27" ht="11.25" outlineLevel="4" x14ac:dyDescent="0.2">
      <c r="A52" s="138"/>
      <c r="B52" s="139"/>
      <c r="C52" s="139"/>
      <c r="D52" s="140"/>
      <c r="E52" s="146"/>
      <c r="F52" s="141" t="s">
        <v>148</v>
      </c>
      <c r="G52" s="140"/>
      <c r="H52" s="142">
        <v>60.716000000000001</v>
      </c>
      <c r="I52" s="143"/>
      <c r="J52" s="144"/>
      <c r="K52" s="145"/>
      <c r="L52" s="145"/>
      <c r="M52" s="145"/>
      <c r="N52" s="145"/>
      <c r="O52" s="144"/>
      <c r="P52" s="144"/>
      <c r="Q52" s="144"/>
      <c r="R52" s="140"/>
      <c r="S52" s="140"/>
      <c r="T52" s="139"/>
      <c r="U52" s="6"/>
      <c r="V52" s="8"/>
      <c r="W52" s="8"/>
      <c r="X52" s="62"/>
    </row>
    <row r="53" spans="1:27" ht="11.25" outlineLevel="4" x14ac:dyDescent="0.2">
      <c r="A53" s="138"/>
      <c r="B53" s="139"/>
      <c r="C53" s="139"/>
      <c r="D53" s="140"/>
      <c r="E53" s="146"/>
      <c r="F53" s="141" t="s">
        <v>149</v>
      </c>
      <c r="G53" s="140"/>
      <c r="H53" s="142">
        <v>34.799999999999997</v>
      </c>
      <c r="I53" s="143"/>
      <c r="J53" s="144"/>
      <c r="K53" s="145"/>
      <c r="L53" s="145"/>
      <c r="M53" s="145"/>
      <c r="N53" s="145"/>
      <c r="O53" s="144"/>
      <c r="P53" s="144"/>
      <c r="Q53" s="144"/>
      <c r="R53" s="140"/>
      <c r="S53" s="140"/>
      <c r="T53" s="139"/>
      <c r="U53" s="6"/>
      <c r="V53" s="8"/>
      <c r="W53" s="8"/>
      <c r="X53" s="62"/>
    </row>
    <row r="54" spans="1:27" ht="7.5" customHeight="1" outlineLevel="4" x14ac:dyDescent="0.15">
      <c r="A54" s="8"/>
      <c r="B54" s="71"/>
      <c r="C54" s="71"/>
      <c r="D54" s="62"/>
      <c r="E54" s="62"/>
      <c r="F54" s="105"/>
      <c r="G54" s="62"/>
      <c r="H54" s="67"/>
      <c r="I54" s="106"/>
      <c r="J54" s="65"/>
      <c r="K54" s="67"/>
      <c r="L54" s="67"/>
      <c r="M54" s="67"/>
      <c r="N54" s="67"/>
      <c r="O54" s="65"/>
      <c r="P54" s="65"/>
      <c r="Q54" s="65"/>
      <c r="R54" s="62"/>
      <c r="S54" s="62"/>
      <c r="T54" s="71"/>
      <c r="U54" s="8"/>
      <c r="X54" s="62"/>
    </row>
    <row r="55" spans="1:27" ht="11.25" outlineLevel="3" x14ac:dyDescent="0.2">
      <c r="A55" s="4"/>
      <c r="B55" s="121"/>
      <c r="C55" s="122">
        <v>10</v>
      </c>
      <c r="D55" s="123" t="s">
        <v>100</v>
      </c>
      <c r="E55" s="124" t="s">
        <v>150</v>
      </c>
      <c r="F55" s="125" t="s">
        <v>151</v>
      </c>
      <c r="G55" s="123" t="s">
        <v>152</v>
      </c>
      <c r="H55" s="126">
        <v>40</v>
      </c>
      <c r="I55" s="127">
        <v>0</v>
      </c>
      <c r="J55" s="128">
        <f>H55*I55</f>
        <v>0</v>
      </c>
      <c r="K55" s="126">
        <v>3.0000000000000001E-5</v>
      </c>
      <c r="L55" s="126">
        <f>H55*K55</f>
        <v>1.2000000000000001E-3</v>
      </c>
      <c r="M55" s="126"/>
      <c r="N55" s="126">
        <f>H55*M55</f>
        <v>0</v>
      </c>
      <c r="O55" s="128">
        <v>21</v>
      </c>
      <c r="P55" s="128">
        <f>J55*(O55/100)</f>
        <v>0</v>
      </c>
      <c r="Q55" s="128">
        <f>J55+P55</f>
        <v>0</v>
      </c>
      <c r="R55" s="129" t="s">
        <v>153</v>
      </c>
      <c r="S55" s="129" t="s">
        <v>105</v>
      </c>
      <c r="T55" s="130">
        <v>1</v>
      </c>
      <c r="U55" s="8"/>
      <c r="V55" s="8"/>
      <c r="W55" s="8"/>
      <c r="X55" s="62"/>
    </row>
    <row r="56" spans="1:27" ht="9.75" outlineLevel="4" x14ac:dyDescent="0.2">
      <c r="A56" s="131"/>
      <c r="B56" s="132"/>
      <c r="C56" s="132"/>
      <c r="D56" s="133"/>
      <c r="E56" s="137" t="s">
        <v>1</v>
      </c>
      <c r="F56" s="157" t="s">
        <v>154</v>
      </c>
      <c r="G56" s="157"/>
      <c r="H56" s="158"/>
      <c r="I56" s="159"/>
      <c r="J56" s="160"/>
      <c r="K56" s="135"/>
      <c r="L56" s="135"/>
      <c r="M56" s="135"/>
      <c r="N56" s="135"/>
      <c r="O56" s="136"/>
      <c r="P56" s="136"/>
      <c r="Q56" s="136"/>
      <c r="R56" s="133"/>
      <c r="S56" s="133"/>
      <c r="T56" s="132"/>
      <c r="U56" s="6"/>
      <c r="V56" s="8"/>
      <c r="W56" s="8"/>
      <c r="X56" s="134" t="str">
        <f>F56</f>
        <v>Čerpání vody na dopravní výšku do 10 m s uvažovaným průměrným přítokem do 500 l/min</v>
      </c>
      <c r="Y56" s="9"/>
      <c r="AA56" s="11"/>
    </row>
    <row r="57" spans="1:27" ht="7.5" customHeight="1" outlineLevel="4" x14ac:dyDescent="0.15">
      <c r="B57" s="71"/>
      <c r="C57" s="71"/>
      <c r="D57" s="62"/>
      <c r="E57" s="62"/>
      <c r="F57" s="63"/>
      <c r="G57" s="62"/>
      <c r="H57" s="67"/>
      <c r="I57" s="106"/>
      <c r="J57" s="65"/>
      <c r="K57" s="67"/>
      <c r="L57" s="67"/>
      <c r="M57" s="67"/>
      <c r="N57" s="67"/>
      <c r="O57" s="65"/>
      <c r="P57" s="65"/>
      <c r="Q57" s="65"/>
      <c r="R57" s="62"/>
      <c r="S57" s="62"/>
      <c r="T57" s="71"/>
      <c r="U57" s="8"/>
      <c r="X57" s="62"/>
    </row>
    <row r="58" spans="1:27" ht="11.25" outlineLevel="4" x14ac:dyDescent="0.2">
      <c r="A58" s="138"/>
      <c r="B58" s="139"/>
      <c r="C58" s="139"/>
      <c r="D58" s="140"/>
      <c r="E58" s="146" t="s">
        <v>2</v>
      </c>
      <c r="F58" s="141" t="s">
        <v>155</v>
      </c>
      <c r="G58" s="140"/>
      <c r="H58" s="142">
        <v>40</v>
      </c>
      <c r="I58" s="143"/>
      <c r="J58" s="144"/>
      <c r="K58" s="145"/>
      <c r="L58" s="145"/>
      <c r="M58" s="145"/>
      <c r="N58" s="145"/>
      <c r="O58" s="144"/>
      <c r="P58" s="144"/>
      <c r="Q58" s="144"/>
      <c r="R58" s="140"/>
      <c r="S58" s="140"/>
      <c r="T58" s="139"/>
      <c r="U58" s="6"/>
      <c r="V58" s="8"/>
      <c r="W58" s="8"/>
      <c r="X58" s="62"/>
    </row>
    <row r="59" spans="1:27" ht="7.5" customHeight="1" outlineLevel="4" x14ac:dyDescent="0.15">
      <c r="A59" s="8"/>
      <c r="B59" s="71"/>
      <c r="C59" s="71"/>
      <c r="D59" s="62"/>
      <c r="E59" s="62"/>
      <c r="F59" s="105"/>
      <c r="G59" s="62"/>
      <c r="H59" s="67"/>
      <c r="I59" s="106"/>
      <c r="J59" s="65"/>
      <c r="K59" s="67"/>
      <c r="L59" s="67"/>
      <c r="M59" s="67"/>
      <c r="N59" s="67"/>
      <c r="O59" s="65"/>
      <c r="P59" s="65"/>
      <c r="Q59" s="65"/>
      <c r="R59" s="62"/>
      <c r="S59" s="62"/>
      <c r="T59" s="71"/>
      <c r="U59" s="8"/>
      <c r="X59" s="62"/>
    </row>
    <row r="60" spans="1:27" ht="11.25" outlineLevel="3" x14ac:dyDescent="0.2">
      <c r="A60" s="4"/>
      <c r="B60" s="121"/>
      <c r="C60" s="122">
        <v>11</v>
      </c>
      <c r="D60" s="123" t="s">
        <v>100</v>
      </c>
      <c r="E60" s="124" t="s">
        <v>156</v>
      </c>
      <c r="F60" s="125" t="s">
        <v>157</v>
      </c>
      <c r="G60" s="123" t="s">
        <v>158</v>
      </c>
      <c r="H60" s="126">
        <v>5</v>
      </c>
      <c r="I60" s="127">
        <v>0</v>
      </c>
      <c r="J60" s="128">
        <f>H60*I60</f>
        <v>0</v>
      </c>
      <c r="K60" s="126"/>
      <c r="L60" s="126">
        <f>H60*K60</f>
        <v>0</v>
      </c>
      <c r="M60" s="126"/>
      <c r="N60" s="126">
        <f>H60*M60</f>
        <v>0</v>
      </c>
      <c r="O60" s="128">
        <v>21</v>
      </c>
      <c r="P60" s="128">
        <f>J60*(O60/100)</f>
        <v>0</v>
      </c>
      <c r="Q60" s="128">
        <f>J60+P60</f>
        <v>0</v>
      </c>
      <c r="R60" s="129" t="s">
        <v>159</v>
      </c>
      <c r="S60" s="129" t="s">
        <v>105</v>
      </c>
      <c r="T60" s="130">
        <v>1</v>
      </c>
      <c r="U60" s="8"/>
      <c r="V60" s="8"/>
      <c r="W60" s="8"/>
      <c r="X60" s="62"/>
    </row>
    <row r="61" spans="1:27" ht="9.75" outlineLevel="4" x14ac:dyDescent="0.2">
      <c r="A61" s="131"/>
      <c r="B61" s="132"/>
      <c r="C61" s="132"/>
      <c r="D61" s="133"/>
      <c r="E61" s="137" t="s">
        <v>1</v>
      </c>
      <c r="F61" s="157" t="s">
        <v>160</v>
      </c>
      <c r="G61" s="157"/>
      <c r="H61" s="158"/>
      <c r="I61" s="159"/>
      <c r="J61" s="160"/>
      <c r="K61" s="135"/>
      <c r="L61" s="135"/>
      <c r="M61" s="135"/>
      <c r="N61" s="135"/>
      <c r="O61" s="136"/>
      <c r="P61" s="136"/>
      <c r="Q61" s="136"/>
      <c r="R61" s="133"/>
      <c r="S61" s="133"/>
      <c r="T61" s="132"/>
      <c r="U61" s="6"/>
      <c r="V61" s="8"/>
      <c r="W61" s="8"/>
      <c r="X61" s="134" t="str">
        <f>F61</f>
        <v>Pohotovost záložní čerpací soupravy pro dopravní výšku do 10 m s uvažovaným průměrným přítokem do 500 l/min</v>
      </c>
      <c r="Y61" s="9"/>
      <c r="AA61" s="11"/>
    </row>
    <row r="62" spans="1:27" ht="7.5" customHeight="1" outlineLevel="4" x14ac:dyDescent="0.15">
      <c r="B62" s="71"/>
      <c r="C62" s="71"/>
      <c r="D62" s="62"/>
      <c r="E62" s="62"/>
      <c r="F62" s="63"/>
      <c r="G62" s="62"/>
      <c r="H62" s="67"/>
      <c r="I62" s="106"/>
      <c r="J62" s="65"/>
      <c r="K62" s="67"/>
      <c r="L62" s="67"/>
      <c r="M62" s="67"/>
      <c r="N62" s="67"/>
      <c r="O62" s="65"/>
      <c r="P62" s="65"/>
      <c r="Q62" s="65"/>
      <c r="R62" s="62"/>
      <c r="S62" s="62"/>
      <c r="T62" s="71"/>
      <c r="U62" s="8"/>
      <c r="X62" s="62"/>
    </row>
    <row r="63" spans="1:27" ht="11.25" outlineLevel="3" x14ac:dyDescent="0.2">
      <c r="A63" s="4"/>
      <c r="B63" s="121"/>
      <c r="C63" s="122">
        <v>12</v>
      </c>
      <c r="D63" s="123" t="s">
        <v>100</v>
      </c>
      <c r="E63" s="124" t="s">
        <v>161</v>
      </c>
      <c r="F63" s="125" t="s">
        <v>162</v>
      </c>
      <c r="G63" s="123" t="s">
        <v>110</v>
      </c>
      <c r="H63" s="126">
        <v>576</v>
      </c>
      <c r="I63" s="127">
        <v>0</v>
      </c>
      <c r="J63" s="128">
        <f>H63*I63</f>
        <v>0</v>
      </c>
      <c r="K63" s="126">
        <v>8.4000000000000003E-4</v>
      </c>
      <c r="L63" s="126">
        <f>H63*K63</f>
        <v>0.48384000000000005</v>
      </c>
      <c r="M63" s="126"/>
      <c r="N63" s="126">
        <f>H63*M63</f>
        <v>0</v>
      </c>
      <c r="O63" s="128">
        <v>21</v>
      </c>
      <c r="P63" s="128">
        <f>J63*(O63/100)</f>
        <v>0</v>
      </c>
      <c r="Q63" s="128">
        <f>J63+P63</f>
        <v>0</v>
      </c>
      <c r="R63" s="129" t="s">
        <v>163</v>
      </c>
      <c r="S63" s="129" t="s">
        <v>105</v>
      </c>
      <c r="T63" s="130">
        <v>1</v>
      </c>
      <c r="U63" s="8"/>
      <c r="V63" s="8"/>
      <c r="W63" s="8"/>
      <c r="X63" s="62"/>
    </row>
    <row r="64" spans="1:27" ht="9.75" outlineLevel="4" x14ac:dyDescent="0.2">
      <c r="A64" s="131"/>
      <c r="B64" s="132"/>
      <c r="C64" s="132"/>
      <c r="D64" s="133"/>
      <c r="E64" s="137" t="s">
        <v>1</v>
      </c>
      <c r="F64" s="157" t="s">
        <v>164</v>
      </c>
      <c r="G64" s="157"/>
      <c r="H64" s="158"/>
      <c r="I64" s="159"/>
      <c r="J64" s="160"/>
      <c r="K64" s="135"/>
      <c r="L64" s="135"/>
      <c r="M64" s="135"/>
      <c r="N64" s="135"/>
      <c r="O64" s="136"/>
      <c r="P64" s="136"/>
      <c r="Q64" s="136"/>
      <c r="R64" s="133"/>
      <c r="S64" s="133"/>
      <c r="T64" s="132"/>
      <c r="U64" s="6"/>
      <c r="V64" s="8"/>
      <c r="W64" s="8"/>
      <c r="X64" s="134" t="str">
        <f>F64</f>
        <v>Zřízení pažení a rozepření stěn rýh pro podzemní vedení příložné pro jakoukoliv mezerovitost, hloubky do 2 m</v>
      </c>
      <c r="Y64" s="9"/>
      <c r="AA64" s="11"/>
    </row>
    <row r="65" spans="1:27" ht="7.5" customHeight="1" outlineLevel="4" x14ac:dyDescent="0.15">
      <c r="B65" s="71"/>
      <c r="C65" s="71"/>
      <c r="D65" s="62"/>
      <c r="E65" s="62"/>
      <c r="F65" s="63"/>
      <c r="G65" s="62"/>
      <c r="H65" s="67"/>
      <c r="I65" s="106"/>
      <c r="J65" s="65"/>
      <c r="K65" s="67"/>
      <c r="L65" s="67"/>
      <c r="M65" s="67"/>
      <c r="N65" s="67"/>
      <c r="O65" s="65"/>
      <c r="P65" s="65"/>
      <c r="Q65" s="65"/>
      <c r="R65" s="62"/>
      <c r="S65" s="62"/>
      <c r="T65" s="71"/>
      <c r="U65" s="8"/>
      <c r="X65" s="62"/>
    </row>
    <row r="66" spans="1:27" ht="11.25" outlineLevel="4" x14ac:dyDescent="0.2">
      <c r="A66" s="138"/>
      <c r="B66" s="139"/>
      <c r="C66" s="139"/>
      <c r="D66" s="140"/>
      <c r="E66" s="146" t="s">
        <v>2</v>
      </c>
      <c r="F66" s="141" t="s">
        <v>165</v>
      </c>
      <c r="G66" s="140"/>
      <c r="H66" s="142">
        <v>576</v>
      </c>
      <c r="I66" s="143"/>
      <c r="J66" s="144"/>
      <c r="K66" s="145"/>
      <c r="L66" s="145"/>
      <c r="M66" s="145"/>
      <c r="N66" s="145"/>
      <c r="O66" s="144"/>
      <c r="P66" s="144"/>
      <c r="Q66" s="144"/>
      <c r="R66" s="140"/>
      <c r="S66" s="140"/>
      <c r="T66" s="139"/>
      <c r="U66" s="6"/>
      <c r="V66" s="8"/>
      <c r="W66" s="8"/>
      <c r="X66" s="62"/>
    </row>
    <row r="67" spans="1:27" ht="7.5" customHeight="1" outlineLevel="4" x14ac:dyDescent="0.15">
      <c r="A67" s="8"/>
      <c r="B67" s="71"/>
      <c r="C67" s="71"/>
      <c r="D67" s="62"/>
      <c r="E67" s="62"/>
      <c r="F67" s="105"/>
      <c r="G67" s="62"/>
      <c r="H67" s="67"/>
      <c r="I67" s="106"/>
      <c r="J67" s="65"/>
      <c r="K67" s="67"/>
      <c r="L67" s="67"/>
      <c r="M67" s="67"/>
      <c r="N67" s="67"/>
      <c r="O67" s="65"/>
      <c r="P67" s="65"/>
      <c r="Q67" s="65"/>
      <c r="R67" s="62"/>
      <c r="S67" s="62"/>
      <c r="T67" s="71"/>
      <c r="U67" s="8"/>
      <c r="X67" s="62"/>
    </row>
    <row r="68" spans="1:27" ht="11.25" outlineLevel="3" x14ac:dyDescent="0.2">
      <c r="A68" s="4"/>
      <c r="B68" s="121"/>
      <c r="C68" s="122">
        <v>13</v>
      </c>
      <c r="D68" s="123" t="s">
        <v>100</v>
      </c>
      <c r="E68" s="124" t="s">
        <v>166</v>
      </c>
      <c r="F68" s="125" t="s">
        <v>167</v>
      </c>
      <c r="G68" s="123" t="s">
        <v>110</v>
      </c>
      <c r="H68" s="126">
        <v>507.6</v>
      </c>
      <c r="I68" s="127">
        <v>0</v>
      </c>
      <c r="J68" s="128">
        <f>H68*I68</f>
        <v>0</v>
      </c>
      <c r="K68" s="126"/>
      <c r="L68" s="126">
        <f>H68*K68</f>
        <v>0</v>
      </c>
      <c r="M68" s="126"/>
      <c r="N68" s="126">
        <f>H68*M68</f>
        <v>0</v>
      </c>
      <c r="O68" s="128">
        <v>21</v>
      </c>
      <c r="P68" s="128">
        <f>J68*(O68/100)</f>
        <v>0</v>
      </c>
      <c r="Q68" s="128">
        <f>J68+P68</f>
        <v>0</v>
      </c>
      <c r="R68" s="129" t="s">
        <v>168</v>
      </c>
      <c r="S68" s="129" t="s">
        <v>105</v>
      </c>
      <c r="T68" s="130">
        <v>1</v>
      </c>
      <c r="U68" s="8"/>
      <c r="V68" s="8"/>
      <c r="W68" s="8"/>
      <c r="X68" s="62"/>
    </row>
    <row r="69" spans="1:27" ht="9.75" outlineLevel="4" x14ac:dyDescent="0.2">
      <c r="A69" s="131"/>
      <c r="B69" s="132"/>
      <c r="C69" s="132"/>
      <c r="D69" s="133"/>
      <c r="E69" s="137" t="s">
        <v>1</v>
      </c>
      <c r="F69" s="157" t="s">
        <v>169</v>
      </c>
      <c r="G69" s="157"/>
      <c r="H69" s="158"/>
      <c r="I69" s="159"/>
      <c r="J69" s="160"/>
      <c r="K69" s="135"/>
      <c r="L69" s="135"/>
      <c r="M69" s="135"/>
      <c r="N69" s="135"/>
      <c r="O69" s="136"/>
      <c r="P69" s="136"/>
      <c r="Q69" s="136"/>
      <c r="R69" s="133"/>
      <c r="S69" s="133"/>
      <c r="T69" s="132"/>
      <c r="U69" s="6"/>
      <c r="V69" s="8"/>
      <c r="W69" s="8"/>
      <c r="X69" s="134" t="str">
        <f>F69</f>
        <v>Odstranění pažení a rozepření stěn rýh pro podzemní vedení s uložením materiálu na vzdálenost do 3 m od kraje výkopu příložné, hloubky do 2 m</v>
      </c>
      <c r="Y69" s="9"/>
      <c r="AA69" s="11"/>
    </row>
    <row r="70" spans="1:27" ht="7.5" customHeight="1" outlineLevel="4" x14ac:dyDescent="0.15">
      <c r="B70" s="71"/>
      <c r="C70" s="71"/>
      <c r="D70" s="62"/>
      <c r="E70" s="62"/>
      <c r="F70" s="63"/>
      <c r="G70" s="62"/>
      <c r="H70" s="67"/>
      <c r="I70" s="106"/>
      <c r="J70" s="65"/>
      <c r="K70" s="67"/>
      <c r="L70" s="67"/>
      <c r="M70" s="67"/>
      <c r="N70" s="67"/>
      <c r="O70" s="65"/>
      <c r="P70" s="65"/>
      <c r="Q70" s="65"/>
      <c r="R70" s="62"/>
      <c r="S70" s="62"/>
      <c r="T70" s="71"/>
      <c r="U70" s="8"/>
      <c r="X70" s="62"/>
    </row>
    <row r="71" spans="1:27" ht="11.25" outlineLevel="3" x14ac:dyDescent="0.2">
      <c r="A71" s="4"/>
      <c r="B71" s="121"/>
      <c r="C71" s="122">
        <v>14</v>
      </c>
      <c r="D71" s="123" t="s">
        <v>100</v>
      </c>
      <c r="E71" s="124" t="s">
        <v>170</v>
      </c>
      <c r="F71" s="125" t="s">
        <v>171</v>
      </c>
      <c r="G71" s="123" t="s">
        <v>142</v>
      </c>
      <c r="H71" s="126">
        <v>631.17600000000004</v>
      </c>
      <c r="I71" s="127">
        <v>0</v>
      </c>
      <c r="J71" s="128">
        <f>H71*I71</f>
        <v>0</v>
      </c>
      <c r="K71" s="126"/>
      <c r="L71" s="126">
        <f>H71*K71</f>
        <v>0</v>
      </c>
      <c r="M71" s="126"/>
      <c r="N71" s="126">
        <f>H71*M71</f>
        <v>0</v>
      </c>
      <c r="O71" s="128">
        <v>21</v>
      </c>
      <c r="P71" s="128">
        <f>J71*(O71/100)</f>
        <v>0</v>
      </c>
      <c r="Q71" s="128">
        <f>J71+P71</f>
        <v>0</v>
      </c>
      <c r="R71" s="129"/>
      <c r="S71" s="129" t="s">
        <v>105</v>
      </c>
      <c r="T71" s="130">
        <v>1</v>
      </c>
      <c r="U71" s="8"/>
      <c r="V71" s="8"/>
      <c r="W71" s="8"/>
      <c r="X71" s="62"/>
    </row>
    <row r="72" spans="1:27" ht="19.5" outlineLevel="4" x14ac:dyDescent="0.2">
      <c r="A72" s="131"/>
      <c r="B72" s="132"/>
      <c r="C72" s="132"/>
      <c r="D72" s="133"/>
      <c r="E72" s="137" t="s">
        <v>1</v>
      </c>
      <c r="F72" s="157" t="s">
        <v>172</v>
      </c>
      <c r="G72" s="157"/>
      <c r="H72" s="158"/>
      <c r="I72" s="159"/>
      <c r="J72" s="160"/>
      <c r="K72" s="135"/>
      <c r="L72" s="135"/>
      <c r="M72" s="135"/>
      <c r="N72" s="135"/>
      <c r="O72" s="136"/>
      <c r="P72" s="136"/>
      <c r="Q72" s="136"/>
      <c r="R72" s="133"/>
      <c r="S72" s="133"/>
      <c r="T72" s="132"/>
      <c r="U72" s="6"/>
      <c r="V72" s="8"/>
      <c r="W72" s="8"/>
      <c r="X72" s="134" t="str">
        <f>F72</f>
        <v>Vodorovné přemístění výkopku nebo sypaniny po suchu na obvyklém dopravním prostředku, bez naložení výkopku, avšak se složením bez rozhrnutí z horniny třídy těžitelnosti I skupiny 1 až 3 na vzdálenost přes 20 do 50 m</v>
      </c>
      <c r="Y72" s="9"/>
      <c r="AA72" s="11"/>
    </row>
    <row r="73" spans="1:27" ht="7.5" customHeight="1" outlineLevel="4" x14ac:dyDescent="0.15">
      <c r="B73" s="71"/>
      <c r="C73" s="71"/>
      <c r="D73" s="62"/>
      <c r="E73" s="62"/>
      <c r="F73" s="63"/>
      <c r="G73" s="62"/>
      <c r="H73" s="67"/>
      <c r="I73" s="106"/>
      <c r="J73" s="65"/>
      <c r="K73" s="67"/>
      <c r="L73" s="67"/>
      <c r="M73" s="67"/>
      <c r="N73" s="67"/>
      <c r="O73" s="65"/>
      <c r="P73" s="65"/>
      <c r="Q73" s="65"/>
      <c r="R73" s="62"/>
      <c r="S73" s="62"/>
      <c r="T73" s="71"/>
      <c r="U73" s="8"/>
      <c r="X73" s="62"/>
    </row>
    <row r="74" spans="1:27" ht="11.25" outlineLevel="3" x14ac:dyDescent="0.2">
      <c r="A74" s="4"/>
      <c r="B74" s="121"/>
      <c r="C74" s="122">
        <v>15</v>
      </c>
      <c r="D74" s="123" t="s">
        <v>100</v>
      </c>
      <c r="E74" s="124" t="s">
        <v>173</v>
      </c>
      <c r="F74" s="125" t="s">
        <v>174</v>
      </c>
      <c r="G74" s="123" t="s">
        <v>142</v>
      </c>
      <c r="H74" s="126">
        <v>361.17599999999999</v>
      </c>
      <c r="I74" s="127">
        <v>0</v>
      </c>
      <c r="J74" s="128">
        <f>H74*I74</f>
        <v>0</v>
      </c>
      <c r="K74" s="126"/>
      <c r="L74" s="126">
        <f>H74*K74</f>
        <v>0</v>
      </c>
      <c r="M74" s="126"/>
      <c r="N74" s="126">
        <f>H74*M74</f>
        <v>0</v>
      </c>
      <c r="O74" s="128">
        <v>21</v>
      </c>
      <c r="P74" s="128">
        <f>J74*(O74/100)</f>
        <v>0</v>
      </c>
      <c r="Q74" s="128">
        <f>J74+P74</f>
        <v>0</v>
      </c>
      <c r="R74" s="129"/>
      <c r="S74" s="129" t="s">
        <v>105</v>
      </c>
      <c r="T74" s="130">
        <v>1</v>
      </c>
      <c r="U74" s="8"/>
      <c r="V74" s="8"/>
      <c r="W74" s="8"/>
      <c r="X74" s="62"/>
    </row>
    <row r="75" spans="1:27" ht="9.75" outlineLevel="4" x14ac:dyDescent="0.2">
      <c r="A75" s="131"/>
      <c r="B75" s="132"/>
      <c r="C75" s="132"/>
      <c r="D75" s="133"/>
      <c r="E75" s="137" t="s">
        <v>1</v>
      </c>
      <c r="F75" s="157" t="s">
        <v>175</v>
      </c>
      <c r="G75" s="157"/>
      <c r="H75" s="158"/>
      <c r="I75" s="159"/>
      <c r="J75" s="160"/>
      <c r="K75" s="135"/>
      <c r="L75" s="135"/>
      <c r="M75" s="135"/>
      <c r="N75" s="135"/>
      <c r="O75" s="136"/>
      <c r="P75" s="136"/>
      <c r="Q75" s="136"/>
      <c r="R75" s="133"/>
      <c r="S75" s="133"/>
      <c r="T75" s="132"/>
      <c r="U75" s="6"/>
      <c r="V75" s="8"/>
      <c r="W75" s="8"/>
      <c r="X75" s="134" t="str">
        <f>F75</f>
        <v>Nakládání, skládání a překládání neulehlého výkopku nebo sypaniny strojně nakládání, množství přes 100 m3, z hornin třídy těžitelnosti I, skupiny 1 až 3</v>
      </c>
      <c r="Y75" s="9"/>
      <c r="AA75" s="11"/>
    </row>
    <row r="76" spans="1:27" ht="7.5" customHeight="1" outlineLevel="4" x14ac:dyDescent="0.15">
      <c r="B76" s="71"/>
      <c r="C76" s="71"/>
      <c r="D76" s="62"/>
      <c r="E76" s="62"/>
      <c r="F76" s="63"/>
      <c r="G76" s="62"/>
      <c r="H76" s="67"/>
      <c r="I76" s="106"/>
      <c r="J76" s="65"/>
      <c r="K76" s="67"/>
      <c r="L76" s="67"/>
      <c r="M76" s="67"/>
      <c r="N76" s="67"/>
      <c r="O76" s="65"/>
      <c r="P76" s="65"/>
      <c r="Q76" s="65"/>
      <c r="R76" s="62"/>
      <c r="S76" s="62"/>
      <c r="T76" s="71"/>
      <c r="U76" s="8"/>
      <c r="X76" s="62"/>
    </row>
    <row r="77" spans="1:27" ht="22.5" outlineLevel="3" x14ac:dyDescent="0.2">
      <c r="A77" s="4"/>
      <c r="B77" s="121"/>
      <c r="C77" s="122">
        <v>16</v>
      </c>
      <c r="D77" s="123" t="s">
        <v>100</v>
      </c>
      <c r="E77" s="124" t="s">
        <v>176</v>
      </c>
      <c r="F77" s="125" t="s">
        <v>177</v>
      </c>
      <c r="G77" s="123" t="s">
        <v>142</v>
      </c>
      <c r="H77" s="126">
        <v>93.915999999999997</v>
      </c>
      <c r="I77" s="127">
        <v>0</v>
      </c>
      <c r="J77" s="128">
        <f>H77*I77</f>
        <v>0</v>
      </c>
      <c r="K77" s="126"/>
      <c r="L77" s="126">
        <f>H77*K77</f>
        <v>0</v>
      </c>
      <c r="M77" s="126"/>
      <c r="N77" s="126">
        <f>H77*M77</f>
        <v>0</v>
      </c>
      <c r="O77" s="128">
        <v>21</v>
      </c>
      <c r="P77" s="128">
        <f>J77*(O77/100)</f>
        <v>0</v>
      </c>
      <c r="Q77" s="128">
        <f>J77+P77</f>
        <v>0</v>
      </c>
      <c r="R77" s="129" t="s">
        <v>178</v>
      </c>
      <c r="S77" s="129" t="s">
        <v>105</v>
      </c>
      <c r="T77" s="130">
        <v>1</v>
      </c>
      <c r="U77" s="8"/>
      <c r="V77" s="8"/>
      <c r="W77" s="8"/>
      <c r="X77" s="62"/>
    </row>
    <row r="78" spans="1:27" ht="19.5" outlineLevel="4" x14ac:dyDescent="0.2">
      <c r="A78" s="131"/>
      <c r="B78" s="132"/>
      <c r="C78" s="132"/>
      <c r="D78" s="133"/>
      <c r="E78" s="137" t="s">
        <v>1</v>
      </c>
      <c r="F78" s="157" t="s">
        <v>179</v>
      </c>
      <c r="G78" s="157"/>
      <c r="H78" s="158"/>
      <c r="I78" s="159"/>
      <c r="J78" s="160"/>
      <c r="K78" s="135"/>
      <c r="L78" s="135"/>
      <c r="M78" s="135"/>
      <c r="N78" s="135"/>
      <c r="O78" s="136"/>
      <c r="P78" s="136"/>
      <c r="Q78" s="136"/>
      <c r="R78" s="133"/>
      <c r="S78" s="133"/>
      <c r="T78" s="132"/>
      <c r="U78" s="6"/>
      <c r="V78" s="8"/>
      <c r="W78" s="8"/>
      <c r="X78" s="134" t="str">
        <f>F78</f>
        <v>Vodorovné přemístění výkopku nebo sypaniny po suchu na obvyklém dopravním prostředku, bez naložení výkopku, avšak se složením bez rozhrnutí z horniny třídy těžitelnosti I skupiny 1 až 3 na vzdálenost přes 9 000 do 10 000 m</v>
      </c>
      <c r="Y78" s="9"/>
      <c r="AA78" s="11"/>
    </row>
    <row r="79" spans="1:27" ht="7.5" customHeight="1" outlineLevel="4" x14ac:dyDescent="0.15">
      <c r="B79" s="71"/>
      <c r="C79" s="71"/>
      <c r="D79" s="62"/>
      <c r="E79" s="62"/>
      <c r="F79" s="63"/>
      <c r="G79" s="62"/>
      <c r="H79" s="67"/>
      <c r="I79" s="106"/>
      <c r="J79" s="65"/>
      <c r="K79" s="67"/>
      <c r="L79" s="67"/>
      <c r="M79" s="67"/>
      <c r="N79" s="67"/>
      <c r="O79" s="65"/>
      <c r="P79" s="65"/>
      <c r="Q79" s="65"/>
      <c r="R79" s="62"/>
      <c r="S79" s="62"/>
      <c r="T79" s="71"/>
      <c r="U79" s="8"/>
      <c r="X79" s="62"/>
    </row>
    <row r="80" spans="1:27" ht="11.25" outlineLevel="4" x14ac:dyDescent="0.2">
      <c r="A80" s="138"/>
      <c r="B80" s="139"/>
      <c r="C80" s="139"/>
      <c r="D80" s="140"/>
      <c r="E80" s="146" t="s">
        <v>2</v>
      </c>
      <c r="F80" s="141" t="s">
        <v>180</v>
      </c>
      <c r="G80" s="140"/>
      <c r="H80" s="142">
        <v>361.17599999999999</v>
      </c>
      <c r="I80" s="143"/>
      <c r="J80" s="144"/>
      <c r="K80" s="145"/>
      <c r="L80" s="145"/>
      <c r="M80" s="145"/>
      <c r="N80" s="145"/>
      <c r="O80" s="144"/>
      <c r="P80" s="144"/>
      <c r="Q80" s="144"/>
      <c r="R80" s="140"/>
      <c r="S80" s="140"/>
      <c r="T80" s="139"/>
      <c r="U80" s="6"/>
      <c r="V80" s="8"/>
      <c r="W80" s="8"/>
      <c r="X80" s="62"/>
    </row>
    <row r="81" spans="1:27" ht="11.25" outlineLevel="4" x14ac:dyDescent="0.2">
      <c r="A81" s="138"/>
      <c r="B81" s="139"/>
      <c r="C81" s="139"/>
      <c r="D81" s="140"/>
      <c r="E81" s="146"/>
      <c r="F81" s="141" t="s">
        <v>181</v>
      </c>
      <c r="G81" s="140"/>
      <c r="H81" s="142">
        <v>-267.26</v>
      </c>
      <c r="I81" s="143"/>
      <c r="J81" s="144"/>
      <c r="K81" s="145"/>
      <c r="L81" s="145"/>
      <c r="M81" s="145"/>
      <c r="N81" s="145"/>
      <c r="O81" s="144"/>
      <c r="P81" s="144"/>
      <c r="Q81" s="144"/>
      <c r="R81" s="140"/>
      <c r="S81" s="140"/>
      <c r="T81" s="139"/>
      <c r="U81" s="6"/>
      <c r="V81" s="8"/>
      <c r="W81" s="8"/>
      <c r="X81" s="62"/>
    </row>
    <row r="82" spans="1:27" ht="7.5" customHeight="1" outlineLevel="4" x14ac:dyDescent="0.15">
      <c r="A82" s="8"/>
      <c r="B82" s="71"/>
      <c r="C82" s="71"/>
      <c r="D82" s="62"/>
      <c r="E82" s="62"/>
      <c r="F82" s="105"/>
      <c r="G82" s="62"/>
      <c r="H82" s="67"/>
      <c r="I82" s="106"/>
      <c r="J82" s="65"/>
      <c r="K82" s="67"/>
      <c r="L82" s="67"/>
      <c r="M82" s="67"/>
      <c r="N82" s="67"/>
      <c r="O82" s="65"/>
      <c r="P82" s="65"/>
      <c r="Q82" s="65"/>
      <c r="R82" s="62"/>
      <c r="S82" s="62"/>
      <c r="T82" s="71"/>
      <c r="U82" s="8"/>
      <c r="X82" s="62"/>
    </row>
    <row r="83" spans="1:27" ht="22.5" outlineLevel="3" x14ac:dyDescent="0.2">
      <c r="A83" s="4"/>
      <c r="B83" s="121"/>
      <c r="C83" s="122">
        <v>17</v>
      </c>
      <c r="D83" s="123" t="s">
        <v>100</v>
      </c>
      <c r="E83" s="124" t="s">
        <v>182</v>
      </c>
      <c r="F83" s="125" t="s">
        <v>183</v>
      </c>
      <c r="G83" s="123" t="s">
        <v>142</v>
      </c>
      <c r="H83" s="126">
        <v>939.16</v>
      </c>
      <c r="I83" s="127">
        <v>0</v>
      </c>
      <c r="J83" s="128">
        <f>H83*I83</f>
        <v>0</v>
      </c>
      <c r="K83" s="126"/>
      <c r="L83" s="126">
        <f>H83*K83</f>
        <v>0</v>
      </c>
      <c r="M83" s="126"/>
      <c r="N83" s="126">
        <f>H83*M83</f>
        <v>0</v>
      </c>
      <c r="O83" s="128">
        <v>21</v>
      </c>
      <c r="P83" s="128">
        <f>J83*(O83/100)</f>
        <v>0</v>
      </c>
      <c r="Q83" s="128">
        <f>J83+P83</f>
        <v>0</v>
      </c>
      <c r="R83" s="129" t="s">
        <v>184</v>
      </c>
      <c r="S83" s="129" t="s">
        <v>105</v>
      </c>
      <c r="T83" s="130">
        <v>1</v>
      </c>
      <c r="U83" s="8"/>
      <c r="V83" s="8"/>
      <c r="W83" s="8"/>
      <c r="X83" s="62"/>
    </row>
    <row r="84" spans="1:27" ht="19.5" outlineLevel="4" x14ac:dyDescent="0.2">
      <c r="A84" s="131"/>
      <c r="B84" s="132"/>
      <c r="C84" s="132"/>
      <c r="D84" s="133"/>
      <c r="E84" s="137" t="s">
        <v>1</v>
      </c>
      <c r="F84" s="157" t="s">
        <v>185</v>
      </c>
      <c r="G84" s="157"/>
      <c r="H84" s="158"/>
      <c r="I84" s="159"/>
      <c r="J84" s="160"/>
      <c r="K84" s="135"/>
      <c r="L84" s="135"/>
      <c r="M84" s="135"/>
      <c r="N84" s="135"/>
      <c r="O84" s="136"/>
      <c r="P84" s="136"/>
      <c r="Q84" s="136"/>
      <c r="R84" s="133"/>
      <c r="S84" s="133"/>
      <c r="T84" s="132"/>
      <c r="U84" s="6"/>
      <c r="V84" s="8"/>
      <c r="W84" s="8"/>
      <c r="X84" s="134" t="str">
        <f>F84</f>
        <v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v>
      </c>
      <c r="Y84" s="9"/>
      <c r="AA84" s="11"/>
    </row>
    <row r="85" spans="1:27" ht="7.5" customHeight="1" outlineLevel="4" x14ac:dyDescent="0.15">
      <c r="B85" s="71"/>
      <c r="C85" s="71"/>
      <c r="D85" s="62"/>
      <c r="E85" s="62"/>
      <c r="F85" s="63"/>
      <c r="G85" s="62"/>
      <c r="H85" s="67"/>
      <c r="I85" s="106"/>
      <c r="J85" s="65"/>
      <c r="K85" s="67"/>
      <c r="L85" s="67"/>
      <c r="M85" s="67"/>
      <c r="N85" s="67"/>
      <c r="O85" s="65"/>
      <c r="P85" s="65"/>
      <c r="Q85" s="65"/>
      <c r="R85" s="62"/>
      <c r="S85" s="62"/>
      <c r="T85" s="71"/>
      <c r="U85" s="8"/>
      <c r="X85" s="62"/>
    </row>
    <row r="86" spans="1:27" ht="11.25" outlineLevel="4" x14ac:dyDescent="0.2">
      <c r="A86" s="138"/>
      <c r="B86" s="139"/>
      <c r="C86" s="139"/>
      <c r="D86" s="140"/>
      <c r="E86" s="146" t="s">
        <v>2</v>
      </c>
      <c r="F86" s="141" t="s">
        <v>186</v>
      </c>
      <c r="G86" s="140"/>
      <c r="H86" s="142">
        <v>939.16</v>
      </c>
      <c r="I86" s="143"/>
      <c r="J86" s="144"/>
      <c r="K86" s="145"/>
      <c r="L86" s="145"/>
      <c r="M86" s="145"/>
      <c r="N86" s="145"/>
      <c r="O86" s="144"/>
      <c r="P86" s="144"/>
      <c r="Q86" s="144"/>
      <c r="R86" s="140"/>
      <c r="S86" s="140"/>
      <c r="T86" s="139"/>
      <c r="U86" s="6"/>
      <c r="V86" s="8"/>
      <c r="W86" s="8"/>
      <c r="X86" s="62"/>
    </row>
    <row r="87" spans="1:27" ht="7.5" customHeight="1" outlineLevel="4" x14ac:dyDescent="0.15">
      <c r="A87" s="8"/>
      <c r="B87" s="71"/>
      <c r="C87" s="71"/>
      <c r="D87" s="62"/>
      <c r="E87" s="62"/>
      <c r="F87" s="105"/>
      <c r="G87" s="62"/>
      <c r="H87" s="67"/>
      <c r="I87" s="106"/>
      <c r="J87" s="65"/>
      <c r="K87" s="67"/>
      <c r="L87" s="67"/>
      <c r="M87" s="67"/>
      <c r="N87" s="67"/>
      <c r="O87" s="65"/>
      <c r="P87" s="65"/>
      <c r="Q87" s="65"/>
      <c r="R87" s="62"/>
      <c r="S87" s="62"/>
      <c r="T87" s="71"/>
      <c r="U87" s="8"/>
      <c r="X87" s="62"/>
    </row>
    <row r="88" spans="1:27" ht="11.25" outlineLevel="3" x14ac:dyDescent="0.2">
      <c r="A88" s="4"/>
      <c r="B88" s="121"/>
      <c r="C88" s="122">
        <v>18</v>
      </c>
      <c r="D88" s="123" t="s">
        <v>100</v>
      </c>
      <c r="E88" s="124" t="s">
        <v>187</v>
      </c>
      <c r="F88" s="125" t="s">
        <v>188</v>
      </c>
      <c r="G88" s="123" t="s">
        <v>142</v>
      </c>
      <c r="H88" s="126">
        <v>93.915999999999997</v>
      </c>
      <c r="I88" s="127">
        <v>0</v>
      </c>
      <c r="J88" s="128">
        <f>H88*I88</f>
        <v>0</v>
      </c>
      <c r="K88" s="126"/>
      <c r="L88" s="126">
        <f>H88*K88</f>
        <v>0</v>
      </c>
      <c r="M88" s="126"/>
      <c r="N88" s="126">
        <f>H88*M88</f>
        <v>0</v>
      </c>
      <c r="O88" s="128">
        <v>21</v>
      </c>
      <c r="P88" s="128">
        <f>J88*(O88/100)</f>
        <v>0</v>
      </c>
      <c r="Q88" s="128">
        <f>J88+P88</f>
        <v>0</v>
      </c>
      <c r="R88" s="129"/>
      <c r="S88" s="129" t="s">
        <v>105</v>
      </c>
      <c r="T88" s="130">
        <v>1</v>
      </c>
      <c r="U88" s="8"/>
      <c r="V88" s="8"/>
      <c r="W88" s="8"/>
      <c r="X88" s="62"/>
    </row>
    <row r="89" spans="1:27" ht="9.75" outlineLevel="4" x14ac:dyDescent="0.2">
      <c r="A89" s="131"/>
      <c r="B89" s="132"/>
      <c r="C89" s="132"/>
      <c r="D89" s="133"/>
      <c r="E89" s="137" t="s">
        <v>1</v>
      </c>
      <c r="F89" s="157" t="s">
        <v>189</v>
      </c>
      <c r="G89" s="157"/>
      <c r="H89" s="158"/>
      <c r="I89" s="159"/>
      <c r="J89" s="160"/>
      <c r="K89" s="135"/>
      <c r="L89" s="135"/>
      <c r="M89" s="135"/>
      <c r="N89" s="135"/>
      <c r="O89" s="136"/>
      <c r="P89" s="136"/>
      <c r="Q89" s="136"/>
      <c r="R89" s="133"/>
      <c r="S89" s="133"/>
      <c r="T89" s="132"/>
      <c r="U89" s="6"/>
      <c r="V89" s="8"/>
      <c r="W89" s="8"/>
      <c r="X89" s="134" t="str">
        <f>F89</f>
        <v>Uložení sypaniny na skládky nebo meziskládky bez hutnění s upravením uložené sypaniny do předepsaného tvaru</v>
      </c>
      <c r="Y89" s="9"/>
      <c r="AA89" s="11"/>
    </row>
    <row r="90" spans="1:27" ht="7.5" customHeight="1" outlineLevel="4" x14ac:dyDescent="0.15">
      <c r="B90" s="71"/>
      <c r="C90" s="71"/>
      <c r="D90" s="62"/>
      <c r="E90" s="62"/>
      <c r="F90" s="63"/>
      <c r="G90" s="62"/>
      <c r="H90" s="67"/>
      <c r="I90" s="106"/>
      <c r="J90" s="65"/>
      <c r="K90" s="67"/>
      <c r="L90" s="67"/>
      <c r="M90" s="67"/>
      <c r="N90" s="67"/>
      <c r="O90" s="65"/>
      <c r="P90" s="65"/>
      <c r="Q90" s="65"/>
      <c r="R90" s="62"/>
      <c r="S90" s="62"/>
      <c r="T90" s="71"/>
      <c r="U90" s="8"/>
      <c r="X90" s="62"/>
    </row>
    <row r="91" spans="1:27" ht="11.25" outlineLevel="3" x14ac:dyDescent="0.2">
      <c r="A91" s="4"/>
      <c r="B91" s="121"/>
      <c r="C91" s="122">
        <v>19</v>
      </c>
      <c r="D91" s="123" t="s">
        <v>100</v>
      </c>
      <c r="E91" s="124" t="s">
        <v>190</v>
      </c>
      <c r="F91" s="125" t="s">
        <v>191</v>
      </c>
      <c r="G91" s="123" t="s">
        <v>192</v>
      </c>
      <c r="H91" s="126">
        <v>169.0488</v>
      </c>
      <c r="I91" s="127">
        <v>0</v>
      </c>
      <c r="J91" s="128">
        <f>H91*I91</f>
        <v>0</v>
      </c>
      <c r="K91" s="126"/>
      <c r="L91" s="126">
        <f>H91*K91</f>
        <v>0</v>
      </c>
      <c r="M91" s="126"/>
      <c r="N91" s="126">
        <f>H91*M91</f>
        <v>0</v>
      </c>
      <c r="O91" s="128">
        <v>21</v>
      </c>
      <c r="P91" s="128">
        <f>J91*(O91/100)</f>
        <v>0</v>
      </c>
      <c r="Q91" s="128">
        <f>J91+P91</f>
        <v>0</v>
      </c>
      <c r="R91" s="129" t="s">
        <v>193</v>
      </c>
      <c r="S91" s="129" t="s">
        <v>194</v>
      </c>
      <c r="T91" s="130">
        <v>1</v>
      </c>
      <c r="U91" s="8"/>
      <c r="V91" s="8"/>
      <c r="W91" s="8"/>
      <c r="X91" s="62"/>
    </row>
    <row r="92" spans="1:27" ht="9.75" outlineLevel="4" x14ac:dyDescent="0.2">
      <c r="A92" s="131"/>
      <c r="B92" s="132"/>
      <c r="C92" s="132"/>
      <c r="D92" s="133"/>
      <c r="E92" s="137" t="s">
        <v>1</v>
      </c>
      <c r="F92" s="157" t="s">
        <v>195</v>
      </c>
      <c r="G92" s="157"/>
      <c r="H92" s="158"/>
      <c r="I92" s="159"/>
      <c r="J92" s="160"/>
      <c r="K92" s="135"/>
      <c r="L92" s="135"/>
      <c r="M92" s="135"/>
      <c r="N92" s="135"/>
      <c r="O92" s="136"/>
      <c r="P92" s="136"/>
      <c r="Q92" s="136"/>
      <c r="R92" s="133"/>
      <c r="S92" s="133"/>
      <c r="T92" s="132"/>
      <c r="U92" s="6"/>
      <c r="V92" s="8"/>
      <c r="W92" s="8"/>
      <c r="X92" s="134" t="str">
        <f>F92</f>
        <v>Poplatek za uložení stavebního odpadu na skládce (skládkovné) zeminy a kamení zatříděného do Katalogu odpadů pod kódem 17 05 04</v>
      </c>
      <c r="Y92" s="9"/>
      <c r="AA92" s="11"/>
    </row>
    <row r="93" spans="1:27" ht="7.5" customHeight="1" outlineLevel="4" x14ac:dyDescent="0.15">
      <c r="B93" s="71"/>
      <c r="C93" s="71"/>
      <c r="D93" s="62"/>
      <c r="E93" s="62"/>
      <c r="F93" s="63"/>
      <c r="G93" s="62"/>
      <c r="H93" s="67"/>
      <c r="I93" s="106"/>
      <c r="J93" s="65"/>
      <c r="K93" s="67"/>
      <c r="L93" s="67"/>
      <c r="M93" s="67"/>
      <c r="N93" s="67"/>
      <c r="O93" s="65"/>
      <c r="P93" s="65"/>
      <c r="Q93" s="65"/>
      <c r="R93" s="62"/>
      <c r="S93" s="62"/>
      <c r="T93" s="71"/>
      <c r="U93" s="8"/>
      <c r="X93" s="62"/>
    </row>
    <row r="94" spans="1:27" ht="11.25" outlineLevel="4" x14ac:dyDescent="0.2">
      <c r="A94" s="138"/>
      <c r="B94" s="139"/>
      <c r="C94" s="139"/>
      <c r="D94" s="140"/>
      <c r="E94" s="146" t="s">
        <v>2</v>
      </c>
      <c r="F94" s="141" t="s">
        <v>196</v>
      </c>
      <c r="G94" s="140"/>
      <c r="H94" s="142">
        <v>169.0488</v>
      </c>
      <c r="I94" s="143"/>
      <c r="J94" s="144"/>
      <c r="K94" s="145"/>
      <c r="L94" s="145"/>
      <c r="M94" s="145"/>
      <c r="N94" s="145"/>
      <c r="O94" s="144"/>
      <c r="P94" s="144"/>
      <c r="Q94" s="144"/>
      <c r="R94" s="140"/>
      <c r="S94" s="140"/>
      <c r="T94" s="139"/>
      <c r="U94" s="6"/>
      <c r="V94" s="8"/>
      <c r="W94" s="8"/>
      <c r="X94" s="62"/>
    </row>
    <row r="95" spans="1:27" ht="7.5" customHeight="1" outlineLevel="4" x14ac:dyDescent="0.15">
      <c r="A95" s="8"/>
      <c r="B95" s="71"/>
      <c r="C95" s="71"/>
      <c r="D95" s="62"/>
      <c r="E95" s="62"/>
      <c r="F95" s="105"/>
      <c r="G95" s="62"/>
      <c r="H95" s="67"/>
      <c r="I95" s="106"/>
      <c r="J95" s="65"/>
      <c r="K95" s="67"/>
      <c r="L95" s="67"/>
      <c r="M95" s="67"/>
      <c r="N95" s="67"/>
      <c r="O95" s="65"/>
      <c r="P95" s="65"/>
      <c r="Q95" s="65"/>
      <c r="R95" s="62"/>
      <c r="S95" s="62"/>
      <c r="T95" s="71"/>
      <c r="U95" s="8"/>
      <c r="X95" s="62"/>
    </row>
    <row r="96" spans="1:27" ht="11.25" outlineLevel="3" x14ac:dyDescent="0.2">
      <c r="A96" s="4"/>
      <c r="B96" s="121"/>
      <c r="C96" s="122">
        <v>20</v>
      </c>
      <c r="D96" s="123" t="s">
        <v>100</v>
      </c>
      <c r="E96" s="124" t="s">
        <v>197</v>
      </c>
      <c r="F96" s="125" t="s">
        <v>198</v>
      </c>
      <c r="G96" s="123" t="s">
        <v>142</v>
      </c>
      <c r="H96" s="126">
        <v>267.2595</v>
      </c>
      <c r="I96" s="127">
        <v>0</v>
      </c>
      <c r="J96" s="128">
        <f>H96*I96</f>
        <v>0</v>
      </c>
      <c r="K96" s="126"/>
      <c r="L96" s="126">
        <f>H96*K96</f>
        <v>0</v>
      </c>
      <c r="M96" s="126"/>
      <c r="N96" s="126">
        <f>H96*M96</f>
        <v>0</v>
      </c>
      <c r="O96" s="128">
        <v>21</v>
      </c>
      <c r="P96" s="128">
        <f>J96*(O96/100)</f>
        <v>0</v>
      </c>
      <c r="Q96" s="128">
        <f>J96+P96</f>
        <v>0</v>
      </c>
      <c r="R96" s="129" t="s">
        <v>199</v>
      </c>
      <c r="S96" s="129" t="s">
        <v>105</v>
      </c>
      <c r="T96" s="130">
        <v>1</v>
      </c>
      <c r="U96" s="8"/>
      <c r="V96" s="8"/>
      <c r="W96" s="8"/>
      <c r="X96" s="62"/>
    </row>
    <row r="97" spans="1:27" ht="9.75" outlineLevel="4" x14ac:dyDescent="0.2">
      <c r="A97" s="131"/>
      <c r="B97" s="132"/>
      <c r="C97" s="132"/>
      <c r="D97" s="133"/>
      <c r="E97" s="137" t="s">
        <v>1</v>
      </c>
      <c r="F97" s="157" t="s">
        <v>200</v>
      </c>
      <c r="G97" s="157"/>
      <c r="H97" s="158"/>
      <c r="I97" s="159"/>
      <c r="J97" s="160"/>
      <c r="K97" s="135"/>
      <c r="L97" s="135"/>
      <c r="M97" s="135"/>
      <c r="N97" s="135"/>
      <c r="O97" s="136"/>
      <c r="P97" s="136"/>
      <c r="Q97" s="136"/>
      <c r="R97" s="133"/>
      <c r="S97" s="133"/>
      <c r="T97" s="132"/>
      <c r="U97" s="6"/>
      <c r="V97" s="8"/>
      <c r="W97" s="8"/>
      <c r="X97" s="134" t="str">
        <f>F97</f>
        <v>Zásyp sypaninou z jakékoliv horniny strojně s uložením výkopku ve vrstvách se zhutněním jam, šachet, rýh nebo kolem objektů v těchto vykopávkách</v>
      </c>
      <c r="Y97" s="9"/>
      <c r="AA97" s="11"/>
    </row>
    <row r="98" spans="1:27" ht="7.5" customHeight="1" outlineLevel="4" x14ac:dyDescent="0.15">
      <c r="B98" s="71"/>
      <c r="C98" s="71"/>
      <c r="D98" s="62"/>
      <c r="E98" s="62"/>
      <c r="F98" s="63"/>
      <c r="G98" s="62"/>
      <c r="H98" s="67"/>
      <c r="I98" s="106"/>
      <c r="J98" s="65"/>
      <c r="K98" s="67"/>
      <c r="L98" s="67"/>
      <c r="M98" s="67"/>
      <c r="N98" s="67"/>
      <c r="O98" s="65"/>
      <c r="P98" s="65"/>
      <c r="Q98" s="65"/>
      <c r="R98" s="62"/>
      <c r="S98" s="62"/>
      <c r="T98" s="71"/>
      <c r="U98" s="8"/>
      <c r="X98" s="62"/>
    </row>
    <row r="99" spans="1:27" ht="22.5" outlineLevel="4" x14ac:dyDescent="0.2">
      <c r="A99" s="138"/>
      <c r="B99" s="139"/>
      <c r="C99" s="139"/>
      <c r="D99" s="140"/>
      <c r="E99" s="146" t="s">
        <v>2</v>
      </c>
      <c r="F99" s="141" t="s">
        <v>201</v>
      </c>
      <c r="G99" s="140"/>
      <c r="H99" s="142">
        <v>0</v>
      </c>
      <c r="I99" s="143"/>
      <c r="J99" s="144"/>
      <c r="K99" s="145"/>
      <c r="L99" s="145"/>
      <c r="M99" s="145"/>
      <c r="N99" s="145"/>
      <c r="O99" s="144"/>
      <c r="P99" s="144"/>
      <c r="Q99" s="144"/>
      <c r="R99" s="140"/>
      <c r="S99" s="140"/>
      <c r="T99" s="139"/>
      <c r="U99" s="6"/>
      <c r="V99" s="8"/>
      <c r="W99" s="8"/>
      <c r="X99" s="62"/>
    </row>
    <row r="100" spans="1:27" ht="11.25" outlineLevel="4" x14ac:dyDescent="0.2">
      <c r="A100" s="138"/>
      <c r="B100" s="139"/>
      <c r="C100" s="139"/>
      <c r="D100" s="140"/>
      <c r="E100" s="146"/>
      <c r="F100" s="141" t="s">
        <v>202</v>
      </c>
      <c r="G100" s="140"/>
      <c r="H100" s="142">
        <v>28.47</v>
      </c>
      <c r="I100" s="143"/>
      <c r="J100" s="144"/>
      <c r="K100" s="145"/>
      <c r="L100" s="145"/>
      <c r="M100" s="145"/>
      <c r="N100" s="145"/>
      <c r="O100" s="144"/>
      <c r="P100" s="144"/>
      <c r="Q100" s="144"/>
      <c r="R100" s="140"/>
      <c r="S100" s="140"/>
      <c r="T100" s="139"/>
      <c r="U100" s="6"/>
      <c r="V100" s="8"/>
      <c r="W100" s="8"/>
      <c r="X100" s="62"/>
    </row>
    <row r="101" spans="1:27" ht="11.25" outlineLevel="4" x14ac:dyDescent="0.2">
      <c r="A101" s="138"/>
      <c r="B101" s="139"/>
      <c r="C101" s="139"/>
      <c r="D101" s="140"/>
      <c r="E101" s="146"/>
      <c r="F101" s="141" t="s">
        <v>203</v>
      </c>
      <c r="G101" s="140"/>
      <c r="H101" s="142">
        <v>31.066500000000001</v>
      </c>
      <c r="I101" s="143"/>
      <c r="J101" s="144"/>
      <c r="K101" s="145"/>
      <c r="L101" s="145"/>
      <c r="M101" s="145"/>
      <c r="N101" s="145"/>
      <c r="O101" s="144"/>
      <c r="P101" s="144"/>
      <c r="Q101" s="144"/>
      <c r="R101" s="140"/>
      <c r="S101" s="140"/>
      <c r="T101" s="139"/>
      <c r="U101" s="6"/>
      <c r="V101" s="8"/>
      <c r="W101" s="8"/>
      <c r="X101" s="62"/>
    </row>
    <row r="102" spans="1:27" ht="11.25" outlineLevel="4" x14ac:dyDescent="0.2">
      <c r="A102" s="138"/>
      <c r="B102" s="139"/>
      <c r="C102" s="139"/>
      <c r="D102" s="140"/>
      <c r="E102" s="146"/>
      <c r="F102" s="141" t="s">
        <v>204</v>
      </c>
      <c r="G102" s="140"/>
      <c r="H102" s="142">
        <v>76.245000000000005</v>
      </c>
      <c r="I102" s="143"/>
      <c r="J102" s="144"/>
      <c r="K102" s="145"/>
      <c r="L102" s="145"/>
      <c r="M102" s="145"/>
      <c r="N102" s="145"/>
      <c r="O102" s="144"/>
      <c r="P102" s="144"/>
      <c r="Q102" s="144"/>
      <c r="R102" s="140"/>
      <c r="S102" s="140"/>
      <c r="T102" s="139"/>
      <c r="U102" s="6"/>
      <c r="V102" s="8"/>
      <c r="W102" s="8"/>
      <c r="X102" s="62"/>
    </row>
    <row r="103" spans="1:27" ht="11.25" outlineLevel="4" x14ac:dyDescent="0.2">
      <c r="A103" s="138"/>
      <c r="B103" s="139"/>
      <c r="C103" s="139"/>
      <c r="D103" s="140"/>
      <c r="E103" s="146"/>
      <c r="F103" s="141" t="s">
        <v>205</v>
      </c>
      <c r="G103" s="140"/>
      <c r="H103" s="142">
        <v>63.161999999999985</v>
      </c>
      <c r="I103" s="143"/>
      <c r="J103" s="144"/>
      <c r="K103" s="145"/>
      <c r="L103" s="145"/>
      <c r="M103" s="145"/>
      <c r="N103" s="145"/>
      <c r="O103" s="144"/>
      <c r="P103" s="144"/>
      <c r="Q103" s="144"/>
      <c r="R103" s="140"/>
      <c r="S103" s="140"/>
      <c r="T103" s="139"/>
      <c r="U103" s="6"/>
      <c r="V103" s="8"/>
      <c r="W103" s="8"/>
      <c r="X103" s="62"/>
    </row>
    <row r="104" spans="1:27" ht="11.25" outlineLevel="4" x14ac:dyDescent="0.2">
      <c r="A104" s="138"/>
      <c r="B104" s="139"/>
      <c r="C104" s="139"/>
      <c r="D104" s="140"/>
      <c r="E104" s="146"/>
      <c r="F104" s="141" t="s">
        <v>206</v>
      </c>
      <c r="G104" s="140"/>
      <c r="H104" s="142">
        <v>43.516000000000005</v>
      </c>
      <c r="I104" s="143"/>
      <c r="J104" s="144"/>
      <c r="K104" s="145"/>
      <c r="L104" s="145"/>
      <c r="M104" s="145"/>
      <c r="N104" s="145"/>
      <c r="O104" s="144"/>
      <c r="P104" s="144"/>
      <c r="Q104" s="144"/>
      <c r="R104" s="140"/>
      <c r="S104" s="140"/>
      <c r="T104" s="139"/>
      <c r="U104" s="6"/>
      <c r="V104" s="8"/>
      <c r="W104" s="8"/>
      <c r="X104" s="62"/>
    </row>
    <row r="105" spans="1:27" ht="11.25" outlineLevel="4" x14ac:dyDescent="0.2">
      <c r="A105" s="138"/>
      <c r="B105" s="139"/>
      <c r="C105" s="139"/>
      <c r="D105" s="140"/>
      <c r="E105" s="146"/>
      <c r="F105" s="141" t="s">
        <v>207</v>
      </c>
      <c r="G105" s="140"/>
      <c r="H105" s="142">
        <v>24.799999999999997</v>
      </c>
      <c r="I105" s="143"/>
      <c r="J105" s="144"/>
      <c r="K105" s="145"/>
      <c r="L105" s="145"/>
      <c r="M105" s="145"/>
      <c r="N105" s="145"/>
      <c r="O105" s="144"/>
      <c r="P105" s="144"/>
      <c r="Q105" s="144"/>
      <c r="R105" s="140"/>
      <c r="S105" s="140"/>
      <c r="T105" s="139"/>
      <c r="U105" s="6"/>
      <c r="V105" s="8"/>
      <c r="W105" s="8"/>
      <c r="X105" s="62"/>
    </row>
    <row r="106" spans="1:27" ht="7.5" customHeight="1" outlineLevel="4" x14ac:dyDescent="0.15">
      <c r="A106" s="8"/>
      <c r="B106" s="71"/>
      <c r="C106" s="71"/>
      <c r="D106" s="62"/>
      <c r="E106" s="62"/>
      <c r="F106" s="105"/>
      <c r="G106" s="62"/>
      <c r="H106" s="67"/>
      <c r="I106" s="106"/>
      <c r="J106" s="65"/>
      <c r="K106" s="67"/>
      <c r="L106" s="67"/>
      <c r="M106" s="67"/>
      <c r="N106" s="67"/>
      <c r="O106" s="65"/>
      <c r="P106" s="65"/>
      <c r="Q106" s="65"/>
      <c r="R106" s="62"/>
      <c r="S106" s="62"/>
      <c r="T106" s="71"/>
      <c r="U106" s="8"/>
      <c r="X106" s="62"/>
    </row>
    <row r="107" spans="1:27" ht="11.25" outlineLevel="3" x14ac:dyDescent="0.2">
      <c r="A107" s="4"/>
      <c r="B107" s="121"/>
      <c r="C107" s="122">
        <v>21</v>
      </c>
      <c r="D107" s="123" t="s">
        <v>100</v>
      </c>
      <c r="E107" s="124" t="s">
        <v>197</v>
      </c>
      <c r="F107" s="125" t="s">
        <v>198</v>
      </c>
      <c r="G107" s="123" t="s">
        <v>142</v>
      </c>
      <c r="H107" s="126">
        <v>13.439999999999998</v>
      </c>
      <c r="I107" s="127">
        <v>0</v>
      </c>
      <c r="J107" s="128">
        <f>H107*I107</f>
        <v>0</v>
      </c>
      <c r="K107" s="126"/>
      <c r="L107" s="126">
        <f>H107*K107</f>
        <v>0</v>
      </c>
      <c r="M107" s="126"/>
      <c r="N107" s="126">
        <f>H107*M107</f>
        <v>0</v>
      </c>
      <c r="O107" s="128">
        <v>21</v>
      </c>
      <c r="P107" s="128">
        <f>J107*(O107/100)</f>
        <v>0</v>
      </c>
      <c r="Q107" s="128">
        <f>J107+P107</f>
        <v>0</v>
      </c>
      <c r="R107" s="129"/>
      <c r="S107" s="129" t="s">
        <v>105</v>
      </c>
      <c r="T107" s="130">
        <v>1</v>
      </c>
      <c r="U107" s="8"/>
      <c r="V107" s="8"/>
      <c r="W107" s="8"/>
      <c r="X107" s="62"/>
    </row>
    <row r="108" spans="1:27" ht="9.75" outlineLevel="4" x14ac:dyDescent="0.2">
      <c r="A108" s="131"/>
      <c r="B108" s="132"/>
      <c r="C108" s="132"/>
      <c r="D108" s="133"/>
      <c r="E108" s="137" t="s">
        <v>1</v>
      </c>
      <c r="F108" s="157" t="s">
        <v>200</v>
      </c>
      <c r="G108" s="157"/>
      <c r="H108" s="158"/>
      <c r="I108" s="159"/>
      <c r="J108" s="160"/>
      <c r="K108" s="135"/>
      <c r="L108" s="135"/>
      <c r="M108" s="135"/>
      <c r="N108" s="135"/>
      <c r="O108" s="136"/>
      <c r="P108" s="136"/>
      <c r="Q108" s="136"/>
      <c r="R108" s="133"/>
      <c r="S108" s="133"/>
      <c r="T108" s="132"/>
      <c r="U108" s="6"/>
      <c r="V108" s="8"/>
      <c r="W108" s="8"/>
      <c r="X108" s="134" t="str">
        <f>F108</f>
        <v>Zásyp sypaninou z jakékoliv horniny strojně s uložením výkopku ve vrstvách se zhutněním jam, šachet, rýh nebo kolem objektů v těchto vykopávkách</v>
      </c>
      <c r="Y108" s="9"/>
      <c r="AA108" s="11"/>
    </row>
    <row r="109" spans="1:27" ht="7.5" customHeight="1" outlineLevel="4" x14ac:dyDescent="0.15">
      <c r="B109" s="71"/>
      <c r="C109" s="71"/>
      <c r="D109" s="62"/>
      <c r="E109" s="62"/>
      <c r="F109" s="63"/>
      <c r="G109" s="62"/>
      <c r="H109" s="67"/>
      <c r="I109" s="106"/>
      <c r="J109" s="65"/>
      <c r="K109" s="67"/>
      <c r="L109" s="67"/>
      <c r="M109" s="67"/>
      <c r="N109" s="67"/>
      <c r="O109" s="65"/>
      <c r="P109" s="65"/>
      <c r="Q109" s="65"/>
      <c r="R109" s="62"/>
      <c r="S109" s="62"/>
      <c r="T109" s="71"/>
      <c r="U109" s="8"/>
      <c r="X109" s="62"/>
    </row>
    <row r="110" spans="1:27" ht="11.25" outlineLevel="4" x14ac:dyDescent="0.2">
      <c r="A110" s="138"/>
      <c r="B110" s="139"/>
      <c r="C110" s="139"/>
      <c r="D110" s="140"/>
      <c r="E110" s="146" t="s">
        <v>2</v>
      </c>
      <c r="F110" s="141" t="s">
        <v>208</v>
      </c>
      <c r="G110" s="140"/>
      <c r="H110" s="142">
        <v>13.439999999999998</v>
      </c>
      <c r="I110" s="143"/>
      <c r="J110" s="144"/>
      <c r="K110" s="145"/>
      <c r="L110" s="145"/>
      <c r="M110" s="145"/>
      <c r="N110" s="145"/>
      <c r="O110" s="144"/>
      <c r="P110" s="144"/>
      <c r="Q110" s="144"/>
      <c r="R110" s="140"/>
      <c r="S110" s="140"/>
      <c r="T110" s="139"/>
      <c r="U110" s="6"/>
      <c r="V110" s="8"/>
      <c r="W110" s="8"/>
      <c r="X110" s="62"/>
    </row>
    <row r="111" spans="1:27" ht="7.5" customHeight="1" outlineLevel="4" x14ac:dyDescent="0.15">
      <c r="A111" s="8"/>
      <c r="B111" s="71"/>
      <c r="C111" s="71"/>
      <c r="D111" s="62"/>
      <c r="E111" s="62"/>
      <c r="F111" s="105"/>
      <c r="G111" s="62"/>
      <c r="H111" s="67"/>
      <c r="I111" s="106"/>
      <c r="J111" s="65"/>
      <c r="K111" s="67"/>
      <c r="L111" s="67"/>
      <c r="M111" s="67"/>
      <c r="N111" s="67"/>
      <c r="O111" s="65"/>
      <c r="P111" s="65"/>
      <c r="Q111" s="65"/>
      <c r="R111" s="62"/>
      <c r="S111" s="62"/>
      <c r="T111" s="71"/>
      <c r="U111" s="8"/>
      <c r="X111" s="62"/>
    </row>
    <row r="112" spans="1:27" ht="11.25" outlineLevel="3" x14ac:dyDescent="0.2">
      <c r="A112" s="4"/>
      <c r="B112" s="121"/>
      <c r="C112" s="122">
        <v>22</v>
      </c>
      <c r="D112" s="123" t="s">
        <v>209</v>
      </c>
      <c r="E112" s="124" t="s">
        <v>210</v>
      </c>
      <c r="F112" s="125" t="s">
        <v>211</v>
      </c>
      <c r="G112" s="123" t="s">
        <v>192</v>
      </c>
      <c r="H112" s="126">
        <v>25.535999999999998</v>
      </c>
      <c r="I112" s="127">
        <v>0</v>
      </c>
      <c r="J112" s="128">
        <f>H112*I112</f>
        <v>0</v>
      </c>
      <c r="K112" s="126">
        <v>1</v>
      </c>
      <c r="L112" s="126">
        <f>H112*K112</f>
        <v>25.535999999999998</v>
      </c>
      <c r="M112" s="126"/>
      <c r="N112" s="126">
        <f>H112*M112</f>
        <v>0</v>
      </c>
      <c r="O112" s="128">
        <v>21</v>
      </c>
      <c r="P112" s="128">
        <f>J112*(O112/100)</f>
        <v>0</v>
      </c>
      <c r="Q112" s="128">
        <f>J112+P112</f>
        <v>0</v>
      </c>
      <c r="R112" s="129" t="s">
        <v>211</v>
      </c>
      <c r="S112" s="129" t="s">
        <v>194</v>
      </c>
      <c r="T112" s="130">
        <v>1</v>
      </c>
      <c r="U112" s="8"/>
      <c r="V112" s="8"/>
      <c r="W112" s="8"/>
      <c r="X112" s="62"/>
    </row>
    <row r="113" spans="1:27" ht="9.75" outlineLevel="4" x14ac:dyDescent="0.2">
      <c r="A113" s="131"/>
      <c r="B113" s="132"/>
      <c r="C113" s="132"/>
      <c r="D113" s="133"/>
      <c r="E113" s="137" t="s">
        <v>1</v>
      </c>
      <c r="F113" s="157" t="s">
        <v>53</v>
      </c>
      <c r="G113" s="157"/>
      <c r="H113" s="158"/>
      <c r="I113" s="159"/>
      <c r="J113" s="160"/>
      <c r="K113" s="135"/>
      <c r="L113" s="135"/>
      <c r="M113" s="135"/>
      <c r="N113" s="135"/>
      <c r="O113" s="136"/>
      <c r="P113" s="136"/>
      <c r="Q113" s="136"/>
      <c r="R113" s="133"/>
      <c r="S113" s="133"/>
      <c r="T113" s="132"/>
      <c r="U113" s="6"/>
      <c r="V113" s="8"/>
      <c r="W113" s="8"/>
      <c r="X113" s="134" t="str">
        <f>F113</f>
        <v>---</v>
      </c>
      <c r="Y113" s="9"/>
      <c r="AA113" s="11"/>
    </row>
    <row r="114" spans="1:27" ht="7.5" customHeight="1" outlineLevel="4" x14ac:dyDescent="0.15">
      <c r="B114" s="71"/>
      <c r="C114" s="71"/>
      <c r="D114" s="62"/>
      <c r="E114" s="62"/>
      <c r="F114" s="63"/>
      <c r="G114" s="62"/>
      <c r="H114" s="67"/>
      <c r="I114" s="106"/>
      <c r="J114" s="65"/>
      <c r="K114" s="67"/>
      <c r="L114" s="67"/>
      <c r="M114" s="67"/>
      <c r="N114" s="67"/>
      <c r="O114" s="65"/>
      <c r="P114" s="65"/>
      <c r="Q114" s="65"/>
      <c r="R114" s="62"/>
      <c r="S114" s="62"/>
      <c r="T114" s="71"/>
      <c r="U114" s="8"/>
      <c r="X114" s="62"/>
    </row>
    <row r="115" spans="1:27" ht="11.25" outlineLevel="4" x14ac:dyDescent="0.2">
      <c r="A115" s="138"/>
      <c r="B115" s="139"/>
      <c r="C115" s="139"/>
      <c r="D115" s="140"/>
      <c r="E115" s="146" t="s">
        <v>2</v>
      </c>
      <c r="F115" s="141" t="s">
        <v>212</v>
      </c>
      <c r="G115" s="140"/>
      <c r="H115" s="142">
        <v>25.535999999999998</v>
      </c>
      <c r="I115" s="143"/>
      <c r="J115" s="144"/>
      <c r="K115" s="145"/>
      <c r="L115" s="145"/>
      <c r="M115" s="145"/>
      <c r="N115" s="145"/>
      <c r="O115" s="144"/>
      <c r="P115" s="144"/>
      <c r="Q115" s="144"/>
      <c r="R115" s="140"/>
      <c r="S115" s="140"/>
      <c r="T115" s="139"/>
      <c r="U115" s="6"/>
      <c r="V115" s="8"/>
      <c r="W115" s="8"/>
      <c r="X115" s="62"/>
    </row>
    <row r="116" spans="1:27" ht="7.5" customHeight="1" outlineLevel="4" x14ac:dyDescent="0.15">
      <c r="A116" s="8"/>
      <c r="B116" s="71"/>
      <c r="C116" s="71"/>
      <c r="D116" s="62"/>
      <c r="E116" s="62"/>
      <c r="F116" s="105"/>
      <c r="G116" s="62"/>
      <c r="H116" s="67"/>
      <c r="I116" s="106"/>
      <c r="J116" s="65"/>
      <c r="K116" s="67"/>
      <c r="L116" s="67"/>
      <c r="M116" s="67"/>
      <c r="N116" s="67"/>
      <c r="O116" s="65"/>
      <c r="P116" s="65"/>
      <c r="Q116" s="65"/>
      <c r="R116" s="62"/>
      <c r="S116" s="62"/>
      <c r="T116" s="71"/>
      <c r="U116" s="8"/>
      <c r="X116" s="62"/>
    </row>
    <row r="117" spans="1:27" ht="11.25" outlineLevel="3" x14ac:dyDescent="0.2">
      <c r="A117" s="4"/>
      <c r="B117" s="121"/>
      <c r="C117" s="122">
        <v>23</v>
      </c>
      <c r="D117" s="123" t="s">
        <v>100</v>
      </c>
      <c r="E117" s="124" t="s">
        <v>213</v>
      </c>
      <c r="F117" s="125" t="s">
        <v>214</v>
      </c>
      <c r="G117" s="123" t="s">
        <v>142</v>
      </c>
      <c r="H117" s="126">
        <v>53.913599999999995</v>
      </c>
      <c r="I117" s="127">
        <v>0</v>
      </c>
      <c r="J117" s="128">
        <f>H117*I117</f>
        <v>0</v>
      </c>
      <c r="K117" s="126"/>
      <c r="L117" s="126">
        <f>H117*K117</f>
        <v>0</v>
      </c>
      <c r="M117" s="126"/>
      <c r="N117" s="126">
        <f>H117*M117</f>
        <v>0</v>
      </c>
      <c r="O117" s="128">
        <v>21</v>
      </c>
      <c r="P117" s="128">
        <f>J117*(O117/100)</f>
        <v>0</v>
      </c>
      <c r="Q117" s="128">
        <f>J117+P117</f>
        <v>0</v>
      </c>
      <c r="R117" s="129"/>
      <c r="S117" s="129" t="s">
        <v>105</v>
      </c>
      <c r="T117" s="130">
        <v>1</v>
      </c>
      <c r="U117" s="8"/>
      <c r="V117" s="8"/>
      <c r="W117" s="8"/>
      <c r="X117" s="62"/>
    </row>
    <row r="118" spans="1:27" ht="19.5" outlineLevel="4" x14ac:dyDescent="0.2">
      <c r="A118" s="131"/>
      <c r="B118" s="132"/>
      <c r="C118" s="132"/>
      <c r="D118" s="133"/>
      <c r="E118" s="137" t="s">
        <v>1</v>
      </c>
      <c r="F118" s="157" t="s">
        <v>215</v>
      </c>
      <c r="G118" s="157"/>
      <c r="H118" s="158"/>
      <c r="I118" s="159"/>
      <c r="J118" s="160"/>
      <c r="K118" s="135"/>
      <c r="L118" s="135"/>
      <c r="M118" s="135"/>
      <c r="N118" s="135"/>
      <c r="O118" s="136"/>
      <c r="P118" s="136"/>
      <c r="Q118" s="136"/>
      <c r="R118" s="133"/>
      <c r="S118" s="133"/>
      <c r="T118" s="132"/>
      <c r="U118" s="6"/>
      <c r="V118" s="8"/>
      <c r="W118" s="8"/>
      <c r="X118" s="134" t="str">
        <f>F118</f>
        <v>Obsypání potrubí strojně sypaninou z vhodných třídy těžitelnosti I a II, skupiny 1 až 4 nebo materiálem připraveným podél výkopu ve vzdálenosti do 3 m od jeho kraje, pro jakoukoliv hloubku výkopu a míru zhutnění bez prohození sypaniny</v>
      </c>
      <c r="Y118" s="9"/>
      <c r="AA118" s="11"/>
    </row>
    <row r="119" spans="1:27" ht="7.5" customHeight="1" outlineLevel="4" x14ac:dyDescent="0.15">
      <c r="B119" s="71"/>
      <c r="C119" s="71"/>
      <c r="D119" s="62"/>
      <c r="E119" s="62"/>
      <c r="F119" s="63"/>
      <c r="G119" s="62"/>
      <c r="H119" s="67"/>
      <c r="I119" s="106"/>
      <c r="J119" s="65"/>
      <c r="K119" s="67"/>
      <c r="L119" s="67"/>
      <c r="M119" s="67"/>
      <c r="N119" s="67"/>
      <c r="O119" s="65"/>
      <c r="P119" s="65"/>
      <c r="Q119" s="65"/>
      <c r="R119" s="62"/>
      <c r="S119" s="62"/>
      <c r="T119" s="71"/>
      <c r="U119" s="8"/>
      <c r="X119" s="62"/>
    </row>
    <row r="120" spans="1:27" ht="11.25" outlineLevel="4" x14ac:dyDescent="0.2">
      <c r="A120" s="138"/>
      <c r="B120" s="139"/>
      <c r="C120" s="139"/>
      <c r="D120" s="140"/>
      <c r="E120" s="146" t="s">
        <v>2</v>
      </c>
      <c r="F120" s="141" t="s">
        <v>216</v>
      </c>
      <c r="G120" s="140"/>
      <c r="H120" s="142">
        <v>14.4</v>
      </c>
      <c r="I120" s="143"/>
      <c r="J120" s="144"/>
      <c r="K120" s="145"/>
      <c r="L120" s="145"/>
      <c r="M120" s="145"/>
      <c r="N120" s="145"/>
      <c r="O120" s="144"/>
      <c r="P120" s="144"/>
      <c r="Q120" s="144"/>
      <c r="R120" s="140"/>
      <c r="S120" s="140"/>
      <c r="T120" s="139"/>
      <c r="U120" s="6"/>
      <c r="V120" s="8"/>
      <c r="W120" s="8"/>
      <c r="X120" s="62"/>
    </row>
    <row r="121" spans="1:27" ht="11.25" outlineLevel="4" x14ac:dyDescent="0.2">
      <c r="A121" s="138"/>
      <c r="B121" s="139"/>
      <c r="C121" s="139"/>
      <c r="D121" s="140"/>
      <c r="E121" s="146"/>
      <c r="F121" s="141" t="s">
        <v>217</v>
      </c>
      <c r="G121" s="140"/>
      <c r="H121" s="142">
        <v>57.6</v>
      </c>
      <c r="I121" s="143"/>
      <c r="J121" s="144"/>
      <c r="K121" s="145"/>
      <c r="L121" s="145"/>
      <c r="M121" s="145"/>
      <c r="N121" s="145"/>
      <c r="O121" s="144"/>
      <c r="P121" s="144"/>
      <c r="Q121" s="144"/>
      <c r="R121" s="140"/>
      <c r="S121" s="140"/>
      <c r="T121" s="139"/>
      <c r="U121" s="6"/>
      <c r="V121" s="8"/>
      <c r="W121" s="8"/>
      <c r="X121" s="62"/>
    </row>
    <row r="122" spans="1:27" ht="11.25" outlineLevel="4" x14ac:dyDescent="0.2">
      <c r="A122" s="138"/>
      <c r="B122" s="139"/>
      <c r="C122" s="139"/>
      <c r="D122" s="140"/>
      <c r="E122" s="146"/>
      <c r="F122" s="141" t="s">
        <v>218</v>
      </c>
      <c r="G122" s="140"/>
      <c r="H122" s="142">
        <v>-18.086400000000005</v>
      </c>
      <c r="I122" s="143"/>
      <c r="J122" s="144"/>
      <c r="K122" s="145"/>
      <c r="L122" s="145"/>
      <c r="M122" s="145"/>
      <c r="N122" s="145"/>
      <c r="O122" s="144"/>
      <c r="P122" s="144"/>
      <c r="Q122" s="144"/>
      <c r="R122" s="140"/>
      <c r="S122" s="140"/>
      <c r="T122" s="139"/>
      <c r="U122" s="6"/>
      <c r="V122" s="8"/>
      <c r="W122" s="8"/>
      <c r="X122" s="62"/>
    </row>
    <row r="123" spans="1:27" ht="7.5" customHeight="1" outlineLevel="4" x14ac:dyDescent="0.15">
      <c r="A123" s="8"/>
      <c r="B123" s="71"/>
      <c r="C123" s="71"/>
      <c r="D123" s="62"/>
      <c r="E123" s="62"/>
      <c r="F123" s="105"/>
      <c r="G123" s="62"/>
      <c r="H123" s="67"/>
      <c r="I123" s="106"/>
      <c r="J123" s="65"/>
      <c r="K123" s="67"/>
      <c r="L123" s="67"/>
      <c r="M123" s="67"/>
      <c r="N123" s="67"/>
      <c r="O123" s="65"/>
      <c r="P123" s="65"/>
      <c r="Q123" s="65"/>
      <c r="R123" s="62"/>
      <c r="S123" s="62"/>
      <c r="T123" s="71"/>
      <c r="U123" s="8"/>
      <c r="X123" s="62"/>
    </row>
    <row r="124" spans="1:27" ht="11.25" outlineLevel="3" x14ac:dyDescent="0.2">
      <c r="A124" s="4"/>
      <c r="B124" s="121"/>
      <c r="C124" s="122">
        <v>24</v>
      </c>
      <c r="D124" s="123" t="s">
        <v>209</v>
      </c>
      <c r="E124" s="124" t="s">
        <v>219</v>
      </c>
      <c r="F124" s="125" t="s">
        <v>220</v>
      </c>
      <c r="G124" s="123" t="s">
        <v>192</v>
      </c>
      <c r="H124" s="126">
        <v>102.4366</v>
      </c>
      <c r="I124" s="127">
        <v>0</v>
      </c>
      <c r="J124" s="128">
        <f>H124*I124</f>
        <v>0</v>
      </c>
      <c r="K124" s="126">
        <v>1</v>
      </c>
      <c r="L124" s="126">
        <f>H124*K124</f>
        <v>102.4366</v>
      </c>
      <c r="M124" s="126"/>
      <c r="N124" s="126">
        <f>H124*M124</f>
        <v>0</v>
      </c>
      <c r="O124" s="128">
        <v>21</v>
      </c>
      <c r="P124" s="128">
        <f>J124*(O124/100)</f>
        <v>0</v>
      </c>
      <c r="Q124" s="128">
        <f>J124+P124</f>
        <v>0</v>
      </c>
      <c r="R124" s="129" t="s">
        <v>221</v>
      </c>
      <c r="S124" s="129" t="s">
        <v>194</v>
      </c>
      <c r="T124" s="130">
        <v>1</v>
      </c>
      <c r="U124" s="8"/>
      <c r="V124" s="8"/>
      <c r="W124" s="8"/>
      <c r="X124" s="62"/>
    </row>
    <row r="125" spans="1:27" ht="9.75" outlineLevel="4" x14ac:dyDescent="0.2">
      <c r="A125" s="131"/>
      <c r="B125" s="132"/>
      <c r="C125" s="132"/>
      <c r="D125" s="133"/>
      <c r="E125" s="137" t="s">
        <v>1</v>
      </c>
      <c r="F125" s="157" t="s">
        <v>53</v>
      </c>
      <c r="G125" s="157"/>
      <c r="H125" s="158"/>
      <c r="I125" s="159"/>
      <c r="J125" s="160"/>
      <c r="K125" s="135"/>
      <c r="L125" s="135"/>
      <c r="M125" s="135"/>
      <c r="N125" s="135"/>
      <c r="O125" s="136"/>
      <c r="P125" s="136"/>
      <c r="Q125" s="136"/>
      <c r="R125" s="133"/>
      <c r="S125" s="133"/>
      <c r="T125" s="132"/>
      <c r="U125" s="6"/>
      <c r="V125" s="8"/>
      <c r="W125" s="8"/>
      <c r="X125" s="134" t="str">
        <f>F125</f>
        <v>---</v>
      </c>
      <c r="Y125" s="9"/>
      <c r="AA125" s="11"/>
    </row>
    <row r="126" spans="1:27" ht="7.5" customHeight="1" outlineLevel="4" x14ac:dyDescent="0.15">
      <c r="B126" s="71"/>
      <c r="C126" s="71"/>
      <c r="D126" s="62"/>
      <c r="E126" s="62"/>
      <c r="F126" s="63"/>
      <c r="G126" s="62"/>
      <c r="H126" s="67"/>
      <c r="I126" s="106"/>
      <c r="J126" s="65"/>
      <c r="K126" s="67"/>
      <c r="L126" s="67"/>
      <c r="M126" s="67"/>
      <c r="N126" s="67"/>
      <c r="O126" s="65"/>
      <c r="P126" s="65"/>
      <c r="Q126" s="65"/>
      <c r="R126" s="62"/>
      <c r="S126" s="62"/>
      <c r="T126" s="71"/>
      <c r="U126" s="8"/>
      <c r="X126" s="62"/>
    </row>
    <row r="127" spans="1:27" ht="11.25" outlineLevel="4" x14ac:dyDescent="0.2">
      <c r="A127" s="138"/>
      <c r="B127" s="139"/>
      <c r="C127" s="139"/>
      <c r="D127" s="140"/>
      <c r="E127" s="146" t="s">
        <v>2</v>
      </c>
      <c r="F127" s="141" t="s">
        <v>222</v>
      </c>
      <c r="G127" s="140"/>
      <c r="H127" s="142">
        <v>102.4366</v>
      </c>
      <c r="I127" s="143"/>
      <c r="J127" s="144"/>
      <c r="K127" s="145"/>
      <c r="L127" s="145"/>
      <c r="M127" s="145"/>
      <c r="N127" s="145"/>
      <c r="O127" s="144"/>
      <c r="P127" s="144"/>
      <c r="Q127" s="144"/>
      <c r="R127" s="140"/>
      <c r="S127" s="140"/>
      <c r="T127" s="139"/>
      <c r="U127" s="6"/>
      <c r="V127" s="8"/>
      <c r="W127" s="8"/>
      <c r="X127" s="62"/>
    </row>
    <row r="128" spans="1:27" ht="7.5" customHeight="1" outlineLevel="4" x14ac:dyDescent="0.15">
      <c r="A128" s="8"/>
      <c r="B128" s="71"/>
      <c r="C128" s="71"/>
      <c r="D128" s="62"/>
      <c r="E128" s="62"/>
      <c r="F128" s="105"/>
      <c r="G128" s="62"/>
      <c r="H128" s="67"/>
      <c r="I128" s="106"/>
      <c r="J128" s="65"/>
      <c r="K128" s="67"/>
      <c r="L128" s="67"/>
      <c r="M128" s="67"/>
      <c r="N128" s="67"/>
      <c r="O128" s="65"/>
      <c r="P128" s="65"/>
      <c r="Q128" s="65"/>
      <c r="R128" s="62"/>
      <c r="S128" s="62"/>
      <c r="T128" s="71"/>
      <c r="U128" s="8"/>
      <c r="X128" s="62"/>
    </row>
    <row r="129" spans="1:27" ht="11.25" outlineLevel="3" x14ac:dyDescent="0.2">
      <c r="A129" s="4"/>
      <c r="B129" s="121"/>
      <c r="C129" s="122">
        <v>25</v>
      </c>
      <c r="D129" s="123" t="s">
        <v>100</v>
      </c>
      <c r="E129" s="124" t="s">
        <v>223</v>
      </c>
      <c r="F129" s="125" t="s">
        <v>224</v>
      </c>
      <c r="G129" s="123" t="s">
        <v>110</v>
      </c>
      <c r="H129" s="126">
        <v>152.28</v>
      </c>
      <c r="I129" s="127">
        <v>0</v>
      </c>
      <c r="J129" s="128">
        <f>H129*I129</f>
        <v>0</v>
      </c>
      <c r="K129" s="126"/>
      <c r="L129" s="126">
        <f>H129*K129</f>
        <v>0</v>
      </c>
      <c r="M129" s="126"/>
      <c r="N129" s="126">
        <f>H129*M129</f>
        <v>0</v>
      </c>
      <c r="O129" s="128">
        <v>21</v>
      </c>
      <c r="P129" s="128">
        <f>J129*(O129/100)</f>
        <v>0</v>
      </c>
      <c r="Q129" s="128">
        <f>J129+P129</f>
        <v>0</v>
      </c>
      <c r="R129" s="129" t="s">
        <v>225</v>
      </c>
      <c r="S129" s="129" t="s">
        <v>105</v>
      </c>
      <c r="T129" s="130">
        <v>1</v>
      </c>
      <c r="U129" s="8"/>
      <c r="V129" s="8"/>
      <c r="W129" s="8"/>
      <c r="X129" s="62"/>
    </row>
    <row r="130" spans="1:27" ht="9.75" outlineLevel="4" x14ac:dyDescent="0.2">
      <c r="A130" s="131"/>
      <c r="B130" s="132"/>
      <c r="C130" s="132"/>
      <c r="D130" s="133"/>
      <c r="E130" s="137" t="s">
        <v>1</v>
      </c>
      <c r="F130" s="157" t="s">
        <v>226</v>
      </c>
      <c r="G130" s="157"/>
      <c r="H130" s="158"/>
      <c r="I130" s="159"/>
      <c r="J130" s="160"/>
      <c r="K130" s="135"/>
      <c r="L130" s="135"/>
      <c r="M130" s="135"/>
      <c r="N130" s="135"/>
      <c r="O130" s="136"/>
      <c r="P130" s="136"/>
      <c r="Q130" s="136"/>
      <c r="R130" s="133"/>
      <c r="S130" s="133"/>
      <c r="T130" s="132"/>
      <c r="U130" s="6"/>
      <c r="V130" s="8"/>
      <c r="W130" s="8"/>
      <c r="X130" s="134" t="str">
        <f>F130</f>
        <v>Zhutnění podloží pod násypy z rostlé horniny třídy těžitelnosti I a II, skupiny 1 až 4 z hornin soudružných a nesoudržných</v>
      </c>
      <c r="Y130" s="9"/>
      <c r="AA130" s="11"/>
    </row>
    <row r="131" spans="1:27" ht="7.5" customHeight="1" outlineLevel="4" x14ac:dyDescent="0.15">
      <c r="B131" s="71"/>
      <c r="C131" s="71"/>
      <c r="D131" s="62"/>
      <c r="E131" s="62"/>
      <c r="F131" s="63"/>
      <c r="G131" s="62"/>
      <c r="H131" s="67"/>
      <c r="I131" s="106"/>
      <c r="J131" s="65"/>
      <c r="K131" s="67"/>
      <c r="L131" s="67"/>
      <c r="M131" s="67"/>
      <c r="N131" s="67"/>
      <c r="O131" s="65"/>
      <c r="P131" s="65"/>
      <c r="Q131" s="65"/>
      <c r="R131" s="62"/>
      <c r="S131" s="62"/>
      <c r="T131" s="71"/>
      <c r="U131" s="8"/>
      <c r="X131" s="62"/>
    </row>
    <row r="132" spans="1:27" ht="11.25" outlineLevel="4" x14ac:dyDescent="0.2">
      <c r="A132" s="138"/>
      <c r="B132" s="139"/>
      <c r="C132" s="139"/>
      <c r="D132" s="140"/>
      <c r="E132" s="146" t="s">
        <v>2</v>
      </c>
      <c r="F132" s="141" t="s">
        <v>227</v>
      </c>
      <c r="G132" s="140"/>
      <c r="H132" s="142">
        <v>152.28</v>
      </c>
      <c r="I132" s="143"/>
      <c r="J132" s="144"/>
      <c r="K132" s="145"/>
      <c r="L132" s="145"/>
      <c r="M132" s="145"/>
      <c r="N132" s="145"/>
      <c r="O132" s="144"/>
      <c r="P132" s="144"/>
      <c r="Q132" s="144"/>
      <c r="R132" s="140"/>
      <c r="S132" s="140"/>
      <c r="T132" s="139"/>
      <c r="U132" s="6"/>
      <c r="V132" s="8"/>
      <c r="W132" s="8"/>
      <c r="X132" s="62"/>
    </row>
    <row r="133" spans="1:27" ht="7.5" customHeight="1" outlineLevel="4" x14ac:dyDescent="0.15">
      <c r="A133" s="8"/>
      <c r="B133" s="71"/>
      <c r="C133" s="71"/>
      <c r="D133" s="62"/>
      <c r="E133" s="62"/>
      <c r="F133" s="105"/>
      <c r="G133" s="62"/>
      <c r="H133" s="67"/>
      <c r="I133" s="106"/>
      <c r="J133" s="65"/>
      <c r="K133" s="67"/>
      <c r="L133" s="67"/>
      <c r="M133" s="67"/>
      <c r="N133" s="67"/>
      <c r="O133" s="65"/>
      <c r="P133" s="65"/>
      <c r="Q133" s="65"/>
      <c r="R133" s="62"/>
      <c r="S133" s="62"/>
      <c r="T133" s="71"/>
      <c r="U133" s="8"/>
      <c r="X133" s="62"/>
    </row>
    <row r="134" spans="1:27" ht="11.25" outlineLevel="3" x14ac:dyDescent="0.2">
      <c r="A134" s="4"/>
      <c r="B134" s="121"/>
      <c r="C134" s="122">
        <v>26</v>
      </c>
      <c r="D134" s="123" t="s">
        <v>100</v>
      </c>
      <c r="E134" s="124" t="s">
        <v>228</v>
      </c>
      <c r="F134" s="125" t="s">
        <v>229</v>
      </c>
      <c r="G134" s="123" t="s">
        <v>110</v>
      </c>
      <c r="H134" s="126">
        <v>144</v>
      </c>
      <c r="I134" s="127">
        <v>0</v>
      </c>
      <c r="J134" s="128">
        <f>H134*I134</f>
        <v>0</v>
      </c>
      <c r="K134" s="126"/>
      <c r="L134" s="126">
        <f>H134*K134</f>
        <v>0</v>
      </c>
      <c r="M134" s="126"/>
      <c r="N134" s="126">
        <f>H134*M134</f>
        <v>0</v>
      </c>
      <c r="O134" s="128">
        <v>21</v>
      </c>
      <c r="P134" s="128">
        <f>J134*(O134/100)</f>
        <v>0</v>
      </c>
      <c r="Q134" s="128">
        <f>J134+P134</f>
        <v>0</v>
      </c>
      <c r="R134" s="129"/>
      <c r="S134" s="129" t="s">
        <v>105</v>
      </c>
      <c r="T134" s="130">
        <v>1</v>
      </c>
      <c r="U134" s="8"/>
      <c r="V134" s="8"/>
      <c r="W134" s="8"/>
      <c r="X134" s="62"/>
    </row>
    <row r="135" spans="1:27" ht="9.75" outlineLevel="4" x14ac:dyDescent="0.2">
      <c r="A135" s="131"/>
      <c r="B135" s="132"/>
      <c r="C135" s="132"/>
      <c r="D135" s="133"/>
      <c r="E135" s="137" t="s">
        <v>1</v>
      </c>
      <c r="F135" s="157" t="s">
        <v>230</v>
      </c>
      <c r="G135" s="157"/>
      <c r="H135" s="158"/>
      <c r="I135" s="159"/>
      <c r="J135" s="160"/>
      <c r="K135" s="135"/>
      <c r="L135" s="135"/>
      <c r="M135" s="135"/>
      <c r="N135" s="135"/>
      <c r="O135" s="136"/>
      <c r="P135" s="136"/>
      <c r="Q135" s="136"/>
      <c r="R135" s="133"/>
      <c r="S135" s="133"/>
      <c r="T135" s="132"/>
      <c r="U135" s="6"/>
      <c r="V135" s="8"/>
      <c r="W135" s="8"/>
      <c r="X135" s="134" t="str">
        <f>F135</f>
        <v>Rozprostření a urovnání ornice v rovině nebo ve svahu sklonu do 1:5 ručně při souvislé ploše, tl. vrstvy do 200 mm</v>
      </c>
      <c r="Y135" s="9"/>
      <c r="AA135" s="11"/>
    </row>
    <row r="136" spans="1:27" ht="7.5" customHeight="1" outlineLevel="4" x14ac:dyDescent="0.15">
      <c r="B136" s="71"/>
      <c r="C136" s="71"/>
      <c r="D136" s="62"/>
      <c r="E136" s="62"/>
      <c r="F136" s="63"/>
      <c r="G136" s="62"/>
      <c r="H136" s="67"/>
      <c r="I136" s="106"/>
      <c r="J136" s="65"/>
      <c r="K136" s="67"/>
      <c r="L136" s="67"/>
      <c r="M136" s="67"/>
      <c r="N136" s="67"/>
      <c r="O136" s="65"/>
      <c r="P136" s="65"/>
      <c r="Q136" s="65"/>
      <c r="R136" s="62"/>
      <c r="S136" s="62"/>
      <c r="T136" s="71"/>
      <c r="U136" s="8"/>
      <c r="X136" s="62"/>
    </row>
    <row r="137" spans="1:27" ht="11.25" outlineLevel="4" x14ac:dyDescent="0.2">
      <c r="A137" s="138"/>
      <c r="B137" s="139"/>
      <c r="C137" s="139"/>
      <c r="D137" s="140"/>
      <c r="E137" s="146" t="s">
        <v>2</v>
      </c>
      <c r="F137" s="141" t="s">
        <v>231</v>
      </c>
      <c r="G137" s="140"/>
      <c r="H137" s="142">
        <v>144</v>
      </c>
      <c r="I137" s="143"/>
      <c r="J137" s="144"/>
      <c r="K137" s="145"/>
      <c r="L137" s="145"/>
      <c r="M137" s="145"/>
      <c r="N137" s="145"/>
      <c r="O137" s="144"/>
      <c r="P137" s="144"/>
      <c r="Q137" s="144"/>
      <c r="R137" s="140"/>
      <c r="S137" s="140"/>
      <c r="T137" s="139"/>
      <c r="U137" s="6"/>
      <c r="V137" s="8"/>
      <c r="W137" s="8"/>
      <c r="X137" s="62"/>
    </row>
    <row r="138" spans="1:27" ht="7.5" customHeight="1" outlineLevel="4" x14ac:dyDescent="0.15">
      <c r="A138" s="8"/>
      <c r="B138" s="71"/>
      <c r="C138" s="71"/>
      <c r="D138" s="62"/>
      <c r="E138" s="62"/>
      <c r="F138" s="105"/>
      <c r="G138" s="62"/>
      <c r="H138" s="67"/>
      <c r="I138" s="106"/>
      <c r="J138" s="65"/>
      <c r="K138" s="67"/>
      <c r="L138" s="67"/>
      <c r="M138" s="67"/>
      <c r="N138" s="67"/>
      <c r="O138" s="65"/>
      <c r="P138" s="65"/>
      <c r="Q138" s="65"/>
      <c r="R138" s="62"/>
      <c r="S138" s="62"/>
      <c r="T138" s="71"/>
      <c r="U138" s="8"/>
      <c r="X138" s="62"/>
    </row>
    <row r="139" spans="1:27" ht="11.25" outlineLevel="3" x14ac:dyDescent="0.2">
      <c r="A139" s="4"/>
      <c r="B139" s="121"/>
      <c r="C139" s="122">
        <v>27</v>
      </c>
      <c r="D139" s="123" t="s">
        <v>100</v>
      </c>
      <c r="E139" s="124" t="s">
        <v>232</v>
      </c>
      <c r="F139" s="125" t="s">
        <v>233</v>
      </c>
      <c r="G139" s="123" t="s">
        <v>110</v>
      </c>
      <c r="H139" s="126">
        <v>144</v>
      </c>
      <c r="I139" s="127">
        <v>0</v>
      </c>
      <c r="J139" s="128">
        <f>H139*I139</f>
        <v>0</v>
      </c>
      <c r="K139" s="126">
        <v>8.0000000000000007E-5</v>
      </c>
      <c r="L139" s="126">
        <f>H139*K139</f>
        <v>1.1520000000000001E-2</v>
      </c>
      <c r="M139" s="126"/>
      <c r="N139" s="126">
        <f>H139*M139</f>
        <v>0</v>
      </c>
      <c r="O139" s="128">
        <v>21</v>
      </c>
      <c r="P139" s="128">
        <f>J139*(O139/100)</f>
        <v>0</v>
      </c>
      <c r="Q139" s="128">
        <f>J139+P139</f>
        <v>0</v>
      </c>
      <c r="R139" s="129"/>
      <c r="S139" s="129" t="s">
        <v>194</v>
      </c>
      <c r="T139" s="130">
        <v>1</v>
      </c>
      <c r="U139" s="8"/>
      <c r="V139" s="8"/>
      <c r="W139" s="8"/>
      <c r="X139" s="62"/>
    </row>
    <row r="140" spans="1:27" ht="9.75" outlineLevel="4" x14ac:dyDescent="0.2">
      <c r="A140" s="131"/>
      <c r="B140" s="132"/>
      <c r="C140" s="132"/>
      <c r="D140" s="133"/>
      <c r="E140" s="137" t="s">
        <v>1</v>
      </c>
      <c r="F140" s="157" t="s">
        <v>234</v>
      </c>
      <c r="G140" s="157"/>
      <c r="H140" s="158"/>
      <c r="I140" s="159"/>
      <c r="J140" s="160"/>
      <c r="K140" s="135"/>
      <c r="L140" s="135"/>
      <c r="M140" s="135"/>
      <c r="N140" s="135"/>
      <c r="O140" s="136"/>
      <c r="P140" s="136"/>
      <c r="Q140" s="136"/>
      <c r="R140" s="133"/>
      <c r="S140" s="133"/>
      <c r="T140" s="132"/>
      <c r="U140" s="6"/>
      <c r="V140" s="8"/>
      <c r="W140" s="8"/>
      <c r="X140" s="134" t="str">
        <f>F140</f>
        <v>Založení trávníku na půdě předem připravené plochy do 1000 m2 předpěstovaným travním kobercem parkového v rovině nebo na svahu do 1:5</v>
      </c>
      <c r="Y140" s="9"/>
      <c r="AA140" s="11"/>
    </row>
    <row r="141" spans="1:27" ht="7.5" customHeight="1" outlineLevel="4" x14ac:dyDescent="0.15">
      <c r="B141" s="71"/>
      <c r="C141" s="71"/>
      <c r="D141" s="62"/>
      <c r="E141" s="62"/>
      <c r="F141" s="63"/>
      <c r="G141" s="62"/>
      <c r="H141" s="67"/>
      <c r="I141" s="106"/>
      <c r="J141" s="65"/>
      <c r="K141" s="67"/>
      <c r="L141" s="67"/>
      <c r="M141" s="67"/>
      <c r="N141" s="67"/>
      <c r="O141" s="65"/>
      <c r="P141" s="65"/>
      <c r="Q141" s="65"/>
      <c r="R141" s="62"/>
      <c r="S141" s="62"/>
      <c r="T141" s="71"/>
      <c r="U141" s="8"/>
      <c r="X141" s="62"/>
    </row>
    <row r="142" spans="1:27" ht="11.25" outlineLevel="3" x14ac:dyDescent="0.2">
      <c r="A142" s="4"/>
      <c r="B142" s="121"/>
      <c r="C142" s="122">
        <v>28</v>
      </c>
      <c r="D142" s="123" t="s">
        <v>209</v>
      </c>
      <c r="E142" s="124" t="s">
        <v>235</v>
      </c>
      <c r="F142" s="125" t="s">
        <v>236</v>
      </c>
      <c r="G142" s="123" t="s">
        <v>110</v>
      </c>
      <c r="H142" s="126">
        <v>151.20000000000002</v>
      </c>
      <c r="I142" s="127">
        <v>0</v>
      </c>
      <c r="J142" s="128">
        <f>H142*I142</f>
        <v>0</v>
      </c>
      <c r="K142" s="126">
        <v>0.02</v>
      </c>
      <c r="L142" s="126">
        <f>H142*K142</f>
        <v>3.0240000000000005</v>
      </c>
      <c r="M142" s="126"/>
      <c r="N142" s="126">
        <f>H142*M142</f>
        <v>0</v>
      </c>
      <c r="O142" s="128">
        <v>21</v>
      </c>
      <c r="P142" s="128">
        <f>J142*(O142/100)</f>
        <v>0</v>
      </c>
      <c r="Q142" s="128">
        <f>J142+P142</f>
        <v>0</v>
      </c>
      <c r="R142" s="129"/>
      <c r="S142" s="129" t="s">
        <v>194</v>
      </c>
      <c r="T142" s="130">
        <v>1</v>
      </c>
      <c r="U142" s="8"/>
      <c r="V142" s="8"/>
      <c r="W142" s="8"/>
      <c r="X142" s="62"/>
    </row>
    <row r="143" spans="1:27" ht="9.75" outlineLevel="4" x14ac:dyDescent="0.2">
      <c r="A143" s="131"/>
      <c r="B143" s="132"/>
      <c r="C143" s="132"/>
      <c r="D143" s="133"/>
      <c r="E143" s="137" t="s">
        <v>1</v>
      </c>
      <c r="F143" s="157" t="s">
        <v>53</v>
      </c>
      <c r="G143" s="157"/>
      <c r="H143" s="158"/>
      <c r="I143" s="159"/>
      <c r="J143" s="160"/>
      <c r="K143" s="135"/>
      <c r="L143" s="135"/>
      <c r="M143" s="135"/>
      <c r="N143" s="135"/>
      <c r="O143" s="136"/>
      <c r="P143" s="136"/>
      <c r="Q143" s="136"/>
      <c r="R143" s="133"/>
      <c r="S143" s="133"/>
      <c r="T143" s="132"/>
      <c r="U143" s="6"/>
      <c r="V143" s="8"/>
      <c r="W143" s="8"/>
      <c r="X143" s="134" t="str">
        <f>F143</f>
        <v>---</v>
      </c>
      <c r="Y143" s="9"/>
      <c r="AA143" s="11"/>
    </row>
    <row r="144" spans="1:27" ht="7.5" customHeight="1" outlineLevel="4" x14ac:dyDescent="0.15">
      <c r="B144" s="71"/>
      <c r="C144" s="71"/>
      <c r="D144" s="62"/>
      <c r="E144" s="62"/>
      <c r="F144" s="63"/>
      <c r="G144" s="62"/>
      <c r="H144" s="67"/>
      <c r="I144" s="106"/>
      <c r="J144" s="65"/>
      <c r="K144" s="67"/>
      <c r="L144" s="67"/>
      <c r="M144" s="67"/>
      <c r="N144" s="67"/>
      <c r="O144" s="65"/>
      <c r="P144" s="65"/>
      <c r="Q144" s="65"/>
      <c r="R144" s="62"/>
      <c r="S144" s="62"/>
      <c r="T144" s="71"/>
      <c r="U144" s="8"/>
      <c r="X144" s="62"/>
    </row>
    <row r="145" spans="1:27" outlineLevel="3" x14ac:dyDescent="0.15">
      <c r="B145" s="6"/>
      <c r="C145" s="6"/>
      <c r="D145" s="6"/>
      <c r="E145" s="6"/>
      <c r="F145" s="6"/>
      <c r="G145" s="6"/>
      <c r="H145" s="6"/>
      <c r="I145" s="8"/>
      <c r="J145" s="8"/>
      <c r="K145" s="6"/>
      <c r="L145" s="6"/>
      <c r="M145" s="6"/>
      <c r="N145" s="6"/>
      <c r="O145" s="6"/>
      <c r="P145" s="8"/>
      <c r="Q145" s="8"/>
      <c r="R145" s="8"/>
      <c r="S145" s="6"/>
      <c r="T145" s="6"/>
      <c r="X145" s="6"/>
    </row>
    <row r="146" spans="1:27" ht="11.25" outlineLevel="2" x14ac:dyDescent="0.2">
      <c r="A146" s="98" t="s">
        <v>77</v>
      </c>
      <c r="B146" s="102">
        <v>3</v>
      </c>
      <c r="C146" s="115"/>
      <c r="D146" s="116" t="s">
        <v>99</v>
      </c>
      <c r="E146" s="116"/>
      <c r="F146" s="117" t="s">
        <v>78</v>
      </c>
      <c r="G146" s="116"/>
      <c r="H146" s="118"/>
      <c r="I146" s="119"/>
      <c r="J146" s="100">
        <f>SUBTOTAL(9,J147:J155)</f>
        <v>0</v>
      </c>
      <c r="K146" s="118"/>
      <c r="L146" s="101">
        <f>SUBTOTAL(9,L147:L155)</f>
        <v>0</v>
      </c>
      <c r="M146" s="118"/>
      <c r="N146" s="101">
        <f>SUBTOTAL(9,N147:N155)</f>
        <v>5.28</v>
      </c>
      <c r="O146" s="120"/>
      <c r="P146" s="100">
        <f>SUBTOTAL(9,P147:P155)</f>
        <v>0</v>
      </c>
      <c r="Q146" s="100">
        <f>SUBTOTAL(9,Q147:Q155)</f>
        <v>0</v>
      </c>
      <c r="R146" s="116"/>
      <c r="S146" s="116"/>
      <c r="T146" s="102">
        <f>SUBTOTAL(9,T147:T155)</f>
        <v>2</v>
      </c>
      <c r="U146" s="6"/>
      <c r="V146" s="8"/>
      <c r="W146" s="8"/>
      <c r="X146" s="62"/>
    </row>
    <row r="147" spans="1:27" ht="11.25" outlineLevel="3" x14ac:dyDescent="0.2">
      <c r="A147" s="4"/>
      <c r="B147" s="121"/>
      <c r="C147" s="122">
        <v>29</v>
      </c>
      <c r="D147" s="123" t="s">
        <v>100</v>
      </c>
      <c r="E147" s="124" t="s">
        <v>237</v>
      </c>
      <c r="F147" s="125" t="s">
        <v>238</v>
      </c>
      <c r="G147" s="123" t="s">
        <v>142</v>
      </c>
      <c r="H147" s="126">
        <v>2.4</v>
      </c>
      <c r="I147" s="127">
        <v>0</v>
      </c>
      <c r="J147" s="128">
        <f>H147*I147</f>
        <v>0</v>
      </c>
      <c r="K147" s="126"/>
      <c r="L147" s="126">
        <f>H147*K147</f>
        <v>0</v>
      </c>
      <c r="M147" s="126">
        <v>2.2000000000000002</v>
      </c>
      <c r="N147" s="126">
        <f>H147*M147</f>
        <v>5.28</v>
      </c>
      <c r="O147" s="128">
        <v>21</v>
      </c>
      <c r="P147" s="128">
        <f>J147*(O147/100)</f>
        <v>0</v>
      </c>
      <c r="Q147" s="128">
        <f>J147+P147</f>
        <v>0</v>
      </c>
      <c r="R147" s="129" t="s">
        <v>239</v>
      </c>
      <c r="S147" s="129" t="s">
        <v>105</v>
      </c>
      <c r="T147" s="130">
        <v>1</v>
      </c>
      <c r="U147" s="8"/>
      <c r="V147" s="8"/>
      <c r="W147" s="8"/>
      <c r="X147" s="62"/>
    </row>
    <row r="148" spans="1:27" ht="9.75" outlineLevel="4" x14ac:dyDescent="0.2">
      <c r="A148" s="131"/>
      <c r="B148" s="132"/>
      <c r="C148" s="132"/>
      <c r="D148" s="133"/>
      <c r="E148" s="137" t="s">
        <v>1</v>
      </c>
      <c r="F148" s="157" t="s">
        <v>240</v>
      </c>
      <c r="G148" s="157"/>
      <c r="H148" s="158"/>
      <c r="I148" s="159"/>
      <c r="J148" s="160"/>
      <c r="K148" s="135"/>
      <c r="L148" s="135"/>
      <c r="M148" s="135"/>
      <c r="N148" s="135"/>
      <c r="O148" s="136"/>
      <c r="P148" s="136"/>
      <c r="Q148" s="136"/>
      <c r="R148" s="133"/>
      <c r="S148" s="133"/>
      <c r="T148" s="132"/>
      <c r="U148" s="6"/>
      <c r="V148" s="8"/>
      <c r="W148" s="8"/>
      <c r="X148" s="134" t="str">
        <f>F148</f>
        <v>Bourání stoky kompletní nebo vybourání otvorů průřezové plochy do 4 m2 ve stokách ze zdiva z prostého betonu</v>
      </c>
      <c r="Y148" s="9"/>
      <c r="AA148" s="11"/>
    </row>
    <row r="149" spans="1:27" ht="7.5" customHeight="1" outlineLevel="4" x14ac:dyDescent="0.15">
      <c r="B149" s="71"/>
      <c r="C149" s="71"/>
      <c r="D149" s="62"/>
      <c r="E149" s="62"/>
      <c r="F149" s="63"/>
      <c r="G149" s="62"/>
      <c r="H149" s="67"/>
      <c r="I149" s="106"/>
      <c r="J149" s="65"/>
      <c r="K149" s="67"/>
      <c r="L149" s="67"/>
      <c r="M149" s="67"/>
      <c r="N149" s="67"/>
      <c r="O149" s="65"/>
      <c r="P149" s="65"/>
      <c r="Q149" s="65"/>
      <c r="R149" s="62"/>
      <c r="S149" s="62"/>
      <c r="T149" s="71"/>
      <c r="U149" s="8"/>
      <c r="X149" s="62"/>
    </row>
    <row r="150" spans="1:27" ht="11.25" outlineLevel="4" x14ac:dyDescent="0.2">
      <c r="A150" s="138"/>
      <c r="B150" s="139"/>
      <c r="C150" s="139"/>
      <c r="D150" s="140"/>
      <c r="E150" s="146" t="s">
        <v>2</v>
      </c>
      <c r="F150" s="141" t="s">
        <v>241</v>
      </c>
      <c r="G150" s="140"/>
      <c r="H150" s="142">
        <v>2.4</v>
      </c>
      <c r="I150" s="143"/>
      <c r="J150" s="144"/>
      <c r="K150" s="145"/>
      <c r="L150" s="145"/>
      <c r="M150" s="145"/>
      <c r="N150" s="145"/>
      <c r="O150" s="144"/>
      <c r="P150" s="144"/>
      <c r="Q150" s="144"/>
      <c r="R150" s="140"/>
      <c r="S150" s="140"/>
      <c r="T150" s="139"/>
      <c r="U150" s="6"/>
      <c r="V150" s="8"/>
      <c r="W150" s="8"/>
      <c r="X150" s="62"/>
    </row>
    <row r="151" spans="1:27" ht="7.5" customHeight="1" outlineLevel="4" x14ac:dyDescent="0.15">
      <c r="A151" s="8"/>
      <c r="B151" s="71"/>
      <c r="C151" s="71"/>
      <c r="D151" s="62"/>
      <c r="E151" s="62"/>
      <c r="F151" s="105"/>
      <c r="G151" s="62"/>
      <c r="H151" s="67"/>
      <c r="I151" s="106"/>
      <c r="J151" s="65"/>
      <c r="K151" s="67"/>
      <c r="L151" s="67"/>
      <c r="M151" s="67"/>
      <c r="N151" s="67"/>
      <c r="O151" s="65"/>
      <c r="P151" s="65"/>
      <c r="Q151" s="65"/>
      <c r="R151" s="62"/>
      <c r="S151" s="62"/>
      <c r="T151" s="71"/>
      <c r="U151" s="8"/>
      <c r="X151" s="62"/>
    </row>
    <row r="152" spans="1:27" ht="11.25" outlineLevel="3" x14ac:dyDescent="0.2">
      <c r="A152" s="4"/>
      <c r="B152" s="121"/>
      <c r="C152" s="122">
        <v>30</v>
      </c>
      <c r="D152" s="123" t="s">
        <v>100</v>
      </c>
      <c r="E152" s="124" t="s">
        <v>242</v>
      </c>
      <c r="F152" s="125" t="s">
        <v>243</v>
      </c>
      <c r="G152" s="123" t="s">
        <v>103</v>
      </c>
      <c r="H152" s="126">
        <v>144</v>
      </c>
      <c r="I152" s="127">
        <v>0</v>
      </c>
      <c r="J152" s="128">
        <f>H152*I152</f>
        <v>0</v>
      </c>
      <c r="K152" s="126"/>
      <c r="L152" s="126">
        <f>H152*K152</f>
        <v>0</v>
      </c>
      <c r="M152" s="126"/>
      <c r="N152" s="126">
        <f>H152*M152</f>
        <v>0</v>
      </c>
      <c r="O152" s="128">
        <v>21</v>
      </c>
      <c r="P152" s="128">
        <f>J152*(O152/100)</f>
        <v>0</v>
      </c>
      <c r="Q152" s="128">
        <f>J152+P152</f>
        <v>0</v>
      </c>
      <c r="R152" s="129" t="s">
        <v>244</v>
      </c>
      <c r="S152" s="129" t="s">
        <v>105</v>
      </c>
      <c r="T152" s="130">
        <v>1</v>
      </c>
      <c r="U152" s="8"/>
      <c r="V152" s="8"/>
      <c r="W152" s="8"/>
      <c r="X152" s="62"/>
    </row>
    <row r="153" spans="1:27" ht="9.75" outlineLevel="4" x14ac:dyDescent="0.2">
      <c r="A153" s="131"/>
      <c r="B153" s="132"/>
      <c r="C153" s="132"/>
      <c r="D153" s="133"/>
      <c r="E153" s="137" t="s">
        <v>1</v>
      </c>
      <c r="F153" s="157" t="s">
        <v>245</v>
      </c>
      <c r="G153" s="157"/>
      <c r="H153" s="158"/>
      <c r="I153" s="159"/>
      <c r="J153" s="160"/>
      <c r="K153" s="135"/>
      <c r="L153" s="135"/>
      <c r="M153" s="135"/>
      <c r="N153" s="135"/>
      <c r="O153" s="136"/>
      <c r="P153" s="136"/>
      <c r="Q153" s="136"/>
      <c r="R153" s="133"/>
      <c r="S153" s="133"/>
      <c r="T153" s="132"/>
      <c r="U153" s="6"/>
      <c r="V153" s="8"/>
      <c r="W153" s="8"/>
      <c r="X153" s="134" t="str">
        <f>F153</f>
        <v>Monitoring stok (kamerový systém) jakékoli výšky nová kanalizace</v>
      </c>
      <c r="Y153" s="9"/>
      <c r="AA153" s="11"/>
    </row>
    <row r="154" spans="1:27" ht="7.5" customHeight="1" outlineLevel="4" x14ac:dyDescent="0.15">
      <c r="B154" s="71"/>
      <c r="C154" s="71"/>
      <c r="D154" s="62"/>
      <c r="E154" s="62"/>
      <c r="F154" s="63"/>
      <c r="G154" s="62"/>
      <c r="H154" s="67"/>
      <c r="I154" s="106"/>
      <c r="J154" s="65"/>
      <c r="K154" s="67"/>
      <c r="L154" s="67"/>
      <c r="M154" s="67"/>
      <c r="N154" s="67"/>
      <c r="O154" s="65"/>
      <c r="P154" s="65"/>
      <c r="Q154" s="65"/>
      <c r="R154" s="62"/>
      <c r="S154" s="62"/>
      <c r="T154" s="71"/>
      <c r="U154" s="8"/>
      <c r="X154" s="62"/>
    </row>
    <row r="155" spans="1:27" outlineLevel="3" x14ac:dyDescent="0.15">
      <c r="B155" s="6"/>
      <c r="C155" s="6"/>
      <c r="D155" s="6"/>
      <c r="E155" s="6"/>
      <c r="F155" s="6"/>
      <c r="G155" s="6"/>
      <c r="H155" s="6"/>
      <c r="I155" s="8"/>
      <c r="J155" s="8"/>
      <c r="K155" s="6"/>
      <c r="L155" s="6"/>
      <c r="M155" s="6"/>
      <c r="N155" s="6"/>
      <c r="O155" s="6"/>
      <c r="P155" s="8"/>
      <c r="Q155" s="8"/>
      <c r="R155" s="8"/>
      <c r="S155" s="6"/>
      <c r="T155" s="6"/>
      <c r="X155" s="6"/>
    </row>
    <row r="156" spans="1:27" ht="11.25" outlineLevel="2" x14ac:dyDescent="0.2">
      <c r="A156" s="98" t="s">
        <v>79</v>
      </c>
      <c r="B156" s="102">
        <v>3</v>
      </c>
      <c r="C156" s="115"/>
      <c r="D156" s="116" t="s">
        <v>99</v>
      </c>
      <c r="E156" s="116"/>
      <c r="F156" s="117" t="s">
        <v>80</v>
      </c>
      <c r="G156" s="116"/>
      <c r="H156" s="118"/>
      <c r="I156" s="119"/>
      <c r="J156" s="100">
        <f>SUBTOTAL(9,J157:J175)</f>
        <v>0</v>
      </c>
      <c r="K156" s="118"/>
      <c r="L156" s="101">
        <f>SUBTOTAL(9,L157:L175)</f>
        <v>0.77051999999999998</v>
      </c>
      <c r="M156" s="118"/>
      <c r="N156" s="101">
        <f>SUBTOTAL(9,N157:N175)</f>
        <v>0</v>
      </c>
      <c r="O156" s="120"/>
      <c r="P156" s="100">
        <f>SUBTOTAL(9,P157:P175)</f>
        <v>0</v>
      </c>
      <c r="Q156" s="100">
        <f>SUBTOTAL(9,Q157:Q175)</f>
        <v>0</v>
      </c>
      <c r="R156" s="116"/>
      <c r="S156" s="116"/>
      <c r="T156" s="102">
        <f>SUBTOTAL(9,T157:T175)</f>
        <v>4</v>
      </c>
      <c r="U156" s="6"/>
      <c r="V156" s="8"/>
      <c r="W156" s="8"/>
      <c r="X156" s="62"/>
    </row>
    <row r="157" spans="1:27" ht="11.25" outlineLevel="3" x14ac:dyDescent="0.2">
      <c r="A157" s="4"/>
      <c r="B157" s="121"/>
      <c r="C157" s="122">
        <v>31</v>
      </c>
      <c r="D157" s="123" t="s">
        <v>100</v>
      </c>
      <c r="E157" s="124" t="s">
        <v>246</v>
      </c>
      <c r="F157" s="125" t="s">
        <v>247</v>
      </c>
      <c r="G157" s="123" t="s">
        <v>142</v>
      </c>
      <c r="H157" s="126">
        <v>15.228000000000003</v>
      </c>
      <c r="I157" s="127">
        <v>0</v>
      </c>
      <c r="J157" s="128">
        <f>H157*I157</f>
        <v>0</v>
      </c>
      <c r="K157" s="126"/>
      <c r="L157" s="126">
        <f>H157*K157</f>
        <v>0</v>
      </c>
      <c r="M157" s="126"/>
      <c r="N157" s="126">
        <f>H157*M157</f>
        <v>0</v>
      </c>
      <c r="O157" s="128">
        <v>21</v>
      </c>
      <c r="P157" s="128">
        <f>J157*(O157/100)</f>
        <v>0</v>
      </c>
      <c r="Q157" s="128">
        <f>J157+P157</f>
        <v>0</v>
      </c>
      <c r="R157" s="129" t="s">
        <v>248</v>
      </c>
      <c r="S157" s="129" t="s">
        <v>105</v>
      </c>
      <c r="T157" s="130">
        <v>1</v>
      </c>
      <c r="U157" s="8"/>
      <c r="V157" s="8"/>
      <c r="W157" s="8"/>
      <c r="X157" s="62"/>
    </row>
    <row r="158" spans="1:27" ht="9.75" outlineLevel="4" x14ac:dyDescent="0.2">
      <c r="A158" s="131"/>
      <c r="B158" s="132"/>
      <c r="C158" s="132"/>
      <c r="D158" s="133"/>
      <c r="E158" s="137" t="s">
        <v>1</v>
      </c>
      <c r="F158" s="157" t="s">
        <v>249</v>
      </c>
      <c r="G158" s="157"/>
      <c r="H158" s="158"/>
      <c r="I158" s="159"/>
      <c r="J158" s="160"/>
      <c r="K158" s="135"/>
      <c r="L158" s="135"/>
      <c r="M158" s="135"/>
      <c r="N158" s="135"/>
      <c r="O158" s="136"/>
      <c r="P158" s="136"/>
      <c r="Q158" s="136"/>
      <c r="R158" s="133"/>
      <c r="S158" s="133"/>
      <c r="T158" s="132"/>
      <c r="U158" s="6"/>
      <c r="V158" s="8"/>
      <c r="W158" s="8"/>
      <c r="X158" s="134" t="str">
        <f>F158</f>
        <v>Lože pod potrubí, stoky a drobné objekty v otevřeném výkopu ze štěrkodrtě 0-63 mm</v>
      </c>
      <c r="Y158" s="9"/>
      <c r="AA158" s="11"/>
    </row>
    <row r="159" spans="1:27" ht="7.5" customHeight="1" outlineLevel="4" x14ac:dyDescent="0.15">
      <c r="B159" s="71"/>
      <c r="C159" s="71"/>
      <c r="D159" s="62"/>
      <c r="E159" s="62"/>
      <c r="F159" s="63"/>
      <c r="G159" s="62"/>
      <c r="H159" s="67"/>
      <c r="I159" s="106"/>
      <c r="J159" s="65"/>
      <c r="K159" s="67"/>
      <c r="L159" s="67"/>
      <c r="M159" s="67"/>
      <c r="N159" s="67"/>
      <c r="O159" s="65"/>
      <c r="P159" s="65"/>
      <c r="Q159" s="65"/>
      <c r="R159" s="62"/>
      <c r="S159" s="62"/>
      <c r="T159" s="71"/>
      <c r="U159" s="8"/>
      <c r="X159" s="62"/>
    </row>
    <row r="160" spans="1:27" ht="11.25" outlineLevel="4" x14ac:dyDescent="0.2">
      <c r="A160" s="138"/>
      <c r="B160" s="139"/>
      <c r="C160" s="139"/>
      <c r="D160" s="140"/>
      <c r="E160" s="146" t="s">
        <v>2</v>
      </c>
      <c r="F160" s="141" t="s">
        <v>250</v>
      </c>
      <c r="G160" s="140"/>
      <c r="H160" s="142">
        <v>15.228000000000003</v>
      </c>
      <c r="I160" s="143"/>
      <c r="J160" s="144"/>
      <c r="K160" s="145"/>
      <c r="L160" s="145"/>
      <c r="M160" s="145"/>
      <c r="N160" s="145"/>
      <c r="O160" s="144"/>
      <c r="P160" s="144"/>
      <c r="Q160" s="144"/>
      <c r="R160" s="140"/>
      <c r="S160" s="140"/>
      <c r="T160" s="139"/>
      <c r="U160" s="6"/>
      <c r="V160" s="8"/>
      <c r="W160" s="8"/>
      <c r="X160" s="62"/>
    </row>
    <row r="161" spans="1:27" ht="7.5" customHeight="1" outlineLevel="4" x14ac:dyDescent="0.15">
      <c r="A161" s="8"/>
      <c r="B161" s="71"/>
      <c r="C161" s="71"/>
      <c r="D161" s="62"/>
      <c r="E161" s="62"/>
      <c r="F161" s="105"/>
      <c r="G161" s="62"/>
      <c r="H161" s="67"/>
      <c r="I161" s="106"/>
      <c r="J161" s="65"/>
      <c r="K161" s="67"/>
      <c r="L161" s="67"/>
      <c r="M161" s="67"/>
      <c r="N161" s="67"/>
      <c r="O161" s="65"/>
      <c r="P161" s="65"/>
      <c r="Q161" s="65"/>
      <c r="R161" s="62"/>
      <c r="S161" s="62"/>
      <c r="T161" s="71"/>
      <c r="U161" s="8"/>
      <c r="X161" s="62"/>
    </row>
    <row r="162" spans="1:27" ht="11.25" outlineLevel="3" x14ac:dyDescent="0.2">
      <c r="A162" s="4"/>
      <c r="B162" s="121"/>
      <c r="C162" s="122">
        <v>32</v>
      </c>
      <c r="D162" s="123" t="s">
        <v>100</v>
      </c>
      <c r="E162" s="124" t="s">
        <v>251</v>
      </c>
      <c r="F162" s="125" t="s">
        <v>252</v>
      </c>
      <c r="G162" s="123" t="s">
        <v>253</v>
      </c>
      <c r="H162" s="126">
        <v>6</v>
      </c>
      <c r="I162" s="127">
        <v>0</v>
      </c>
      <c r="J162" s="128">
        <f>H162*I162</f>
        <v>0</v>
      </c>
      <c r="K162" s="126">
        <v>8.7419999999999998E-2</v>
      </c>
      <c r="L162" s="126">
        <f>H162*K162</f>
        <v>0.52451999999999999</v>
      </c>
      <c r="M162" s="126"/>
      <c r="N162" s="126">
        <f>H162*M162</f>
        <v>0</v>
      </c>
      <c r="O162" s="128">
        <v>21</v>
      </c>
      <c r="P162" s="128">
        <f>J162*(O162/100)</f>
        <v>0</v>
      </c>
      <c r="Q162" s="128">
        <f>J162+P162</f>
        <v>0</v>
      </c>
      <c r="R162" s="129"/>
      <c r="S162" s="129" t="s">
        <v>105</v>
      </c>
      <c r="T162" s="130">
        <v>1</v>
      </c>
      <c r="U162" s="8"/>
      <c r="V162" s="8"/>
      <c r="W162" s="8"/>
      <c r="X162" s="62"/>
    </row>
    <row r="163" spans="1:27" ht="9.75" outlineLevel="4" x14ac:dyDescent="0.2">
      <c r="A163" s="131"/>
      <c r="B163" s="132"/>
      <c r="C163" s="132"/>
      <c r="D163" s="133"/>
      <c r="E163" s="137" t="s">
        <v>1</v>
      </c>
      <c r="F163" s="157" t="s">
        <v>254</v>
      </c>
      <c r="G163" s="157"/>
      <c r="H163" s="158"/>
      <c r="I163" s="159"/>
      <c r="J163" s="160"/>
      <c r="K163" s="135"/>
      <c r="L163" s="135"/>
      <c r="M163" s="135"/>
      <c r="N163" s="135"/>
      <c r="O163" s="136"/>
      <c r="P163" s="136"/>
      <c r="Q163" s="136"/>
      <c r="R163" s="133"/>
      <c r="S163" s="133"/>
      <c r="T163" s="132"/>
      <c r="U163" s="6"/>
      <c r="V163" s="8"/>
      <c r="W163" s="8"/>
      <c r="X163" s="134" t="str">
        <f>F163</f>
        <v>Osazení betonových dílců prstenců nebo rámů pod poklopy a mříže, výšky přes 100 do 200 mm</v>
      </c>
      <c r="Y163" s="9"/>
      <c r="AA163" s="11"/>
    </row>
    <row r="164" spans="1:27" ht="7.5" customHeight="1" outlineLevel="4" x14ac:dyDescent="0.15">
      <c r="B164" s="71"/>
      <c r="C164" s="71"/>
      <c r="D164" s="62"/>
      <c r="E164" s="62"/>
      <c r="F164" s="63"/>
      <c r="G164" s="62"/>
      <c r="H164" s="67"/>
      <c r="I164" s="106"/>
      <c r="J164" s="65"/>
      <c r="K164" s="67"/>
      <c r="L164" s="67"/>
      <c r="M164" s="67"/>
      <c r="N164" s="67"/>
      <c r="O164" s="65"/>
      <c r="P164" s="65"/>
      <c r="Q164" s="65"/>
      <c r="R164" s="62"/>
      <c r="S164" s="62"/>
      <c r="T164" s="71"/>
      <c r="U164" s="8"/>
      <c r="X164" s="62"/>
    </row>
    <row r="165" spans="1:27" ht="11.25" outlineLevel="4" x14ac:dyDescent="0.2">
      <c r="A165" s="138"/>
      <c r="B165" s="139"/>
      <c r="C165" s="139"/>
      <c r="D165" s="140"/>
      <c r="E165" s="146" t="s">
        <v>2</v>
      </c>
      <c r="F165" s="141" t="s">
        <v>255</v>
      </c>
      <c r="G165" s="140"/>
      <c r="H165" s="142">
        <v>6</v>
      </c>
      <c r="I165" s="143"/>
      <c r="J165" s="144"/>
      <c r="K165" s="145"/>
      <c r="L165" s="145"/>
      <c r="M165" s="145"/>
      <c r="N165" s="145"/>
      <c r="O165" s="144"/>
      <c r="P165" s="144"/>
      <c r="Q165" s="144"/>
      <c r="R165" s="140"/>
      <c r="S165" s="140"/>
      <c r="T165" s="139"/>
      <c r="U165" s="6"/>
      <c r="V165" s="8"/>
      <c r="W165" s="8"/>
      <c r="X165" s="62"/>
    </row>
    <row r="166" spans="1:27" ht="7.5" customHeight="1" outlineLevel="4" x14ac:dyDescent="0.15">
      <c r="A166" s="8"/>
      <c r="B166" s="71"/>
      <c r="C166" s="71"/>
      <c r="D166" s="62"/>
      <c r="E166" s="62"/>
      <c r="F166" s="105"/>
      <c r="G166" s="62"/>
      <c r="H166" s="67"/>
      <c r="I166" s="106"/>
      <c r="J166" s="65"/>
      <c r="K166" s="67"/>
      <c r="L166" s="67"/>
      <c r="M166" s="67"/>
      <c r="N166" s="67"/>
      <c r="O166" s="65"/>
      <c r="P166" s="65"/>
      <c r="Q166" s="65"/>
      <c r="R166" s="62"/>
      <c r="S166" s="62"/>
      <c r="T166" s="71"/>
      <c r="U166" s="8"/>
      <c r="X166" s="62"/>
    </row>
    <row r="167" spans="1:27" ht="11.25" outlineLevel="3" x14ac:dyDescent="0.2">
      <c r="A167" s="4"/>
      <c r="B167" s="121"/>
      <c r="C167" s="122">
        <v>33</v>
      </c>
      <c r="D167" s="123" t="s">
        <v>209</v>
      </c>
      <c r="E167" s="124" t="s">
        <v>256</v>
      </c>
      <c r="F167" s="125" t="s">
        <v>257</v>
      </c>
      <c r="G167" s="123" t="s">
        <v>253</v>
      </c>
      <c r="H167" s="126">
        <v>6</v>
      </c>
      <c r="I167" s="127">
        <v>0</v>
      </c>
      <c r="J167" s="128">
        <f>H167*I167</f>
        <v>0</v>
      </c>
      <c r="K167" s="126">
        <v>4.1000000000000002E-2</v>
      </c>
      <c r="L167" s="126">
        <f>H167*K167</f>
        <v>0.246</v>
      </c>
      <c r="M167" s="126"/>
      <c r="N167" s="126">
        <f>H167*M167</f>
        <v>0</v>
      </c>
      <c r="O167" s="128">
        <v>21</v>
      </c>
      <c r="P167" s="128">
        <f>J167*(O167/100)</f>
        <v>0</v>
      </c>
      <c r="Q167" s="128">
        <f>J167+P167</f>
        <v>0</v>
      </c>
      <c r="R167" s="129" t="s">
        <v>258</v>
      </c>
      <c r="S167" s="129" t="s">
        <v>194</v>
      </c>
      <c r="T167" s="130">
        <v>1</v>
      </c>
      <c r="U167" s="8"/>
      <c r="V167" s="8"/>
      <c r="W167" s="8"/>
      <c r="X167" s="62"/>
    </row>
    <row r="168" spans="1:27" ht="9.75" outlineLevel="4" x14ac:dyDescent="0.2">
      <c r="A168" s="131"/>
      <c r="B168" s="132"/>
      <c r="C168" s="132"/>
      <c r="D168" s="133"/>
      <c r="E168" s="137" t="s">
        <v>1</v>
      </c>
      <c r="F168" s="157" t="s">
        <v>53</v>
      </c>
      <c r="G168" s="157"/>
      <c r="H168" s="158"/>
      <c r="I168" s="159"/>
      <c r="J168" s="160"/>
      <c r="K168" s="135"/>
      <c r="L168" s="135"/>
      <c r="M168" s="135"/>
      <c r="N168" s="135"/>
      <c r="O168" s="136"/>
      <c r="P168" s="136"/>
      <c r="Q168" s="136"/>
      <c r="R168" s="133"/>
      <c r="S168" s="133"/>
      <c r="T168" s="132"/>
      <c r="U168" s="6"/>
      <c r="V168" s="8"/>
      <c r="W168" s="8"/>
      <c r="X168" s="134" t="str">
        <f>F168</f>
        <v>---</v>
      </c>
      <c r="Y168" s="9"/>
      <c r="AA168" s="11"/>
    </row>
    <row r="169" spans="1:27" ht="7.5" customHeight="1" outlineLevel="4" x14ac:dyDescent="0.15">
      <c r="B169" s="71"/>
      <c r="C169" s="71"/>
      <c r="D169" s="62"/>
      <c r="E169" s="62"/>
      <c r="F169" s="63"/>
      <c r="G169" s="62"/>
      <c r="H169" s="67"/>
      <c r="I169" s="106"/>
      <c r="J169" s="65"/>
      <c r="K169" s="67"/>
      <c r="L169" s="67"/>
      <c r="M169" s="67"/>
      <c r="N169" s="67"/>
      <c r="O169" s="65"/>
      <c r="P169" s="65"/>
      <c r="Q169" s="65"/>
      <c r="R169" s="62"/>
      <c r="S169" s="62"/>
      <c r="T169" s="71"/>
      <c r="U169" s="8"/>
      <c r="X169" s="62"/>
    </row>
    <row r="170" spans="1:27" ht="11.25" outlineLevel="3" x14ac:dyDescent="0.2">
      <c r="A170" s="4"/>
      <c r="B170" s="121"/>
      <c r="C170" s="122">
        <v>34</v>
      </c>
      <c r="D170" s="123" t="s">
        <v>100</v>
      </c>
      <c r="E170" s="124" t="s">
        <v>259</v>
      </c>
      <c r="F170" s="125" t="s">
        <v>260</v>
      </c>
      <c r="G170" s="123" t="s">
        <v>142</v>
      </c>
      <c r="H170" s="126">
        <v>1.35</v>
      </c>
      <c r="I170" s="127">
        <v>0</v>
      </c>
      <c r="J170" s="128">
        <f>H170*I170</f>
        <v>0</v>
      </c>
      <c r="K170" s="126"/>
      <c r="L170" s="126">
        <f>H170*K170</f>
        <v>0</v>
      </c>
      <c r="M170" s="126"/>
      <c r="N170" s="126">
        <f>H170*M170</f>
        <v>0</v>
      </c>
      <c r="O170" s="128">
        <v>21</v>
      </c>
      <c r="P170" s="128">
        <f>J170*(O170/100)</f>
        <v>0</v>
      </c>
      <c r="Q170" s="128">
        <f>J170+P170</f>
        <v>0</v>
      </c>
      <c r="R170" s="129"/>
      <c r="S170" s="129" t="s">
        <v>105</v>
      </c>
      <c r="T170" s="130">
        <v>1</v>
      </c>
      <c r="U170" s="8"/>
      <c r="V170" s="8"/>
      <c r="W170" s="8"/>
      <c r="X170" s="62"/>
    </row>
    <row r="171" spans="1:27" ht="9.75" outlineLevel="4" x14ac:dyDescent="0.2">
      <c r="A171" s="131"/>
      <c r="B171" s="132"/>
      <c r="C171" s="132"/>
      <c r="D171" s="133"/>
      <c r="E171" s="137" t="s">
        <v>1</v>
      </c>
      <c r="F171" s="157" t="s">
        <v>261</v>
      </c>
      <c r="G171" s="157"/>
      <c r="H171" s="158"/>
      <c r="I171" s="159"/>
      <c r="J171" s="160"/>
      <c r="K171" s="135"/>
      <c r="L171" s="135"/>
      <c r="M171" s="135"/>
      <c r="N171" s="135"/>
      <c r="O171" s="136"/>
      <c r="P171" s="136"/>
      <c r="Q171" s="136"/>
      <c r="R171" s="133"/>
      <c r="S171" s="133"/>
      <c r="T171" s="132"/>
      <c r="U171" s="6"/>
      <c r="V171" s="8"/>
      <c r="W171" s="8"/>
      <c r="X171" s="134" t="str">
        <f>F171</f>
        <v>Podkladní a zajišťovací konstrukce z betonu prostého v otevřeném výkopu bez zvýšených nároků na prostředí desky pod potrubí, stoky a drobné objekty z betonu tř. C 12/15</v>
      </c>
      <c r="Y171" s="9"/>
      <c r="AA171" s="11"/>
    </row>
    <row r="172" spans="1:27" ht="7.5" customHeight="1" outlineLevel="4" x14ac:dyDescent="0.15">
      <c r="B172" s="71"/>
      <c r="C172" s="71"/>
      <c r="D172" s="62"/>
      <c r="E172" s="62"/>
      <c r="F172" s="63"/>
      <c r="G172" s="62"/>
      <c r="H172" s="67"/>
      <c r="I172" s="106"/>
      <c r="J172" s="65"/>
      <c r="K172" s="67"/>
      <c r="L172" s="67"/>
      <c r="M172" s="67"/>
      <c r="N172" s="67"/>
      <c r="O172" s="65"/>
      <c r="P172" s="65"/>
      <c r="Q172" s="65"/>
      <c r="R172" s="62"/>
      <c r="S172" s="62"/>
      <c r="T172" s="71"/>
      <c r="U172" s="8"/>
      <c r="X172" s="62"/>
    </row>
    <row r="173" spans="1:27" ht="11.25" outlineLevel="4" x14ac:dyDescent="0.2">
      <c r="A173" s="138"/>
      <c r="B173" s="139"/>
      <c r="C173" s="139"/>
      <c r="D173" s="140"/>
      <c r="E173" s="146" t="s">
        <v>2</v>
      </c>
      <c r="F173" s="141" t="s">
        <v>262</v>
      </c>
      <c r="G173" s="140"/>
      <c r="H173" s="142">
        <v>1.35</v>
      </c>
      <c r="I173" s="143"/>
      <c r="J173" s="144"/>
      <c r="K173" s="145"/>
      <c r="L173" s="145"/>
      <c r="M173" s="145"/>
      <c r="N173" s="145"/>
      <c r="O173" s="144"/>
      <c r="P173" s="144"/>
      <c r="Q173" s="144"/>
      <c r="R173" s="140"/>
      <c r="S173" s="140"/>
      <c r="T173" s="139"/>
      <c r="U173" s="6"/>
      <c r="V173" s="8"/>
      <c r="W173" s="8"/>
      <c r="X173" s="62"/>
    </row>
    <row r="174" spans="1:27" ht="7.5" customHeight="1" outlineLevel="4" x14ac:dyDescent="0.15">
      <c r="A174" s="8"/>
      <c r="B174" s="71"/>
      <c r="C174" s="71"/>
      <c r="D174" s="62"/>
      <c r="E174" s="62"/>
      <c r="F174" s="105"/>
      <c r="G174" s="62"/>
      <c r="H174" s="67"/>
      <c r="I174" s="106"/>
      <c r="J174" s="65"/>
      <c r="K174" s="67"/>
      <c r="L174" s="67"/>
      <c r="M174" s="67"/>
      <c r="N174" s="67"/>
      <c r="O174" s="65"/>
      <c r="P174" s="65"/>
      <c r="Q174" s="65"/>
      <c r="R174" s="62"/>
      <c r="S174" s="62"/>
      <c r="T174" s="71"/>
      <c r="U174" s="8"/>
      <c r="X174" s="62"/>
    </row>
    <row r="175" spans="1:27" outlineLevel="3" x14ac:dyDescent="0.15">
      <c r="B175" s="6"/>
      <c r="C175" s="6"/>
      <c r="D175" s="6"/>
      <c r="E175" s="6"/>
      <c r="F175" s="6"/>
      <c r="G175" s="6"/>
      <c r="H175" s="6"/>
      <c r="I175" s="8"/>
      <c r="J175" s="8"/>
      <c r="K175" s="6"/>
      <c r="L175" s="6"/>
      <c r="M175" s="6"/>
      <c r="N175" s="6"/>
      <c r="O175" s="6"/>
      <c r="P175" s="8"/>
      <c r="Q175" s="8"/>
      <c r="R175" s="8"/>
      <c r="S175" s="6"/>
      <c r="T175" s="6"/>
      <c r="X175" s="6"/>
    </row>
    <row r="176" spans="1:27" ht="11.25" outlineLevel="2" x14ac:dyDescent="0.2">
      <c r="A176" s="98" t="s">
        <v>81</v>
      </c>
      <c r="B176" s="102">
        <v>3</v>
      </c>
      <c r="C176" s="115"/>
      <c r="D176" s="116" t="s">
        <v>99</v>
      </c>
      <c r="E176" s="116"/>
      <c r="F176" s="117" t="s">
        <v>82</v>
      </c>
      <c r="G176" s="116"/>
      <c r="H176" s="118"/>
      <c r="I176" s="119"/>
      <c r="J176" s="100">
        <f>SUBTOTAL(9,J177:J212)</f>
        <v>0</v>
      </c>
      <c r="K176" s="118"/>
      <c r="L176" s="101">
        <f>SUBTOTAL(9,L177:L212)</f>
        <v>8.5992599999999992</v>
      </c>
      <c r="M176" s="118"/>
      <c r="N176" s="101">
        <f>SUBTOTAL(9,N177:N212)</f>
        <v>0</v>
      </c>
      <c r="O176" s="120"/>
      <c r="P176" s="100">
        <f>SUBTOTAL(9,P177:P212)</f>
        <v>0</v>
      </c>
      <c r="Q176" s="100">
        <f>SUBTOTAL(9,Q177:Q212)</f>
        <v>0</v>
      </c>
      <c r="R176" s="116"/>
      <c r="S176" s="116"/>
      <c r="T176" s="102">
        <f>SUBTOTAL(9,T177:T212)</f>
        <v>7</v>
      </c>
      <c r="U176" s="6"/>
      <c r="V176" s="8"/>
      <c r="W176" s="8"/>
      <c r="X176" s="62"/>
    </row>
    <row r="177" spans="1:27" ht="11.25" outlineLevel="3" x14ac:dyDescent="0.2">
      <c r="A177" s="4"/>
      <c r="B177" s="121"/>
      <c r="C177" s="122">
        <v>35</v>
      </c>
      <c r="D177" s="123" t="s">
        <v>100</v>
      </c>
      <c r="E177" s="124" t="s">
        <v>263</v>
      </c>
      <c r="F177" s="125" t="s">
        <v>264</v>
      </c>
      <c r="G177" s="123" t="s">
        <v>110</v>
      </c>
      <c r="H177" s="126">
        <v>2.4</v>
      </c>
      <c r="I177" s="127">
        <v>0</v>
      </c>
      <c r="J177" s="128">
        <f>H177*I177</f>
        <v>0</v>
      </c>
      <c r="K177" s="126">
        <v>0.10100000000000001</v>
      </c>
      <c r="L177" s="126">
        <f>H177*K177</f>
        <v>0.2424</v>
      </c>
      <c r="M177" s="126"/>
      <c r="N177" s="126">
        <f>H177*M177</f>
        <v>0</v>
      </c>
      <c r="O177" s="128">
        <v>21</v>
      </c>
      <c r="P177" s="128">
        <f>J177*(O177/100)</f>
        <v>0</v>
      </c>
      <c r="Q177" s="128">
        <f>J177+P177</f>
        <v>0</v>
      </c>
      <c r="R177" s="129" t="s">
        <v>265</v>
      </c>
      <c r="S177" s="129" t="s">
        <v>105</v>
      </c>
      <c r="T177" s="130">
        <v>1</v>
      </c>
      <c r="U177" s="8"/>
      <c r="V177" s="8"/>
      <c r="W177" s="8"/>
      <c r="X177" s="62"/>
    </row>
    <row r="178" spans="1:27" ht="19.5" outlineLevel="4" x14ac:dyDescent="0.2">
      <c r="A178" s="131"/>
      <c r="B178" s="132"/>
      <c r="C178" s="132"/>
      <c r="D178" s="133"/>
      <c r="E178" s="137" t="s">
        <v>1</v>
      </c>
      <c r="F178" s="157" t="s">
        <v>266</v>
      </c>
      <c r="G178" s="157"/>
      <c r="H178" s="158"/>
      <c r="I178" s="159"/>
      <c r="J178" s="160"/>
      <c r="K178" s="135"/>
      <c r="L178" s="135"/>
      <c r="M178" s="135"/>
      <c r="N178" s="135"/>
      <c r="O178" s="136"/>
      <c r="P178" s="136"/>
      <c r="Q178" s="136"/>
      <c r="R178" s="133"/>
      <c r="S178" s="133"/>
      <c r="T178" s="132"/>
      <c r="U178" s="6"/>
      <c r="V178" s="8"/>
      <c r="W178" s="8"/>
      <c r="X178" s="134" t="str">
        <f>F178</f>
        <v>Kladení dlažby z betonových nebo kameninových dlaždic komunikací pro pěší s vyplněním spár a se smetením přebytečného materiálu na vzdálenost do 3 m s ložem z kameniva těženého tl. do 30 mm velikosti dlaždic do 0,09 m2 (bez zámku), pro plochy do 50 m2</v>
      </c>
      <c r="Y178" s="9"/>
      <c r="AA178" s="11"/>
    </row>
    <row r="179" spans="1:27" ht="7.5" customHeight="1" outlineLevel="4" x14ac:dyDescent="0.15">
      <c r="B179" s="71"/>
      <c r="C179" s="71"/>
      <c r="D179" s="62"/>
      <c r="E179" s="62"/>
      <c r="F179" s="63"/>
      <c r="G179" s="62"/>
      <c r="H179" s="67"/>
      <c r="I179" s="106"/>
      <c r="J179" s="65"/>
      <c r="K179" s="67"/>
      <c r="L179" s="67"/>
      <c r="M179" s="67"/>
      <c r="N179" s="67"/>
      <c r="O179" s="65"/>
      <c r="P179" s="65"/>
      <c r="Q179" s="65"/>
      <c r="R179" s="62"/>
      <c r="S179" s="62"/>
      <c r="T179" s="71"/>
      <c r="U179" s="8"/>
      <c r="X179" s="62"/>
    </row>
    <row r="180" spans="1:27" ht="11.25" outlineLevel="4" x14ac:dyDescent="0.2">
      <c r="A180" s="138"/>
      <c r="B180" s="139"/>
      <c r="C180" s="139"/>
      <c r="D180" s="140"/>
      <c r="E180" s="146" t="s">
        <v>2</v>
      </c>
      <c r="F180" s="141" t="s">
        <v>131</v>
      </c>
      <c r="G180" s="140"/>
      <c r="H180" s="142">
        <v>2.4</v>
      </c>
      <c r="I180" s="143"/>
      <c r="J180" s="144"/>
      <c r="K180" s="145"/>
      <c r="L180" s="145"/>
      <c r="M180" s="145"/>
      <c r="N180" s="145"/>
      <c r="O180" s="144"/>
      <c r="P180" s="144"/>
      <c r="Q180" s="144"/>
      <c r="R180" s="140"/>
      <c r="S180" s="140"/>
      <c r="T180" s="139"/>
      <c r="U180" s="6"/>
      <c r="V180" s="8"/>
      <c r="W180" s="8"/>
      <c r="X180" s="62"/>
    </row>
    <row r="181" spans="1:27" ht="7.5" customHeight="1" outlineLevel="4" x14ac:dyDescent="0.15">
      <c r="A181" s="8"/>
      <c r="B181" s="71"/>
      <c r="C181" s="71"/>
      <c r="D181" s="62"/>
      <c r="E181" s="62"/>
      <c r="F181" s="105"/>
      <c r="G181" s="62"/>
      <c r="H181" s="67"/>
      <c r="I181" s="106"/>
      <c r="J181" s="65"/>
      <c r="K181" s="67"/>
      <c r="L181" s="67"/>
      <c r="M181" s="67"/>
      <c r="N181" s="67"/>
      <c r="O181" s="65"/>
      <c r="P181" s="65"/>
      <c r="Q181" s="65"/>
      <c r="R181" s="62"/>
      <c r="S181" s="62"/>
      <c r="T181" s="71"/>
      <c r="U181" s="8"/>
      <c r="X181" s="62"/>
    </row>
    <row r="182" spans="1:27" ht="11.25" outlineLevel="3" x14ac:dyDescent="0.2">
      <c r="A182" s="4"/>
      <c r="B182" s="121"/>
      <c r="C182" s="122">
        <v>36</v>
      </c>
      <c r="D182" s="123" t="s">
        <v>100</v>
      </c>
      <c r="E182" s="124" t="s">
        <v>267</v>
      </c>
      <c r="F182" s="125" t="s">
        <v>268</v>
      </c>
      <c r="G182" s="123" t="s">
        <v>110</v>
      </c>
      <c r="H182" s="126">
        <v>2.4</v>
      </c>
      <c r="I182" s="127">
        <v>0</v>
      </c>
      <c r="J182" s="128">
        <f>H182*I182</f>
        <v>0</v>
      </c>
      <c r="K182" s="126">
        <v>0.34499999999999997</v>
      </c>
      <c r="L182" s="126">
        <f>H182*K182</f>
        <v>0.82799999999999996</v>
      </c>
      <c r="M182" s="126"/>
      <c r="N182" s="126">
        <f>H182*M182</f>
        <v>0</v>
      </c>
      <c r="O182" s="128">
        <v>21</v>
      </c>
      <c r="P182" s="128">
        <f>J182*(O182/100)</f>
        <v>0</v>
      </c>
      <c r="Q182" s="128">
        <f>J182+P182</f>
        <v>0</v>
      </c>
      <c r="R182" s="129" t="s">
        <v>269</v>
      </c>
      <c r="S182" s="129" t="s">
        <v>105</v>
      </c>
      <c r="T182" s="130">
        <v>1</v>
      </c>
      <c r="U182" s="8"/>
      <c r="V182" s="8"/>
      <c r="W182" s="8"/>
      <c r="X182" s="62"/>
    </row>
    <row r="183" spans="1:27" ht="9.75" outlineLevel="4" x14ac:dyDescent="0.2">
      <c r="A183" s="131"/>
      <c r="B183" s="132"/>
      <c r="C183" s="132"/>
      <c r="D183" s="133"/>
      <c r="E183" s="137" t="s">
        <v>1</v>
      </c>
      <c r="F183" s="157" t="s">
        <v>270</v>
      </c>
      <c r="G183" s="157"/>
      <c r="H183" s="158"/>
      <c r="I183" s="159"/>
      <c r="J183" s="160"/>
      <c r="K183" s="135"/>
      <c r="L183" s="135"/>
      <c r="M183" s="135"/>
      <c r="N183" s="135"/>
      <c r="O183" s="136"/>
      <c r="P183" s="136"/>
      <c r="Q183" s="136"/>
      <c r="R183" s="133"/>
      <c r="S183" s="133"/>
      <c r="T183" s="132"/>
      <c r="U183" s="6"/>
      <c r="V183" s="8"/>
      <c r="W183" s="8"/>
      <c r="X183" s="134" t="str">
        <f>F183</f>
        <v>Vyspravení podkladu po překopech inženýrských sítí plochy do 15 m2 s rozprostřením a zhutněním štěrkodrtí tl. 150 mm</v>
      </c>
      <c r="Y183" s="9"/>
      <c r="AA183" s="11"/>
    </row>
    <row r="184" spans="1:27" ht="7.5" customHeight="1" outlineLevel="4" x14ac:dyDescent="0.15">
      <c r="B184" s="71"/>
      <c r="C184" s="71"/>
      <c r="D184" s="62"/>
      <c r="E184" s="62"/>
      <c r="F184" s="63"/>
      <c r="G184" s="62"/>
      <c r="H184" s="67"/>
      <c r="I184" s="106"/>
      <c r="J184" s="65"/>
      <c r="K184" s="67"/>
      <c r="L184" s="67"/>
      <c r="M184" s="67"/>
      <c r="N184" s="67"/>
      <c r="O184" s="65"/>
      <c r="P184" s="65"/>
      <c r="Q184" s="65"/>
      <c r="R184" s="62"/>
      <c r="S184" s="62"/>
      <c r="T184" s="71"/>
      <c r="U184" s="8"/>
      <c r="X184" s="62"/>
    </row>
    <row r="185" spans="1:27" ht="11.25" outlineLevel="4" x14ac:dyDescent="0.2">
      <c r="A185" s="138"/>
      <c r="B185" s="139"/>
      <c r="C185" s="139"/>
      <c r="D185" s="140"/>
      <c r="E185" s="146" t="s">
        <v>2</v>
      </c>
      <c r="F185" s="141" t="s">
        <v>126</v>
      </c>
      <c r="G185" s="140"/>
      <c r="H185" s="142">
        <v>2.4</v>
      </c>
      <c r="I185" s="143"/>
      <c r="J185" s="144"/>
      <c r="K185" s="145"/>
      <c r="L185" s="145"/>
      <c r="M185" s="145"/>
      <c r="N185" s="145"/>
      <c r="O185" s="144"/>
      <c r="P185" s="144"/>
      <c r="Q185" s="144"/>
      <c r="R185" s="140"/>
      <c r="S185" s="140"/>
      <c r="T185" s="139"/>
      <c r="U185" s="6"/>
      <c r="V185" s="8"/>
      <c r="W185" s="8"/>
      <c r="X185" s="62"/>
    </row>
    <row r="186" spans="1:27" ht="7.5" customHeight="1" outlineLevel="4" x14ac:dyDescent="0.15">
      <c r="A186" s="8"/>
      <c r="B186" s="71"/>
      <c r="C186" s="71"/>
      <c r="D186" s="62"/>
      <c r="E186" s="62"/>
      <c r="F186" s="105"/>
      <c r="G186" s="62"/>
      <c r="H186" s="67"/>
      <c r="I186" s="106"/>
      <c r="J186" s="65"/>
      <c r="K186" s="67"/>
      <c r="L186" s="67"/>
      <c r="M186" s="67"/>
      <c r="N186" s="67"/>
      <c r="O186" s="65"/>
      <c r="P186" s="65"/>
      <c r="Q186" s="65"/>
      <c r="R186" s="62"/>
      <c r="S186" s="62"/>
      <c r="T186" s="71"/>
      <c r="U186" s="8"/>
      <c r="X186" s="62"/>
    </row>
    <row r="187" spans="1:27" ht="22.5" outlineLevel="3" x14ac:dyDescent="0.2">
      <c r="A187" s="4"/>
      <c r="B187" s="121"/>
      <c r="C187" s="122">
        <v>37</v>
      </c>
      <c r="D187" s="123" t="s">
        <v>100</v>
      </c>
      <c r="E187" s="124" t="s">
        <v>271</v>
      </c>
      <c r="F187" s="125" t="s">
        <v>272</v>
      </c>
      <c r="G187" s="123" t="s">
        <v>110</v>
      </c>
      <c r="H187" s="126">
        <v>9</v>
      </c>
      <c r="I187" s="127">
        <v>0</v>
      </c>
      <c r="J187" s="128">
        <f>H187*I187</f>
        <v>0</v>
      </c>
      <c r="K187" s="126">
        <v>0.12966</v>
      </c>
      <c r="L187" s="126">
        <f>H187*K187</f>
        <v>1.1669399999999999</v>
      </c>
      <c r="M187" s="126"/>
      <c r="N187" s="126">
        <f>H187*M187</f>
        <v>0</v>
      </c>
      <c r="O187" s="128">
        <v>21</v>
      </c>
      <c r="P187" s="128">
        <f>J187*(O187/100)</f>
        <v>0</v>
      </c>
      <c r="Q187" s="128">
        <f>J187+P187</f>
        <v>0</v>
      </c>
      <c r="R187" s="129" t="s">
        <v>273</v>
      </c>
      <c r="S187" s="129" t="s">
        <v>105</v>
      </c>
      <c r="T187" s="130">
        <v>1</v>
      </c>
      <c r="U187" s="8"/>
      <c r="V187" s="8"/>
      <c r="W187" s="8"/>
      <c r="X187" s="62"/>
    </row>
    <row r="188" spans="1:27" ht="9.75" outlineLevel="4" x14ac:dyDescent="0.2">
      <c r="A188" s="131"/>
      <c r="B188" s="132"/>
      <c r="C188" s="132"/>
      <c r="D188" s="133"/>
      <c r="E188" s="137" t="s">
        <v>1</v>
      </c>
      <c r="F188" s="157" t="s">
        <v>274</v>
      </c>
      <c r="G188" s="157"/>
      <c r="H188" s="158"/>
      <c r="I188" s="159"/>
      <c r="J188" s="160"/>
      <c r="K188" s="135"/>
      <c r="L188" s="135"/>
      <c r="M188" s="135"/>
      <c r="N188" s="135"/>
      <c r="O188" s="136"/>
      <c r="P188" s="136"/>
      <c r="Q188" s="136"/>
      <c r="R188" s="133"/>
      <c r="S188" s="133"/>
      <c r="T188" s="132"/>
      <c r="U188" s="6"/>
      <c r="V188" s="8"/>
      <c r="W188" s="8"/>
      <c r="X188" s="134" t="str">
        <f>F188</f>
        <v>Vyspravení krytu komunikací po překopech inženýrských sítí plochy do 15 m2 asfaltovým betonem ACO (AB), po zhutnění tl. přes 30 do 50 mm</v>
      </c>
      <c r="Y188" s="9"/>
      <c r="AA188" s="11"/>
    </row>
    <row r="189" spans="1:27" ht="7.5" customHeight="1" outlineLevel="4" x14ac:dyDescent="0.15">
      <c r="B189" s="71"/>
      <c r="C189" s="71"/>
      <c r="D189" s="62"/>
      <c r="E189" s="62"/>
      <c r="F189" s="63"/>
      <c r="G189" s="62"/>
      <c r="H189" s="67"/>
      <c r="I189" s="106"/>
      <c r="J189" s="65"/>
      <c r="K189" s="67"/>
      <c r="L189" s="67"/>
      <c r="M189" s="67"/>
      <c r="N189" s="67"/>
      <c r="O189" s="65"/>
      <c r="P189" s="65"/>
      <c r="Q189" s="65"/>
      <c r="R189" s="62"/>
      <c r="S189" s="62"/>
      <c r="T189" s="71"/>
      <c r="U189" s="8"/>
      <c r="X189" s="62"/>
    </row>
    <row r="190" spans="1:27" ht="11.25" outlineLevel="4" x14ac:dyDescent="0.2">
      <c r="A190" s="138"/>
      <c r="B190" s="139"/>
      <c r="C190" s="139"/>
      <c r="D190" s="140"/>
      <c r="E190" s="146" t="s">
        <v>2</v>
      </c>
      <c r="F190" s="141" t="s">
        <v>275</v>
      </c>
      <c r="G190" s="140"/>
      <c r="H190" s="142">
        <v>9</v>
      </c>
      <c r="I190" s="143"/>
      <c r="J190" s="144"/>
      <c r="K190" s="145"/>
      <c r="L190" s="145"/>
      <c r="M190" s="145"/>
      <c r="N190" s="145"/>
      <c r="O190" s="144"/>
      <c r="P190" s="144"/>
      <c r="Q190" s="144"/>
      <c r="R190" s="140"/>
      <c r="S190" s="140"/>
      <c r="T190" s="139"/>
      <c r="U190" s="6"/>
      <c r="V190" s="8"/>
      <c r="W190" s="8"/>
      <c r="X190" s="62"/>
    </row>
    <row r="191" spans="1:27" ht="7.5" customHeight="1" outlineLevel="4" x14ac:dyDescent="0.15">
      <c r="A191" s="8"/>
      <c r="B191" s="71"/>
      <c r="C191" s="71"/>
      <c r="D191" s="62"/>
      <c r="E191" s="62"/>
      <c r="F191" s="105"/>
      <c r="G191" s="62"/>
      <c r="H191" s="67"/>
      <c r="I191" s="106"/>
      <c r="J191" s="65"/>
      <c r="K191" s="67"/>
      <c r="L191" s="67"/>
      <c r="M191" s="67"/>
      <c r="N191" s="67"/>
      <c r="O191" s="65"/>
      <c r="P191" s="65"/>
      <c r="Q191" s="65"/>
      <c r="R191" s="62"/>
      <c r="S191" s="62"/>
      <c r="T191" s="71"/>
      <c r="U191" s="8"/>
      <c r="X191" s="62"/>
    </row>
    <row r="192" spans="1:27" ht="11.25" outlineLevel="3" x14ac:dyDescent="0.2">
      <c r="A192" s="4"/>
      <c r="B192" s="121"/>
      <c r="C192" s="122">
        <v>38</v>
      </c>
      <c r="D192" s="123" t="s">
        <v>100</v>
      </c>
      <c r="E192" s="124" t="s">
        <v>276</v>
      </c>
      <c r="F192" s="125" t="s">
        <v>277</v>
      </c>
      <c r="G192" s="123" t="s">
        <v>110</v>
      </c>
      <c r="H192" s="126">
        <v>9</v>
      </c>
      <c r="I192" s="127">
        <v>0</v>
      </c>
      <c r="J192" s="128">
        <f>H192*I192</f>
        <v>0</v>
      </c>
      <c r="K192" s="126"/>
      <c r="L192" s="126">
        <f>H192*K192</f>
        <v>0</v>
      </c>
      <c r="M192" s="126"/>
      <c r="N192" s="126">
        <f>H192*M192</f>
        <v>0</v>
      </c>
      <c r="O192" s="128">
        <v>21</v>
      </c>
      <c r="P192" s="128">
        <f>J192*(O192/100)</f>
        <v>0</v>
      </c>
      <c r="Q192" s="128">
        <f>J192+P192</f>
        <v>0</v>
      </c>
      <c r="R192" s="129" t="s">
        <v>278</v>
      </c>
      <c r="S192" s="129" t="s">
        <v>105</v>
      </c>
      <c r="T192" s="130">
        <v>1</v>
      </c>
      <c r="U192" s="8"/>
      <c r="V192" s="8"/>
      <c r="W192" s="8"/>
      <c r="X192" s="62"/>
    </row>
    <row r="193" spans="1:27" ht="9.75" outlineLevel="4" x14ac:dyDescent="0.2">
      <c r="A193" s="131"/>
      <c r="B193" s="132"/>
      <c r="C193" s="132"/>
      <c r="D193" s="133"/>
      <c r="E193" s="137" t="s">
        <v>1</v>
      </c>
      <c r="F193" s="157" t="s">
        <v>279</v>
      </c>
      <c r="G193" s="157"/>
      <c r="H193" s="158"/>
      <c r="I193" s="159"/>
      <c r="J193" s="160"/>
      <c r="K193" s="135"/>
      <c r="L193" s="135"/>
      <c r="M193" s="135"/>
      <c r="N193" s="135"/>
      <c r="O193" s="136"/>
      <c r="P193" s="136"/>
      <c r="Q193" s="136"/>
      <c r="R193" s="133"/>
      <c r="S193" s="133"/>
      <c r="T193" s="132"/>
      <c r="U193" s="6"/>
      <c r="V193" s="8"/>
      <c r="W193" s="8"/>
      <c r="X193" s="134" t="str">
        <f>F193</f>
        <v>Postřik infiltrační PI z asfaltu silničního s posypem kamenivem, v množství 1,50 kg/m2</v>
      </c>
      <c r="Y193" s="9"/>
      <c r="AA193" s="11"/>
    </row>
    <row r="194" spans="1:27" ht="7.5" customHeight="1" outlineLevel="4" x14ac:dyDescent="0.15">
      <c r="B194" s="71"/>
      <c r="C194" s="71"/>
      <c r="D194" s="62"/>
      <c r="E194" s="62"/>
      <c r="F194" s="63"/>
      <c r="G194" s="62"/>
      <c r="H194" s="67"/>
      <c r="I194" s="106"/>
      <c r="J194" s="65"/>
      <c r="K194" s="67"/>
      <c r="L194" s="67"/>
      <c r="M194" s="67"/>
      <c r="N194" s="67"/>
      <c r="O194" s="65"/>
      <c r="P194" s="65"/>
      <c r="Q194" s="65"/>
      <c r="R194" s="62"/>
      <c r="S194" s="62"/>
      <c r="T194" s="71"/>
      <c r="U194" s="8"/>
      <c r="X194" s="62"/>
    </row>
    <row r="195" spans="1:27" ht="11.25" outlineLevel="4" x14ac:dyDescent="0.2">
      <c r="A195" s="138"/>
      <c r="B195" s="139"/>
      <c r="C195" s="139"/>
      <c r="D195" s="140"/>
      <c r="E195" s="146" t="s">
        <v>2</v>
      </c>
      <c r="F195" s="141" t="s">
        <v>275</v>
      </c>
      <c r="G195" s="140"/>
      <c r="H195" s="142">
        <v>9</v>
      </c>
      <c r="I195" s="143"/>
      <c r="J195" s="144"/>
      <c r="K195" s="145"/>
      <c r="L195" s="145"/>
      <c r="M195" s="145"/>
      <c r="N195" s="145"/>
      <c r="O195" s="144"/>
      <c r="P195" s="144"/>
      <c r="Q195" s="144"/>
      <c r="R195" s="140"/>
      <c r="S195" s="140"/>
      <c r="T195" s="139"/>
      <c r="U195" s="6"/>
      <c r="V195" s="8"/>
      <c r="W195" s="8"/>
      <c r="X195" s="62"/>
    </row>
    <row r="196" spans="1:27" ht="7.5" customHeight="1" outlineLevel="4" x14ac:dyDescent="0.15">
      <c r="A196" s="8"/>
      <c r="B196" s="71"/>
      <c r="C196" s="71"/>
      <c r="D196" s="62"/>
      <c r="E196" s="62"/>
      <c r="F196" s="105"/>
      <c r="G196" s="62"/>
      <c r="H196" s="67"/>
      <c r="I196" s="106"/>
      <c r="J196" s="65"/>
      <c r="K196" s="67"/>
      <c r="L196" s="67"/>
      <c r="M196" s="67"/>
      <c r="N196" s="67"/>
      <c r="O196" s="65"/>
      <c r="P196" s="65"/>
      <c r="Q196" s="65"/>
      <c r="R196" s="62"/>
      <c r="S196" s="62"/>
      <c r="T196" s="71"/>
      <c r="U196" s="8"/>
      <c r="X196" s="62"/>
    </row>
    <row r="197" spans="1:27" ht="11.25" outlineLevel="3" x14ac:dyDescent="0.2">
      <c r="A197" s="4"/>
      <c r="B197" s="121"/>
      <c r="C197" s="122">
        <v>39</v>
      </c>
      <c r="D197" s="123" t="s">
        <v>100</v>
      </c>
      <c r="E197" s="124" t="s">
        <v>280</v>
      </c>
      <c r="F197" s="125" t="s">
        <v>281</v>
      </c>
      <c r="G197" s="123" t="s">
        <v>110</v>
      </c>
      <c r="H197" s="126">
        <v>9</v>
      </c>
      <c r="I197" s="127">
        <v>0</v>
      </c>
      <c r="J197" s="128">
        <f>H197*I197</f>
        <v>0</v>
      </c>
      <c r="K197" s="126">
        <v>0.13188</v>
      </c>
      <c r="L197" s="126">
        <f>H197*K197</f>
        <v>1.18692</v>
      </c>
      <c r="M197" s="126"/>
      <c r="N197" s="126">
        <f>H197*M197</f>
        <v>0</v>
      </c>
      <c r="O197" s="128">
        <v>21</v>
      </c>
      <c r="P197" s="128">
        <f>J197*(O197/100)</f>
        <v>0</v>
      </c>
      <c r="Q197" s="128">
        <f>J197+P197</f>
        <v>0</v>
      </c>
      <c r="R197" s="129" t="s">
        <v>282</v>
      </c>
      <c r="S197" s="129" t="s">
        <v>105</v>
      </c>
      <c r="T197" s="130">
        <v>1</v>
      </c>
      <c r="U197" s="8"/>
      <c r="V197" s="8"/>
      <c r="W197" s="8"/>
      <c r="X197" s="62"/>
    </row>
    <row r="198" spans="1:27" ht="19.5" outlineLevel="4" x14ac:dyDescent="0.2">
      <c r="A198" s="131"/>
      <c r="B198" s="132"/>
      <c r="C198" s="132"/>
      <c r="D198" s="133"/>
      <c r="E198" s="137" t="s">
        <v>1</v>
      </c>
      <c r="F198" s="157" t="s">
        <v>283</v>
      </c>
      <c r="G198" s="157"/>
      <c r="H198" s="158"/>
      <c r="I198" s="159"/>
      <c r="J198" s="160"/>
      <c r="K198" s="135"/>
      <c r="L198" s="135"/>
      <c r="M198" s="135"/>
      <c r="N198" s="135"/>
      <c r="O198" s="136"/>
      <c r="P198" s="136"/>
      <c r="Q198" s="136"/>
      <c r="R198" s="133"/>
      <c r="S198" s="133"/>
      <c r="T198" s="132"/>
      <c r="U198" s="6"/>
      <c r="V198" s="8"/>
      <c r="W198" s="8"/>
      <c r="X198" s="134" t="str">
        <f>F198</f>
        <v>Vyspravení krytu komunikací po překopech inženýrských sítí plochy do 15 m2 živičnou směsí z kameniva těženého nebo ze štěrkopísku obaleného asfaltem po zhutnění tl. přes 20 do 50 mm</v>
      </c>
      <c r="Y198" s="9"/>
      <c r="AA198" s="11"/>
    </row>
    <row r="199" spans="1:27" ht="7.5" customHeight="1" outlineLevel="4" x14ac:dyDescent="0.15">
      <c r="B199" s="71"/>
      <c r="C199" s="71"/>
      <c r="D199" s="62"/>
      <c r="E199" s="62"/>
      <c r="F199" s="63"/>
      <c r="G199" s="62"/>
      <c r="H199" s="67"/>
      <c r="I199" s="106"/>
      <c r="J199" s="65"/>
      <c r="K199" s="67"/>
      <c r="L199" s="67"/>
      <c r="M199" s="67"/>
      <c r="N199" s="67"/>
      <c r="O199" s="65"/>
      <c r="P199" s="65"/>
      <c r="Q199" s="65"/>
      <c r="R199" s="62"/>
      <c r="S199" s="62"/>
      <c r="T199" s="71"/>
      <c r="U199" s="8"/>
      <c r="X199" s="62"/>
    </row>
    <row r="200" spans="1:27" ht="11.25" outlineLevel="4" x14ac:dyDescent="0.2">
      <c r="A200" s="138"/>
      <c r="B200" s="139"/>
      <c r="C200" s="139"/>
      <c r="D200" s="140"/>
      <c r="E200" s="146" t="s">
        <v>2</v>
      </c>
      <c r="F200" s="141" t="s">
        <v>275</v>
      </c>
      <c r="G200" s="140"/>
      <c r="H200" s="142">
        <v>9</v>
      </c>
      <c r="I200" s="143"/>
      <c r="J200" s="144"/>
      <c r="K200" s="145"/>
      <c r="L200" s="145"/>
      <c r="M200" s="145"/>
      <c r="N200" s="145"/>
      <c r="O200" s="144"/>
      <c r="P200" s="144"/>
      <c r="Q200" s="144"/>
      <c r="R200" s="140"/>
      <c r="S200" s="140"/>
      <c r="T200" s="139"/>
      <c r="U200" s="6"/>
      <c r="V200" s="8"/>
      <c r="W200" s="8"/>
      <c r="X200" s="62"/>
    </row>
    <row r="201" spans="1:27" ht="7.5" customHeight="1" outlineLevel="4" x14ac:dyDescent="0.15">
      <c r="A201" s="8"/>
      <c r="B201" s="71"/>
      <c r="C201" s="71"/>
      <c r="D201" s="62"/>
      <c r="E201" s="62"/>
      <c r="F201" s="105"/>
      <c r="G201" s="62"/>
      <c r="H201" s="67"/>
      <c r="I201" s="106"/>
      <c r="J201" s="65"/>
      <c r="K201" s="67"/>
      <c r="L201" s="67"/>
      <c r="M201" s="67"/>
      <c r="N201" s="67"/>
      <c r="O201" s="65"/>
      <c r="P201" s="65"/>
      <c r="Q201" s="65"/>
      <c r="R201" s="62"/>
      <c r="S201" s="62"/>
      <c r="T201" s="71"/>
      <c r="U201" s="8"/>
      <c r="X201" s="62"/>
    </row>
    <row r="202" spans="1:27" ht="11.25" outlineLevel="3" x14ac:dyDescent="0.2">
      <c r="A202" s="4"/>
      <c r="B202" s="121"/>
      <c r="C202" s="122">
        <v>40</v>
      </c>
      <c r="D202" s="123" t="s">
        <v>100</v>
      </c>
      <c r="E202" s="124" t="s">
        <v>284</v>
      </c>
      <c r="F202" s="125" t="s">
        <v>285</v>
      </c>
      <c r="G202" s="123" t="s">
        <v>110</v>
      </c>
      <c r="H202" s="126">
        <v>9</v>
      </c>
      <c r="I202" s="127">
        <v>0</v>
      </c>
      <c r="J202" s="128">
        <f>H202*I202</f>
        <v>0</v>
      </c>
      <c r="K202" s="126"/>
      <c r="L202" s="126">
        <f>H202*K202</f>
        <v>0</v>
      </c>
      <c r="M202" s="126"/>
      <c r="N202" s="126">
        <f>H202*M202</f>
        <v>0</v>
      </c>
      <c r="O202" s="128">
        <v>21</v>
      </c>
      <c r="P202" s="128">
        <f>J202*(O202/100)</f>
        <v>0</v>
      </c>
      <c r="Q202" s="128">
        <f>J202+P202</f>
        <v>0</v>
      </c>
      <c r="R202" s="129" t="s">
        <v>286</v>
      </c>
      <c r="S202" s="129" t="s">
        <v>105</v>
      </c>
      <c r="T202" s="130">
        <v>1</v>
      </c>
      <c r="U202" s="8"/>
      <c r="V202" s="8"/>
      <c r="W202" s="8"/>
      <c r="X202" s="62"/>
    </row>
    <row r="203" spans="1:27" ht="9.75" outlineLevel="4" x14ac:dyDescent="0.2">
      <c r="A203" s="131"/>
      <c r="B203" s="132"/>
      <c r="C203" s="132"/>
      <c r="D203" s="133"/>
      <c r="E203" s="137" t="s">
        <v>1</v>
      </c>
      <c r="F203" s="157" t="s">
        <v>287</v>
      </c>
      <c r="G203" s="157"/>
      <c r="H203" s="158"/>
      <c r="I203" s="159"/>
      <c r="J203" s="160"/>
      <c r="K203" s="135"/>
      <c r="L203" s="135"/>
      <c r="M203" s="135"/>
      <c r="N203" s="135"/>
      <c r="O203" s="136"/>
      <c r="P203" s="136"/>
      <c r="Q203" s="136"/>
      <c r="R203" s="133"/>
      <c r="S203" s="133"/>
      <c r="T203" s="132"/>
      <c r="U203" s="6"/>
      <c r="V203" s="8"/>
      <c r="W203" s="8"/>
      <c r="X203" s="134" t="str">
        <f>F203</f>
        <v>Postřik spojovací PS bez posypu kamenivem ze silniční emulze, v množství 0,70 kg/m2</v>
      </c>
      <c r="Y203" s="9"/>
      <c r="AA203" s="11"/>
    </row>
    <row r="204" spans="1:27" ht="7.5" customHeight="1" outlineLevel="4" x14ac:dyDescent="0.15">
      <c r="B204" s="71"/>
      <c r="C204" s="71"/>
      <c r="D204" s="62"/>
      <c r="E204" s="62"/>
      <c r="F204" s="63"/>
      <c r="G204" s="62"/>
      <c r="H204" s="67"/>
      <c r="I204" s="106"/>
      <c r="J204" s="65"/>
      <c r="K204" s="67"/>
      <c r="L204" s="67"/>
      <c r="M204" s="67"/>
      <c r="N204" s="67"/>
      <c r="O204" s="65"/>
      <c r="P204" s="65"/>
      <c r="Q204" s="65"/>
      <c r="R204" s="62"/>
      <c r="S204" s="62"/>
      <c r="T204" s="71"/>
      <c r="U204" s="8"/>
      <c r="X204" s="62"/>
    </row>
    <row r="205" spans="1:27" ht="11.25" outlineLevel="4" x14ac:dyDescent="0.2">
      <c r="A205" s="138"/>
      <c r="B205" s="139"/>
      <c r="C205" s="139"/>
      <c r="D205" s="140"/>
      <c r="E205" s="146" t="s">
        <v>2</v>
      </c>
      <c r="F205" s="141" t="s">
        <v>275</v>
      </c>
      <c r="G205" s="140"/>
      <c r="H205" s="142">
        <v>9</v>
      </c>
      <c r="I205" s="143"/>
      <c r="J205" s="144"/>
      <c r="K205" s="145"/>
      <c r="L205" s="145"/>
      <c r="M205" s="145"/>
      <c r="N205" s="145"/>
      <c r="O205" s="144"/>
      <c r="P205" s="144"/>
      <c r="Q205" s="144"/>
      <c r="R205" s="140"/>
      <c r="S205" s="140"/>
      <c r="T205" s="139"/>
      <c r="U205" s="6"/>
      <c r="V205" s="8"/>
      <c r="W205" s="8"/>
      <c r="X205" s="62"/>
    </row>
    <row r="206" spans="1:27" ht="7.5" customHeight="1" outlineLevel="4" x14ac:dyDescent="0.15">
      <c r="A206" s="8"/>
      <c r="B206" s="71"/>
      <c r="C206" s="71"/>
      <c r="D206" s="62"/>
      <c r="E206" s="62"/>
      <c r="F206" s="105"/>
      <c r="G206" s="62"/>
      <c r="H206" s="67"/>
      <c r="I206" s="106"/>
      <c r="J206" s="65"/>
      <c r="K206" s="67"/>
      <c r="L206" s="67"/>
      <c r="M206" s="67"/>
      <c r="N206" s="67"/>
      <c r="O206" s="65"/>
      <c r="P206" s="65"/>
      <c r="Q206" s="65"/>
      <c r="R206" s="62"/>
      <c r="S206" s="62"/>
      <c r="T206" s="71"/>
      <c r="U206" s="8"/>
      <c r="X206" s="62"/>
    </row>
    <row r="207" spans="1:27" ht="11.25" outlineLevel="3" x14ac:dyDescent="0.2">
      <c r="A207" s="4"/>
      <c r="B207" s="121"/>
      <c r="C207" s="122">
        <v>41</v>
      </c>
      <c r="D207" s="123" t="s">
        <v>100</v>
      </c>
      <c r="E207" s="124" t="s">
        <v>288</v>
      </c>
      <c r="F207" s="125" t="s">
        <v>289</v>
      </c>
      <c r="G207" s="123" t="s">
        <v>110</v>
      </c>
      <c r="H207" s="126">
        <v>9</v>
      </c>
      <c r="I207" s="127">
        <v>0</v>
      </c>
      <c r="J207" s="128">
        <f>H207*I207</f>
        <v>0</v>
      </c>
      <c r="K207" s="126">
        <v>0.57499999999999996</v>
      </c>
      <c r="L207" s="126">
        <f>H207*K207</f>
        <v>5.1749999999999998</v>
      </c>
      <c r="M207" s="126"/>
      <c r="N207" s="126">
        <f>H207*M207</f>
        <v>0</v>
      </c>
      <c r="O207" s="128">
        <v>21</v>
      </c>
      <c r="P207" s="128">
        <f>J207*(O207/100)</f>
        <v>0</v>
      </c>
      <c r="Q207" s="128">
        <f>J207+P207</f>
        <v>0</v>
      </c>
      <c r="R207" s="129" t="s">
        <v>290</v>
      </c>
      <c r="S207" s="129" t="s">
        <v>105</v>
      </c>
      <c r="T207" s="130">
        <v>1</v>
      </c>
      <c r="U207" s="8"/>
      <c r="V207" s="8"/>
      <c r="W207" s="8"/>
      <c r="X207" s="62"/>
    </row>
    <row r="208" spans="1:27" ht="9.75" outlineLevel="4" x14ac:dyDescent="0.2">
      <c r="A208" s="131"/>
      <c r="B208" s="132"/>
      <c r="C208" s="132"/>
      <c r="D208" s="133"/>
      <c r="E208" s="137" t="s">
        <v>1</v>
      </c>
      <c r="F208" s="157" t="s">
        <v>291</v>
      </c>
      <c r="G208" s="157"/>
      <c r="H208" s="158"/>
      <c r="I208" s="159"/>
      <c r="J208" s="160"/>
      <c r="K208" s="135"/>
      <c r="L208" s="135"/>
      <c r="M208" s="135"/>
      <c r="N208" s="135"/>
      <c r="O208" s="136"/>
      <c r="P208" s="136"/>
      <c r="Q208" s="136"/>
      <c r="R208" s="133"/>
      <c r="S208" s="133"/>
      <c r="T208" s="132"/>
      <c r="U208" s="6"/>
      <c r="V208" s="8"/>
      <c r="W208" s="8"/>
      <c r="X208" s="134" t="str">
        <f>F208</f>
        <v>Vyspravení podkladu po překopech inženýrských sítí plochy do 15 m2 s rozprostřením a zhutněním štěrkodrtí tl. 250 mm</v>
      </c>
      <c r="Y208" s="9"/>
      <c r="AA208" s="11"/>
    </row>
    <row r="209" spans="1:27" ht="7.5" customHeight="1" outlineLevel="4" x14ac:dyDescent="0.15">
      <c r="B209" s="71"/>
      <c r="C209" s="71"/>
      <c r="D209" s="62"/>
      <c r="E209" s="62"/>
      <c r="F209" s="63"/>
      <c r="G209" s="62"/>
      <c r="H209" s="67"/>
      <c r="I209" s="106"/>
      <c r="J209" s="65"/>
      <c r="K209" s="67"/>
      <c r="L209" s="67"/>
      <c r="M209" s="67"/>
      <c r="N209" s="67"/>
      <c r="O209" s="65"/>
      <c r="P209" s="65"/>
      <c r="Q209" s="65"/>
      <c r="R209" s="62"/>
      <c r="S209" s="62"/>
      <c r="T209" s="71"/>
      <c r="U209" s="8"/>
      <c r="X209" s="62"/>
    </row>
    <row r="210" spans="1:27" ht="11.25" outlineLevel="4" x14ac:dyDescent="0.2">
      <c r="A210" s="138"/>
      <c r="B210" s="139"/>
      <c r="C210" s="139"/>
      <c r="D210" s="140"/>
      <c r="E210" s="146" t="s">
        <v>2</v>
      </c>
      <c r="F210" s="141" t="s">
        <v>275</v>
      </c>
      <c r="G210" s="140"/>
      <c r="H210" s="142">
        <v>9</v>
      </c>
      <c r="I210" s="143"/>
      <c r="J210" s="144"/>
      <c r="K210" s="145"/>
      <c r="L210" s="145"/>
      <c r="M210" s="145"/>
      <c r="N210" s="145"/>
      <c r="O210" s="144"/>
      <c r="P210" s="144"/>
      <c r="Q210" s="144"/>
      <c r="R210" s="140"/>
      <c r="S210" s="140"/>
      <c r="T210" s="139"/>
      <c r="U210" s="6"/>
      <c r="V210" s="8"/>
      <c r="W210" s="8"/>
      <c r="X210" s="62"/>
    </row>
    <row r="211" spans="1:27" ht="7.5" customHeight="1" outlineLevel="4" x14ac:dyDescent="0.15">
      <c r="A211" s="8"/>
      <c r="B211" s="71"/>
      <c r="C211" s="71"/>
      <c r="D211" s="62"/>
      <c r="E211" s="62"/>
      <c r="F211" s="105"/>
      <c r="G211" s="62"/>
      <c r="H211" s="67"/>
      <c r="I211" s="106"/>
      <c r="J211" s="65"/>
      <c r="K211" s="67"/>
      <c r="L211" s="67"/>
      <c r="M211" s="67"/>
      <c r="N211" s="67"/>
      <c r="O211" s="65"/>
      <c r="P211" s="65"/>
      <c r="Q211" s="65"/>
      <c r="R211" s="62"/>
      <c r="S211" s="62"/>
      <c r="T211" s="71"/>
      <c r="U211" s="8"/>
      <c r="X211" s="62"/>
    </row>
    <row r="212" spans="1:27" outlineLevel="3" x14ac:dyDescent="0.15">
      <c r="B212" s="6"/>
      <c r="C212" s="6"/>
      <c r="D212" s="6"/>
      <c r="E212" s="6"/>
      <c r="F212" s="6"/>
      <c r="G212" s="6"/>
      <c r="H212" s="6"/>
      <c r="I212" s="8"/>
      <c r="J212" s="8"/>
      <c r="K212" s="6"/>
      <c r="L212" s="6"/>
      <c r="M212" s="6"/>
      <c r="N212" s="6"/>
      <c r="O212" s="6"/>
      <c r="P212" s="8"/>
      <c r="Q212" s="8"/>
      <c r="R212" s="8"/>
      <c r="S212" s="6"/>
      <c r="T212" s="6"/>
      <c r="X212" s="6"/>
    </row>
    <row r="213" spans="1:27" ht="11.25" outlineLevel="2" x14ac:dyDescent="0.2">
      <c r="A213" s="98" t="s">
        <v>83</v>
      </c>
      <c r="B213" s="102">
        <v>3</v>
      </c>
      <c r="C213" s="115"/>
      <c r="D213" s="116" t="s">
        <v>99</v>
      </c>
      <c r="E213" s="116"/>
      <c r="F213" s="117" t="s">
        <v>84</v>
      </c>
      <c r="G213" s="116"/>
      <c r="H213" s="118"/>
      <c r="I213" s="119"/>
      <c r="J213" s="100">
        <f>SUBTOTAL(9,J214:J274)</f>
        <v>0</v>
      </c>
      <c r="K213" s="118"/>
      <c r="L213" s="101">
        <f>SUBTOTAL(9,L214:L274)</f>
        <v>15.367236</v>
      </c>
      <c r="M213" s="118"/>
      <c r="N213" s="101">
        <f>SUBTOTAL(9,N214:N274)</f>
        <v>0.3</v>
      </c>
      <c r="O213" s="120"/>
      <c r="P213" s="100">
        <f>SUBTOTAL(9,P214:P274)</f>
        <v>0</v>
      </c>
      <c r="Q213" s="100">
        <f>SUBTOTAL(9,Q214:Q274)</f>
        <v>0</v>
      </c>
      <c r="R213" s="116"/>
      <c r="S213" s="116"/>
      <c r="T213" s="102">
        <f>SUBTOTAL(9,T214:T274)</f>
        <v>18</v>
      </c>
      <c r="U213" s="6"/>
      <c r="V213" s="8"/>
      <c r="W213" s="8"/>
      <c r="X213" s="62"/>
    </row>
    <row r="214" spans="1:27" ht="11.25" outlineLevel="3" x14ac:dyDescent="0.2">
      <c r="A214" s="4"/>
      <c r="B214" s="121"/>
      <c r="C214" s="122">
        <v>42</v>
      </c>
      <c r="D214" s="123" t="s">
        <v>100</v>
      </c>
      <c r="E214" s="124" t="s">
        <v>292</v>
      </c>
      <c r="F214" s="125" t="s">
        <v>293</v>
      </c>
      <c r="G214" s="123" t="s">
        <v>253</v>
      </c>
      <c r="H214" s="126">
        <v>2</v>
      </c>
      <c r="I214" s="127">
        <v>0</v>
      </c>
      <c r="J214" s="128">
        <f>H214*I214</f>
        <v>0</v>
      </c>
      <c r="K214" s="126"/>
      <c r="L214" s="126">
        <f>H214*K214</f>
        <v>0</v>
      </c>
      <c r="M214" s="126">
        <v>0.15</v>
      </c>
      <c r="N214" s="126">
        <f>H214*M214</f>
        <v>0.3</v>
      </c>
      <c r="O214" s="128">
        <v>21</v>
      </c>
      <c r="P214" s="128">
        <f>J214*(O214/100)</f>
        <v>0</v>
      </c>
      <c r="Q214" s="128">
        <f>J214+P214</f>
        <v>0</v>
      </c>
      <c r="R214" s="129" t="s">
        <v>294</v>
      </c>
      <c r="S214" s="129" t="s">
        <v>105</v>
      </c>
      <c r="T214" s="130">
        <v>1</v>
      </c>
      <c r="U214" s="8"/>
      <c r="V214" s="8"/>
      <c r="W214" s="8"/>
      <c r="X214" s="62"/>
    </row>
    <row r="215" spans="1:27" ht="9.75" outlineLevel="4" x14ac:dyDescent="0.2">
      <c r="A215" s="131"/>
      <c r="B215" s="132"/>
      <c r="C215" s="132"/>
      <c r="D215" s="133"/>
      <c r="E215" s="137" t="s">
        <v>1</v>
      </c>
      <c r="F215" s="157" t="s">
        <v>295</v>
      </c>
      <c r="G215" s="157"/>
      <c r="H215" s="158"/>
      <c r="I215" s="159"/>
      <c r="J215" s="160"/>
      <c r="K215" s="135"/>
      <c r="L215" s="135"/>
      <c r="M215" s="135"/>
      <c r="N215" s="135"/>
      <c r="O215" s="136"/>
      <c r="P215" s="136"/>
      <c r="Q215" s="136"/>
      <c r="R215" s="133"/>
      <c r="S215" s="133"/>
      <c r="T215" s="132"/>
      <c r="U215" s="6"/>
      <c r="V215" s="8"/>
      <c r="W215" s="8"/>
      <c r="X215" s="134" t="str">
        <f>F215</f>
        <v>Demontáž poklopů litinových a ocelových včetně rámů, hmotnosti jednotlivě přes 100 do 150 Kg</v>
      </c>
      <c r="Y215" s="9"/>
      <c r="AA215" s="11"/>
    </row>
    <row r="216" spans="1:27" ht="7.5" customHeight="1" outlineLevel="4" x14ac:dyDescent="0.15">
      <c r="B216" s="71"/>
      <c r="C216" s="71"/>
      <c r="D216" s="62"/>
      <c r="E216" s="62"/>
      <c r="F216" s="63"/>
      <c r="G216" s="62"/>
      <c r="H216" s="67"/>
      <c r="I216" s="106"/>
      <c r="J216" s="65"/>
      <c r="K216" s="67"/>
      <c r="L216" s="67"/>
      <c r="M216" s="67"/>
      <c r="N216" s="67"/>
      <c r="O216" s="65"/>
      <c r="P216" s="65"/>
      <c r="Q216" s="65"/>
      <c r="R216" s="62"/>
      <c r="S216" s="62"/>
      <c r="T216" s="71"/>
      <c r="U216" s="8"/>
      <c r="X216" s="62"/>
    </row>
    <row r="217" spans="1:27" ht="11.25" outlineLevel="3" x14ac:dyDescent="0.2">
      <c r="A217" s="4"/>
      <c r="B217" s="121"/>
      <c r="C217" s="122">
        <v>43</v>
      </c>
      <c r="D217" s="123" t="s">
        <v>100</v>
      </c>
      <c r="E217" s="124" t="s">
        <v>296</v>
      </c>
      <c r="F217" s="125" t="s">
        <v>297</v>
      </c>
      <c r="G217" s="123" t="s">
        <v>103</v>
      </c>
      <c r="H217" s="126">
        <v>144</v>
      </c>
      <c r="I217" s="127">
        <v>0</v>
      </c>
      <c r="J217" s="128">
        <f>H217*I217</f>
        <v>0</v>
      </c>
      <c r="K217" s="126">
        <v>3.0000000000000001E-5</v>
      </c>
      <c r="L217" s="126">
        <f>H217*K217</f>
        <v>4.3200000000000001E-3</v>
      </c>
      <c r="M217" s="126"/>
      <c r="N217" s="126">
        <f>H217*M217</f>
        <v>0</v>
      </c>
      <c r="O217" s="128">
        <v>21</v>
      </c>
      <c r="P217" s="128">
        <f>J217*(O217/100)</f>
        <v>0</v>
      </c>
      <c r="Q217" s="128">
        <f>J217+P217</f>
        <v>0</v>
      </c>
      <c r="R217" s="129" t="s">
        <v>298</v>
      </c>
      <c r="S217" s="129" t="s">
        <v>105</v>
      </c>
      <c r="T217" s="130">
        <v>1</v>
      </c>
      <c r="U217" s="8"/>
      <c r="V217" s="8"/>
      <c r="W217" s="8"/>
      <c r="X217" s="62"/>
    </row>
    <row r="218" spans="1:27" ht="9.75" outlineLevel="4" x14ac:dyDescent="0.2">
      <c r="A218" s="131"/>
      <c r="B218" s="132"/>
      <c r="C218" s="132"/>
      <c r="D218" s="133"/>
      <c r="E218" s="137" t="s">
        <v>1</v>
      </c>
      <c r="F218" s="157" t="s">
        <v>299</v>
      </c>
      <c r="G218" s="157"/>
      <c r="H218" s="158"/>
      <c r="I218" s="159"/>
      <c r="J218" s="160"/>
      <c r="K218" s="135"/>
      <c r="L218" s="135"/>
      <c r="M218" s="135"/>
      <c r="N218" s="135"/>
      <c r="O218" s="136"/>
      <c r="P218" s="136"/>
      <c r="Q218" s="136"/>
      <c r="R218" s="133"/>
      <c r="S218" s="133"/>
      <c r="T218" s="132"/>
      <c r="U218" s="6"/>
      <c r="V218" s="8"/>
      <c r="W218" s="8"/>
      <c r="X218" s="134" t="str">
        <f>F218</f>
        <v>Montáž kanalizačního potrubí z polypropylenu PP hladkého plnostěnného SN 10 DN 400</v>
      </c>
      <c r="Y218" s="9"/>
      <c r="AA218" s="11"/>
    </row>
    <row r="219" spans="1:27" ht="7.5" customHeight="1" outlineLevel="4" x14ac:dyDescent="0.15">
      <c r="B219" s="71"/>
      <c r="C219" s="71"/>
      <c r="D219" s="62"/>
      <c r="E219" s="62"/>
      <c r="F219" s="63"/>
      <c r="G219" s="62"/>
      <c r="H219" s="67"/>
      <c r="I219" s="106"/>
      <c r="J219" s="65"/>
      <c r="K219" s="67"/>
      <c r="L219" s="67"/>
      <c r="M219" s="67"/>
      <c r="N219" s="67"/>
      <c r="O219" s="65"/>
      <c r="P219" s="65"/>
      <c r="Q219" s="65"/>
      <c r="R219" s="62"/>
      <c r="S219" s="62"/>
      <c r="T219" s="71"/>
      <c r="U219" s="8"/>
      <c r="X219" s="62"/>
    </row>
    <row r="220" spans="1:27" ht="11.25" outlineLevel="3" x14ac:dyDescent="0.2">
      <c r="A220" s="4"/>
      <c r="B220" s="121"/>
      <c r="C220" s="122">
        <v>44</v>
      </c>
      <c r="D220" s="123" t="s">
        <v>209</v>
      </c>
      <c r="E220" s="124" t="s">
        <v>300</v>
      </c>
      <c r="F220" s="125" t="s">
        <v>301</v>
      </c>
      <c r="G220" s="123" t="s">
        <v>103</v>
      </c>
      <c r="H220" s="126">
        <v>151.20000000000002</v>
      </c>
      <c r="I220" s="127">
        <v>0</v>
      </c>
      <c r="J220" s="128">
        <f>H220*I220</f>
        <v>0</v>
      </c>
      <c r="K220" s="126">
        <v>1.83E-2</v>
      </c>
      <c r="L220" s="126">
        <f>H220*K220</f>
        <v>2.7669600000000005</v>
      </c>
      <c r="M220" s="126"/>
      <c r="N220" s="126">
        <f>H220*M220</f>
        <v>0</v>
      </c>
      <c r="O220" s="128">
        <v>21</v>
      </c>
      <c r="P220" s="128">
        <f>J220*(O220/100)</f>
        <v>0</v>
      </c>
      <c r="Q220" s="128">
        <f>J220+P220</f>
        <v>0</v>
      </c>
      <c r="R220" s="129" t="s">
        <v>302</v>
      </c>
      <c r="S220" s="129" t="s">
        <v>194</v>
      </c>
      <c r="T220" s="130">
        <v>1</v>
      </c>
      <c r="U220" s="8"/>
      <c r="V220" s="8"/>
      <c r="W220" s="8"/>
      <c r="X220" s="62"/>
    </row>
    <row r="221" spans="1:27" ht="9.75" outlineLevel="4" x14ac:dyDescent="0.2">
      <c r="A221" s="131"/>
      <c r="B221" s="132"/>
      <c r="C221" s="132"/>
      <c r="D221" s="133"/>
      <c r="E221" s="137" t="s">
        <v>1</v>
      </c>
      <c r="F221" s="157" t="s">
        <v>53</v>
      </c>
      <c r="G221" s="157"/>
      <c r="H221" s="158"/>
      <c r="I221" s="159"/>
      <c r="J221" s="160"/>
      <c r="K221" s="135"/>
      <c r="L221" s="135"/>
      <c r="M221" s="135"/>
      <c r="N221" s="135"/>
      <c r="O221" s="136"/>
      <c r="P221" s="136"/>
      <c r="Q221" s="136"/>
      <c r="R221" s="133"/>
      <c r="S221" s="133"/>
      <c r="T221" s="132"/>
      <c r="U221" s="6"/>
      <c r="V221" s="8"/>
      <c r="W221" s="8"/>
      <c r="X221" s="134" t="str">
        <f>F221</f>
        <v>---</v>
      </c>
      <c r="Y221" s="9"/>
      <c r="AA221" s="11"/>
    </row>
    <row r="222" spans="1:27" ht="7.5" customHeight="1" outlineLevel="4" x14ac:dyDescent="0.15">
      <c r="B222" s="71"/>
      <c r="C222" s="71"/>
      <c r="D222" s="62"/>
      <c r="E222" s="62"/>
      <c r="F222" s="63"/>
      <c r="G222" s="62"/>
      <c r="H222" s="67"/>
      <c r="I222" s="106"/>
      <c r="J222" s="65"/>
      <c r="K222" s="67"/>
      <c r="L222" s="67"/>
      <c r="M222" s="67"/>
      <c r="N222" s="67"/>
      <c r="O222" s="65"/>
      <c r="P222" s="65"/>
      <c r="Q222" s="65"/>
      <c r="R222" s="62"/>
      <c r="S222" s="62"/>
      <c r="T222" s="71"/>
      <c r="U222" s="8"/>
      <c r="X222" s="62"/>
    </row>
    <row r="223" spans="1:27" ht="11.25" outlineLevel="4" x14ac:dyDescent="0.2">
      <c r="A223" s="138"/>
      <c r="B223" s="139"/>
      <c r="C223" s="139"/>
      <c r="D223" s="140"/>
      <c r="E223" s="146" t="s">
        <v>2</v>
      </c>
      <c r="F223" s="141" t="s">
        <v>303</v>
      </c>
      <c r="G223" s="140"/>
      <c r="H223" s="142">
        <v>151.20000000000002</v>
      </c>
      <c r="I223" s="143"/>
      <c r="J223" s="144"/>
      <c r="K223" s="145"/>
      <c r="L223" s="145"/>
      <c r="M223" s="145"/>
      <c r="N223" s="145"/>
      <c r="O223" s="144"/>
      <c r="P223" s="144"/>
      <c r="Q223" s="144"/>
      <c r="R223" s="140"/>
      <c r="S223" s="140"/>
      <c r="T223" s="139"/>
      <c r="U223" s="6"/>
      <c r="V223" s="8"/>
      <c r="W223" s="8"/>
      <c r="X223" s="62"/>
    </row>
    <row r="224" spans="1:27" ht="7.5" customHeight="1" outlineLevel="4" x14ac:dyDescent="0.15">
      <c r="A224" s="8"/>
      <c r="B224" s="71"/>
      <c r="C224" s="71"/>
      <c r="D224" s="62"/>
      <c r="E224" s="62"/>
      <c r="F224" s="105"/>
      <c r="G224" s="62"/>
      <c r="H224" s="67"/>
      <c r="I224" s="106"/>
      <c r="J224" s="65"/>
      <c r="K224" s="67"/>
      <c r="L224" s="67"/>
      <c r="M224" s="67"/>
      <c r="N224" s="67"/>
      <c r="O224" s="65"/>
      <c r="P224" s="65"/>
      <c r="Q224" s="65"/>
      <c r="R224" s="62"/>
      <c r="S224" s="62"/>
      <c r="T224" s="71"/>
      <c r="U224" s="8"/>
      <c r="X224" s="62"/>
    </row>
    <row r="225" spans="1:27" ht="11.25" outlineLevel="3" x14ac:dyDescent="0.2">
      <c r="A225" s="4"/>
      <c r="B225" s="121"/>
      <c r="C225" s="122">
        <v>45</v>
      </c>
      <c r="D225" s="123" t="s">
        <v>100</v>
      </c>
      <c r="E225" s="124" t="s">
        <v>304</v>
      </c>
      <c r="F225" s="125" t="s">
        <v>305</v>
      </c>
      <c r="G225" s="123" t="s">
        <v>253</v>
      </c>
      <c r="H225" s="126">
        <v>1</v>
      </c>
      <c r="I225" s="127">
        <v>0</v>
      </c>
      <c r="J225" s="128">
        <f>H225*I225</f>
        <v>0</v>
      </c>
      <c r="K225" s="126"/>
      <c r="L225" s="126">
        <f>H225*K225</f>
        <v>0</v>
      </c>
      <c r="M225" s="126"/>
      <c r="N225" s="126">
        <f>H225*M225</f>
        <v>0</v>
      </c>
      <c r="O225" s="128">
        <v>21</v>
      </c>
      <c r="P225" s="128">
        <f>J225*(O225/100)</f>
        <v>0</v>
      </c>
      <c r="Q225" s="128">
        <f>J225+P225</f>
        <v>0</v>
      </c>
      <c r="R225" s="129" t="s">
        <v>306</v>
      </c>
      <c r="S225" s="129" t="s">
        <v>105</v>
      </c>
      <c r="T225" s="130">
        <v>1</v>
      </c>
      <c r="U225" s="8"/>
      <c r="V225" s="8"/>
      <c r="W225" s="8"/>
      <c r="X225" s="62"/>
    </row>
    <row r="226" spans="1:27" ht="9.75" outlineLevel="4" x14ac:dyDescent="0.2">
      <c r="A226" s="131"/>
      <c r="B226" s="132"/>
      <c r="C226" s="132"/>
      <c r="D226" s="133"/>
      <c r="E226" s="137" t="s">
        <v>1</v>
      </c>
      <c r="F226" s="157" t="s">
        <v>307</v>
      </c>
      <c r="G226" s="157"/>
      <c r="H226" s="158"/>
      <c r="I226" s="159"/>
      <c r="J226" s="160"/>
      <c r="K226" s="135"/>
      <c r="L226" s="135"/>
      <c r="M226" s="135"/>
      <c r="N226" s="135"/>
      <c r="O226" s="136"/>
      <c r="P226" s="136"/>
      <c r="Q226" s="136"/>
      <c r="R226" s="133"/>
      <c r="S226" s="133"/>
      <c r="T226" s="132"/>
      <c r="U226" s="6"/>
      <c r="V226" s="8"/>
      <c r="W226" s="8"/>
      <c r="X226" s="134" t="str">
        <f>F226</f>
        <v>Montáž tvarovek na kanalizačním plastovém potrubí z PP nebo PVC-U hladkého plnostěnného odboček DN 400</v>
      </c>
      <c r="Y226" s="9"/>
      <c r="AA226" s="11"/>
    </row>
    <row r="227" spans="1:27" ht="7.5" customHeight="1" outlineLevel="4" x14ac:dyDescent="0.15">
      <c r="B227" s="71"/>
      <c r="C227" s="71"/>
      <c r="D227" s="62"/>
      <c r="E227" s="62"/>
      <c r="F227" s="63"/>
      <c r="G227" s="62"/>
      <c r="H227" s="67"/>
      <c r="I227" s="106"/>
      <c r="J227" s="65"/>
      <c r="K227" s="67"/>
      <c r="L227" s="67"/>
      <c r="M227" s="67"/>
      <c r="N227" s="67"/>
      <c r="O227" s="65"/>
      <c r="P227" s="65"/>
      <c r="Q227" s="65"/>
      <c r="R227" s="62"/>
      <c r="S227" s="62"/>
      <c r="T227" s="71"/>
      <c r="U227" s="8"/>
      <c r="X227" s="62"/>
    </row>
    <row r="228" spans="1:27" ht="11.25" outlineLevel="4" x14ac:dyDescent="0.2">
      <c r="A228" s="138"/>
      <c r="B228" s="139"/>
      <c r="C228" s="139"/>
      <c r="D228" s="140"/>
      <c r="E228" s="146" t="s">
        <v>2</v>
      </c>
      <c r="F228" s="141" t="s">
        <v>308</v>
      </c>
      <c r="G228" s="140"/>
      <c r="H228" s="142">
        <v>1</v>
      </c>
      <c r="I228" s="143"/>
      <c r="J228" s="144"/>
      <c r="K228" s="145"/>
      <c r="L228" s="145"/>
      <c r="M228" s="145"/>
      <c r="N228" s="145"/>
      <c r="O228" s="144"/>
      <c r="P228" s="144"/>
      <c r="Q228" s="144"/>
      <c r="R228" s="140"/>
      <c r="S228" s="140"/>
      <c r="T228" s="139"/>
      <c r="U228" s="6"/>
      <c r="V228" s="8"/>
      <c r="W228" s="8"/>
      <c r="X228" s="62"/>
    </row>
    <row r="229" spans="1:27" ht="7.5" customHeight="1" outlineLevel="4" x14ac:dyDescent="0.15">
      <c r="A229" s="8"/>
      <c r="B229" s="71"/>
      <c r="C229" s="71"/>
      <c r="D229" s="62"/>
      <c r="E229" s="62"/>
      <c r="F229" s="105"/>
      <c r="G229" s="62"/>
      <c r="H229" s="67"/>
      <c r="I229" s="106"/>
      <c r="J229" s="65"/>
      <c r="K229" s="67"/>
      <c r="L229" s="67"/>
      <c r="M229" s="67"/>
      <c r="N229" s="67"/>
      <c r="O229" s="65"/>
      <c r="P229" s="65"/>
      <c r="Q229" s="65"/>
      <c r="R229" s="62"/>
      <c r="S229" s="62"/>
      <c r="T229" s="71"/>
      <c r="U229" s="8"/>
      <c r="X229" s="62"/>
    </row>
    <row r="230" spans="1:27" ht="11.25" outlineLevel="3" x14ac:dyDescent="0.2">
      <c r="A230" s="4"/>
      <c r="B230" s="121"/>
      <c r="C230" s="122">
        <v>46</v>
      </c>
      <c r="D230" s="123" t="s">
        <v>209</v>
      </c>
      <c r="E230" s="124" t="s">
        <v>309</v>
      </c>
      <c r="F230" s="125" t="s">
        <v>310</v>
      </c>
      <c r="G230" s="123" t="s">
        <v>253</v>
      </c>
      <c r="H230" s="126">
        <v>1</v>
      </c>
      <c r="I230" s="127">
        <v>0</v>
      </c>
      <c r="J230" s="128">
        <f>H230*I230</f>
        <v>0</v>
      </c>
      <c r="K230" s="126">
        <v>1.67E-2</v>
      </c>
      <c r="L230" s="126">
        <f>H230*K230</f>
        <v>1.67E-2</v>
      </c>
      <c r="M230" s="126"/>
      <c r="N230" s="126">
        <f>H230*M230</f>
        <v>0</v>
      </c>
      <c r="O230" s="128">
        <v>21</v>
      </c>
      <c r="P230" s="128">
        <f>J230*(O230/100)</f>
        <v>0</v>
      </c>
      <c r="Q230" s="128">
        <f>J230+P230</f>
        <v>0</v>
      </c>
      <c r="R230" s="129" t="s">
        <v>311</v>
      </c>
      <c r="S230" s="129" t="s">
        <v>194</v>
      </c>
      <c r="T230" s="130">
        <v>1</v>
      </c>
      <c r="U230" s="8"/>
      <c r="V230" s="8"/>
      <c r="W230" s="8"/>
      <c r="X230" s="62"/>
    </row>
    <row r="231" spans="1:27" ht="9.75" outlineLevel="4" x14ac:dyDescent="0.2">
      <c r="A231" s="131"/>
      <c r="B231" s="132"/>
      <c r="C231" s="132"/>
      <c r="D231" s="133"/>
      <c r="E231" s="137" t="s">
        <v>1</v>
      </c>
      <c r="F231" s="157" t="s">
        <v>53</v>
      </c>
      <c r="G231" s="157"/>
      <c r="H231" s="158"/>
      <c r="I231" s="159"/>
      <c r="J231" s="160"/>
      <c r="K231" s="135"/>
      <c r="L231" s="135"/>
      <c r="M231" s="135"/>
      <c r="N231" s="135"/>
      <c r="O231" s="136"/>
      <c r="P231" s="136"/>
      <c r="Q231" s="136"/>
      <c r="R231" s="133"/>
      <c r="S231" s="133"/>
      <c r="T231" s="132"/>
      <c r="U231" s="6"/>
      <c r="V231" s="8"/>
      <c r="W231" s="8"/>
      <c r="X231" s="134" t="str">
        <f>F231</f>
        <v>---</v>
      </c>
      <c r="Y231" s="9"/>
      <c r="AA231" s="11"/>
    </row>
    <row r="232" spans="1:27" ht="7.5" customHeight="1" outlineLevel="4" x14ac:dyDescent="0.15">
      <c r="B232" s="71"/>
      <c r="C232" s="71"/>
      <c r="D232" s="62"/>
      <c r="E232" s="62"/>
      <c r="F232" s="63"/>
      <c r="G232" s="62"/>
      <c r="H232" s="67"/>
      <c r="I232" s="106"/>
      <c r="J232" s="65"/>
      <c r="K232" s="67"/>
      <c r="L232" s="67"/>
      <c r="M232" s="67"/>
      <c r="N232" s="67"/>
      <c r="O232" s="65"/>
      <c r="P232" s="65"/>
      <c r="Q232" s="65"/>
      <c r="R232" s="62"/>
      <c r="S232" s="62"/>
      <c r="T232" s="71"/>
      <c r="U232" s="8"/>
      <c r="X232" s="62"/>
    </row>
    <row r="233" spans="1:27" ht="11.25" outlineLevel="3" x14ac:dyDescent="0.2">
      <c r="A233" s="4"/>
      <c r="B233" s="121"/>
      <c r="C233" s="122">
        <v>47</v>
      </c>
      <c r="D233" s="123" t="s">
        <v>100</v>
      </c>
      <c r="E233" s="124" t="s">
        <v>312</v>
      </c>
      <c r="F233" s="125" t="s">
        <v>313</v>
      </c>
      <c r="G233" s="123" t="s">
        <v>103</v>
      </c>
      <c r="H233" s="126">
        <v>158.4</v>
      </c>
      <c r="I233" s="127">
        <v>0</v>
      </c>
      <c r="J233" s="128">
        <f>H233*I233</f>
        <v>0</v>
      </c>
      <c r="K233" s="126">
        <v>9.0000000000000006E-5</v>
      </c>
      <c r="L233" s="126">
        <f>H233*K233</f>
        <v>1.4256000000000001E-2</v>
      </c>
      <c r="M233" s="126"/>
      <c r="N233" s="126">
        <f>H233*M233</f>
        <v>0</v>
      </c>
      <c r="O233" s="128">
        <v>21</v>
      </c>
      <c r="P233" s="128">
        <f>J233*(O233/100)</f>
        <v>0</v>
      </c>
      <c r="Q233" s="128">
        <f>J233+P233</f>
        <v>0</v>
      </c>
      <c r="R233" s="129" t="s">
        <v>314</v>
      </c>
      <c r="S233" s="129" t="s">
        <v>105</v>
      </c>
      <c r="T233" s="130">
        <v>1</v>
      </c>
      <c r="U233" s="8"/>
      <c r="V233" s="8"/>
      <c r="W233" s="8"/>
      <c r="X233" s="62"/>
    </row>
    <row r="234" spans="1:27" ht="9.75" outlineLevel="4" x14ac:dyDescent="0.2">
      <c r="A234" s="131"/>
      <c r="B234" s="132"/>
      <c r="C234" s="132"/>
      <c r="D234" s="133"/>
      <c r="E234" s="137" t="s">
        <v>1</v>
      </c>
      <c r="F234" s="157" t="s">
        <v>315</v>
      </c>
      <c r="G234" s="157"/>
      <c r="H234" s="158"/>
      <c r="I234" s="159"/>
      <c r="J234" s="160"/>
      <c r="K234" s="135"/>
      <c r="L234" s="135"/>
      <c r="M234" s="135"/>
      <c r="N234" s="135"/>
      <c r="O234" s="136"/>
      <c r="P234" s="136"/>
      <c r="Q234" s="136"/>
      <c r="R234" s="133"/>
      <c r="S234" s="133"/>
      <c r="T234" s="132"/>
      <c r="U234" s="6"/>
      <c r="V234" s="8"/>
      <c r="W234" s="8"/>
      <c r="X234" s="134" t="str">
        <f>F234</f>
        <v>Krytí potrubí z plastů výstražnou fólií z PVC šířky přes 25 do 34 cm</v>
      </c>
      <c r="Y234" s="9"/>
      <c r="AA234" s="11"/>
    </row>
    <row r="235" spans="1:27" ht="7.5" customHeight="1" outlineLevel="4" x14ac:dyDescent="0.15">
      <c r="B235" s="71"/>
      <c r="C235" s="71"/>
      <c r="D235" s="62"/>
      <c r="E235" s="62"/>
      <c r="F235" s="63"/>
      <c r="G235" s="62"/>
      <c r="H235" s="67"/>
      <c r="I235" s="106"/>
      <c r="J235" s="65"/>
      <c r="K235" s="67"/>
      <c r="L235" s="67"/>
      <c r="M235" s="67"/>
      <c r="N235" s="67"/>
      <c r="O235" s="65"/>
      <c r="P235" s="65"/>
      <c r="Q235" s="65"/>
      <c r="R235" s="62"/>
      <c r="S235" s="62"/>
      <c r="T235" s="71"/>
      <c r="U235" s="8"/>
      <c r="X235" s="62"/>
    </row>
    <row r="236" spans="1:27" ht="11.25" outlineLevel="4" x14ac:dyDescent="0.2">
      <c r="A236" s="138"/>
      <c r="B236" s="139"/>
      <c r="C236" s="139"/>
      <c r="D236" s="140"/>
      <c r="E236" s="146" t="s">
        <v>2</v>
      </c>
      <c r="F236" s="141" t="s">
        <v>316</v>
      </c>
      <c r="G236" s="140"/>
      <c r="H236" s="142">
        <v>158.4</v>
      </c>
      <c r="I236" s="143"/>
      <c r="J236" s="144"/>
      <c r="K236" s="145"/>
      <c r="L236" s="145"/>
      <c r="M236" s="145"/>
      <c r="N236" s="145"/>
      <c r="O236" s="144"/>
      <c r="P236" s="144"/>
      <c r="Q236" s="144"/>
      <c r="R236" s="140"/>
      <c r="S236" s="140"/>
      <c r="T236" s="139"/>
      <c r="U236" s="6"/>
      <c r="V236" s="8"/>
      <c r="W236" s="8"/>
      <c r="X236" s="62"/>
    </row>
    <row r="237" spans="1:27" ht="7.5" customHeight="1" outlineLevel="4" x14ac:dyDescent="0.15">
      <c r="A237" s="8"/>
      <c r="B237" s="71"/>
      <c r="C237" s="71"/>
      <c r="D237" s="62"/>
      <c r="E237" s="62"/>
      <c r="F237" s="105"/>
      <c r="G237" s="62"/>
      <c r="H237" s="67"/>
      <c r="I237" s="106"/>
      <c r="J237" s="65"/>
      <c r="K237" s="67"/>
      <c r="L237" s="67"/>
      <c r="M237" s="67"/>
      <c r="N237" s="67"/>
      <c r="O237" s="65"/>
      <c r="P237" s="65"/>
      <c r="Q237" s="65"/>
      <c r="R237" s="62"/>
      <c r="S237" s="62"/>
      <c r="T237" s="71"/>
      <c r="U237" s="8"/>
      <c r="X237" s="62"/>
    </row>
    <row r="238" spans="1:27" ht="11.25" outlineLevel="3" x14ac:dyDescent="0.2">
      <c r="A238" s="4"/>
      <c r="B238" s="121"/>
      <c r="C238" s="122">
        <v>48</v>
      </c>
      <c r="D238" s="123" t="s">
        <v>100</v>
      </c>
      <c r="E238" s="124" t="s">
        <v>317</v>
      </c>
      <c r="F238" s="125" t="s">
        <v>318</v>
      </c>
      <c r="G238" s="123" t="s">
        <v>253</v>
      </c>
      <c r="H238" s="126">
        <v>5</v>
      </c>
      <c r="I238" s="127">
        <v>0</v>
      </c>
      <c r="J238" s="128">
        <f>H238*I238</f>
        <v>0</v>
      </c>
      <c r="K238" s="126">
        <v>2.8539999999999999E-2</v>
      </c>
      <c r="L238" s="126">
        <f>H238*K238</f>
        <v>0.14269999999999999</v>
      </c>
      <c r="M238" s="126"/>
      <c r="N238" s="126">
        <f>H238*M238</f>
        <v>0</v>
      </c>
      <c r="O238" s="128">
        <v>21</v>
      </c>
      <c r="P238" s="128">
        <f>J238*(O238/100)</f>
        <v>0</v>
      </c>
      <c r="Q238" s="128">
        <f>J238+P238</f>
        <v>0</v>
      </c>
      <c r="R238" s="129" t="s">
        <v>319</v>
      </c>
      <c r="S238" s="129" t="s">
        <v>105</v>
      </c>
      <c r="T238" s="130">
        <v>1</v>
      </c>
      <c r="U238" s="8"/>
      <c r="V238" s="8"/>
      <c r="W238" s="8"/>
      <c r="X238" s="62"/>
    </row>
    <row r="239" spans="1:27" ht="9.75" outlineLevel="4" x14ac:dyDescent="0.2">
      <c r="A239" s="131"/>
      <c r="B239" s="132"/>
      <c r="C239" s="132"/>
      <c r="D239" s="133"/>
      <c r="E239" s="137" t="s">
        <v>1</v>
      </c>
      <c r="F239" s="157" t="s">
        <v>318</v>
      </c>
      <c r="G239" s="157"/>
      <c r="H239" s="158"/>
      <c r="I239" s="159"/>
      <c r="J239" s="160"/>
      <c r="K239" s="135"/>
      <c r="L239" s="135"/>
      <c r="M239" s="135"/>
      <c r="N239" s="135"/>
      <c r="O239" s="136"/>
      <c r="P239" s="136"/>
      <c r="Q239" s="136"/>
      <c r="R239" s="133"/>
      <c r="S239" s="133"/>
      <c r="T239" s="132"/>
      <c r="U239" s="6"/>
      <c r="V239" s="8"/>
      <c r="W239" s="8"/>
      <c r="X239" s="134" t="str">
        <f>F239</f>
        <v>Osazení betonových nebo železobetonových dílců pro šachty skruží základových (dno)</v>
      </c>
      <c r="Y239" s="9"/>
      <c r="AA239" s="11"/>
    </row>
    <row r="240" spans="1:27" ht="7.5" customHeight="1" outlineLevel="4" x14ac:dyDescent="0.15">
      <c r="B240" s="71"/>
      <c r="C240" s="71"/>
      <c r="D240" s="62"/>
      <c r="E240" s="62"/>
      <c r="F240" s="63"/>
      <c r="G240" s="62"/>
      <c r="H240" s="67"/>
      <c r="I240" s="106"/>
      <c r="J240" s="65"/>
      <c r="K240" s="67"/>
      <c r="L240" s="67"/>
      <c r="M240" s="67"/>
      <c r="N240" s="67"/>
      <c r="O240" s="65"/>
      <c r="P240" s="65"/>
      <c r="Q240" s="65"/>
      <c r="R240" s="62"/>
      <c r="S240" s="62"/>
      <c r="T240" s="71"/>
      <c r="U240" s="8"/>
      <c r="X240" s="62"/>
    </row>
    <row r="241" spans="1:27" ht="11.25" outlineLevel="3" x14ac:dyDescent="0.2">
      <c r="A241" s="4"/>
      <c r="B241" s="121"/>
      <c r="C241" s="122">
        <v>49</v>
      </c>
      <c r="D241" s="123" t="s">
        <v>209</v>
      </c>
      <c r="E241" s="124" t="s">
        <v>320</v>
      </c>
      <c r="F241" s="125" t="s">
        <v>321</v>
      </c>
      <c r="G241" s="123" t="s">
        <v>253</v>
      </c>
      <c r="H241" s="126">
        <v>5</v>
      </c>
      <c r="I241" s="127">
        <v>0</v>
      </c>
      <c r="J241" s="128">
        <f>H241*I241</f>
        <v>0</v>
      </c>
      <c r="K241" s="126">
        <v>1.2290000000000001</v>
      </c>
      <c r="L241" s="126">
        <f>H241*K241</f>
        <v>6.1450000000000005</v>
      </c>
      <c r="M241" s="126"/>
      <c r="N241" s="126">
        <f>H241*M241</f>
        <v>0</v>
      </c>
      <c r="O241" s="128">
        <v>21</v>
      </c>
      <c r="P241" s="128">
        <f>J241*(O241/100)</f>
        <v>0</v>
      </c>
      <c r="Q241" s="128">
        <f>J241+P241</f>
        <v>0</v>
      </c>
      <c r="R241" s="129" t="s">
        <v>322</v>
      </c>
      <c r="S241" s="129" t="s">
        <v>194</v>
      </c>
      <c r="T241" s="130">
        <v>1</v>
      </c>
      <c r="U241" s="8"/>
      <c r="V241" s="8"/>
      <c r="W241" s="8"/>
      <c r="X241" s="62"/>
    </row>
    <row r="242" spans="1:27" ht="9.75" outlineLevel="4" x14ac:dyDescent="0.2">
      <c r="A242" s="131"/>
      <c r="B242" s="132"/>
      <c r="C242" s="132"/>
      <c r="D242" s="133"/>
      <c r="E242" s="137" t="s">
        <v>1</v>
      </c>
      <c r="F242" s="157" t="s">
        <v>53</v>
      </c>
      <c r="G242" s="157"/>
      <c r="H242" s="158"/>
      <c r="I242" s="159"/>
      <c r="J242" s="160"/>
      <c r="K242" s="135"/>
      <c r="L242" s="135"/>
      <c r="M242" s="135"/>
      <c r="N242" s="135"/>
      <c r="O242" s="136"/>
      <c r="P242" s="136"/>
      <c r="Q242" s="136"/>
      <c r="R242" s="133"/>
      <c r="S242" s="133"/>
      <c r="T242" s="132"/>
      <c r="U242" s="6"/>
      <c r="V242" s="8"/>
      <c r="W242" s="8"/>
      <c r="X242" s="134" t="str">
        <f>F242</f>
        <v>---</v>
      </c>
      <c r="Y242" s="9"/>
      <c r="AA242" s="11"/>
    </row>
    <row r="243" spans="1:27" ht="7.5" customHeight="1" outlineLevel="4" x14ac:dyDescent="0.15">
      <c r="B243" s="71"/>
      <c r="C243" s="71"/>
      <c r="D243" s="62"/>
      <c r="E243" s="62"/>
      <c r="F243" s="63"/>
      <c r="G243" s="62"/>
      <c r="H243" s="67"/>
      <c r="I243" s="106"/>
      <c r="J243" s="65"/>
      <c r="K243" s="67"/>
      <c r="L243" s="67"/>
      <c r="M243" s="67"/>
      <c r="N243" s="67"/>
      <c r="O243" s="65"/>
      <c r="P243" s="65"/>
      <c r="Q243" s="65"/>
      <c r="R243" s="62"/>
      <c r="S243" s="62"/>
      <c r="T243" s="71"/>
      <c r="U243" s="8"/>
      <c r="X243" s="62"/>
    </row>
    <row r="244" spans="1:27" ht="11.25" outlineLevel="3" x14ac:dyDescent="0.2">
      <c r="A244" s="4"/>
      <c r="B244" s="121"/>
      <c r="C244" s="122">
        <v>50</v>
      </c>
      <c r="D244" s="123" t="s">
        <v>100</v>
      </c>
      <c r="E244" s="124" t="s">
        <v>323</v>
      </c>
      <c r="F244" s="125" t="s">
        <v>324</v>
      </c>
      <c r="G244" s="123" t="s">
        <v>253</v>
      </c>
      <c r="H244" s="126">
        <v>5</v>
      </c>
      <c r="I244" s="127">
        <v>0</v>
      </c>
      <c r="J244" s="128">
        <f>H244*I244</f>
        <v>0</v>
      </c>
      <c r="K244" s="126">
        <v>1.0189999999999999E-2</v>
      </c>
      <c r="L244" s="126">
        <f>H244*K244</f>
        <v>5.0949999999999995E-2</v>
      </c>
      <c r="M244" s="126"/>
      <c r="N244" s="126">
        <f>H244*M244</f>
        <v>0</v>
      </c>
      <c r="O244" s="128">
        <v>21</v>
      </c>
      <c r="P244" s="128">
        <f>J244*(O244/100)</f>
        <v>0</v>
      </c>
      <c r="Q244" s="128">
        <f>J244+P244</f>
        <v>0</v>
      </c>
      <c r="R244" s="129" t="s">
        <v>325</v>
      </c>
      <c r="S244" s="129" t="s">
        <v>105</v>
      </c>
      <c r="T244" s="130">
        <v>1</v>
      </c>
      <c r="U244" s="8"/>
      <c r="V244" s="8"/>
      <c r="W244" s="8"/>
      <c r="X244" s="62"/>
    </row>
    <row r="245" spans="1:27" ht="9.75" outlineLevel="4" x14ac:dyDescent="0.2">
      <c r="A245" s="131"/>
      <c r="B245" s="132"/>
      <c r="C245" s="132"/>
      <c r="D245" s="133"/>
      <c r="E245" s="137" t="s">
        <v>1</v>
      </c>
      <c r="F245" s="157" t="s">
        <v>324</v>
      </c>
      <c r="G245" s="157"/>
      <c r="H245" s="158"/>
      <c r="I245" s="159"/>
      <c r="J245" s="160"/>
      <c r="K245" s="135"/>
      <c r="L245" s="135"/>
      <c r="M245" s="135"/>
      <c r="N245" s="135"/>
      <c r="O245" s="136"/>
      <c r="P245" s="136"/>
      <c r="Q245" s="136"/>
      <c r="R245" s="133"/>
      <c r="S245" s="133"/>
      <c r="T245" s="132"/>
      <c r="U245" s="6"/>
      <c r="V245" s="8"/>
      <c r="W245" s="8"/>
      <c r="X245" s="134" t="str">
        <f>F245</f>
        <v>Osazení betonových nebo železobetonových dílců pro šachty skruží rovných</v>
      </c>
      <c r="Y245" s="9"/>
      <c r="AA245" s="11"/>
    </row>
    <row r="246" spans="1:27" ht="7.5" customHeight="1" outlineLevel="4" x14ac:dyDescent="0.15">
      <c r="B246" s="71"/>
      <c r="C246" s="71"/>
      <c r="D246" s="62"/>
      <c r="E246" s="62"/>
      <c r="F246" s="63"/>
      <c r="G246" s="62"/>
      <c r="H246" s="67"/>
      <c r="I246" s="106"/>
      <c r="J246" s="65"/>
      <c r="K246" s="67"/>
      <c r="L246" s="67"/>
      <c r="M246" s="67"/>
      <c r="N246" s="67"/>
      <c r="O246" s="65"/>
      <c r="P246" s="65"/>
      <c r="Q246" s="65"/>
      <c r="R246" s="62"/>
      <c r="S246" s="62"/>
      <c r="T246" s="71"/>
      <c r="U246" s="8"/>
      <c r="X246" s="62"/>
    </row>
    <row r="247" spans="1:27" ht="11.25" outlineLevel="3" x14ac:dyDescent="0.2">
      <c r="A247" s="4"/>
      <c r="B247" s="121"/>
      <c r="C247" s="122">
        <v>51</v>
      </c>
      <c r="D247" s="123" t="s">
        <v>209</v>
      </c>
      <c r="E247" s="124" t="s">
        <v>326</v>
      </c>
      <c r="F247" s="125" t="s">
        <v>327</v>
      </c>
      <c r="G247" s="123" t="s">
        <v>253</v>
      </c>
      <c r="H247" s="126">
        <v>2</v>
      </c>
      <c r="I247" s="127">
        <v>0</v>
      </c>
      <c r="J247" s="128">
        <f>H247*I247</f>
        <v>0</v>
      </c>
      <c r="K247" s="126">
        <v>0.254</v>
      </c>
      <c r="L247" s="126">
        <f>H247*K247</f>
        <v>0.50800000000000001</v>
      </c>
      <c r="M247" s="126"/>
      <c r="N247" s="126">
        <f>H247*M247</f>
        <v>0</v>
      </c>
      <c r="O247" s="128">
        <v>21</v>
      </c>
      <c r="P247" s="128">
        <f>J247*(O247/100)</f>
        <v>0</v>
      </c>
      <c r="Q247" s="128">
        <f>J247+P247</f>
        <v>0</v>
      </c>
      <c r="R247" s="129" t="s">
        <v>328</v>
      </c>
      <c r="S247" s="129" t="s">
        <v>194</v>
      </c>
      <c r="T247" s="130">
        <v>1</v>
      </c>
      <c r="U247" s="8"/>
      <c r="V247" s="8"/>
      <c r="W247" s="8"/>
      <c r="X247" s="62"/>
    </row>
    <row r="248" spans="1:27" ht="9.75" outlineLevel="4" x14ac:dyDescent="0.2">
      <c r="A248" s="131"/>
      <c r="B248" s="132"/>
      <c r="C248" s="132"/>
      <c r="D248" s="133"/>
      <c r="E248" s="137" t="s">
        <v>1</v>
      </c>
      <c r="F248" s="157" t="s">
        <v>53</v>
      </c>
      <c r="G248" s="157"/>
      <c r="H248" s="158"/>
      <c r="I248" s="159"/>
      <c r="J248" s="160"/>
      <c r="K248" s="135"/>
      <c r="L248" s="135"/>
      <c r="M248" s="135"/>
      <c r="N248" s="135"/>
      <c r="O248" s="136"/>
      <c r="P248" s="136"/>
      <c r="Q248" s="136"/>
      <c r="R248" s="133"/>
      <c r="S248" s="133"/>
      <c r="T248" s="132"/>
      <c r="U248" s="6"/>
      <c r="V248" s="8"/>
      <c r="W248" s="8"/>
      <c r="X248" s="134" t="str">
        <f>F248</f>
        <v>---</v>
      </c>
      <c r="Y248" s="9"/>
      <c r="AA248" s="11"/>
    </row>
    <row r="249" spans="1:27" ht="7.5" customHeight="1" outlineLevel="4" x14ac:dyDescent="0.15">
      <c r="B249" s="71"/>
      <c r="C249" s="71"/>
      <c r="D249" s="62"/>
      <c r="E249" s="62"/>
      <c r="F249" s="63"/>
      <c r="G249" s="62"/>
      <c r="H249" s="67"/>
      <c r="I249" s="106"/>
      <c r="J249" s="65"/>
      <c r="K249" s="67"/>
      <c r="L249" s="67"/>
      <c r="M249" s="67"/>
      <c r="N249" s="67"/>
      <c r="O249" s="65"/>
      <c r="P249" s="65"/>
      <c r="Q249" s="65"/>
      <c r="R249" s="62"/>
      <c r="S249" s="62"/>
      <c r="T249" s="71"/>
      <c r="U249" s="8"/>
      <c r="X249" s="62"/>
    </row>
    <row r="250" spans="1:27" ht="11.25" outlineLevel="3" x14ac:dyDescent="0.2">
      <c r="A250" s="4"/>
      <c r="B250" s="121"/>
      <c r="C250" s="122">
        <v>52</v>
      </c>
      <c r="D250" s="123" t="s">
        <v>209</v>
      </c>
      <c r="E250" s="124" t="s">
        <v>329</v>
      </c>
      <c r="F250" s="125" t="s">
        <v>330</v>
      </c>
      <c r="G250" s="123" t="s">
        <v>253</v>
      </c>
      <c r="H250" s="126">
        <v>1</v>
      </c>
      <c r="I250" s="127">
        <v>0</v>
      </c>
      <c r="J250" s="128">
        <f>H250*I250</f>
        <v>0</v>
      </c>
      <c r="K250" s="126">
        <v>0.50600000000000001</v>
      </c>
      <c r="L250" s="126">
        <f>H250*K250</f>
        <v>0.50600000000000001</v>
      </c>
      <c r="M250" s="126"/>
      <c r="N250" s="126">
        <f>H250*M250</f>
        <v>0</v>
      </c>
      <c r="O250" s="128">
        <v>21</v>
      </c>
      <c r="P250" s="128">
        <f>J250*(O250/100)</f>
        <v>0</v>
      </c>
      <c r="Q250" s="128">
        <f>J250+P250</f>
        <v>0</v>
      </c>
      <c r="R250" s="129" t="s">
        <v>331</v>
      </c>
      <c r="S250" s="129" t="s">
        <v>194</v>
      </c>
      <c r="T250" s="130">
        <v>1</v>
      </c>
      <c r="U250" s="8"/>
      <c r="V250" s="8"/>
      <c r="W250" s="8"/>
      <c r="X250" s="62"/>
    </row>
    <row r="251" spans="1:27" ht="9.75" outlineLevel="4" x14ac:dyDescent="0.2">
      <c r="A251" s="131"/>
      <c r="B251" s="132"/>
      <c r="C251" s="132"/>
      <c r="D251" s="133"/>
      <c r="E251" s="137" t="s">
        <v>1</v>
      </c>
      <c r="F251" s="157" t="s">
        <v>53</v>
      </c>
      <c r="G251" s="157"/>
      <c r="H251" s="158"/>
      <c r="I251" s="159"/>
      <c r="J251" s="160"/>
      <c r="K251" s="135"/>
      <c r="L251" s="135"/>
      <c r="M251" s="135"/>
      <c r="N251" s="135"/>
      <c r="O251" s="136"/>
      <c r="P251" s="136"/>
      <c r="Q251" s="136"/>
      <c r="R251" s="133"/>
      <c r="S251" s="133"/>
      <c r="T251" s="132"/>
      <c r="U251" s="6"/>
      <c r="V251" s="8"/>
      <c r="W251" s="8"/>
      <c r="X251" s="134" t="str">
        <f>F251</f>
        <v>---</v>
      </c>
      <c r="Y251" s="9"/>
      <c r="AA251" s="11"/>
    </row>
    <row r="252" spans="1:27" ht="7.5" customHeight="1" outlineLevel="4" x14ac:dyDescent="0.15">
      <c r="B252" s="71"/>
      <c r="C252" s="71"/>
      <c r="D252" s="62"/>
      <c r="E252" s="62"/>
      <c r="F252" s="63"/>
      <c r="G252" s="62"/>
      <c r="H252" s="67"/>
      <c r="I252" s="106"/>
      <c r="J252" s="65"/>
      <c r="K252" s="67"/>
      <c r="L252" s="67"/>
      <c r="M252" s="67"/>
      <c r="N252" s="67"/>
      <c r="O252" s="65"/>
      <c r="P252" s="65"/>
      <c r="Q252" s="65"/>
      <c r="R252" s="62"/>
      <c r="S252" s="62"/>
      <c r="T252" s="71"/>
      <c r="U252" s="8"/>
      <c r="X252" s="62"/>
    </row>
    <row r="253" spans="1:27" ht="11.25" outlineLevel="3" x14ac:dyDescent="0.2">
      <c r="A253" s="4"/>
      <c r="B253" s="121"/>
      <c r="C253" s="122">
        <v>53</v>
      </c>
      <c r="D253" s="123" t="s">
        <v>209</v>
      </c>
      <c r="E253" s="124" t="s">
        <v>332</v>
      </c>
      <c r="F253" s="125" t="s">
        <v>333</v>
      </c>
      <c r="G253" s="123" t="s">
        <v>253</v>
      </c>
      <c r="H253" s="126">
        <v>2</v>
      </c>
      <c r="I253" s="127">
        <v>0</v>
      </c>
      <c r="J253" s="128">
        <f>H253*I253</f>
        <v>0</v>
      </c>
      <c r="K253" s="126">
        <v>1.0129999999999999</v>
      </c>
      <c r="L253" s="126">
        <f>H253*K253</f>
        <v>2.0259999999999998</v>
      </c>
      <c r="M253" s="126"/>
      <c r="N253" s="126">
        <f>H253*M253</f>
        <v>0</v>
      </c>
      <c r="O253" s="128">
        <v>21</v>
      </c>
      <c r="P253" s="128">
        <f>J253*(O253/100)</f>
        <v>0</v>
      </c>
      <c r="Q253" s="128">
        <f>J253+P253</f>
        <v>0</v>
      </c>
      <c r="R253" s="129"/>
      <c r="S253" s="129" t="s">
        <v>194</v>
      </c>
      <c r="T253" s="130">
        <v>1</v>
      </c>
      <c r="U253" s="8"/>
      <c r="V253" s="8"/>
      <c r="W253" s="8"/>
      <c r="X253" s="62"/>
    </row>
    <row r="254" spans="1:27" ht="9.75" outlineLevel="4" x14ac:dyDescent="0.2">
      <c r="A254" s="131"/>
      <c r="B254" s="132"/>
      <c r="C254" s="132"/>
      <c r="D254" s="133"/>
      <c r="E254" s="137" t="s">
        <v>1</v>
      </c>
      <c r="F254" s="157" t="s">
        <v>53</v>
      </c>
      <c r="G254" s="157"/>
      <c r="H254" s="158"/>
      <c r="I254" s="159"/>
      <c r="J254" s="160"/>
      <c r="K254" s="135"/>
      <c r="L254" s="135"/>
      <c r="M254" s="135"/>
      <c r="N254" s="135"/>
      <c r="O254" s="136"/>
      <c r="P254" s="136"/>
      <c r="Q254" s="136"/>
      <c r="R254" s="133"/>
      <c r="S254" s="133"/>
      <c r="T254" s="132"/>
      <c r="U254" s="6"/>
      <c r="V254" s="8"/>
      <c r="W254" s="8"/>
      <c r="X254" s="134" t="str">
        <f>F254</f>
        <v>---</v>
      </c>
      <c r="Y254" s="9"/>
      <c r="AA254" s="11"/>
    </row>
    <row r="255" spans="1:27" ht="7.5" customHeight="1" outlineLevel="4" x14ac:dyDescent="0.15">
      <c r="B255" s="71"/>
      <c r="C255" s="71"/>
      <c r="D255" s="62"/>
      <c r="E255" s="62"/>
      <c r="F255" s="63"/>
      <c r="G255" s="62"/>
      <c r="H255" s="67"/>
      <c r="I255" s="106"/>
      <c r="J255" s="65"/>
      <c r="K255" s="67"/>
      <c r="L255" s="67"/>
      <c r="M255" s="67"/>
      <c r="N255" s="67"/>
      <c r="O255" s="65"/>
      <c r="P255" s="65"/>
      <c r="Q255" s="65"/>
      <c r="R255" s="62"/>
      <c r="S255" s="62"/>
      <c r="T255" s="71"/>
      <c r="U255" s="8"/>
      <c r="X255" s="62"/>
    </row>
    <row r="256" spans="1:27" ht="11.25" outlineLevel="3" x14ac:dyDescent="0.2">
      <c r="A256" s="4"/>
      <c r="B256" s="121"/>
      <c r="C256" s="122">
        <v>54</v>
      </c>
      <c r="D256" s="123" t="s">
        <v>100</v>
      </c>
      <c r="E256" s="124" t="s">
        <v>411</v>
      </c>
      <c r="F256" s="125" t="s">
        <v>412</v>
      </c>
      <c r="G256" s="123" t="s">
        <v>253</v>
      </c>
      <c r="H256" s="126">
        <v>5</v>
      </c>
      <c r="I256" s="127">
        <v>0</v>
      </c>
      <c r="J256" s="128">
        <f>H256*I256</f>
        <v>0</v>
      </c>
      <c r="K256" s="126">
        <v>3.9269999999999999E-2</v>
      </c>
      <c r="L256" s="126">
        <f>H256*K256</f>
        <v>0.19635</v>
      </c>
      <c r="M256" s="126"/>
      <c r="N256" s="126">
        <f>H256*M256</f>
        <v>0</v>
      </c>
      <c r="O256" s="128">
        <v>21</v>
      </c>
      <c r="P256" s="128">
        <f>J256*(O256/100)</f>
        <v>0</v>
      </c>
      <c r="Q256" s="128">
        <f>J256+P256</f>
        <v>0</v>
      </c>
      <c r="R256" s="129" t="s">
        <v>334</v>
      </c>
      <c r="S256" s="129" t="s">
        <v>105</v>
      </c>
      <c r="T256" s="130">
        <v>1</v>
      </c>
      <c r="U256" s="8"/>
      <c r="V256" s="8"/>
      <c r="W256" s="8"/>
      <c r="X256" s="62"/>
    </row>
    <row r="257" spans="1:27" ht="9.75" outlineLevel="4" x14ac:dyDescent="0.2">
      <c r="A257" s="131"/>
      <c r="B257" s="132"/>
      <c r="C257" s="132"/>
      <c r="D257" s="133"/>
      <c r="E257" s="137" t="s">
        <v>1</v>
      </c>
      <c r="F257" s="157"/>
      <c r="G257" s="157"/>
      <c r="H257" s="158"/>
      <c r="I257" s="159"/>
      <c r="J257" s="160"/>
      <c r="K257" s="135"/>
      <c r="L257" s="135"/>
      <c r="M257" s="135"/>
      <c r="N257" s="135"/>
      <c r="O257" s="136"/>
      <c r="P257" s="136"/>
      <c r="Q257" s="136"/>
      <c r="R257" s="133"/>
      <c r="S257" s="133"/>
      <c r="T257" s="132"/>
      <c r="U257" s="6"/>
      <c r="V257" s="8"/>
      <c r="W257" s="8"/>
      <c r="X257" s="134">
        <f>F257</f>
        <v>0</v>
      </c>
      <c r="Y257" s="9"/>
      <c r="AA257" s="11"/>
    </row>
    <row r="258" spans="1:27" ht="7.5" customHeight="1" outlineLevel="4" x14ac:dyDescent="0.15">
      <c r="B258" s="71"/>
      <c r="C258" s="71"/>
      <c r="D258" s="62"/>
      <c r="E258" s="62"/>
      <c r="F258" s="63"/>
      <c r="G258" s="62"/>
      <c r="H258" s="67"/>
      <c r="I258" s="106"/>
      <c r="J258" s="65"/>
      <c r="K258" s="67"/>
      <c r="L258" s="67"/>
      <c r="M258" s="67"/>
      <c r="N258" s="67"/>
      <c r="O258" s="65"/>
      <c r="P258" s="65"/>
      <c r="Q258" s="65"/>
      <c r="R258" s="62"/>
      <c r="S258" s="62"/>
      <c r="T258" s="71"/>
      <c r="U258" s="8"/>
      <c r="X258" s="62"/>
    </row>
    <row r="259" spans="1:27" ht="11.25" outlineLevel="3" x14ac:dyDescent="0.2">
      <c r="A259" s="4"/>
      <c r="B259" s="121"/>
      <c r="C259" s="122">
        <v>55</v>
      </c>
      <c r="D259" s="123" t="s">
        <v>209</v>
      </c>
      <c r="E259" s="124" t="s">
        <v>414</v>
      </c>
      <c r="F259" s="161" t="s">
        <v>413</v>
      </c>
      <c r="G259" s="123" t="s">
        <v>253</v>
      </c>
      <c r="H259" s="126">
        <v>5</v>
      </c>
      <c r="I259" s="127">
        <v>0</v>
      </c>
      <c r="J259" s="128">
        <f>H259*I259</f>
        <v>0</v>
      </c>
      <c r="K259" s="126">
        <v>0.44900000000000001</v>
      </c>
      <c r="L259" s="126">
        <f>H259*K259</f>
        <v>2.2450000000000001</v>
      </c>
      <c r="M259" s="126"/>
      <c r="N259" s="126">
        <f>H259*M259</f>
        <v>0</v>
      </c>
      <c r="O259" s="128">
        <v>21</v>
      </c>
      <c r="P259" s="128">
        <f>J259*(O259/100)</f>
        <v>0</v>
      </c>
      <c r="Q259" s="128">
        <f>J259+P259</f>
        <v>0</v>
      </c>
      <c r="R259" s="129" t="s">
        <v>335</v>
      </c>
      <c r="S259" s="129" t="s">
        <v>194</v>
      </c>
      <c r="T259" s="130">
        <v>1</v>
      </c>
      <c r="U259" s="8"/>
      <c r="V259" s="8"/>
      <c r="W259" s="8"/>
      <c r="X259" s="62"/>
    </row>
    <row r="260" spans="1:27" ht="9.75" outlineLevel="4" x14ac:dyDescent="0.2">
      <c r="A260" s="131"/>
      <c r="B260" s="132"/>
      <c r="C260" s="132"/>
      <c r="D260" s="133"/>
      <c r="E260" s="137" t="s">
        <v>1</v>
      </c>
      <c r="F260" s="157" t="s">
        <v>53</v>
      </c>
      <c r="G260" s="157"/>
      <c r="H260" s="158"/>
      <c r="I260" s="159"/>
      <c r="J260" s="160"/>
      <c r="K260" s="135"/>
      <c r="L260" s="135"/>
      <c r="M260" s="135"/>
      <c r="N260" s="135"/>
      <c r="O260" s="136"/>
      <c r="P260" s="136"/>
      <c r="Q260" s="136"/>
      <c r="R260" s="133"/>
      <c r="S260" s="133"/>
      <c r="T260" s="132"/>
      <c r="U260" s="6"/>
      <c r="V260" s="8"/>
      <c r="W260" s="8"/>
      <c r="X260" s="134" t="str">
        <f>F260</f>
        <v>---</v>
      </c>
      <c r="Y260" s="9"/>
      <c r="AA260" s="11"/>
    </row>
    <row r="261" spans="1:27" ht="7.5" customHeight="1" outlineLevel="4" x14ac:dyDescent="0.15">
      <c r="B261" s="71"/>
      <c r="C261" s="71"/>
      <c r="D261" s="62"/>
      <c r="E261" s="62"/>
      <c r="F261" s="63"/>
      <c r="G261" s="62"/>
      <c r="H261" s="67"/>
      <c r="I261" s="106"/>
      <c r="J261" s="65"/>
      <c r="K261" s="67"/>
      <c r="L261" s="67"/>
      <c r="M261" s="67"/>
      <c r="N261" s="67"/>
      <c r="O261" s="65"/>
      <c r="P261" s="65"/>
      <c r="Q261" s="65"/>
      <c r="R261" s="62"/>
      <c r="S261" s="62"/>
      <c r="T261" s="71"/>
      <c r="U261" s="8"/>
      <c r="X261" s="62"/>
    </row>
    <row r="262" spans="1:27" ht="11.25" outlineLevel="3" x14ac:dyDescent="0.2">
      <c r="A262" s="4"/>
      <c r="B262" s="121"/>
      <c r="C262" s="122">
        <v>56</v>
      </c>
      <c r="D262" s="123" t="s">
        <v>209</v>
      </c>
      <c r="E262" s="124" t="s">
        <v>336</v>
      </c>
      <c r="F262" s="125" t="s">
        <v>337</v>
      </c>
      <c r="G262" s="123" t="s">
        <v>253</v>
      </c>
      <c r="H262" s="126">
        <v>11</v>
      </c>
      <c r="I262" s="127">
        <v>0</v>
      </c>
      <c r="J262" s="128">
        <f>H262*I262</f>
        <v>0</v>
      </c>
      <c r="K262" s="126">
        <v>2E-3</v>
      </c>
      <c r="L262" s="126">
        <f>H262*K262</f>
        <v>2.1999999999999999E-2</v>
      </c>
      <c r="M262" s="126"/>
      <c r="N262" s="126">
        <f>H262*M262</f>
        <v>0</v>
      </c>
      <c r="O262" s="128">
        <v>21</v>
      </c>
      <c r="P262" s="128">
        <f>J262*(O262/100)</f>
        <v>0</v>
      </c>
      <c r="Q262" s="128">
        <f>J262+P262</f>
        <v>0</v>
      </c>
      <c r="R262" s="129" t="s">
        <v>337</v>
      </c>
      <c r="S262" s="129" t="s">
        <v>194</v>
      </c>
      <c r="T262" s="130">
        <v>1</v>
      </c>
      <c r="U262" s="8"/>
      <c r="V262" s="8"/>
      <c r="W262" s="8"/>
      <c r="X262" s="62"/>
    </row>
    <row r="263" spans="1:27" ht="9.75" outlineLevel="4" x14ac:dyDescent="0.2">
      <c r="A263" s="131"/>
      <c r="B263" s="132"/>
      <c r="C263" s="132"/>
      <c r="D263" s="133"/>
      <c r="E263" s="137" t="s">
        <v>1</v>
      </c>
      <c r="F263" s="157" t="s">
        <v>53</v>
      </c>
      <c r="G263" s="157"/>
      <c r="H263" s="158"/>
      <c r="I263" s="159"/>
      <c r="J263" s="160"/>
      <c r="K263" s="135"/>
      <c r="L263" s="135"/>
      <c r="M263" s="135"/>
      <c r="N263" s="135"/>
      <c r="O263" s="136"/>
      <c r="P263" s="136"/>
      <c r="Q263" s="136"/>
      <c r="R263" s="133"/>
      <c r="S263" s="133"/>
      <c r="T263" s="132"/>
      <c r="U263" s="6"/>
      <c r="V263" s="8"/>
      <c r="W263" s="8"/>
      <c r="X263" s="134" t="str">
        <f>F263</f>
        <v>---</v>
      </c>
      <c r="Y263" s="9"/>
      <c r="AA263" s="11"/>
    </row>
    <row r="264" spans="1:27" ht="7.5" customHeight="1" outlineLevel="4" x14ac:dyDescent="0.15">
      <c r="B264" s="71"/>
      <c r="C264" s="71"/>
      <c r="D264" s="62"/>
      <c r="E264" s="62"/>
      <c r="F264" s="63"/>
      <c r="G264" s="62"/>
      <c r="H264" s="67"/>
      <c r="I264" s="106"/>
      <c r="J264" s="65"/>
      <c r="K264" s="67"/>
      <c r="L264" s="67"/>
      <c r="M264" s="67"/>
      <c r="N264" s="67"/>
      <c r="O264" s="65"/>
      <c r="P264" s="65"/>
      <c r="Q264" s="65"/>
      <c r="R264" s="62"/>
      <c r="S264" s="62"/>
      <c r="T264" s="71"/>
      <c r="U264" s="8"/>
      <c r="X264" s="62"/>
    </row>
    <row r="265" spans="1:27" ht="22.5" outlineLevel="3" x14ac:dyDescent="0.2">
      <c r="A265" s="4"/>
      <c r="B265" s="121"/>
      <c r="C265" s="122">
        <v>57</v>
      </c>
      <c r="D265" s="123" t="s">
        <v>100</v>
      </c>
      <c r="E265" s="124" t="s">
        <v>338</v>
      </c>
      <c r="F265" s="125" t="s">
        <v>339</v>
      </c>
      <c r="G265" s="123" t="s">
        <v>253</v>
      </c>
      <c r="H265" s="126">
        <v>5</v>
      </c>
      <c r="I265" s="127">
        <v>0</v>
      </c>
      <c r="J265" s="128">
        <f>H265*I265</f>
        <v>0</v>
      </c>
      <c r="K265" s="126">
        <v>0.09</v>
      </c>
      <c r="L265" s="126">
        <f>H265*K265</f>
        <v>0.44999999999999996</v>
      </c>
      <c r="M265" s="126"/>
      <c r="N265" s="126">
        <f>H265*M265</f>
        <v>0</v>
      </c>
      <c r="O265" s="128">
        <v>21</v>
      </c>
      <c r="P265" s="128">
        <f>J265*(O265/100)</f>
        <v>0</v>
      </c>
      <c r="Q265" s="128">
        <f>J265+P265</f>
        <v>0</v>
      </c>
      <c r="R265" s="129" t="s">
        <v>340</v>
      </c>
      <c r="S265" s="129" t="s">
        <v>105</v>
      </c>
      <c r="T265" s="130">
        <v>1</v>
      </c>
      <c r="U265" s="8"/>
      <c r="V265" s="8"/>
      <c r="W265" s="8"/>
      <c r="X265" s="62"/>
    </row>
    <row r="266" spans="1:27" ht="9.75" outlineLevel="4" x14ac:dyDescent="0.2">
      <c r="A266" s="131"/>
      <c r="B266" s="132"/>
      <c r="C266" s="132"/>
      <c r="D266" s="133"/>
      <c r="E266" s="137" t="s">
        <v>1</v>
      </c>
      <c r="F266" s="157" t="s">
        <v>339</v>
      </c>
      <c r="G266" s="157"/>
      <c r="H266" s="158"/>
      <c r="I266" s="159"/>
      <c r="J266" s="160"/>
      <c r="K266" s="135"/>
      <c r="L266" s="135"/>
      <c r="M266" s="135"/>
      <c r="N266" s="135"/>
      <c r="O266" s="136"/>
      <c r="P266" s="136"/>
      <c r="Q266" s="136"/>
      <c r="R266" s="133"/>
      <c r="S266" s="133"/>
      <c r="T266" s="132"/>
      <c r="U266" s="6"/>
      <c r="V266" s="8"/>
      <c r="W266" s="8"/>
      <c r="X266" s="134" t="str">
        <f>F266</f>
        <v>Osazení poklopů litinových, ocelových nebo železobetonových včetně rámů pro třídu zatížení D400, E600</v>
      </c>
      <c r="Y266" s="9"/>
      <c r="AA266" s="11"/>
    </row>
    <row r="267" spans="1:27" ht="7.5" customHeight="1" outlineLevel="4" x14ac:dyDescent="0.15">
      <c r="B267" s="71"/>
      <c r="C267" s="71"/>
      <c r="D267" s="62"/>
      <c r="E267" s="62"/>
      <c r="F267" s="63"/>
      <c r="G267" s="62"/>
      <c r="H267" s="67"/>
      <c r="I267" s="106"/>
      <c r="J267" s="65"/>
      <c r="K267" s="67"/>
      <c r="L267" s="67"/>
      <c r="M267" s="67"/>
      <c r="N267" s="67"/>
      <c r="O267" s="65"/>
      <c r="P267" s="65"/>
      <c r="Q267" s="65"/>
      <c r="R267" s="62"/>
      <c r="S267" s="62"/>
      <c r="T267" s="71"/>
      <c r="U267" s="8"/>
      <c r="X267" s="62"/>
    </row>
    <row r="268" spans="1:27" ht="11.25" outlineLevel="3" x14ac:dyDescent="0.2">
      <c r="A268" s="4"/>
      <c r="B268" s="121"/>
      <c r="C268" s="122">
        <v>58</v>
      </c>
      <c r="D268" s="123" t="s">
        <v>209</v>
      </c>
      <c r="E268" s="124" t="s">
        <v>341</v>
      </c>
      <c r="F268" s="125" t="s">
        <v>342</v>
      </c>
      <c r="G268" s="123" t="s">
        <v>253</v>
      </c>
      <c r="H268" s="126">
        <v>5</v>
      </c>
      <c r="I268" s="127">
        <v>0</v>
      </c>
      <c r="J268" s="128">
        <f>H268*I268</f>
        <v>0</v>
      </c>
      <c r="K268" s="126">
        <v>5.4600000000000003E-2</v>
      </c>
      <c r="L268" s="126">
        <f>H268*K268</f>
        <v>0.27300000000000002</v>
      </c>
      <c r="M268" s="126"/>
      <c r="N268" s="126">
        <f>H268*M268</f>
        <v>0</v>
      </c>
      <c r="O268" s="128">
        <v>21</v>
      </c>
      <c r="P268" s="128">
        <f>J268*(O268/100)</f>
        <v>0</v>
      </c>
      <c r="Q268" s="128">
        <f>J268+P268</f>
        <v>0</v>
      </c>
      <c r="R268" s="129" t="s">
        <v>343</v>
      </c>
      <c r="S268" s="129" t="s">
        <v>194</v>
      </c>
      <c r="T268" s="130">
        <v>1</v>
      </c>
      <c r="U268" s="8"/>
      <c r="V268" s="8"/>
      <c r="W268" s="8"/>
      <c r="X268" s="62"/>
    </row>
    <row r="269" spans="1:27" ht="9.75" outlineLevel="4" x14ac:dyDescent="0.2">
      <c r="A269" s="131"/>
      <c r="B269" s="132"/>
      <c r="C269" s="132"/>
      <c r="D269" s="133"/>
      <c r="E269" s="137" t="s">
        <v>1</v>
      </c>
      <c r="F269" s="157" t="s">
        <v>53</v>
      </c>
      <c r="G269" s="157"/>
      <c r="H269" s="158"/>
      <c r="I269" s="159"/>
      <c r="J269" s="160"/>
      <c r="K269" s="135"/>
      <c r="L269" s="135"/>
      <c r="M269" s="135"/>
      <c r="N269" s="135"/>
      <c r="O269" s="136"/>
      <c r="P269" s="136"/>
      <c r="Q269" s="136"/>
      <c r="R269" s="133"/>
      <c r="S269" s="133"/>
      <c r="T269" s="132"/>
      <c r="U269" s="6"/>
      <c r="V269" s="8"/>
      <c r="W269" s="8"/>
      <c r="X269" s="134" t="str">
        <f>F269</f>
        <v>---</v>
      </c>
      <c r="Y269" s="9"/>
      <c r="AA269" s="11"/>
    </row>
    <row r="270" spans="1:27" ht="7.5" customHeight="1" outlineLevel="4" x14ac:dyDescent="0.15">
      <c r="B270" s="71"/>
      <c r="C270" s="71"/>
      <c r="D270" s="62"/>
      <c r="E270" s="62"/>
      <c r="F270" s="63"/>
      <c r="G270" s="62"/>
      <c r="H270" s="67"/>
      <c r="I270" s="106"/>
      <c r="J270" s="65"/>
      <c r="K270" s="67"/>
      <c r="L270" s="67"/>
      <c r="M270" s="67"/>
      <c r="N270" s="67"/>
      <c r="O270" s="65"/>
      <c r="P270" s="65"/>
      <c r="Q270" s="65"/>
      <c r="R270" s="62"/>
      <c r="S270" s="62"/>
      <c r="T270" s="71"/>
      <c r="U270" s="8"/>
      <c r="X270" s="62"/>
    </row>
    <row r="271" spans="1:27" ht="11.25" outlineLevel="3" x14ac:dyDescent="0.2">
      <c r="A271" s="4"/>
      <c r="B271" s="121"/>
      <c r="C271" s="122">
        <v>59</v>
      </c>
      <c r="D271" s="123" t="s">
        <v>100</v>
      </c>
      <c r="E271" s="124" t="s">
        <v>344</v>
      </c>
      <c r="F271" s="125" t="s">
        <v>345</v>
      </c>
      <c r="G271" s="123" t="s">
        <v>103</v>
      </c>
      <c r="H271" s="126">
        <v>144</v>
      </c>
      <c r="I271" s="127">
        <v>0</v>
      </c>
      <c r="J271" s="128">
        <f>H271*I271</f>
        <v>0</v>
      </c>
      <c r="K271" s="126"/>
      <c r="L271" s="126">
        <f>H271*K271</f>
        <v>0</v>
      </c>
      <c r="M271" s="126"/>
      <c r="N271" s="126">
        <f>H271*M271</f>
        <v>0</v>
      </c>
      <c r="O271" s="128">
        <v>21</v>
      </c>
      <c r="P271" s="128">
        <f>J271*(O271/100)</f>
        <v>0</v>
      </c>
      <c r="Q271" s="128">
        <f>J271+P271</f>
        <v>0</v>
      </c>
      <c r="R271" s="129" t="s">
        <v>346</v>
      </c>
      <c r="S271" s="129" t="s">
        <v>105</v>
      </c>
      <c r="T271" s="130">
        <v>1</v>
      </c>
      <c r="U271" s="8"/>
      <c r="V271" s="8"/>
      <c r="W271" s="8"/>
      <c r="X271" s="62"/>
    </row>
    <row r="272" spans="1:27" ht="9.75" outlineLevel="4" x14ac:dyDescent="0.2">
      <c r="A272" s="131"/>
      <c r="B272" s="132"/>
      <c r="C272" s="132"/>
      <c r="D272" s="133"/>
      <c r="E272" s="137" t="s">
        <v>1</v>
      </c>
      <c r="F272" s="157" t="s">
        <v>347</v>
      </c>
      <c r="G272" s="157"/>
      <c r="H272" s="158"/>
      <c r="I272" s="159"/>
      <c r="J272" s="160"/>
      <c r="K272" s="135"/>
      <c r="L272" s="135"/>
      <c r="M272" s="135"/>
      <c r="N272" s="135"/>
      <c r="O272" s="136"/>
      <c r="P272" s="136"/>
      <c r="Q272" s="136"/>
      <c r="R272" s="133"/>
      <c r="S272" s="133"/>
      <c r="T272" s="132"/>
      <c r="U272" s="6"/>
      <c r="V272" s="8"/>
      <c r="W272" s="8"/>
      <c r="X272" s="134" t="str">
        <f>F272</f>
        <v>Tlakové zkoušky vodou na potrubí DN 400 nebo 500</v>
      </c>
      <c r="Y272" s="9"/>
      <c r="AA272" s="11"/>
    </row>
    <row r="273" spans="1:27" ht="7.5" customHeight="1" outlineLevel="4" x14ac:dyDescent="0.15">
      <c r="B273" s="71"/>
      <c r="C273" s="71"/>
      <c r="D273" s="62"/>
      <c r="E273" s="62"/>
      <c r="F273" s="63"/>
      <c r="G273" s="62"/>
      <c r="H273" s="67"/>
      <c r="I273" s="106"/>
      <c r="J273" s="65"/>
      <c r="K273" s="67"/>
      <c r="L273" s="67"/>
      <c r="M273" s="67"/>
      <c r="N273" s="67"/>
      <c r="O273" s="65"/>
      <c r="P273" s="65"/>
      <c r="Q273" s="65"/>
      <c r="R273" s="62"/>
      <c r="S273" s="62"/>
      <c r="T273" s="71"/>
      <c r="U273" s="8"/>
      <c r="X273" s="62"/>
    </row>
    <row r="274" spans="1:27" outlineLevel="3" x14ac:dyDescent="0.15">
      <c r="B274" s="6"/>
      <c r="C274" s="6"/>
      <c r="D274" s="6"/>
      <c r="E274" s="6"/>
      <c r="F274" s="6"/>
      <c r="G274" s="6"/>
      <c r="H274" s="6"/>
      <c r="I274" s="8"/>
      <c r="J274" s="8"/>
      <c r="K274" s="6"/>
      <c r="L274" s="6"/>
      <c r="M274" s="6"/>
      <c r="N274" s="6"/>
      <c r="O274" s="6"/>
      <c r="P274" s="8"/>
      <c r="Q274" s="8"/>
      <c r="R274" s="8"/>
      <c r="S274" s="6"/>
      <c r="T274" s="6"/>
      <c r="X274" s="6"/>
    </row>
    <row r="275" spans="1:27" ht="11.25" outlineLevel="2" x14ac:dyDescent="0.2">
      <c r="A275" s="98" t="s">
        <v>85</v>
      </c>
      <c r="B275" s="102">
        <v>3</v>
      </c>
      <c r="C275" s="115"/>
      <c r="D275" s="116" t="s">
        <v>99</v>
      </c>
      <c r="E275" s="116"/>
      <c r="F275" s="117" t="s">
        <v>86</v>
      </c>
      <c r="G275" s="116"/>
      <c r="H275" s="118"/>
      <c r="I275" s="119"/>
      <c r="J275" s="100">
        <f>SUBTOTAL(9,J276:J310)</f>
        <v>0</v>
      </c>
      <c r="K275" s="118"/>
      <c r="L275" s="101">
        <f>SUBTOTAL(9,L276:L310)</f>
        <v>0.62709000000000004</v>
      </c>
      <c r="M275" s="118"/>
      <c r="N275" s="101">
        <f>SUBTOTAL(9,N276:N310)</f>
        <v>2.2008000000000001</v>
      </c>
      <c r="O275" s="120"/>
      <c r="P275" s="100">
        <f>SUBTOTAL(9,P276:P310)</f>
        <v>0</v>
      </c>
      <c r="Q275" s="100">
        <f>SUBTOTAL(9,Q276:Q310)</f>
        <v>0</v>
      </c>
      <c r="R275" s="116"/>
      <c r="S275" s="116"/>
      <c r="T275" s="102">
        <f>SUBTOTAL(9,T276:T310)</f>
        <v>7</v>
      </c>
      <c r="U275" s="6"/>
      <c r="V275" s="8"/>
      <c r="W275" s="8"/>
      <c r="X275" s="62"/>
    </row>
    <row r="276" spans="1:27" ht="11.25" outlineLevel="3" x14ac:dyDescent="0.2">
      <c r="A276" s="4"/>
      <c r="B276" s="121"/>
      <c r="C276" s="122">
        <v>60</v>
      </c>
      <c r="D276" s="123" t="s">
        <v>100</v>
      </c>
      <c r="E276" s="124" t="s">
        <v>348</v>
      </c>
      <c r="F276" s="125" t="s">
        <v>349</v>
      </c>
      <c r="G276" s="123" t="s">
        <v>103</v>
      </c>
      <c r="H276" s="126">
        <v>4</v>
      </c>
      <c r="I276" s="127">
        <v>0</v>
      </c>
      <c r="J276" s="128">
        <f>H276*I276</f>
        <v>0</v>
      </c>
      <c r="K276" s="126"/>
      <c r="L276" s="126">
        <f>H276*K276</f>
        <v>0</v>
      </c>
      <c r="M276" s="126"/>
      <c r="N276" s="126">
        <f>H276*M276</f>
        <v>0</v>
      </c>
      <c r="O276" s="128">
        <v>21</v>
      </c>
      <c r="P276" s="128">
        <f>J276*(O276/100)</f>
        <v>0</v>
      </c>
      <c r="Q276" s="128">
        <f>J276+P276</f>
        <v>0</v>
      </c>
      <c r="R276" s="129" t="s">
        <v>350</v>
      </c>
      <c r="S276" s="129" t="s">
        <v>105</v>
      </c>
      <c r="T276" s="130">
        <v>1</v>
      </c>
      <c r="U276" s="8"/>
      <c r="V276" s="8"/>
      <c r="W276" s="8"/>
      <c r="X276" s="62"/>
    </row>
    <row r="277" spans="1:27" ht="19.5" outlineLevel="4" x14ac:dyDescent="0.2">
      <c r="A277" s="131"/>
      <c r="B277" s="132"/>
      <c r="C277" s="132"/>
      <c r="D277" s="133"/>
      <c r="E277" s="137" t="s">
        <v>1</v>
      </c>
      <c r="F277" s="157" t="s">
        <v>351</v>
      </c>
      <c r="G277" s="157"/>
      <c r="H277" s="158"/>
      <c r="I277" s="159"/>
      <c r="J277" s="160"/>
      <c r="K277" s="135"/>
      <c r="L277" s="135"/>
      <c r="M277" s="135"/>
      <c r="N277" s="135"/>
      <c r="O277" s="136"/>
      <c r="P277" s="136"/>
      <c r="Q277" s="136"/>
      <c r="R277" s="133"/>
      <c r="S277" s="133"/>
      <c r="T277" s="132"/>
      <c r="U277" s="6"/>
      <c r="V277" s="8"/>
      <c r="W277" s="8"/>
      <c r="X277" s="134" t="str">
        <f>F277</f>
        <v>Očištění vybouraných prvků komunikací od spojovacího materiálu s odklizením a uložením očištěných hmot a spojovacího materiálu na skládku na vzdálenost do 10 m obrubníků a krajníků, vybouraných z jakéhokoliv lože a s jakoukoliv výplní spár silničních</v>
      </c>
      <c r="Y277" s="9"/>
      <c r="AA277" s="11"/>
    </row>
    <row r="278" spans="1:27" ht="7.5" customHeight="1" outlineLevel="4" x14ac:dyDescent="0.15">
      <c r="B278" s="71"/>
      <c r="C278" s="71"/>
      <c r="D278" s="62"/>
      <c r="E278" s="62"/>
      <c r="F278" s="63"/>
      <c r="G278" s="62"/>
      <c r="H278" s="67"/>
      <c r="I278" s="106"/>
      <c r="J278" s="65"/>
      <c r="K278" s="67"/>
      <c r="L278" s="67"/>
      <c r="M278" s="67"/>
      <c r="N278" s="67"/>
      <c r="O278" s="65"/>
      <c r="P278" s="65"/>
      <c r="Q278" s="65"/>
      <c r="R278" s="62"/>
      <c r="S278" s="62"/>
      <c r="T278" s="71"/>
      <c r="U278" s="8"/>
      <c r="X278" s="62"/>
    </row>
    <row r="279" spans="1:27" ht="11.25" outlineLevel="4" x14ac:dyDescent="0.2">
      <c r="A279" s="138"/>
      <c r="B279" s="139"/>
      <c r="C279" s="139"/>
      <c r="D279" s="140"/>
      <c r="E279" s="146" t="s">
        <v>2</v>
      </c>
      <c r="F279" s="141" t="s">
        <v>107</v>
      </c>
      <c r="G279" s="140"/>
      <c r="H279" s="142">
        <v>4</v>
      </c>
      <c r="I279" s="143"/>
      <c r="J279" s="144"/>
      <c r="K279" s="145"/>
      <c r="L279" s="145"/>
      <c r="M279" s="145"/>
      <c r="N279" s="145"/>
      <c r="O279" s="144"/>
      <c r="P279" s="144"/>
      <c r="Q279" s="144"/>
      <c r="R279" s="140"/>
      <c r="S279" s="140"/>
      <c r="T279" s="139"/>
      <c r="U279" s="6"/>
      <c r="V279" s="8"/>
      <c r="W279" s="8"/>
      <c r="X279" s="62"/>
    </row>
    <row r="280" spans="1:27" ht="7.5" customHeight="1" outlineLevel="4" x14ac:dyDescent="0.15">
      <c r="A280" s="8"/>
      <c r="B280" s="71"/>
      <c r="C280" s="71"/>
      <c r="D280" s="62"/>
      <c r="E280" s="62"/>
      <c r="F280" s="105"/>
      <c r="G280" s="62"/>
      <c r="H280" s="67"/>
      <c r="I280" s="106"/>
      <c r="J280" s="65"/>
      <c r="K280" s="67"/>
      <c r="L280" s="67"/>
      <c r="M280" s="67"/>
      <c r="N280" s="67"/>
      <c r="O280" s="65"/>
      <c r="P280" s="65"/>
      <c r="Q280" s="65"/>
      <c r="R280" s="62"/>
      <c r="S280" s="62"/>
      <c r="T280" s="71"/>
      <c r="U280" s="8"/>
      <c r="X280" s="62"/>
    </row>
    <row r="281" spans="1:27" ht="11.25" outlineLevel="3" x14ac:dyDescent="0.2">
      <c r="A281" s="4"/>
      <c r="B281" s="121"/>
      <c r="C281" s="122">
        <v>61</v>
      </c>
      <c r="D281" s="123" t="s">
        <v>100</v>
      </c>
      <c r="E281" s="124" t="s">
        <v>352</v>
      </c>
      <c r="F281" s="125" t="s">
        <v>353</v>
      </c>
      <c r="G281" s="123" t="s">
        <v>110</v>
      </c>
      <c r="H281" s="126">
        <v>2.4</v>
      </c>
      <c r="I281" s="127">
        <v>0</v>
      </c>
      <c r="J281" s="128">
        <f>H281*I281</f>
        <v>0</v>
      </c>
      <c r="K281" s="126"/>
      <c r="L281" s="126">
        <f>H281*K281</f>
        <v>0</v>
      </c>
      <c r="M281" s="126"/>
      <c r="N281" s="126">
        <f>H281*M281</f>
        <v>0</v>
      </c>
      <c r="O281" s="128">
        <v>21</v>
      </c>
      <c r="P281" s="128">
        <f>J281*(O281/100)</f>
        <v>0</v>
      </c>
      <c r="Q281" s="128">
        <f>J281+P281</f>
        <v>0</v>
      </c>
      <c r="R281" s="129" t="s">
        <v>354</v>
      </c>
      <c r="S281" s="129" t="s">
        <v>105</v>
      </c>
      <c r="T281" s="130">
        <v>1</v>
      </c>
      <c r="U281" s="8"/>
      <c r="V281" s="8"/>
      <c r="W281" s="8"/>
      <c r="X281" s="62"/>
    </row>
    <row r="282" spans="1:27" ht="19.5" outlineLevel="4" x14ac:dyDescent="0.2">
      <c r="A282" s="131"/>
      <c r="B282" s="132"/>
      <c r="C282" s="132"/>
      <c r="D282" s="133"/>
      <c r="E282" s="137" t="s">
        <v>1</v>
      </c>
      <c r="F282" s="157" t="s">
        <v>355</v>
      </c>
      <c r="G282" s="157"/>
      <c r="H282" s="158"/>
      <c r="I282" s="159"/>
      <c r="J282" s="160"/>
      <c r="K282" s="135"/>
      <c r="L282" s="135"/>
      <c r="M282" s="135"/>
      <c r="N282" s="135"/>
      <c r="O282" s="136"/>
      <c r="P282" s="136"/>
      <c r="Q282" s="136"/>
      <c r="R282" s="133"/>
      <c r="S282" s="133"/>
      <c r="T282" s="132"/>
      <c r="U282" s="6"/>
      <c r="V282" s="8"/>
      <c r="W282" s="8"/>
      <c r="X282" s="134" t="str">
        <f>F282</f>
        <v>Očištění vybouraných prvků komunikací od spojovacího materiálu s odklizením a uložením očištěných hmot a spojovacího materiálu na skládku na vzdálenost do 10 m dlaždic, desek nebo tvarovek s původním vyplněním spár kamenivem těženým</v>
      </c>
      <c r="Y282" s="9"/>
      <c r="AA282" s="11"/>
    </row>
    <row r="283" spans="1:27" ht="7.5" customHeight="1" outlineLevel="4" x14ac:dyDescent="0.15">
      <c r="B283" s="71"/>
      <c r="C283" s="71"/>
      <c r="D283" s="62"/>
      <c r="E283" s="62"/>
      <c r="F283" s="63"/>
      <c r="G283" s="62"/>
      <c r="H283" s="67"/>
      <c r="I283" s="106"/>
      <c r="J283" s="65"/>
      <c r="K283" s="67"/>
      <c r="L283" s="67"/>
      <c r="M283" s="67"/>
      <c r="N283" s="67"/>
      <c r="O283" s="65"/>
      <c r="P283" s="65"/>
      <c r="Q283" s="65"/>
      <c r="R283" s="62"/>
      <c r="S283" s="62"/>
      <c r="T283" s="71"/>
      <c r="U283" s="8"/>
      <c r="X283" s="62"/>
    </row>
    <row r="284" spans="1:27" ht="11.25" outlineLevel="4" x14ac:dyDescent="0.2">
      <c r="A284" s="138"/>
      <c r="B284" s="139"/>
      <c r="C284" s="139"/>
      <c r="D284" s="140"/>
      <c r="E284" s="146" t="s">
        <v>2</v>
      </c>
      <c r="F284" s="141" t="s">
        <v>356</v>
      </c>
      <c r="G284" s="140"/>
      <c r="H284" s="142">
        <v>2.4</v>
      </c>
      <c r="I284" s="143"/>
      <c r="J284" s="144"/>
      <c r="K284" s="145"/>
      <c r="L284" s="145"/>
      <c r="M284" s="145"/>
      <c r="N284" s="145"/>
      <c r="O284" s="144"/>
      <c r="P284" s="144"/>
      <c r="Q284" s="144"/>
      <c r="R284" s="140"/>
      <c r="S284" s="140"/>
      <c r="T284" s="139"/>
      <c r="U284" s="6"/>
      <c r="V284" s="8"/>
      <c r="W284" s="8"/>
      <c r="X284" s="62"/>
    </row>
    <row r="285" spans="1:27" ht="7.5" customHeight="1" outlineLevel="4" x14ac:dyDescent="0.15">
      <c r="A285" s="8"/>
      <c r="B285" s="71"/>
      <c r="C285" s="71"/>
      <c r="D285" s="62"/>
      <c r="E285" s="62"/>
      <c r="F285" s="105"/>
      <c r="G285" s="62"/>
      <c r="H285" s="67"/>
      <c r="I285" s="106"/>
      <c r="J285" s="65"/>
      <c r="K285" s="67"/>
      <c r="L285" s="67"/>
      <c r="M285" s="67"/>
      <c r="N285" s="67"/>
      <c r="O285" s="65"/>
      <c r="P285" s="65"/>
      <c r="Q285" s="65"/>
      <c r="R285" s="62"/>
      <c r="S285" s="62"/>
      <c r="T285" s="71"/>
      <c r="U285" s="8"/>
      <c r="X285" s="62"/>
    </row>
    <row r="286" spans="1:27" ht="11.25" outlineLevel="3" x14ac:dyDescent="0.2">
      <c r="A286" s="4"/>
      <c r="B286" s="121"/>
      <c r="C286" s="122">
        <v>62</v>
      </c>
      <c r="D286" s="123" t="s">
        <v>100</v>
      </c>
      <c r="E286" s="124" t="s">
        <v>357</v>
      </c>
      <c r="F286" s="125" t="s">
        <v>358</v>
      </c>
      <c r="G286" s="123" t="s">
        <v>103</v>
      </c>
      <c r="H286" s="126">
        <v>4</v>
      </c>
      <c r="I286" s="127">
        <v>0</v>
      </c>
      <c r="J286" s="128">
        <f>H286*I286</f>
        <v>0</v>
      </c>
      <c r="K286" s="126">
        <v>0.15540000000000001</v>
      </c>
      <c r="L286" s="126">
        <f>H286*K286</f>
        <v>0.62160000000000004</v>
      </c>
      <c r="M286" s="126"/>
      <c r="N286" s="126">
        <f>H286*M286</f>
        <v>0</v>
      </c>
      <c r="O286" s="128">
        <v>21</v>
      </c>
      <c r="P286" s="128">
        <f>J286*(O286/100)</f>
        <v>0</v>
      </c>
      <c r="Q286" s="128">
        <f>J286+P286</f>
        <v>0</v>
      </c>
      <c r="R286" s="129" t="s">
        <v>359</v>
      </c>
      <c r="S286" s="129" t="s">
        <v>105</v>
      </c>
      <c r="T286" s="130">
        <v>1</v>
      </c>
      <c r="U286" s="8"/>
      <c r="V286" s="8"/>
      <c r="W286" s="8"/>
      <c r="X286" s="62"/>
    </row>
    <row r="287" spans="1:27" ht="9.75" outlineLevel="4" x14ac:dyDescent="0.2">
      <c r="A287" s="131"/>
      <c r="B287" s="132"/>
      <c r="C287" s="132"/>
      <c r="D287" s="133"/>
      <c r="E287" s="137" t="s">
        <v>1</v>
      </c>
      <c r="F287" s="157" t="s">
        <v>360</v>
      </c>
      <c r="G287" s="157"/>
      <c r="H287" s="158"/>
      <c r="I287" s="159"/>
      <c r="J287" s="160"/>
      <c r="K287" s="135"/>
      <c r="L287" s="135"/>
      <c r="M287" s="135"/>
      <c r="N287" s="135"/>
      <c r="O287" s="136"/>
      <c r="P287" s="136"/>
      <c r="Q287" s="136"/>
      <c r="R287" s="133"/>
      <c r="S287" s="133"/>
      <c r="T287" s="132"/>
      <c r="U287" s="6"/>
      <c r="V287" s="8"/>
      <c r="W287" s="8"/>
      <c r="X287" s="134" t="str">
        <f>F287</f>
        <v>Osazení silničního obrubníku betonového se zřízením lože, s vyplněním a zatřením spár cementovou maltou stojatého s boční opěrou z betonu prostého, do lože z betonu prostého</v>
      </c>
      <c r="Y287" s="9"/>
      <c r="AA287" s="11"/>
    </row>
    <row r="288" spans="1:27" ht="7.5" customHeight="1" outlineLevel="4" x14ac:dyDescent="0.15">
      <c r="B288" s="71"/>
      <c r="C288" s="71"/>
      <c r="D288" s="62"/>
      <c r="E288" s="62"/>
      <c r="F288" s="63"/>
      <c r="G288" s="62"/>
      <c r="H288" s="67"/>
      <c r="I288" s="106"/>
      <c r="J288" s="65"/>
      <c r="K288" s="67"/>
      <c r="L288" s="67"/>
      <c r="M288" s="67"/>
      <c r="N288" s="67"/>
      <c r="O288" s="65"/>
      <c r="P288" s="65"/>
      <c r="Q288" s="65"/>
      <c r="R288" s="62"/>
      <c r="S288" s="62"/>
      <c r="T288" s="71"/>
      <c r="U288" s="8"/>
      <c r="X288" s="62"/>
    </row>
    <row r="289" spans="1:27" ht="11.25" outlineLevel="4" x14ac:dyDescent="0.2">
      <c r="A289" s="138"/>
      <c r="B289" s="139"/>
      <c r="C289" s="139"/>
      <c r="D289" s="140"/>
      <c r="E289" s="146" t="s">
        <v>2</v>
      </c>
      <c r="F289" s="141" t="s">
        <v>361</v>
      </c>
      <c r="G289" s="140"/>
      <c r="H289" s="142">
        <v>4</v>
      </c>
      <c r="I289" s="143"/>
      <c r="J289" s="144"/>
      <c r="K289" s="145"/>
      <c r="L289" s="145"/>
      <c r="M289" s="145"/>
      <c r="N289" s="145"/>
      <c r="O289" s="144"/>
      <c r="P289" s="144"/>
      <c r="Q289" s="144"/>
      <c r="R289" s="140"/>
      <c r="S289" s="140"/>
      <c r="T289" s="139"/>
      <c r="U289" s="6"/>
      <c r="V289" s="8"/>
      <c r="W289" s="8"/>
      <c r="X289" s="62"/>
    </row>
    <row r="290" spans="1:27" ht="7.5" customHeight="1" outlineLevel="4" x14ac:dyDescent="0.15">
      <c r="A290" s="8"/>
      <c r="B290" s="71"/>
      <c r="C290" s="71"/>
      <c r="D290" s="62"/>
      <c r="E290" s="62"/>
      <c r="F290" s="105"/>
      <c r="G290" s="62"/>
      <c r="H290" s="67"/>
      <c r="I290" s="106"/>
      <c r="J290" s="65"/>
      <c r="K290" s="67"/>
      <c r="L290" s="67"/>
      <c r="M290" s="67"/>
      <c r="N290" s="67"/>
      <c r="O290" s="65"/>
      <c r="P290" s="65"/>
      <c r="Q290" s="65"/>
      <c r="R290" s="62"/>
      <c r="S290" s="62"/>
      <c r="T290" s="71"/>
      <c r="U290" s="8"/>
      <c r="X290" s="62"/>
    </row>
    <row r="291" spans="1:27" ht="22.5" outlineLevel="3" x14ac:dyDescent="0.2">
      <c r="A291" s="4"/>
      <c r="B291" s="121"/>
      <c r="C291" s="122">
        <v>63</v>
      </c>
      <c r="D291" s="123" t="s">
        <v>100</v>
      </c>
      <c r="E291" s="124" t="s">
        <v>362</v>
      </c>
      <c r="F291" s="125" t="s">
        <v>363</v>
      </c>
      <c r="G291" s="123" t="s">
        <v>103</v>
      </c>
      <c r="H291" s="126">
        <v>9</v>
      </c>
      <c r="I291" s="127">
        <v>0</v>
      </c>
      <c r="J291" s="128">
        <f>H291*I291</f>
        <v>0</v>
      </c>
      <c r="K291" s="126">
        <v>6.0999999999999997E-4</v>
      </c>
      <c r="L291" s="126">
        <f>H291*K291</f>
        <v>5.4900000000000001E-3</v>
      </c>
      <c r="M291" s="126"/>
      <c r="N291" s="126">
        <f>H291*M291</f>
        <v>0</v>
      </c>
      <c r="O291" s="128">
        <v>21</v>
      </c>
      <c r="P291" s="128">
        <f>J291*(O291/100)</f>
        <v>0</v>
      </c>
      <c r="Q291" s="128">
        <f>J291+P291</f>
        <v>0</v>
      </c>
      <c r="R291" s="129" t="s">
        <v>364</v>
      </c>
      <c r="S291" s="129" t="s">
        <v>105</v>
      </c>
      <c r="T291" s="130">
        <v>1</v>
      </c>
      <c r="U291" s="8"/>
      <c r="V291" s="8"/>
      <c r="W291" s="8"/>
      <c r="X291" s="62"/>
    </row>
    <row r="292" spans="1:27" ht="19.5" outlineLevel="4" x14ac:dyDescent="0.2">
      <c r="A292" s="131"/>
      <c r="B292" s="132"/>
      <c r="C292" s="132"/>
      <c r="D292" s="133"/>
      <c r="E292" s="137" t="s">
        <v>1</v>
      </c>
      <c r="F292" s="157" t="s">
        <v>365</v>
      </c>
      <c r="G292" s="157"/>
      <c r="H292" s="158"/>
      <c r="I292" s="159"/>
      <c r="J292" s="160"/>
      <c r="K292" s="135"/>
      <c r="L292" s="135"/>
      <c r="M292" s="135"/>
      <c r="N292" s="135"/>
      <c r="O292" s="136"/>
      <c r="P292" s="136"/>
      <c r="Q292" s="136"/>
      <c r="R292" s="133"/>
      <c r="S292" s="133"/>
      <c r="T292" s="132"/>
      <c r="U292" s="6"/>
      <c r="V292" s="8"/>
      <c r="W292" s="8"/>
      <c r="X292" s="134" t="str">
        <f>F292</f>
        <v>Styčná pracovní spára při napojení nového živičného povrchu na stávající se zalitím za tepla modifikovanou asfaltovou hmotou s posypem vápenným hydrátem šířky do 15 mm, hloubky do 25 mm včetně prořezání spáry</v>
      </c>
      <c r="Y292" s="9"/>
      <c r="AA292" s="11"/>
    </row>
    <row r="293" spans="1:27" ht="7.5" customHeight="1" outlineLevel="4" x14ac:dyDescent="0.15">
      <c r="B293" s="71"/>
      <c r="C293" s="71"/>
      <c r="D293" s="62"/>
      <c r="E293" s="62"/>
      <c r="F293" s="63"/>
      <c r="G293" s="62"/>
      <c r="H293" s="67"/>
      <c r="I293" s="106"/>
      <c r="J293" s="65"/>
      <c r="K293" s="67"/>
      <c r="L293" s="67"/>
      <c r="M293" s="67"/>
      <c r="N293" s="67"/>
      <c r="O293" s="65"/>
      <c r="P293" s="65"/>
      <c r="Q293" s="65"/>
      <c r="R293" s="62"/>
      <c r="S293" s="62"/>
      <c r="T293" s="71"/>
      <c r="U293" s="8"/>
      <c r="X293" s="62"/>
    </row>
    <row r="294" spans="1:27" ht="11.25" outlineLevel="3" x14ac:dyDescent="0.2">
      <c r="A294" s="4"/>
      <c r="B294" s="121"/>
      <c r="C294" s="122">
        <v>64</v>
      </c>
      <c r="D294" s="123" t="s">
        <v>100</v>
      </c>
      <c r="E294" s="124" t="s">
        <v>366</v>
      </c>
      <c r="F294" s="125" t="s">
        <v>367</v>
      </c>
      <c r="G294" s="123" t="s">
        <v>103</v>
      </c>
      <c r="H294" s="126">
        <v>9</v>
      </c>
      <c r="I294" s="127">
        <v>0</v>
      </c>
      <c r="J294" s="128">
        <f>H294*I294</f>
        <v>0</v>
      </c>
      <c r="K294" s="126"/>
      <c r="L294" s="126">
        <f>H294*K294</f>
        <v>0</v>
      </c>
      <c r="M294" s="126"/>
      <c r="N294" s="126">
        <f>H294*M294</f>
        <v>0</v>
      </c>
      <c r="O294" s="128">
        <v>21</v>
      </c>
      <c r="P294" s="128">
        <f>J294*(O294/100)</f>
        <v>0</v>
      </c>
      <c r="Q294" s="128">
        <f>J294+P294</f>
        <v>0</v>
      </c>
      <c r="R294" s="129" t="s">
        <v>368</v>
      </c>
      <c r="S294" s="129" t="s">
        <v>105</v>
      </c>
      <c r="T294" s="130">
        <v>1</v>
      </c>
      <c r="U294" s="8"/>
      <c r="V294" s="8"/>
      <c r="W294" s="8"/>
      <c r="X294" s="62"/>
    </row>
    <row r="295" spans="1:27" ht="9.75" outlineLevel="4" x14ac:dyDescent="0.2">
      <c r="A295" s="131"/>
      <c r="B295" s="132"/>
      <c r="C295" s="132"/>
      <c r="D295" s="133"/>
      <c r="E295" s="137" t="s">
        <v>1</v>
      </c>
      <c r="F295" s="157" t="s">
        <v>369</v>
      </c>
      <c r="G295" s="157"/>
      <c r="H295" s="158"/>
      <c r="I295" s="159"/>
      <c r="J295" s="160"/>
      <c r="K295" s="135"/>
      <c r="L295" s="135"/>
      <c r="M295" s="135"/>
      <c r="N295" s="135"/>
      <c r="O295" s="136"/>
      <c r="P295" s="136"/>
      <c r="Q295" s="136"/>
      <c r="R295" s="133"/>
      <c r="S295" s="133"/>
      <c r="T295" s="132"/>
      <c r="U295" s="6"/>
      <c r="V295" s="8"/>
      <c r="W295" s="8"/>
      <c r="X295" s="134" t="str">
        <f>F295</f>
        <v>Řezání stávajícího živičného krytu nebo podkladu hloubky přes 50 do 100 mm</v>
      </c>
      <c r="Y295" s="9"/>
      <c r="AA295" s="11"/>
    </row>
    <row r="296" spans="1:27" ht="7.5" customHeight="1" outlineLevel="4" x14ac:dyDescent="0.15">
      <c r="B296" s="71"/>
      <c r="C296" s="71"/>
      <c r="D296" s="62"/>
      <c r="E296" s="62"/>
      <c r="F296" s="63"/>
      <c r="G296" s="62"/>
      <c r="H296" s="67"/>
      <c r="I296" s="106"/>
      <c r="J296" s="65"/>
      <c r="K296" s="67"/>
      <c r="L296" s="67"/>
      <c r="M296" s="67"/>
      <c r="N296" s="67"/>
      <c r="O296" s="65"/>
      <c r="P296" s="65"/>
      <c r="Q296" s="65"/>
      <c r="R296" s="62"/>
      <c r="S296" s="62"/>
      <c r="T296" s="71"/>
      <c r="U296" s="8"/>
      <c r="X296" s="62"/>
    </row>
    <row r="297" spans="1:27" ht="11.25" outlineLevel="3" x14ac:dyDescent="0.2">
      <c r="A297" s="4"/>
      <c r="B297" s="121"/>
      <c r="C297" s="122">
        <v>65</v>
      </c>
      <c r="D297" s="123" t="s">
        <v>100</v>
      </c>
      <c r="E297" s="124" t="s">
        <v>370</v>
      </c>
      <c r="F297" s="125" t="s">
        <v>371</v>
      </c>
      <c r="G297" s="123" t="s">
        <v>142</v>
      </c>
      <c r="H297" s="126">
        <v>3.6680000000000001</v>
      </c>
      <c r="I297" s="127">
        <v>0</v>
      </c>
      <c r="J297" s="128">
        <f>H297*I297</f>
        <v>0</v>
      </c>
      <c r="K297" s="126"/>
      <c r="L297" s="126">
        <f>H297*K297</f>
        <v>0</v>
      </c>
      <c r="M297" s="126">
        <v>0.6</v>
      </c>
      <c r="N297" s="126">
        <f>H297*M297</f>
        <v>2.2008000000000001</v>
      </c>
      <c r="O297" s="128">
        <v>21</v>
      </c>
      <c r="P297" s="128">
        <f>J297*(O297/100)</f>
        <v>0</v>
      </c>
      <c r="Q297" s="128">
        <f>J297+P297</f>
        <v>0</v>
      </c>
      <c r="R297" s="129"/>
      <c r="S297" s="129" t="s">
        <v>105</v>
      </c>
      <c r="T297" s="130">
        <v>1</v>
      </c>
      <c r="U297" s="8"/>
      <c r="V297" s="8"/>
      <c r="W297" s="8"/>
      <c r="X297" s="62"/>
    </row>
    <row r="298" spans="1:27" ht="9.75" outlineLevel="4" x14ac:dyDescent="0.2">
      <c r="A298" s="131"/>
      <c r="B298" s="132"/>
      <c r="C298" s="132"/>
      <c r="D298" s="133"/>
      <c r="E298" s="137" t="s">
        <v>1</v>
      </c>
      <c r="F298" s="157" t="s">
        <v>372</v>
      </c>
      <c r="G298" s="157"/>
      <c r="H298" s="158"/>
      <c r="I298" s="159"/>
      <c r="J298" s="160"/>
      <c r="K298" s="135"/>
      <c r="L298" s="135"/>
      <c r="M298" s="135"/>
      <c r="N298" s="135"/>
      <c r="O298" s="136"/>
      <c r="P298" s="136"/>
      <c r="Q298" s="136"/>
      <c r="R298" s="133"/>
      <c r="S298" s="133"/>
      <c r="T298" s="132"/>
      <c r="U298" s="6"/>
      <c r="V298" s="8"/>
      <c r="W298" s="8"/>
      <c r="X298" s="134" t="str">
        <f>F298</f>
        <v>Bourání šachet a jímek ručně velikosti obestavěného prostoru přes 1,5 do 3 m3 ze železobetonu</v>
      </c>
      <c r="Y298" s="9"/>
      <c r="AA298" s="11"/>
    </row>
    <row r="299" spans="1:27" ht="7.5" customHeight="1" outlineLevel="4" x14ac:dyDescent="0.15">
      <c r="B299" s="71"/>
      <c r="C299" s="71"/>
      <c r="D299" s="62"/>
      <c r="E299" s="62"/>
      <c r="F299" s="63"/>
      <c r="G299" s="62"/>
      <c r="H299" s="67"/>
      <c r="I299" s="106"/>
      <c r="J299" s="65"/>
      <c r="K299" s="67"/>
      <c r="L299" s="67"/>
      <c r="M299" s="67"/>
      <c r="N299" s="67"/>
      <c r="O299" s="65"/>
      <c r="P299" s="65"/>
      <c r="Q299" s="65"/>
      <c r="R299" s="62"/>
      <c r="S299" s="62"/>
      <c r="T299" s="71"/>
      <c r="U299" s="8"/>
      <c r="X299" s="62"/>
    </row>
    <row r="300" spans="1:27" ht="11.25" outlineLevel="4" x14ac:dyDescent="0.2">
      <c r="A300" s="138"/>
      <c r="B300" s="139"/>
      <c r="C300" s="139"/>
      <c r="D300" s="140"/>
      <c r="E300" s="146" t="s">
        <v>2</v>
      </c>
      <c r="F300" s="141" t="s">
        <v>373</v>
      </c>
      <c r="G300" s="140"/>
      <c r="H300" s="142">
        <v>0</v>
      </c>
      <c r="I300" s="143"/>
      <c r="J300" s="144"/>
      <c r="K300" s="145"/>
      <c r="L300" s="145"/>
      <c r="M300" s="145"/>
      <c r="N300" s="145"/>
      <c r="O300" s="144"/>
      <c r="P300" s="144"/>
      <c r="Q300" s="144"/>
      <c r="R300" s="140"/>
      <c r="S300" s="140"/>
      <c r="T300" s="139"/>
      <c r="U300" s="6"/>
      <c r="V300" s="8"/>
      <c r="W300" s="8"/>
      <c r="X300" s="62"/>
    </row>
    <row r="301" spans="1:27" ht="11.25" outlineLevel="4" x14ac:dyDescent="0.2">
      <c r="A301" s="138"/>
      <c r="B301" s="139"/>
      <c r="C301" s="139"/>
      <c r="D301" s="140"/>
      <c r="E301" s="146"/>
      <c r="F301" s="141" t="s">
        <v>374</v>
      </c>
      <c r="G301" s="140"/>
      <c r="H301" s="142">
        <v>0</v>
      </c>
      <c r="I301" s="143"/>
      <c r="J301" s="144"/>
      <c r="K301" s="145"/>
      <c r="L301" s="145"/>
      <c r="M301" s="145"/>
      <c r="N301" s="145"/>
      <c r="O301" s="144"/>
      <c r="P301" s="144"/>
      <c r="Q301" s="144"/>
      <c r="R301" s="140"/>
      <c r="S301" s="140"/>
      <c r="T301" s="139"/>
      <c r="U301" s="6"/>
      <c r="V301" s="8"/>
      <c r="W301" s="8"/>
      <c r="X301" s="62"/>
    </row>
    <row r="302" spans="1:27" ht="11.25" outlineLevel="4" x14ac:dyDescent="0.2">
      <c r="A302" s="138"/>
      <c r="B302" s="139"/>
      <c r="C302" s="139"/>
      <c r="D302" s="140"/>
      <c r="E302" s="146"/>
      <c r="F302" s="141" t="s">
        <v>375</v>
      </c>
      <c r="G302" s="140"/>
      <c r="H302" s="142">
        <v>3.38</v>
      </c>
      <c r="I302" s="143"/>
      <c r="J302" s="144"/>
      <c r="K302" s="145"/>
      <c r="L302" s="145"/>
      <c r="M302" s="145"/>
      <c r="N302" s="145"/>
      <c r="O302" s="144"/>
      <c r="P302" s="144"/>
      <c r="Q302" s="144"/>
      <c r="R302" s="140"/>
      <c r="S302" s="140"/>
      <c r="T302" s="139"/>
      <c r="U302" s="6"/>
      <c r="V302" s="8"/>
      <c r="W302" s="8"/>
      <c r="X302" s="62"/>
    </row>
    <row r="303" spans="1:27" ht="11.25" outlineLevel="4" x14ac:dyDescent="0.2">
      <c r="A303" s="138"/>
      <c r="B303" s="139"/>
      <c r="C303" s="139"/>
      <c r="D303" s="140"/>
      <c r="E303" s="146"/>
      <c r="F303" s="141" t="s">
        <v>376</v>
      </c>
      <c r="G303" s="140"/>
      <c r="H303" s="142">
        <v>0.28799999999999998</v>
      </c>
      <c r="I303" s="143"/>
      <c r="J303" s="144"/>
      <c r="K303" s="145"/>
      <c r="L303" s="145"/>
      <c r="M303" s="145"/>
      <c r="N303" s="145"/>
      <c r="O303" s="144"/>
      <c r="P303" s="144"/>
      <c r="Q303" s="144"/>
      <c r="R303" s="140"/>
      <c r="S303" s="140"/>
      <c r="T303" s="139"/>
      <c r="U303" s="6"/>
      <c r="V303" s="8"/>
      <c r="W303" s="8"/>
      <c r="X303" s="62"/>
    </row>
    <row r="304" spans="1:27" ht="7.5" customHeight="1" outlineLevel="4" x14ac:dyDescent="0.15">
      <c r="A304" s="8"/>
      <c r="B304" s="71"/>
      <c r="C304" s="71"/>
      <c r="D304" s="62"/>
      <c r="E304" s="62"/>
      <c r="F304" s="105"/>
      <c r="G304" s="62"/>
      <c r="H304" s="67"/>
      <c r="I304" s="106"/>
      <c r="J304" s="65"/>
      <c r="K304" s="67"/>
      <c r="L304" s="67"/>
      <c r="M304" s="67"/>
      <c r="N304" s="67"/>
      <c r="O304" s="65"/>
      <c r="P304" s="65"/>
      <c r="Q304" s="65"/>
      <c r="R304" s="62"/>
      <c r="S304" s="62"/>
      <c r="T304" s="71"/>
      <c r="U304" s="8"/>
      <c r="X304" s="62"/>
    </row>
    <row r="305" spans="1:27" ht="11.25" outlineLevel="3" x14ac:dyDescent="0.2">
      <c r="A305" s="4"/>
      <c r="B305" s="121"/>
      <c r="C305" s="122">
        <v>66</v>
      </c>
      <c r="D305" s="123" t="s">
        <v>100</v>
      </c>
      <c r="E305" s="124" t="s">
        <v>377</v>
      </c>
      <c r="F305" s="125" t="s">
        <v>378</v>
      </c>
      <c r="G305" s="123" t="s">
        <v>253</v>
      </c>
      <c r="H305" s="126">
        <v>1</v>
      </c>
      <c r="I305" s="127">
        <v>0</v>
      </c>
      <c r="J305" s="128">
        <f>H305*I305</f>
        <v>0</v>
      </c>
      <c r="K305" s="126"/>
      <c r="L305" s="126">
        <f>H305*K305</f>
        <v>0</v>
      </c>
      <c r="M305" s="126"/>
      <c r="N305" s="126">
        <f>H305*M305</f>
        <v>0</v>
      </c>
      <c r="O305" s="128">
        <v>21</v>
      </c>
      <c r="P305" s="128">
        <f>J305*(O305/100)</f>
        <v>0</v>
      </c>
      <c r="Q305" s="128">
        <f>J305+P305</f>
        <v>0</v>
      </c>
      <c r="R305" s="129"/>
      <c r="S305" s="129" t="s">
        <v>105</v>
      </c>
      <c r="T305" s="130">
        <v>1</v>
      </c>
      <c r="U305" s="8"/>
      <c r="V305" s="8"/>
      <c r="W305" s="8"/>
      <c r="X305" s="62"/>
    </row>
    <row r="306" spans="1:27" ht="9.75" outlineLevel="4" x14ac:dyDescent="0.2">
      <c r="A306" s="131"/>
      <c r="B306" s="132"/>
      <c r="C306" s="132"/>
      <c r="D306" s="133"/>
      <c r="E306" s="137" t="s">
        <v>1</v>
      </c>
      <c r="F306" s="157" t="s">
        <v>53</v>
      </c>
      <c r="G306" s="157"/>
      <c r="H306" s="158"/>
      <c r="I306" s="159"/>
      <c r="J306" s="160"/>
      <c r="K306" s="135"/>
      <c r="L306" s="135"/>
      <c r="M306" s="135"/>
      <c r="N306" s="135"/>
      <c r="O306" s="136"/>
      <c r="P306" s="136"/>
      <c r="Q306" s="136"/>
      <c r="R306" s="133"/>
      <c r="S306" s="133"/>
      <c r="T306" s="132"/>
      <c r="U306" s="6"/>
      <c r="V306" s="8"/>
      <c r="W306" s="8"/>
      <c r="X306" s="134" t="str">
        <f>F306</f>
        <v>---</v>
      </c>
      <c r="Y306" s="9"/>
      <c r="AA306" s="11"/>
    </row>
    <row r="307" spans="1:27" ht="7.5" customHeight="1" outlineLevel="4" x14ac:dyDescent="0.15">
      <c r="B307" s="71"/>
      <c r="C307" s="71"/>
      <c r="D307" s="62"/>
      <c r="E307" s="62"/>
      <c r="F307" s="63"/>
      <c r="G307" s="62"/>
      <c r="H307" s="67"/>
      <c r="I307" s="106"/>
      <c r="J307" s="65"/>
      <c r="K307" s="67"/>
      <c r="L307" s="67"/>
      <c r="M307" s="67"/>
      <c r="N307" s="67"/>
      <c r="O307" s="65"/>
      <c r="P307" s="65"/>
      <c r="Q307" s="65"/>
      <c r="R307" s="62"/>
      <c r="S307" s="62"/>
      <c r="T307" s="71"/>
      <c r="U307" s="8"/>
      <c r="X307" s="62"/>
    </row>
    <row r="308" spans="1:27" ht="11.25" outlineLevel="4" x14ac:dyDescent="0.2">
      <c r="A308" s="138"/>
      <c r="B308" s="139"/>
      <c r="C308" s="139"/>
      <c r="D308" s="140"/>
      <c r="E308" s="146" t="s">
        <v>2</v>
      </c>
      <c r="F308" s="141" t="s">
        <v>379</v>
      </c>
      <c r="G308" s="140"/>
      <c r="H308" s="142">
        <v>1</v>
      </c>
      <c r="I308" s="143"/>
      <c r="J308" s="144"/>
      <c r="K308" s="145"/>
      <c r="L308" s="145"/>
      <c r="M308" s="145"/>
      <c r="N308" s="145"/>
      <c r="O308" s="144"/>
      <c r="P308" s="144"/>
      <c r="Q308" s="144"/>
      <c r="R308" s="140"/>
      <c r="S308" s="140"/>
      <c r="T308" s="139"/>
      <c r="U308" s="6"/>
      <c r="V308" s="8"/>
      <c r="W308" s="8"/>
      <c r="X308" s="62"/>
    </row>
    <row r="309" spans="1:27" ht="7.5" customHeight="1" outlineLevel="4" x14ac:dyDescent="0.15">
      <c r="A309" s="8"/>
      <c r="B309" s="71"/>
      <c r="C309" s="71"/>
      <c r="D309" s="62"/>
      <c r="E309" s="62"/>
      <c r="F309" s="105"/>
      <c r="G309" s="62"/>
      <c r="H309" s="67"/>
      <c r="I309" s="106"/>
      <c r="J309" s="65"/>
      <c r="K309" s="67"/>
      <c r="L309" s="67"/>
      <c r="M309" s="67"/>
      <c r="N309" s="67"/>
      <c r="O309" s="65"/>
      <c r="P309" s="65"/>
      <c r="Q309" s="65"/>
      <c r="R309" s="62"/>
      <c r="S309" s="62"/>
      <c r="T309" s="71"/>
      <c r="U309" s="8"/>
      <c r="X309" s="62"/>
    </row>
    <row r="310" spans="1:27" outlineLevel="3" x14ac:dyDescent="0.15">
      <c r="B310" s="6"/>
      <c r="C310" s="6"/>
      <c r="D310" s="6"/>
      <c r="E310" s="6"/>
      <c r="F310" s="6"/>
      <c r="G310" s="6"/>
      <c r="H310" s="6"/>
      <c r="I310" s="8"/>
      <c r="J310" s="8"/>
      <c r="K310" s="6"/>
      <c r="L310" s="6"/>
      <c r="M310" s="6"/>
      <c r="N310" s="6"/>
      <c r="O310" s="6"/>
      <c r="P310" s="8"/>
      <c r="Q310" s="8"/>
      <c r="R310" s="8"/>
      <c r="S310" s="6"/>
      <c r="T310" s="6"/>
      <c r="X310" s="6"/>
    </row>
    <row r="311" spans="1:27" ht="11.25" outlineLevel="2" x14ac:dyDescent="0.2">
      <c r="A311" s="98" t="s">
        <v>87</v>
      </c>
      <c r="B311" s="102">
        <v>3</v>
      </c>
      <c r="C311" s="115"/>
      <c r="D311" s="116" t="s">
        <v>99</v>
      </c>
      <c r="E311" s="116"/>
      <c r="F311" s="117" t="s">
        <v>88</v>
      </c>
      <c r="G311" s="116"/>
      <c r="H311" s="118"/>
      <c r="I311" s="119"/>
      <c r="J311" s="100">
        <f>SUBTOTAL(9,J312:J331)</f>
        <v>0</v>
      </c>
      <c r="K311" s="118"/>
      <c r="L311" s="101">
        <f>SUBTOTAL(9,L312:L331)</f>
        <v>0</v>
      </c>
      <c r="M311" s="118"/>
      <c r="N311" s="101">
        <f>SUBTOTAL(9,N312:N331)</f>
        <v>0</v>
      </c>
      <c r="O311" s="120"/>
      <c r="P311" s="100">
        <f>SUBTOTAL(9,P312:P331)</f>
        <v>0</v>
      </c>
      <c r="Q311" s="100">
        <f>SUBTOTAL(9,Q312:Q331)</f>
        <v>0</v>
      </c>
      <c r="R311" s="116"/>
      <c r="S311" s="116"/>
      <c r="T311" s="102">
        <f>SUBTOTAL(9,T312:T331)</f>
        <v>5</v>
      </c>
      <c r="U311" s="6"/>
      <c r="V311" s="8"/>
      <c r="W311" s="8"/>
      <c r="X311" s="62"/>
    </row>
    <row r="312" spans="1:27" ht="11.25" outlineLevel="3" x14ac:dyDescent="0.2">
      <c r="A312" s="4"/>
      <c r="B312" s="121"/>
      <c r="C312" s="122">
        <v>67</v>
      </c>
      <c r="D312" s="123" t="s">
        <v>100</v>
      </c>
      <c r="E312" s="124" t="s">
        <v>380</v>
      </c>
      <c r="F312" s="125" t="s">
        <v>381</v>
      </c>
      <c r="G312" s="123" t="s">
        <v>192</v>
      </c>
      <c r="H312" s="126">
        <v>153.31120600000003</v>
      </c>
      <c r="I312" s="127">
        <v>0</v>
      </c>
      <c r="J312" s="128">
        <f>H312*I312</f>
        <v>0</v>
      </c>
      <c r="K312" s="126"/>
      <c r="L312" s="126">
        <f>H312*K312</f>
        <v>0</v>
      </c>
      <c r="M312" s="126"/>
      <c r="N312" s="126">
        <f>H312*M312</f>
        <v>0</v>
      </c>
      <c r="O312" s="128">
        <v>21</v>
      </c>
      <c r="P312" s="128">
        <f>J312*(O312/100)</f>
        <v>0</v>
      </c>
      <c r="Q312" s="128">
        <f>J312+P312</f>
        <v>0</v>
      </c>
      <c r="R312" s="129" t="s">
        <v>382</v>
      </c>
      <c r="S312" s="129" t="s">
        <v>105</v>
      </c>
      <c r="T312" s="130">
        <v>1</v>
      </c>
      <c r="U312" s="8"/>
      <c r="V312" s="8"/>
      <c r="W312" s="8"/>
      <c r="X312" s="62"/>
    </row>
    <row r="313" spans="1:27" ht="19.5" outlineLevel="4" x14ac:dyDescent="0.2">
      <c r="A313" s="131"/>
      <c r="B313" s="132"/>
      <c r="C313" s="132"/>
      <c r="D313" s="133"/>
      <c r="E313" s="137" t="s">
        <v>1</v>
      </c>
      <c r="F313" s="157" t="s">
        <v>383</v>
      </c>
      <c r="G313" s="157"/>
      <c r="H313" s="158"/>
      <c r="I313" s="159"/>
      <c r="J313" s="160"/>
      <c r="K313" s="135"/>
      <c r="L313" s="135"/>
      <c r="M313" s="135"/>
      <c r="N313" s="135"/>
      <c r="O313" s="136"/>
      <c r="P313" s="136"/>
      <c r="Q313" s="136"/>
      <c r="R313" s="133"/>
      <c r="S313" s="133"/>
      <c r="T313" s="132"/>
      <c r="U313" s="6"/>
      <c r="V313" s="8"/>
      <c r="W313" s="8"/>
      <c r="X313" s="134" t="str">
        <f>F313</f>
        <v>Přesun hmot pro trubní vedení hloubené z trub z plastických hmot nebo sklolaminátových pro vodovody, kanalizace, teplovody, produktovody v otevřeném výkopu dopravní vzdálenost do 15 m</v>
      </c>
      <c r="Y313" s="9"/>
      <c r="AA313" s="11"/>
    </row>
    <row r="314" spans="1:27" ht="7.5" customHeight="1" outlineLevel="4" x14ac:dyDescent="0.15">
      <c r="B314" s="71"/>
      <c r="C314" s="71"/>
      <c r="D314" s="62"/>
      <c r="E314" s="62"/>
      <c r="F314" s="63"/>
      <c r="G314" s="62"/>
      <c r="H314" s="67"/>
      <c r="I314" s="106"/>
      <c r="J314" s="65"/>
      <c r="K314" s="67"/>
      <c r="L314" s="67"/>
      <c r="M314" s="67"/>
      <c r="N314" s="67"/>
      <c r="O314" s="65"/>
      <c r="P314" s="65"/>
      <c r="Q314" s="65"/>
      <c r="R314" s="62"/>
      <c r="S314" s="62"/>
      <c r="T314" s="71"/>
      <c r="U314" s="8"/>
      <c r="X314" s="62"/>
    </row>
    <row r="315" spans="1:27" ht="11.25" outlineLevel="3" x14ac:dyDescent="0.2">
      <c r="A315" s="4"/>
      <c r="B315" s="121"/>
      <c r="C315" s="122">
        <v>68</v>
      </c>
      <c r="D315" s="123" t="s">
        <v>100</v>
      </c>
      <c r="E315" s="124" t="s">
        <v>384</v>
      </c>
      <c r="F315" s="125" t="s">
        <v>385</v>
      </c>
      <c r="G315" s="123" t="s">
        <v>192</v>
      </c>
      <c r="H315" s="126">
        <v>17.108800000000002</v>
      </c>
      <c r="I315" s="127">
        <v>0</v>
      </c>
      <c r="J315" s="128">
        <f>H315*I315</f>
        <v>0</v>
      </c>
      <c r="K315" s="126"/>
      <c r="L315" s="126">
        <f>H315*K315</f>
        <v>0</v>
      </c>
      <c r="M315" s="126"/>
      <c r="N315" s="126">
        <f>H315*M315</f>
        <v>0</v>
      </c>
      <c r="O315" s="128">
        <v>21</v>
      </c>
      <c r="P315" s="128">
        <f>J315*(O315/100)</f>
        <v>0</v>
      </c>
      <c r="Q315" s="128">
        <f>J315+P315</f>
        <v>0</v>
      </c>
      <c r="R315" s="129"/>
      <c r="S315" s="129" t="s">
        <v>105</v>
      </c>
      <c r="T315" s="130">
        <v>1</v>
      </c>
      <c r="U315" s="8"/>
      <c r="V315" s="8"/>
      <c r="W315" s="8"/>
      <c r="X315" s="62"/>
    </row>
    <row r="316" spans="1:27" ht="9.75" outlineLevel="4" x14ac:dyDescent="0.2">
      <c r="A316" s="131"/>
      <c r="B316" s="132"/>
      <c r="C316" s="132"/>
      <c r="D316" s="133"/>
      <c r="E316" s="137" t="s">
        <v>1</v>
      </c>
      <c r="F316" s="157" t="s">
        <v>386</v>
      </c>
      <c r="G316" s="157"/>
      <c r="H316" s="158"/>
      <c r="I316" s="159"/>
      <c r="J316" s="160"/>
      <c r="K316" s="135"/>
      <c r="L316" s="135"/>
      <c r="M316" s="135"/>
      <c r="N316" s="135"/>
      <c r="O316" s="136"/>
      <c r="P316" s="136"/>
      <c r="Q316" s="136"/>
      <c r="R316" s="133"/>
      <c r="S316" s="133"/>
      <c r="T316" s="132"/>
      <c r="U316" s="6"/>
      <c r="V316" s="8"/>
      <c r="W316" s="8"/>
      <c r="X316" s="134" t="str">
        <f>F316</f>
        <v>Odvoz suti a vybouraných hmot na skládku nebo meziskládku se složením, na vzdálenost do 1 km</v>
      </c>
      <c r="Y316" s="9"/>
      <c r="AA316" s="11"/>
    </row>
    <row r="317" spans="1:27" ht="7.5" customHeight="1" outlineLevel="4" x14ac:dyDescent="0.15">
      <c r="B317" s="71"/>
      <c r="C317" s="71"/>
      <c r="D317" s="62"/>
      <c r="E317" s="62"/>
      <c r="F317" s="63"/>
      <c r="G317" s="62"/>
      <c r="H317" s="67"/>
      <c r="I317" s="106"/>
      <c r="J317" s="65"/>
      <c r="K317" s="67"/>
      <c r="L317" s="67"/>
      <c r="M317" s="67"/>
      <c r="N317" s="67"/>
      <c r="O317" s="65"/>
      <c r="P317" s="65"/>
      <c r="Q317" s="65"/>
      <c r="R317" s="62"/>
      <c r="S317" s="62"/>
      <c r="T317" s="71"/>
      <c r="U317" s="8"/>
      <c r="X317" s="62"/>
    </row>
    <row r="318" spans="1:27" ht="11.25" outlineLevel="3" x14ac:dyDescent="0.2">
      <c r="A318" s="4"/>
      <c r="B318" s="121"/>
      <c r="C318" s="122">
        <v>69</v>
      </c>
      <c r="D318" s="123" t="s">
        <v>100</v>
      </c>
      <c r="E318" s="124" t="s">
        <v>387</v>
      </c>
      <c r="F318" s="125" t="s">
        <v>388</v>
      </c>
      <c r="G318" s="123" t="s">
        <v>192</v>
      </c>
      <c r="H318" s="126">
        <v>325.07100000000003</v>
      </c>
      <c r="I318" s="127">
        <v>0</v>
      </c>
      <c r="J318" s="128">
        <f>H318*I318</f>
        <v>0</v>
      </c>
      <c r="K318" s="126"/>
      <c r="L318" s="126">
        <f>H318*K318</f>
        <v>0</v>
      </c>
      <c r="M318" s="126"/>
      <c r="N318" s="126">
        <f>H318*M318</f>
        <v>0</v>
      </c>
      <c r="O318" s="128">
        <v>21</v>
      </c>
      <c r="P318" s="128">
        <f>J318*(O318/100)</f>
        <v>0</v>
      </c>
      <c r="Q318" s="128">
        <f>J318+P318</f>
        <v>0</v>
      </c>
      <c r="R318" s="129"/>
      <c r="S318" s="129" t="s">
        <v>105</v>
      </c>
      <c r="T318" s="130">
        <v>1</v>
      </c>
      <c r="U318" s="8"/>
      <c r="V318" s="8"/>
      <c r="W318" s="8"/>
      <c r="X318" s="62"/>
    </row>
    <row r="319" spans="1:27" ht="9.75" outlineLevel="4" x14ac:dyDescent="0.2">
      <c r="A319" s="131"/>
      <c r="B319" s="132"/>
      <c r="C319" s="132"/>
      <c r="D319" s="133"/>
      <c r="E319" s="137" t="s">
        <v>1</v>
      </c>
      <c r="F319" s="157" t="s">
        <v>389</v>
      </c>
      <c r="G319" s="157"/>
      <c r="H319" s="158"/>
      <c r="I319" s="159"/>
      <c r="J319" s="160"/>
      <c r="K319" s="135"/>
      <c r="L319" s="135"/>
      <c r="M319" s="135"/>
      <c r="N319" s="135"/>
      <c r="O319" s="136"/>
      <c r="P319" s="136"/>
      <c r="Q319" s="136"/>
      <c r="R319" s="133"/>
      <c r="S319" s="133"/>
      <c r="T319" s="132"/>
      <c r="U319" s="6"/>
      <c r="V319" s="8"/>
      <c r="W319" s="8"/>
      <c r="X319" s="134" t="str">
        <f>F319</f>
        <v>Odvoz suti a vybouraných hmot na skládku nebo meziskládku se složením, na vzdálenost Příplatek k ceně za každý další započatý 1 km přes 1 km</v>
      </c>
      <c r="Y319" s="9"/>
      <c r="AA319" s="11"/>
    </row>
    <row r="320" spans="1:27" ht="7.5" customHeight="1" outlineLevel="4" x14ac:dyDescent="0.15">
      <c r="B320" s="71"/>
      <c r="C320" s="71"/>
      <c r="D320" s="62"/>
      <c r="E320" s="62"/>
      <c r="F320" s="63"/>
      <c r="G320" s="62"/>
      <c r="H320" s="67"/>
      <c r="I320" s="106"/>
      <c r="J320" s="65"/>
      <c r="K320" s="67"/>
      <c r="L320" s="67"/>
      <c r="M320" s="67"/>
      <c r="N320" s="67"/>
      <c r="O320" s="65"/>
      <c r="P320" s="65"/>
      <c r="Q320" s="65"/>
      <c r="R320" s="62"/>
      <c r="S320" s="62"/>
      <c r="T320" s="71"/>
      <c r="U320" s="8"/>
      <c r="X320" s="62"/>
    </row>
    <row r="321" spans="1:27" ht="11.25" outlineLevel="4" x14ac:dyDescent="0.2">
      <c r="A321" s="138"/>
      <c r="B321" s="139"/>
      <c r="C321" s="139"/>
      <c r="D321" s="140"/>
      <c r="E321" s="146" t="s">
        <v>2</v>
      </c>
      <c r="F321" s="141" t="s">
        <v>390</v>
      </c>
      <c r="G321" s="140"/>
      <c r="H321" s="142">
        <v>325.07100000000003</v>
      </c>
      <c r="I321" s="143"/>
      <c r="J321" s="144"/>
      <c r="K321" s="145"/>
      <c r="L321" s="145"/>
      <c r="M321" s="145"/>
      <c r="N321" s="145"/>
      <c r="O321" s="144"/>
      <c r="P321" s="144"/>
      <c r="Q321" s="144"/>
      <c r="R321" s="140"/>
      <c r="S321" s="140"/>
      <c r="T321" s="139"/>
      <c r="U321" s="6"/>
      <c r="V321" s="8"/>
      <c r="W321" s="8"/>
      <c r="X321" s="62"/>
    </row>
    <row r="322" spans="1:27" ht="7.5" customHeight="1" outlineLevel="4" x14ac:dyDescent="0.15">
      <c r="A322" s="8"/>
      <c r="B322" s="71"/>
      <c r="C322" s="71"/>
      <c r="D322" s="62"/>
      <c r="E322" s="62"/>
      <c r="F322" s="105"/>
      <c r="G322" s="62"/>
      <c r="H322" s="67"/>
      <c r="I322" s="106"/>
      <c r="J322" s="65"/>
      <c r="K322" s="67"/>
      <c r="L322" s="67"/>
      <c r="M322" s="67"/>
      <c r="N322" s="67"/>
      <c r="O322" s="65"/>
      <c r="P322" s="65"/>
      <c r="Q322" s="65"/>
      <c r="R322" s="62"/>
      <c r="S322" s="62"/>
      <c r="T322" s="71"/>
      <c r="U322" s="8"/>
      <c r="X322" s="62"/>
    </row>
    <row r="323" spans="1:27" ht="22.5" outlineLevel="3" x14ac:dyDescent="0.2">
      <c r="A323" s="4"/>
      <c r="B323" s="121"/>
      <c r="C323" s="122">
        <v>70</v>
      </c>
      <c r="D323" s="123" t="s">
        <v>100</v>
      </c>
      <c r="E323" s="124" t="s">
        <v>391</v>
      </c>
      <c r="F323" s="125" t="s">
        <v>392</v>
      </c>
      <c r="G323" s="123" t="s">
        <v>192</v>
      </c>
      <c r="H323" s="126">
        <v>15.129000000000003</v>
      </c>
      <c r="I323" s="127">
        <v>0</v>
      </c>
      <c r="J323" s="128">
        <f>H323*I323</f>
        <v>0</v>
      </c>
      <c r="K323" s="126"/>
      <c r="L323" s="126">
        <f>H323*K323</f>
        <v>0</v>
      </c>
      <c r="M323" s="126"/>
      <c r="N323" s="126">
        <f>H323*M323</f>
        <v>0</v>
      </c>
      <c r="O323" s="128">
        <v>21</v>
      </c>
      <c r="P323" s="128">
        <f>J323*(O323/100)</f>
        <v>0</v>
      </c>
      <c r="Q323" s="128">
        <f>J323+P323</f>
        <v>0</v>
      </c>
      <c r="R323" s="129"/>
      <c r="S323" s="129" t="s">
        <v>194</v>
      </c>
      <c r="T323" s="130">
        <v>1</v>
      </c>
      <c r="U323" s="8"/>
      <c r="V323" s="8"/>
      <c r="W323" s="8"/>
      <c r="X323" s="62"/>
    </row>
    <row r="324" spans="1:27" ht="19.5" outlineLevel="4" x14ac:dyDescent="0.2">
      <c r="A324" s="131"/>
      <c r="B324" s="132"/>
      <c r="C324" s="132"/>
      <c r="D324" s="133"/>
      <c r="E324" s="137" t="s">
        <v>1</v>
      </c>
      <c r="F324" s="157" t="s">
        <v>393</v>
      </c>
      <c r="G324" s="157"/>
      <c r="H324" s="158"/>
      <c r="I324" s="159"/>
      <c r="J324" s="160"/>
      <c r="K324" s="135"/>
      <c r="L324" s="135"/>
      <c r="M324" s="135"/>
      <c r="N324" s="135"/>
      <c r="O324" s="136"/>
      <c r="P324" s="136"/>
      <c r="Q324" s="136"/>
      <c r="R324" s="133"/>
      <c r="S324" s="133"/>
      <c r="T324" s="132"/>
      <c r="U324" s="6"/>
      <c r="V324" s="8"/>
      <c r="W324" s="8"/>
      <c r="X324" s="134" t="str">
        <f>F324</f>
        <v>Poplatek za uložení stavebního odpadu na skládce (skládkovné) ze směsí nebo oddělených frakcí betonu, cihel a keramických výrobků zatříděného do Katalogu odpadů pod kódem 17 01 07</v>
      </c>
      <c r="Y324" s="9"/>
      <c r="AA324" s="11"/>
    </row>
    <row r="325" spans="1:27" ht="7.5" customHeight="1" outlineLevel="4" x14ac:dyDescent="0.15">
      <c r="B325" s="71"/>
      <c r="C325" s="71"/>
      <c r="D325" s="62"/>
      <c r="E325" s="62"/>
      <c r="F325" s="63"/>
      <c r="G325" s="62"/>
      <c r="H325" s="67"/>
      <c r="I325" s="106"/>
      <c r="J325" s="65"/>
      <c r="K325" s="67"/>
      <c r="L325" s="67"/>
      <c r="M325" s="67"/>
      <c r="N325" s="67"/>
      <c r="O325" s="65"/>
      <c r="P325" s="65"/>
      <c r="Q325" s="65"/>
      <c r="R325" s="62"/>
      <c r="S325" s="62"/>
      <c r="T325" s="71"/>
      <c r="U325" s="8"/>
      <c r="X325" s="62"/>
    </row>
    <row r="326" spans="1:27" ht="11.25" outlineLevel="4" x14ac:dyDescent="0.2">
      <c r="A326" s="138"/>
      <c r="B326" s="139"/>
      <c r="C326" s="139"/>
      <c r="D326" s="140"/>
      <c r="E326" s="146" t="s">
        <v>2</v>
      </c>
      <c r="F326" s="141" t="s">
        <v>394</v>
      </c>
      <c r="G326" s="140"/>
      <c r="H326" s="142">
        <v>15.129000000000003</v>
      </c>
      <c r="I326" s="143"/>
      <c r="J326" s="144"/>
      <c r="K326" s="145"/>
      <c r="L326" s="145"/>
      <c r="M326" s="145"/>
      <c r="N326" s="145"/>
      <c r="O326" s="144"/>
      <c r="P326" s="144"/>
      <c r="Q326" s="144"/>
      <c r="R326" s="140"/>
      <c r="S326" s="140"/>
      <c r="T326" s="139"/>
      <c r="U326" s="6"/>
      <c r="V326" s="8"/>
      <c r="W326" s="8"/>
      <c r="X326" s="62"/>
    </row>
    <row r="327" spans="1:27" ht="7.5" customHeight="1" outlineLevel="4" x14ac:dyDescent="0.15">
      <c r="A327" s="8"/>
      <c r="B327" s="71"/>
      <c r="C327" s="71"/>
      <c r="D327" s="62"/>
      <c r="E327" s="62"/>
      <c r="F327" s="105"/>
      <c r="G327" s="62"/>
      <c r="H327" s="67"/>
      <c r="I327" s="106"/>
      <c r="J327" s="65"/>
      <c r="K327" s="67"/>
      <c r="L327" s="67"/>
      <c r="M327" s="67"/>
      <c r="N327" s="67"/>
      <c r="O327" s="65"/>
      <c r="P327" s="65"/>
      <c r="Q327" s="65"/>
      <c r="R327" s="62"/>
      <c r="S327" s="62"/>
      <c r="T327" s="71"/>
      <c r="U327" s="8"/>
      <c r="X327" s="62"/>
    </row>
    <row r="328" spans="1:27" ht="11.25" outlineLevel="3" x14ac:dyDescent="0.2">
      <c r="A328" s="4"/>
      <c r="B328" s="121"/>
      <c r="C328" s="122">
        <v>71</v>
      </c>
      <c r="D328" s="123" t="s">
        <v>100</v>
      </c>
      <c r="E328" s="124" t="s">
        <v>395</v>
      </c>
      <c r="F328" s="125" t="s">
        <v>396</v>
      </c>
      <c r="G328" s="123" t="s">
        <v>192</v>
      </c>
      <c r="H328" s="126">
        <v>1.98</v>
      </c>
      <c r="I328" s="127">
        <v>0</v>
      </c>
      <c r="J328" s="128">
        <f>H328*I328</f>
        <v>0</v>
      </c>
      <c r="K328" s="126"/>
      <c r="L328" s="126">
        <f>H328*K328</f>
        <v>0</v>
      </c>
      <c r="M328" s="126"/>
      <c r="N328" s="126">
        <f>H328*M328</f>
        <v>0</v>
      </c>
      <c r="O328" s="128">
        <v>21</v>
      </c>
      <c r="P328" s="128">
        <f>J328*(O328/100)</f>
        <v>0</v>
      </c>
      <c r="Q328" s="128">
        <f>J328+P328</f>
        <v>0</v>
      </c>
      <c r="R328" s="129"/>
      <c r="S328" s="129" t="s">
        <v>194</v>
      </c>
      <c r="T328" s="130">
        <v>1</v>
      </c>
      <c r="U328" s="8"/>
      <c r="V328" s="8"/>
      <c r="W328" s="8"/>
      <c r="X328" s="62"/>
    </row>
    <row r="329" spans="1:27" ht="9.75" outlineLevel="4" x14ac:dyDescent="0.2">
      <c r="A329" s="131"/>
      <c r="B329" s="132"/>
      <c r="C329" s="132"/>
      <c r="D329" s="133"/>
      <c r="E329" s="137" t="s">
        <v>1</v>
      </c>
      <c r="F329" s="157" t="s">
        <v>397</v>
      </c>
      <c r="G329" s="157"/>
      <c r="H329" s="158"/>
      <c r="I329" s="159"/>
      <c r="J329" s="160"/>
      <c r="K329" s="135"/>
      <c r="L329" s="135"/>
      <c r="M329" s="135"/>
      <c r="N329" s="135"/>
      <c r="O329" s="136"/>
      <c r="P329" s="136"/>
      <c r="Q329" s="136"/>
      <c r="R329" s="133"/>
      <c r="S329" s="133"/>
      <c r="T329" s="132"/>
      <c r="U329" s="6"/>
      <c r="V329" s="8"/>
      <c r="W329" s="8"/>
      <c r="X329" s="134" t="str">
        <f>F329</f>
        <v>Poplatek za uložení stavebního odpadu na skládce (skládkovné) asfaltového bez obsahu dehtu zatříděného do Katalogu odpadů pod kódem 17 03 02</v>
      </c>
      <c r="Y329" s="9"/>
      <c r="AA329" s="11"/>
    </row>
    <row r="330" spans="1:27" ht="7.5" customHeight="1" outlineLevel="4" x14ac:dyDescent="0.15">
      <c r="B330" s="71"/>
      <c r="C330" s="71"/>
      <c r="D330" s="62"/>
      <c r="E330" s="62"/>
      <c r="F330" s="63"/>
      <c r="G330" s="62"/>
      <c r="H330" s="67"/>
      <c r="I330" s="106"/>
      <c r="J330" s="65"/>
      <c r="K330" s="67"/>
      <c r="L330" s="67"/>
      <c r="M330" s="67"/>
      <c r="N330" s="67"/>
      <c r="O330" s="65"/>
      <c r="P330" s="65"/>
      <c r="Q330" s="65"/>
      <c r="R330" s="62"/>
      <c r="S330" s="62"/>
      <c r="T330" s="71"/>
      <c r="U330" s="8"/>
      <c r="X330" s="62"/>
    </row>
    <row r="331" spans="1:27" outlineLevel="3" x14ac:dyDescent="0.15">
      <c r="B331" s="6"/>
      <c r="C331" s="6"/>
      <c r="D331" s="6"/>
      <c r="E331" s="6"/>
      <c r="F331" s="6"/>
      <c r="G331" s="6"/>
      <c r="H331" s="6"/>
      <c r="I331" s="8"/>
      <c r="J331" s="8"/>
      <c r="K331" s="6"/>
      <c r="L331" s="6"/>
      <c r="M331" s="6"/>
      <c r="N331" s="6"/>
      <c r="O331" s="6"/>
      <c r="P331" s="8"/>
      <c r="Q331" s="8"/>
      <c r="R331" s="8"/>
      <c r="S331" s="6"/>
      <c r="T331" s="6"/>
      <c r="X331" s="6"/>
    </row>
    <row r="332" spans="1:27" ht="11.25" outlineLevel="2" x14ac:dyDescent="0.2">
      <c r="A332" s="98" t="s">
        <v>89</v>
      </c>
      <c r="B332" s="102">
        <v>3</v>
      </c>
      <c r="C332" s="115"/>
      <c r="D332" s="116" t="s">
        <v>99</v>
      </c>
      <c r="E332" s="116"/>
      <c r="F332" s="117" t="s">
        <v>90</v>
      </c>
      <c r="G332" s="116"/>
      <c r="H332" s="118"/>
      <c r="I332" s="119"/>
      <c r="J332" s="100">
        <f>SUBTOTAL(9,J333:J339)</f>
        <v>0</v>
      </c>
      <c r="K332" s="118"/>
      <c r="L332" s="101">
        <f>SUBTOTAL(9,L333:L339)</f>
        <v>0</v>
      </c>
      <c r="M332" s="118"/>
      <c r="N332" s="101">
        <f>SUBTOTAL(9,N333:N339)</f>
        <v>0</v>
      </c>
      <c r="O332" s="120"/>
      <c r="P332" s="100">
        <f>SUBTOTAL(9,P333:P339)</f>
        <v>0</v>
      </c>
      <c r="Q332" s="100">
        <f>SUBTOTAL(9,Q333:Q339)</f>
        <v>0</v>
      </c>
      <c r="R332" s="116"/>
      <c r="S332" s="116"/>
      <c r="T332" s="102">
        <f>SUBTOTAL(9,T333:T339)</f>
        <v>2</v>
      </c>
      <c r="U332" s="6"/>
      <c r="V332" s="8"/>
      <c r="W332" s="8"/>
      <c r="X332" s="62"/>
    </row>
    <row r="333" spans="1:27" ht="11.25" outlineLevel="3" x14ac:dyDescent="0.2">
      <c r="A333" s="4"/>
      <c r="B333" s="121"/>
      <c r="C333" s="122">
        <v>72</v>
      </c>
      <c r="D333" s="123" t="s">
        <v>398</v>
      </c>
      <c r="E333" s="124" t="s">
        <v>399</v>
      </c>
      <c r="F333" s="125" t="s">
        <v>400</v>
      </c>
      <c r="G333" s="123" t="s">
        <v>401</v>
      </c>
      <c r="H333" s="126">
        <v>1</v>
      </c>
      <c r="I333" s="127">
        <v>0</v>
      </c>
      <c r="J333" s="128">
        <f>H333*I333</f>
        <v>0</v>
      </c>
      <c r="K333" s="126"/>
      <c r="L333" s="126">
        <f>H333*K333</f>
        <v>0</v>
      </c>
      <c r="M333" s="126"/>
      <c r="N333" s="126">
        <f>H333*M333</f>
        <v>0</v>
      </c>
      <c r="O333" s="128">
        <v>21</v>
      </c>
      <c r="P333" s="128">
        <f>J333*(O333/100)</f>
        <v>0</v>
      </c>
      <c r="Q333" s="128">
        <f>J333+P333</f>
        <v>0</v>
      </c>
      <c r="R333" s="129"/>
      <c r="S333" s="129" t="s">
        <v>194</v>
      </c>
      <c r="T333" s="130">
        <v>1</v>
      </c>
      <c r="U333" s="8"/>
      <c r="V333" s="8"/>
      <c r="W333" s="8"/>
      <c r="X333" s="62"/>
    </row>
    <row r="334" spans="1:27" ht="9.75" outlineLevel="4" x14ac:dyDescent="0.2">
      <c r="A334" s="131"/>
      <c r="B334" s="132"/>
      <c r="C334" s="132"/>
      <c r="D334" s="133"/>
      <c r="E334" s="137" t="s">
        <v>1</v>
      </c>
      <c r="F334" s="157" t="s">
        <v>400</v>
      </c>
      <c r="G334" s="157"/>
      <c r="H334" s="158"/>
      <c r="I334" s="159"/>
      <c r="J334" s="160"/>
      <c r="K334" s="135"/>
      <c r="L334" s="135"/>
      <c r="M334" s="135"/>
      <c r="N334" s="135"/>
      <c r="O334" s="136"/>
      <c r="P334" s="136"/>
      <c r="Q334" s="136"/>
      <c r="R334" s="133"/>
      <c r="S334" s="133"/>
      <c r="T334" s="132"/>
      <c r="U334" s="6"/>
      <c r="V334" s="8"/>
      <c r="W334" s="8"/>
      <c r="X334" s="134" t="str">
        <f>F334</f>
        <v>Geodetické práce po výstavbě</v>
      </c>
      <c r="Y334" s="9"/>
      <c r="AA334" s="11"/>
    </row>
    <row r="335" spans="1:27" ht="7.5" customHeight="1" outlineLevel="4" x14ac:dyDescent="0.15">
      <c r="B335" s="71"/>
      <c r="C335" s="71"/>
      <c r="D335" s="62"/>
      <c r="E335" s="62"/>
      <c r="F335" s="63"/>
      <c r="G335" s="62"/>
      <c r="H335" s="67"/>
      <c r="I335" s="106"/>
      <c r="J335" s="65"/>
      <c r="K335" s="67"/>
      <c r="L335" s="67"/>
      <c r="M335" s="67"/>
      <c r="N335" s="67"/>
      <c r="O335" s="65"/>
      <c r="P335" s="65"/>
      <c r="Q335" s="65"/>
      <c r="R335" s="62"/>
      <c r="S335" s="62"/>
      <c r="T335" s="71"/>
      <c r="U335" s="8"/>
      <c r="X335" s="62"/>
    </row>
    <row r="336" spans="1:27" ht="11.25" outlineLevel="3" x14ac:dyDescent="0.2">
      <c r="A336" s="4"/>
      <c r="B336" s="121"/>
      <c r="C336" s="122">
        <v>73</v>
      </c>
      <c r="D336" s="123" t="s">
        <v>398</v>
      </c>
      <c r="E336" s="124" t="s">
        <v>402</v>
      </c>
      <c r="F336" s="125" t="s">
        <v>403</v>
      </c>
      <c r="G336" s="123" t="s">
        <v>253</v>
      </c>
      <c r="H336" s="126">
        <v>1</v>
      </c>
      <c r="I336" s="127">
        <v>0</v>
      </c>
      <c r="J336" s="128">
        <f>H336*I336</f>
        <v>0</v>
      </c>
      <c r="K336" s="126"/>
      <c r="L336" s="126">
        <f>H336*K336</f>
        <v>0</v>
      </c>
      <c r="M336" s="126"/>
      <c r="N336" s="126">
        <f>H336*M336</f>
        <v>0</v>
      </c>
      <c r="O336" s="128">
        <v>21</v>
      </c>
      <c r="P336" s="128">
        <f>J336*(O336/100)</f>
        <v>0</v>
      </c>
      <c r="Q336" s="128">
        <f>J336+P336</f>
        <v>0</v>
      </c>
      <c r="R336" s="129"/>
      <c r="S336" s="129" t="s">
        <v>194</v>
      </c>
      <c r="T336" s="130">
        <v>1</v>
      </c>
      <c r="U336" s="8"/>
      <c r="V336" s="8"/>
      <c r="W336" s="8"/>
      <c r="X336" s="62"/>
    </row>
    <row r="337" spans="1:27" ht="9.75" outlineLevel="4" x14ac:dyDescent="0.2">
      <c r="A337" s="131"/>
      <c r="B337" s="132"/>
      <c r="C337" s="132"/>
      <c r="D337" s="133"/>
      <c r="E337" s="137" t="s">
        <v>1</v>
      </c>
      <c r="F337" s="157" t="s">
        <v>403</v>
      </c>
      <c r="G337" s="157"/>
      <c r="H337" s="158"/>
      <c r="I337" s="159"/>
      <c r="J337" s="160"/>
      <c r="K337" s="135"/>
      <c r="L337" s="135"/>
      <c r="M337" s="135"/>
      <c r="N337" s="135"/>
      <c r="O337" s="136"/>
      <c r="P337" s="136"/>
      <c r="Q337" s="136"/>
      <c r="R337" s="133"/>
      <c r="S337" s="133"/>
      <c r="T337" s="132"/>
      <c r="U337" s="6"/>
      <c r="V337" s="8"/>
      <c r="W337" s="8"/>
      <c r="X337" s="134" t="str">
        <f>F337</f>
        <v>Dokumentace skutečného provedení stavby</v>
      </c>
      <c r="Y337" s="9"/>
      <c r="AA337" s="11"/>
    </row>
    <row r="338" spans="1:27" ht="7.5" customHeight="1" outlineLevel="4" x14ac:dyDescent="0.15">
      <c r="B338" s="71"/>
      <c r="C338" s="71"/>
      <c r="D338" s="62"/>
      <c r="E338" s="62"/>
      <c r="F338" s="63"/>
      <c r="G338" s="62"/>
      <c r="H338" s="67"/>
      <c r="I338" s="106"/>
      <c r="J338" s="65"/>
      <c r="K338" s="67"/>
      <c r="L338" s="67"/>
      <c r="M338" s="67"/>
      <c r="N338" s="67"/>
      <c r="O338" s="65"/>
      <c r="P338" s="65"/>
      <c r="Q338" s="65"/>
      <c r="R338" s="62"/>
      <c r="S338" s="62"/>
      <c r="T338" s="71"/>
      <c r="U338" s="8"/>
      <c r="X338" s="62"/>
    </row>
    <row r="339" spans="1:27" outlineLevel="3" x14ac:dyDescent="0.15">
      <c r="B339" s="6"/>
      <c r="C339" s="6"/>
      <c r="D339" s="6"/>
      <c r="E339" s="6"/>
      <c r="F339" s="6"/>
      <c r="G339" s="6"/>
      <c r="H339" s="6"/>
      <c r="I339" s="8"/>
      <c r="J339" s="8"/>
      <c r="K339" s="6"/>
      <c r="L339" s="6"/>
      <c r="M339" s="6"/>
      <c r="N339" s="6"/>
      <c r="O339" s="6"/>
      <c r="P339" s="8"/>
      <c r="Q339" s="8"/>
      <c r="R339" s="8"/>
      <c r="S339" s="6"/>
      <c r="T339" s="6"/>
      <c r="X339" s="6"/>
    </row>
    <row r="340" spans="1:27" ht="11.25" outlineLevel="2" x14ac:dyDescent="0.2">
      <c r="A340" s="98" t="s">
        <v>91</v>
      </c>
      <c r="B340" s="102">
        <v>3</v>
      </c>
      <c r="C340" s="115"/>
      <c r="D340" s="116" t="s">
        <v>99</v>
      </c>
      <c r="E340" s="116"/>
      <c r="F340" s="117" t="s">
        <v>92</v>
      </c>
      <c r="G340" s="116"/>
      <c r="H340" s="118"/>
      <c r="I340" s="119"/>
      <c r="J340" s="100">
        <f>SUBTOTAL(9,J341:J344)</f>
        <v>0</v>
      </c>
      <c r="K340" s="118"/>
      <c r="L340" s="101">
        <f>SUBTOTAL(9,L341:L344)</f>
        <v>0</v>
      </c>
      <c r="M340" s="118"/>
      <c r="N340" s="101">
        <f>SUBTOTAL(9,N341:N344)</f>
        <v>0</v>
      </c>
      <c r="O340" s="120"/>
      <c r="P340" s="100">
        <f>SUBTOTAL(9,P341:P344)</f>
        <v>0</v>
      </c>
      <c r="Q340" s="100">
        <f>SUBTOTAL(9,Q341:Q344)</f>
        <v>0</v>
      </c>
      <c r="R340" s="116"/>
      <c r="S340" s="116"/>
      <c r="T340" s="102">
        <f>SUBTOTAL(9,T341:T344)</f>
        <v>1</v>
      </c>
      <c r="U340" s="6"/>
      <c r="V340" s="8"/>
      <c r="W340" s="8"/>
      <c r="X340" s="62"/>
    </row>
    <row r="341" spans="1:27" ht="11.25" outlineLevel="3" x14ac:dyDescent="0.2">
      <c r="A341" s="4"/>
      <c r="B341" s="121"/>
      <c r="C341" s="122">
        <v>74</v>
      </c>
      <c r="D341" s="123" t="s">
        <v>398</v>
      </c>
      <c r="E341" s="124" t="s">
        <v>404</v>
      </c>
      <c r="F341" s="125" t="s">
        <v>405</v>
      </c>
      <c r="G341" s="123" t="s">
        <v>253</v>
      </c>
      <c r="H341" s="126">
        <v>1</v>
      </c>
      <c r="I341" s="127">
        <v>0</v>
      </c>
      <c r="J341" s="128">
        <f>H341*I341</f>
        <v>0</v>
      </c>
      <c r="K341" s="126"/>
      <c r="L341" s="126">
        <f>H341*K341</f>
        <v>0</v>
      </c>
      <c r="M341" s="126"/>
      <c r="N341" s="126">
        <f>H341*M341</f>
        <v>0</v>
      </c>
      <c r="O341" s="128">
        <v>21</v>
      </c>
      <c r="P341" s="128">
        <f>J341*(O341/100)</f>
        <v>0</v>
      </c>
      <c r="Q341" s="128">
        <f>J341+P341</f>
        <v>0</v>
      </c>
      <c r="R341" s="129" t="s">
        <v>406</v>
      </c>
      <c r="S341" s="129" t="s">
        <v>194</v>
      </c>
      <c r="T341" s="130">
        <v>1</v>
      </c>
      <c r="U341" s="8"/>
      <c r="V341" s="8"/>
      <c r="W341" s="8"/>
      <c r="X341" s="62"/>
    </row>
    <row r="342" spans="1:27" ht="9.75" outlineLevel="4" x14ac:dyDescent="0.2">
      <c r="A342" s="131"/>
      <c r="B342" s="132"/>
      <c r="C342" s="132"/>
      <c r="D342" s="133"/>
      <c r="E342" s="137" t="s">
        <v>1</v>
      </c>
      <c r="F342" s="157" t="s">
        <v>405</v>
      </c>
      <c r="G342" s="157"/>
      <c r="H342" s="158"/>
      <c r="I342" s="159"/>
      <c r="J342" s="160"/>
      <c r="K342" s="135"/>
      <c r="L342" s="135"/>
      <c r="M342" s="135"/>
      <c r="N342" s="135"/>
      <c r="O342" s="136"/>
      <c r="P342" s="136"/>
      <c r="Q342" s="136"/>
      <c r="R342" s="133"/>
      <c r="S342" s="133"/>
      <c r="T342" s="132"/>
      <c r="U342" s="6"/>
      <c r="V342" s="8"/>
      <c r="W342" s="8"/>
      <c r="X342" s="134" t="str">
        <f>F342</f>
        <v>Kompletační a koordinační činnost</v>
      </c>
      <c r="Y342" s="9"/>
      <c r="AA342" s="11"/>
    </row>
    <row r="343" spans="1:27" ht="7.5" customHeight="1" outlineLevel="4" x14ac:dyDescent="0.15">
      <c r="B343" s="71"/>
      <c r="C343" s="71"/>
      <c r="D343" s="62"/>
      <c r="E343" s="62"/>
      <c r="F343" s="63"/>
      <c r="G343" s="62"/>
      <c r="H343" s="67"/>
      <c r="I343" s="106"/>
      <c r="J343" s="65"/>
      <c r="K343" s="67"/>
      <c r="L343" s="67"/>
      <c r="M343" s="67"/>
      <c r="N343" s="67"/>
      <c r="O343" s="65"/>
      <c r="P343" s="65"/>
      <c r="Q343" s="65"/>
      <c r="R343" s="62"/>
      <c r="S343" s="62"/>
      <c r="T343" s="71"/>
      <c r="U343" s="8"/>
      <c r="X343" s="62"/>
    </row>
    <row r="344" spans="1:27" outlineLevel="3" x14ac:dyDescent="0.15">
      <c r="B344" s="6"/>
      <c r="C344" s="6"/>
      <c r="D344" s="6"/>
      <c r="E344" s="6"/>
      <c r="F344" s="6"/>
      <c r="G344" s="6"/>
      <c r="H344" s="6"/>
      <c r="I344" s="8"/>
      <c r="J344" s="8"/>
      <c r="K344" s="6"/>
      <c r="L344" s="6"/>
      <c r="M344" s="6"/>
      <c r="N344" s="6"/>
      <c r="O344" s="6"/>
      <c r="P344" s="8"/>
      <c r="Q344" s="8"/>
      <c r="R344" s="8"/>
      <c r="S344" s="6"/>
      <c r="T344" s="6"/>
      <c r="X344" s="6"/>
    </row>
    <row r="345" spans="1:27" ht="11.25" outlineLevel="2" x14ac:dyDescent="0.2">
      <c r="A345" s="98" t="s">
        <v>93</v>
      </c>
      <c r="B345" s="102">
        <v>3</v>
      </c>
      <c r="C345" s="115"/>
      <c r="D345" s="116" t="s">
        <v>99</v>
      </c>
      <c r="E345" s="116"/>
      <c r="F345" s="117" t="s">
        <v>94</v>
      </c>
      <c r="G345" s="116"/>
      <c r="H345" s="118"/>
      <c r="I345" s="119"/>
      <c r="J345" s="100">
        <f>SUBTOTAL(9,J346:J349)</f>
        <v>0</v>
      </c>
      <c r="K345" s="118"/>
      <c r="L345" s="101">
        <f>SUBTOTAL(9,L346:L349)</f>
        <v>0</v>
      </c>
      <c r="M345" s="118"/>
      <c r="N345" s="101">
        <f>SUBTOTAL(9,N346:N349)</f>
        <v>0</v>
      </c>
      <c r="O345" s="120"/>
      <c r="P345" s="100">
        <f>SUBTOTAL(9,P346:P349)</f>
        <v>0</v>
      </c>
      <c r="Q345" s="100">
        <f>SUBTOTAL(9,Q346:Q349)</f>
        <v>0</v>
      </c>
      <c r="R345" s="116"/>
      <c r="S345" s="116"/>
      <c r="T345" s="102">
        <f>SUBTOTAL(9,T346:T349)</f>
        <v>1</v>
      </c>
      <c r="U345" s="6"/>
      <c r="V345" s="8"/>
      <c r="W345" s="8"/>
      <c r="X345" s="62"/>
    </row>
    <row r="346" spans="1:27" ht="11.25" outlineLevel="3" x14ac:dyDescent="0.2">
      <c r="A346" s="4"/>
      <c r="B346" s="121"/>
      <c r="C346" s="122">
        <v>75</v>
      </c>
      <c r="D346" s="123" t="s">
        <v>398</v>
      </c>
      <c r="E346" s="124" t="s">
        <v>407</v>
      </c>
      <c r="F346" s="125" t="s">
        <v>408</v>
      </c>
      <c r="G346" s="123" t="s">
        <v>409</v>
      </c>
      <c r="H346" s="126">
        <v>3</v>
      </c>
      <c r="I346" s="127">
        <v>0</v>
      </c>
      <c r="J346" s="128">
        <f>H346*I346</f>
        <v>0</v>
      </c>
      <c r="K346" s="126"/>
      <c r="L346" s="126">
        <f>H346*K346</f>
        <v>0</v>
      </c>
      <c r="M346" s="126"/>
      <c r="N346" s="126">
        <f>H346*M346</f>
        <v>0</v>
      </c>
      <c r="O346" s="128">
        <v>21</v>
      </c>
      <c r="P346" s="128">
        <f>J346*(O346/100)</f>
        <v>0</v>
      </c>
      <c r="Q346" s="128">
        <f>J346+P346</f>
        <v>0</v>
      </c>
      <c r="R346" s="129"/>
      <c r="S346" s="129" t="s">
        <v>194</v>
      </c>
      <c r="T346" s="130">
        <v>1</v>
      </c>
      <c r="U346" s="8"/>
      <c r="V346" s="8"/>
      <c r="W346" s="8"/>
      <c r="X346" s="62"/>
    </row>
    <row r="347" spans="1:27" ht="9.75" outlineLevel="4" x14ac:dyDescent="0.2">
      <c r="A347" s="131"/>
      <c r="B347" s="132"/>
      <c r="C347" s="132"/>
      <c r="D347" s="133"/>
      <c r="E347" s="137" t="s">
        <v>1</v>
      </c>
      <c r="F347" s="157" t="s">
        <v>53</v>
      </c>
      <c r="G347" s="157"/>
      <c r="H347" s="158"/>
      <c r="I347" s="159"/>
      <c r="J347" s="160"/>
      <c r="K347" s="135"/>
      <c r="L347" s="135"/>
      <c r="M347" s="135"/>
      <c r="N347" s="135"/>
      <c r="O347" s="136"/>
      <c r="P347" s="136"/>
      <c r="Q347" s="136"/>
      <c r="R347" s="133"/>
      <c r="S347" s="133"/>
      <c r="T347" s="132"/>
      <c r="U347" s="6"/>
      <c r="V347" s="8"/>
      <c r="W347" s="8"/>
      <c r="X347" s="134" t="str">
        <f>F347</f>
        <v>---</v>
      </c>
      <c r="Y347" s="9"/>
      <c r="AA347" s="11"/>
    </row>
    <row r="348" spans="1:27" ht="7.5" customHeight="1" outlineLevel="4" x14ac:dyDescent="0.15">
      <c r="B348" s="71"/>
      <c r="C348" s="71"/>
      <c r="D348" s="62"/>
      <c r="E348" s="62"/>
      <c r="F348" s="63"/>
      <c r="G348" s="62"/>
      <c r="H348" s="67"/>
      <c r="I348" s="106"/>
      <c r="J348" s="65"/>
      <c r="K348" s="67"/>
      <c r="L348" s="67"/>
      <c r="M348" s="67"/>
      <c r="N348" s="67"/>
      <c r="O348" s="65"/>
      <c r="P348" s="65"/>
      <c r="Q348" s="65"/>
      <c r="R348" s="62"/>
      <c r="S348" s="62"/>
      <c r="T348" s="71"/>
      <c r="U348" s="8"/>
      <c r="X348" s="62"/>
    </row>
    <row r="349" spans="1:27" outlineLevel="3" x14ac:dyDescent="0.15">
      <c r="B349" s="6"/>
      <c r="C349" s="6"/>
      <c r="D349" s="6"/>
      <c r="E349" s="6"/>
      <c r="F349" s="6"/>
      <c r="G349" s="6"/>
      <c r="H349" s="6"/>
      <c r="I349" s="8"/>
      <c r="J349" s="8"/>
      <c r="K349" s="6"/>
      <c r="L349" s="6"/>
      <c r="M349" s="6"/>
      <c r="N349" s="6"/>
      <c r="O349" s="6"/>
      <c r="P349" s="8"/>
      <c r="Q349" s="8"/>
      <c r="R349" s="8"/>
      <c r="S349" s="6"/>
      <c r="T349" s="6"/>
      <c r="X349" s="6"/>
    </row>
    <row r="350" spans="1:27" outlineLevel="1" x14ac:dyDescent="0.15"/>
  </sheetData>
  <mergeCells count="75">
    <mergeCell ref="F266:J266"/>
    <mergeCell ref="F269:J269"/>
    <mergeCell ref="F272:J272"/>
    <mergeCell ref="F282:J282"/>
    <mergeCell ref="F287:J287"/>
    <mergeCell ref="F251:J251"/>
    <mergeCell ref="F254:J254"/>
    <mergeCell ref="F257:J257"/>
    <mergeCell ref="F260:J260"/>
    <mergeCell ref="F263:J263"/>
    <mergeCell ref="F234:J234"/>
    <mergeCell ref="F239:J239"/>
    <mergeCell ref="F242:J242"/>
    <mergeCell ref="F245:J245"/>
    <mergeCell ref="F248:J248"/>
    <mergeCell ref="F208:J208"/>
    <mergeCell ref="F218:J218"/>
    <mergeCell ref="F221:J221"/>
    <mergeCell ref="F226:J226"/>
    <mergeCell ref="F231:J231"/>
    <mergeCell ref="F183:J183"/>
    <mergeCell ref="F188:J188"/>
    <mergeCell ref="F193:J193"/>
    <mergeCell ref="F198:J198"/>
    <mergeCell ref="F203:J203"/>
    <mergeCell ref="F143:J143"/>
    <mergeCell ref="F153:J153"/>
    <mergeCell ref="F163:J163"/>
    <mergeCell ref="F168:J168"/>
    <mergeCell ref="F171:J171"/>
    <mergeCell ref="F118:J118"/>
    <mergeCell ref="F125:J125"/>
    <mergeCell ref="F130:J130"/>
    <mergeCell ref="F135:J135"/>
    <mergeCell ref="F140:J140"/>
    <mergeCell ref="F89:J89"/>
    <mergeCell ref="F92:J92"/>
    <mergeCell ref="F97:J97"/>
    <mergeCell ref="F108:J108"/>
    <mergeCell ref="F113:J113"/>
    <mergeCell ref="F69:J69"/>
    <mergeCell ref="F72:J72"/>
    <mergeCell ref="F75:J75"/>
    <mergeCell ref="F78:J78"/>
    <mergeCell ref="F84:J84"/>
    <mergeCell ref="F277:J277"/>
    <mergeCell ref="F313:J313"/>
    <mergeCell ref="F334:J334"/>
    <mergeCell ref="F342:J342"/>
    <mergeCell ref="F347:J347"/>
    <mergeCell ref="F292:J292"/>
    <mergeCell ref="F295:J295"/>
    <mergeCell ref="F298:J298"/>
    <mergeCell ref="F306:J306"/>
    <mergeCell ref="F316:J316"/>
    <mergeCell ref="F319:J319"/>
    <mergeCell ref="F324:J324"/>
    <mergeCell ref="F329:J329"/>
    <mergeCell ref="F337:J337"/>
    <mergeCell ref="F10:J10"/>
    <mergeCell ref="F148:J148"/>
    <mergeCell ref="F158:J158"/>
    <mergeCell ref="F178:J178"/>
    <mergeCell ref="F215:J215"/>
    <mergeCell ref="F15:J15"/>
    <mergeCell ref="F20:J20"/>
    <mergeCell ref="F25:J25"/>
    <mergeCell ref="F30:J30"/>
    <mergeCell ref="F35:J35"/>
    <mergeCell ref="F40:J40"/>
    <mergeCell ref="F43:J43"/>
    <mergeCell ref="F46:J46"/>
    <mergeCell ref="F56:J56"/>
    <mergeCell ref="F61:J61"/>
    <mergeCell ref="F64:J64"/>
  </mergeCells>
  <pageMargins left="0.70866141732283505" right="0.70866141732283505" top="0.78740157480314998" bottom="0.78740157480314998" header="0.31496062992126" footer="0.31496062992126"/>
  <pageSetup paperSize="9" scale="45" fitToHeight="0" pageOrder="overThenDown" orientation="landscape" r:id="rId1"/>
  <headerFooter>
    <oddHeader>&amp;L&amp;8KN PROJECT -Ing. Petr Knápek&amp;C&amp;8&amp;R&amp;8</oddHeader>
    <oddFooter>&amp;L&amp;"Arial,Kurzíva"&amp;8Vytvořeno systémem euroCALC 4&amp;C&amp;P/&amp;N&amp;R&amp;8&amp;[7.2.2024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3"/>
  <sheetViews>
    <sheetView zoomScaleNormal="100" zoomScaleSheetLayoutView="100" workbookViewId="0">
      <pane ySplit="1" topLeftCell="A2" activePane="bottomLeft" state="frozen"/>
      <selection pane="bottomLeft" activeCell="C4" sqref="C4"/>
    </sheetView>
  </sheetViews>
  <sheetFormatPr defaultColWidth="9.140625" defaultRowHeight="8.25" x14ac:dyDescent="0.15"/>
  <cols>
    <col min="1" max="1" width="0" style="7" hidden="1" customWidth="1"/>
    <col min="2" max="2" width="10.7109375" style="7" customWidth="1"/>
    <col min="3" max="3" width="40.7109375" style="7" customWidth="1"/>
    <col min="4" max="4" width="13.7109375" style="7" customWidth="1"/>
    <col min="5" max="5" width="60.7109375" style="7" customWidth="1"/>
    <col min="6" max="6" width="41.5703125" style="7" customWidth="1"/>
    <col min="7" max="16384" width="9.140625" style="7"/>
  </cols>
  <sheetData>
    <row r="1" spans="1:7" ht="11.25" x14ac:dyDescent="0.2">
      <c r="A1" s="3"/>
      <c r="B1" s="3" t="s">
        <v>25</v>
      </c>
      <c r="C1" s="74" t="s">
        <v>26</v>
      </c>
      <c r="D1" s="3" t="s">
        <v>0</v>
      </c>
      <c r="E1" s="74" t="s">
        <v>6</v>
      </c>
      <c r="F1" s="6"/>
      <c r="G1" s="8"/>
    </row>
    <row r="2" spans="1:7" ht="7.5" customHeight="1" x14ac:dyDescent="0.15">
      <c r="C2" s="62"/>
      <c r="E2" s="62"/>
      <c r="F2" s="8"/>
    </row>
    <row r="3" spans="1:7" x14ac:dyDescent="0.15">
      <c r="C3" s="6"/>
      <c r="E3" s="6"/>
    </row>
  </sheetData>
  <pageMargins left="0.70866141732283505" right="0.70866141732283505" top="0.78740157480314998" bottom="0.78740157480314998" header="0.31496062992126" footer="0.31496062992126"/>
  <pageSetup paperSize="9" pageOrder="overThenDown" orientation="landscape" r:id="rId1"/>
  <headerFooter>
    <oddHeader>&amp;L&amp;8KN PROJECT -Ing. Petr Knápek&amp;C&amp;8&amp;R&amp;8</oddHeader>
    <oddFooter>&amp;L&amp;"Arial,Kurzíva"&amp;8Vytvořeno systémem euroCALC 4&amp;C&amp;P/&amp;N&amp;R&amp;8&amp;[7.2.2024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Slepý rozpočet pro VZ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20</vt:i4>
      </vt:variant>
    </vt:vector>
  </HeadingPairs>
  <TitlesOfParts>
    <vt:vector size="24" baseType="lpstr">
      <vt:lpstr>Krycí List</vt:lpstr>
      <vt:lpstr>Rekapitulace</vt:lpstr>
      <vt:lpstr>Zakázka</vt:lpstr>
      <vt:lpstr>Figury</vt:lpstr>
      <vt:lpstr>__290850C4_052B_4FF6_A0B3_6D189B03D21D_ITEM__</vt:lpstr>
      <vt:lpstr>__290850C4_052B_4FF6_A0B3_6D189B03D21D_ITEM_GROUP1__</vt:lpstr>
      <vt:lpstr>__290850C4_052B_4FF6_A0B3_6D189B03D21D_ITEM_GROUP1_RECAP__</vt:lpstr>
      <vt:lpstr>__290850C4_052B_4FF6_A0B3_6D189B03D21D_ITEM_GROUP2__</vt:lpstr>
      <vt:lpstr>__290850C4_052B_4FF6_A0B3_6D189B03D21D_ITEM_GROUP2_RECAP__</vt:lpstr>
      <vt:lpstr>__290850C4_052B_4FF6_A0B3_6D189B03D21D_ITEM_GROUP3__X</vt:lpstr>
      <vt:lpstr>__290850C4_052B_4FF6_A0B3_6D189B03D21D_ITEM_GROUP3_RECAP__</vt:lpstr>
      <vt:lpstr>__290850C4_052B_4FF6_A0B3_6D189B03D21D_QBILL__</vt:lpstr>
      <vt:lpstr>GROUP_ID</vt:lpstr>
      <vt:lpstr>ITEM_COUNTS</vt:lpstr>
      <vt:lpstr>ITEM_FULLDESCR2</vt:lpstr>
      <vt:lpstr>ITEM_PRICES</vt:lpstr>
      <vt:lpstr>Figury!Názvy_tisku</vt:lpstr>
      <vt:lpstr>Rekapitulace!Názvy_tisku</vt:lpstr>
      <vt:lpstr>Zakázka!Názvy_tisku</vt:lpstr>
      <vt:lpstr>Figury!Oblast_tisku</vt:lpstr>
      <vt:lpstr>'Krycí List'!Oblast_tisku</vt:lpstr>
      <vt:lpstr>Rekapitulace!Oblast_tisku</vt:lpstr>
      <vt:lpstr>Zakázka!Oblast_tisku</vt:lpstr>
      <vt:lpstr>VAT_RATES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euroCALC 4</dc:title>
  <dc:subject>Přeložka kanalizační přípojky DN 400 - 2024 - Nabídka</dc:subject>
  <dc:creator>ADMIN</dc:creator>
  <cp:lastModifiedBy>Iva</cp:lastModifiedBy>
  <dcterms:created xsi:type="dcterms:W3CDTF">2024-02-07T15:37:52Z</dcterms:created>
  <dcterms:modified xsi:type="dcterms:W3CDTF">2024-03-04T13:35:06Z</dcterms:modified>
</cp:coreProperties>
</file>