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3047_Fasáda JBC/ZD/Z23047_Fasáda_ZD/"/>
    </mc:Choice>
  </mc:AlternateContent>
  <xr:revisionPtr revIDLastSave="233" documentId="8_{A541DA39-A0CB-4E21-8777-1D8C1AC4100D}" xr6:coauthVersionLast="47" xr6:coauthVersionMax="47" xr10:uidLastSave="{0179B472-DFF5-473B-8516-357869A2A85E}"/>
  <bookViews>
    <workbookView xWindow="-120" yWindow="-120" windowWidth="29040" windowHeight="15720" activeTab="5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01+ SO 02 1.00 Pol" sheetId="12" r:id="rId4"/>
    <sheet name="SO 03 1.00 Pol" sheetId="13" r:id="rId5"/>
    <sheet name="Technická specifikace" sheetId="14" r:id="rId6"/>
  </sheets>
  <externalReferences>
    <externalReference r:id="rId7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01+ SO 02 1.00 Pol'!$1:$7</definedName>
    <definedName name="_xlnm.Print_Titles" localSheetId="4">'SO 03 1.00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01+ SO 02 1.00 Pol'!$A$1:$Y$291</definedName>
    <definedName name="_xlnm.Print_Area" localSheetId="4">'SO 03 1.00 Pol'!$A$1:$Y$201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3" l="1"/>
  <c r="G9" i="13"/>
  <c r="M9" i="13" s="1"/>
  <c r="I9" i="13"/>
  <c r="K9" i="13"/>
  <c r="O9" i="13"/>
  <c r="O8" i="13" s="1"/>
  <c r="Q9" i="13"/>
  <c r="Q8" i="13" s="1"/>
  <c r="V9" i="13"/>
  <c r="V8" i="13" s="1"/>
  <c r="G21" i="13"/>
  <c r="M21" i="13" s="1"/>
  <c r="I21" i="13"/>
  <c r="K21" i="13"/>
  <c r="O21" i="13"/>
  <c r="Q21" i="13"/>
  <c r="V21" i="13"/>
  <c r="G34" i="13"/>
  <c r="G33" i="13" s="1"/>
  <c r="I34" i="13"/>
  <c r="K34" i="13"/>
  <c r="O34" i="13"/>
  <c r="Q34" i="13"/>
  <c r="V34" i="13"/>
  <c r="G43" i="13"/>
  <c r="M43" i="13" s="1"/>
  <c r="I43" i="13"/>
  <c r="K43" i="13"/>
  <c r="O43" i="13"/>
  <c r="Q43" i="13"/>
  <c r="V43" i="13"/>
  <c r="G52" i="13"/>
  <c r="M52" i="13" s="1"/>
  <c r="I52" i="13"/>
  <c r="K52" i="13"/>
  <c r="O52" i="13"/>
  <c r="Q52" i="13"/>
  <c r="V52" i="13"/>
  <c r="G56" i="13"/>
  <c r="M56" i="13" s="1"/>
  <c r="I56" i="13"/>
  <c r="K56" i="13"/>
  <c r="O56" i="13"/>
  <c r="Q56" i="13"/>
  <c r="V56" i="13"/>
  <c r="G60" i="13"/>
  <c r="M60" i="13" s="1"/>
  <c r="I60" i="13"/>
  <c r="K60" i="13"/>
  <c r="O60" i="13"/>
  <c r="Q60" i="13"/>
  <c r="V60" i="13"/>
  <c r="G71" i="13"/>
  <c r="M71" i="13" s="1"/>
  <c r="I71" i="13"/>
  <c r="K71" i="13"/>
  <c r="O71" i="13"/>
  <c r="Q71" i="13"/>
  <c r="V71" i="13"/>
  <c r="G80" i="13"/>
  <c r="M80" i="13" s="1"/>
  <c r="I80" i="13"/>
  <c r="K80" i="13"/>
  <c r="O80" i="13"/>
  <c r="Q80" i="13"/>
  <c r="V80" i="13"/>
  <c r="G84" i="13"/>
  <c r="I84" i="13"/>
  <c r="K84" i="13"/>
  <c r="M84" i="13"/>
  <c r="O84" i="13"/>
  <c r="Q84" i="13"/>
  <c r="V84" i="13"/>
  <c r="G88" i="13"/>
  <c r="M88" i="13" s="1"/>
  <c r="I88" i="13"/>
  <c r="K88" i="13"/>
  <c r="O88" i="13"/>
  <c r="Q88" i="13"/>
  <c r="V88" i="13"/>
  <c r="G92" i="13"/>
  <c r="M92" i="13" s="1"/>
  <c r="I92" i="13"/>
  <c r="K92" i="13"/>
  <c r="O92" i="13"/>
  <c r="Q92" i="13"/>
  <c r="V92" i="13"/>
  <c r="G95" i="13"/>
  <c r="I95" i="13"/>
  <c r="K95" i="13"/>
  <c r="M95" i="13"/>
  <c r="O95" i="13"/>
  <c r="Q95" i="13"/>
  <c r="V95" i="13"/>
  <c r="G98" i="13"/>
  <c r="I98" i="13"/>
  <c r="K98" i="13"/>
  <c r="M98" i="13"/>
  <c r="O98" i="13"/>
  <c r="Q98" i="13"/>
  <c r="V98" i="13"/>
  <c r="G108" i="13"/>
  <c r="M108" i="13" s="1"/>
  <c r="I108" i="13"/>
  <c r="K108" i="13"/>
  <c r="O108" i="13"/>
  <c r="Q108" i="13"/>
  <c r="V108" i="13"/>
  <c r="G111" i="13"/>
  <c r="M111" i="13" s="1"/>
  <c r="I111" i="13"/>
  <c r="K111" i="13"/>
  <c r="O111" i="13"/>
  <c r="Q111" i="13"/>
  <c r="V111" i="13"/>
  <c r="G114" i="13"/>
  <c r="M114" i="13" s="1"/>
  <c r="I114" i="13"/>
  <c r="K114" i="13"/>
  <c r="O114" i="13"/>
  <c r="Q114" i="13"/>
  <c r="V114" i="13"/>
  <c r="G117" i="13"/>
  <c r="G107" i="13" s="1"/>
  <c r="I117" i="13"/>
  <c r="K117" i="13"/>
  <c r="O117" i="13"/>
  <c r="Q117" i="13"/>
  <c r="V117" i="13"/>
  <c r="G120" i="13"/>
  <c r="M120" i="13" s="1"/>
  <c r="I120" i="13"/>
  <c r="K120" i="13"/>
  <c r="O120" i="13"/>
  <c r="Q120" i="13"/>
  <c r="V120" i="13"/>
  <c r="G123" i="13"/>
  <c r="M123" i="13" s="1"/>
  <c r="I123" i="13"/>
  <c r="K123" i="13"/>
  <c r="O123" i="13"/>
  <c r="Q123" i="13"/>
  <c r="V123" i="13"/>
  <c r="G127" i="13"/>
  <c r="G126" i="13" s="1"/>
  <c r="I127" i="13"/>
  <c r="K127" i="13"/>
  <c r="O127" i="13"/>
  <c r="O126" i="13" s="1"/>
  <c r="Q127" i="13"/>
  <c r="V127" i="13"/>
  <c r="G128" i="13"/>
  <c r="M128" i="13" s="1"/>
  <c r="I128" i="13"/>
  <c r="K128" i="13"/>
  <c r="O128" i="13"/>
  <c r="Q128" i="13"/>
  <c r="V128" i="13"/>
  <c r="G129" i="13"/>
  <c r="I129" i="13"/>
  <c r="K129" i="13"/>
  <c r="M129" i="13"/>
  <c r="O129" i="13"/>
  <c r="Q129" i="13"/>
  <c r="V129" i="13"/>
  <c r="G130" i="13"/>
  <c r="I130" i="13"/>
  <c r="K130" i="13"/>
  <c r="M130" i="13"/>
  <c r="O130" i="13"/>
  <c r="Q130" i="13"/>
  <c r="V130" i="13"/>
  <c r="G131" i="13"/>
  <c r="O131" i="13"/>
  <c r="G132" i="13"/>
  <c r="M132" i="13" s="1"/>
  <c r="M131" i="13" s="1"/>
  <c r="I132" i="13"/>
  <c r="I131" i="13" s="1"/>
  <c r="K132" i="13"/>
  <c r="K131" i="13" s="1"/>
  <c r="O132" i="13"/>
  <c r="Q132" i="13"/>
  <c r="Q131" i="13" s="1"/>
  <c r="V132" i="13"/>
  <c r="V131" i="13" s="1"/>
  <c r="G137" i="13"/>
  <c r="G136" i="13" s="1"/>
  <c r="I137" i="13"/>
  <c r="I136" i="13" s="1"/>
  <c r="K137" i="13"/>
  <c r="K136" i="13" s="1"/>
  <c r="M137" i="13"/>
  <c r="M136" i="13" s="1"/>
  <c r="O137" i="13"/>
  <c r="O136" i="13" s="1"/>
  <c r="Q137" i="13"/>
  <c r="Q136" i="13" s="1"/>
  <c r="V137" i="13"/>
  <c r="V136" i="13" s="1"/>
  <c r="G139" i="13"/>
  <c r="I139" i="13"/>
  <c r="K139" i="13"/>
  <c r="M139" i="13"/>
  <c r="O139" i="13"/>
  <c r="Q139" i="13"/>
  <c r="V139" i="13"/>
  <c r="G142" i="13"/>
  <c r="I142" i="13"/>
  <c r="K142" i="13"/>
  <c r="M142" i="13"/>
  <c r="O142" i="13"/>
  <c r="Q142" i="13"/>
  <c r="V142" i="13"/>
  <c r="G151" i="13"/>
  <c r="I151" i="13"/>
  <c r="K151" i="13"/>
  <c r="M151" i="13"/>
  <c r="O151" i="13"/>
  <c r="Q151" i="13"/>
  <c r="V151" i="13"/>
  <c r="G154" i="13"/>
  <c r="G138" i="13" s="1"/>
  <c r="I154" i="13"/>
  <c r="K154" i="13"/>
  <c r="O154" i="13"/>
  <c r="Q154" i="13"/>
  <c r="V154" i="13"/>
  <c r="G157" i="13"/>
  <c r="M157" i="13" s="1"/>
  <c r="I157" i="13"/>
  <c r="K157" i="13"/>
  <c r="O157" i="13"/>
  <c r="Q157" i="13"/>
  <c r="V157" i="13"/>
  <c r="G160" i="13"/>
  <c r="M160" i="13" s="1"/>
  <c r="I160" i="13"/>
  <c r="K160" i="13"/>
  <c r="O160" i="13"/>
  <c r="Q160" i="13"/>
  <c r="V160" i="13"/>
  <c r="G169" i="13"/>
  <c r="I169" i="13"/>
  <c r="K169" i="13"/>
  <c r="M169" i="13"/>
  <c r="O169" i="13"/>
  <c r="Q169" i="13"/>
  <c r="V169" i="13"/>
  <c r="G172" i="13"/>
  <c r="M172" i="13" s="1"/>
  <c r="I172" i="13"/>
  <c r="K172" i="13"/>
  <c r="O172" i="13"/>
  <c r="Q172" i="13"/>
  <c r="V172" i="13"/>
  <c r="G175" i="13"/>
  <c r="I175" i="13"/>
  <c r="K175" i="13"/>
  <c r="M175" i="13"/>
  <c r="O175" i="13"/>
  <c r="Q175" i="13"/>
  <c r="V175" i="13"/>
  <c r="G177" i="13"/>
  <c r="G176" i="13" s="1"/>
  <c r="I177" i="13"/>
  <c r="K177" i="13"/>
  <c r="O177" i="13"/>
  <c r="Q177" i="13"/>
  <c r="V177" i="13"/>
  <c r="G178" i="13"/>
  <c r="M178" i="13" s="1"/>
  <c r="I178" i="13"/>
  <c r="K178" i="13"/>
  <c r="O178" i="13"/>
  <c r="Q178" i="13"/>
  <c r="V178" i="13"/>
  <c r="G179" i="13"/>
  <c r="I179" i="13"/>
  <c r="K179" i="13"/>
  <c r="M179" i="13"/>
  <c r="O179" i="13"/>
  <c r="Q179" i="13"/>
  <c r="V179" i="13"/>
  <c r="G180" i="13"/>
  <c r="M180" i="13" s="1"/>
  <c r="I180" i="13"/>
  <c r="K180" i="13"/>
  <c r="O180" i="13"/>
  <c r="Q180" i="13"/>
  <c r="V180" i="13"/>
  <c r="G181" i="13"/>
  <c r="I181" i="13"/>
  <c r="K181" i="13"/>
  <c r="M181" i="13"/>
  <c r="O181" i="13"/>
  <c r="Q181" i="13"/>
  <c r="V181" i="13"/>
  <c r="G182" i="13"/>
  <c r="G183" i="13"/>
  <c r="I183" i="13"/>
  <c r="K183" i="13"/>
  <c r="M183" i="13"/>
  <c r="O183" i="13"/>
  <c r="Q183" i="13"/>
  <c r="V183" i="13"/>
  <c r="G184" i="13"/>
  <c r="I184" i="13"/>
  <c r="K184" i="13"/>
  <c r="M184" i="13"/>
  <c r="O184" i="13"/>
  <c r="Q184" i="13"/>
  <c r="V184" i="13"/>
  <c r="G185" i="13"/>
  <c r="I185" i="13"/>
  <c r="K185" i="13"/>
  <c r="M185" i="13"/>
  <c r="O185" i="13"/>
  <c r="Q185" i="13"/>
  <c r="V185" i="13"/>
  <c r="G186" i="13"/>
  <c r="M186" i="13" s="1"/>
  <c r="I186" i="13"/>
  <c r="K186" i="13"/>
  <c r="O186" i="13"/>
  <c r="Q186" i="13"/>
  <c r="V186" i="13"/>
  <c r="G187" i="13"/>
  <c r="M187" i="13" s="1"/>
  <c r="I187" i="13"/>
  <c r="K187" i="13"/>
  <c r="O187" i="13"/>
  <c r="Q187" i="13"/>
  <c r="V187" i="13"/>
  <c r="G188" i="13"/>
  <c r="M188" i="13" s="1"/>
  <c r="I188" i="13"/>
  <c r="K188" i="13"/>
  <c r="O188" i="13"/>
  <c r="Q188" i="13"/>
  <c r="V188" i="13"/>
  <c r="G189" i="13"/>
  <c r="I189" i="13"/>
  <c r="K189" i="13"/>
  <c r="M189" i="13"/>
  <c r="O189" i="13"/>
  <c r="Q189" i="13"/>
  <c r="V189" i="13"/>
  <c r="AE191" i="13"/>
  <c r="F42" i="1" s="1"/>
  <c r="G8" i="12"/>
  <c r="G9" i="12"/>
  <c r="M9" i="12" s="1"/>
  <c r="M8" i="12" s="1"/>
  <c r="I9" i="12"/>
  <c r="I8" i="12" s="1"/>
  <c r="K9" i="12"/>
  <c r="K8" i="12" s="1"/>
  <c r="O9" i="12"/>
  <c r="O8" i="12" s="1"/>
  <c r="Q9" i="12"/>
  <c r="Q8" i="12" s="1"/>
  <c r="V9" i="12"/>
  <c r="V8" i="12" s="1"/>
  <c r="G27" i="12"/>
  <c r="M27" i="12" s="1"/>
  <c r="I27" i="12"/>
  <c r="K27" i="12"/>
  <c r="O27" i="12"/>
  <c r="Q27" i="12"/>
  <c r="V27" i="12"/>
  <c r="G30" i="12"/>
  <c r="I30" i="12"/>
  <c r="K30" i="12"/>
  <c r="O30" i="12"/>
  <c r="Q30" i="12"/>
  <c r="V30" i="12"/>
  <c r="G33" i="12"/>
  <c r="I33" i="12"/>
  <c r="K33" i="12"/>
  <c r="M33" i="12"/>
  <c r="O33" i="12"/>
  <c r="Q33" i="12"/>
  <c r="V33" i="12"/>
  <c r="G36" i="12"/>
  <c r="M36" i="12" s="1"/>
  <c r="I36" i="12"/>
  <c r="K36" i="12"/>
  <c r="K26" i="12" s="1"/>
  <c r="O36" i="12"/>
  <c r="Q36" i="12"/>
  <c r="V36" i="12"/>
  <c r="I39" i="12"/>
  <c r="G40" i="12"/>
  <c r="G39" i="12" s="1"/>
  <c r="I40" i="12"/>
  <c r="K40" i="12"/>
  <c r="K39" i="12" s="1"/>
  <c r="O40" i="12"/>
  <c r="O39" i="12" s="1"/>
  <c r="Q40" i="12"/>
  <c r="Q39" i="12" s="1"/>
  <c r="V40" i="12"/>
  <c r="V39" i="12" s="1"/>
  <c r="G58" i="12"/>
  <c r="M58" i="12" s="1"/>
  <c r="I58" i="12"/>
  <c r="K58" i="12"/>
  <c r="K57" i="12" s="1"/>
  <c r="O58" i="12"/>
  <c r="Q58" i="12"/>
  <c r="V58" i="12"/>
  <c r="G72" i="12"/>
  <c r="I72" i="12"/>
  <c r="K72" i="12"/>
  <c r="M72" i="12"/>
  <c r="O72" i="12"/>
  <c r="Q72" i="12"/>
  <c r="V72" i="12"/>
  <c r="G86" i="12"/>
  <c r="M86" i="12" s="1"/>
  <c r="I86" i="12"/>
  <c r="K86" i="12"/>
  <c r="O86" i="12"/>
  <c r="Q86" i="12"/>
  <c r="V86" i="12"/>
  <c r="G101" i="12"/>
  <c r="I101" i="12"/>
  <c r="K101" i="12"/>
  <c r="M101" i="12"/>
  <c r="O101" i="12"/>
  <c r="Q101" i="12"/>
  <c r="V101" i="12"/>
  <c r="G104" i="12"/>
  <c r="M104" i="12" s="1"/>
  <c r="I104" i="12"/>
  <c r="K104" i="12"/>
  <c r="O104" i="12"/>
  <c r="Q104" i="12"/>
  <c r="V104" i="12"/>
  <c r="G120" i="12"/>
  <c r="I120" i="12"/>
  <c r="K120" i="12"/>
  <c r="M120" i="12"/>
  <c r="O120" i="12"/>
  <c r="Q120" i="12"/>
  <c r="V120" i="12"/>
  <c r="G129" i="12"/>
  <c r="M129" i="12" s="1"/>
  <c r="I129" i="12"/>
  <c r="K129" i="12"/>
  <c r="O129" i="12"/>
  <c r="Q129" i="12"/>
  <c r="V129" i="12"/>
  <c r="G144" i="12"/>
  <c r="I144" i="12"/>
  <c r="K144" i="12"/>
  <c r="M144" i="12"/>
  <c r="O144" i="12"/>
  <c r="Q144" i="12"/>
  <c r="V144" i="12"/>
  <c r="G147" i="12"/>
  <c r="M147" i="12" s="1"/>
  <c r="I147" i="12"/>
  <c r="K147" i="12"/>
  <c r="O147" i="12"/>
  <c r="Q147" i="12"/>
  <c r="V147" i="12"/>
  <c r="G150" i="12"/>
  <c r="I150" i="12"/>
  <c r="K150" i="12"/>
  <c r="M150" i="12"/>
  <c r="O150" i="12"/>
  <c r="Q150" i="12"/>
  <c r="V150" i="12"/>
  <c r="G152" i="12"/>
  <c r="I152" i="12"/>
  <c r="K152" i="12"/>
  <c r="M152" i="12"/>
  <c r="O152" i="12"/>
  <c r="Q152" i="12"/>
  <c r="V152" i="12"/>
  <c r="G164" i="12"/>
  <c r="M164" i="12" s="1"/>
  <c r="I164" i="12"/>
  <c r="K164" i="12"/>
  <c r="K151" i="12" s="1"/>
  <c r="O164" i="12"/>
  <c r="Q164" i="12"/>
  <c r="V164" i="12"/>
  <c r="G167" i="12"/>
  <c r="I167" i="12"/>
  <c r="K167" i="12"/>
  <c r="M167" i="12"/>
  <c r="O167" i="12"/>
  <c r="Q167" i="12"/>
  <c r="V167" i="12"/>
  <c r="G179" i="12"/>
  <c r="I179" i="12"/>
  <c r="K179" i="12"/>
  <c r="O179" i="12"/>
  <c r="Q179" i="12"/>
  <c r="V179" i="12"/>
  <c r="G191" i="12"/>
  <c r="I191" i="12"/>
  <c r="K191" i="12"/>
  <c r="M191" i="12"/>
  <c r="O191" i="12"/>
  <c r="Q191" i="12"/>
  <c r="V191" i="12"/>
  <c r="G194" i="12"/>
  <c r="M194" i="12" s="1"/>
  <c r="I194" i="12"/>
  <c r="K194" i="12"/>
  <c r="O194" i="12"/>
  <c r="Q194" i="12"/>
  <c r="V194" i="12"/>
  <c r="G207" i="12"/>
  <c r="I207" i="12"/>
  <c r="K207" i="12"/>
  <c r="O207" i="12"/>
  <c r="Q207" i="12"/>
  <c r="V207" i="12"/>
  <c r="V206" i="12" s="1"/>
  <c r="G208" i="12"/>
  <c r="M208" i="12" s="1"/>
  <c r="I208" i="12"/>
  <c r="K208" i="12"/>
  <c r="O208" i="12"/>
  <c r="Q208" i="12"/>
  <c r="V208" i="12"/>
  <c r="G211" i="12"/>
  <c r="I211" i="12"/>
  <c r="K211" i="12"/>
  <c r="M211" i="12"/>
  <c r="O211" i="12"/>
  <c r="Q211" i="12"/>
  <c r="V211" i="12"/>
  <c r="G212" i="12"/>
  <c r="M212" i="12" s="1"/>
  <c r="I212" i="12"/>
  <c r="K212" i="12"/>
  <c r="O212" i="12"/>
  <c r="Q212" i="12"/>
  <c r="V212" i="12"/>
  <c r="G214" i="12"/>
  <c r="M214" i="12" s="1"/>
  <c r="M213" i="12" s="1"/>
  <c r="I214" i="12"/>
  <c r="I213" i="12" s="1"/>
  <c r="K214" i="12"/>
  <c r="O214" i="12"/>
  <c r="Q214" i="12"/>
  <c r="V214" i="12"/>
  <c r="G229" i="12"/>
  <c r="I229" i="12"/>
  <c r="K229" i="12"/>
  <c r="M229" i="12"/>
  <c r="O229" i="12"/>
  <c r="O213" i="12" s="1"/>
  <c r="Q229" i="12"/>
  <c r="V229" i="12"/>
  <c r="G232" i="12"/>
  <c r="I232" i="12"/>
  <c r="K232" i="12"/>
  <c r="M232" i="12"/>
  <c r="O232" i="12"/>
  <c r="Q232" i="12"/>
  <c r="V232" i="12"/>
  <c r="O235" i="12"/>
  <c r="G236" i="12"/>
  <c r="M236" i="12" s="1"/>
  <c r="M235" i="12" s="1"/>
  <c r="I236" i="12"/>
  <c r="I235" i="12" s="1"/>
  <c r="K236" i="12"/>
  <c r="K235" i="12" s="1"/>
  <c r="O236" i="12"/>
  <c r="Q236" i="12"/>
  <c r="Q235" i="12" s="1"/>
  <c r="V236" i="12"/>
  <c r="V235" i="12" s="1"/>
  <c r="G238" i="12"/>
  <c r="I238" i="12"/>
  <c r="K238" i="12"/>
  <c r="M238" i="12"/>
  <c r="O238" i="12"/>
  <c r="Q238" i="12"/>
  <c r="V238" i="12"/>
  <c r="G247" i="12"/>
  <c r="M247" i="12" s="1"/>
  <c r="I247" i="12"/>
  <c r="K247" i="12"/>
  <c r="O247" i="12"/>
  <c r="Q247" i="12"/>
  <c r="V247" i="12"/>
  <c r="G250" i="12"/>
  <c r="I250" i="12"/>
  <c r="K250" i="12"/>
  <c r="M250" i="12"/>
  <c r="O250" i="12"/>
  <c r="Q250" i="12"/>
  <c r="V250" i="12"/>
  <c r="G259" i="12"/>
  <c r="I259" i="12"/>
  <c r="K259" i="12"/>
  <c r="M259" i="12"/>
  <c r="O259" i="12"/>
  <c r="Q259" i="12"/>
  <c r="V259" i="12"/>
  <c r="G262" i="12"/>
  <c r="I262" i="12"/>
  <c r="K262" i="12"/>
  <c r="M262" i="12"/>
  <c r="O262" i="12"/>
  <c r="Q262" i="12"/>
  <c r="V262" i="12"/>
  <c r="G263" i="12"/>
  <c r="I58" i="1" s="1"/>
  <c r="I18" i="1" s="1"/>
  <c r="G264" i="12"/>
  <c r="I264" i="12"/>
  <c r="I263" i="12" s="1"/>
  <c r="K264" i="12"/>
  <c r="K263" i="12" s="1"/>
  <c r="M264" i="12"/>
  <c r="M263" i="12" s="1"/>
  <c r="O264" i="12"/>
  <c r="O263" i="12" s="1"/>
  <c r="Q264" i="12"/>
  <c r="Q263" i="12" s="1"/>
  <c r="V264" i="12"/>
  <c r="V263" i="12" s="1"/>
  <c r="G266" i="12"/>
  <c r="G265" i="12" s="1"/>
  <c r="I59" i="1" s="1"/>
  <c r="I266" i="12"/>
  <c r="K266" i="12"/>
  <c r="O266" i="12"/>
  <c r="Q266" i="12"/>
  <c r="V266" i="12"/>
  <c r="G267" i="12"/>
  <c r="M267" i="12" s="1"/>
  <c r="I267" i="12"/>
  <c r="K267" i="12"/>
  <c r="O267" i="12"/>
  <c r="Q267" i="12"/>
  <c r="V267" i="12"/>
  <c r="G268" i="12"/>
  <c r="I268" i="12"/>
  <c r="K268" i="12"/>
  <c r="M268" i="12"/>
  <c r="O268" i="12"/>
  <c r="Q268" i="12"/>
  <c r="V268" i="12"/>
  <c r="G269" i="12"/>
  <c r="I269" i="12"/>
  <c r="K269" i="12"/>
  <c r="M269" i="12"/>
  <c r="O269" i="12"/>
  <c r="Q269" i="12"/>
  <c r="V269" i="12"/>
  <c r="G270" i="12"/>
  <c r="I270" i="12"/>
  <c r="K270" i="12"/>
  <c r="M270" i="12"/>
  <c r="O270" i="12"/>
  <c r="Q270" i="12"/>
  <c r="V270" i="12"/>
  <c r="G271" i="12"/>
  <c r="M271" i="12" s="1"/>
  <c r="I271" i="12"/>
  <c r="K271" i="12"/>
  <c r="O271" i="12"/>
  <c r="Q271" i="12"/>
  <c r="V271" i="12"/>
  <c r="G273" i="12"/>
  <c r="I273" i="12"/>
  <c r="K273" i="12"/>
  <c r="M273" i="12"/>
  <c r="O273" i="12"/>
  <c r="Q273" i="12"/>
  <c r="V273" i="12"/>
  <c r="G274" i="12"/>
  <c r="M274" i="12" s="1"/>
  <c r="I274" i="12"/>
  <c r="K274" i="12"/>
  <c r="O274" i="12"/>
  <c r="Q274" i="12"/>
  <c r="V274" i="12"/>
  <c r="G275" i="12"/>
  <c r="M275" i="12" s="1"/>
  <c r="I275" i="12"/>
  <c r="K275" i="12"/>
  <c r="O275" i="12"/>
  <c r="Q275" i="12"/>
  <c r="V275" i="12"/>
  <c r="G276" i="12"/>
  <c r="M276" i="12" s="1"/>
  <c r="I276" i="12"/>
  <c r="K276" i="12"/>
  <c r="O276" i="12"/>
  <c r="Q276" i="12"/>
  <c r="V276" i="12"/>
  <c r="G277" i="12"/>
  <c r="I277" i="12"/>
  <c r="K277" i="12"/>
  <c r="M277" i="12"/>
  <c r="O277" i="12"/>
  <c r="Q277" i="12"/>
  <c r="V277" i="12"/>
  <c r="G278" i="12"/>
  <c r="I278" i="12"/>
  <c r="K278" i="12"/>
  <c r="M278" i="12"/>
  <c r="O278" i="12"/>
  <c r="Q278" i="12"/>
  <c r="V278" i="12"/>
  <c r="G279" i="12"/>
  <c r="M279" i="12" s="1"/>
  <c r="I279" i="12"/>
  <c r="K279" i="12"/>
  <c r="O279" i="12"/>
  <c r="Q279" i="12"/>
  <c r="V279" i="12"/>
  <c r="AE281" i="12"/>
  <c r="F41" i="1" s="1"/>
  <c r="I20" i="1"/>
  <c r="J28" i="1"/>
  <c r="J26" i="1"/>
  <c r="G38" i="1"/>
  <c r="F38" i="1"/>
  <c r="J23" i="1"/>
  <c r="J24" i="1"/>
  <c r="J25" i="1"/>
  <c r="J27" i="1"/>
  <c r="E24" i="1"/>
  <c r="E26" i="1"/>
  <c r="G191" i="13" l="1"/>
  <c r="G151" i="12"/>
  <c r="I53" i="1" s="1"/>
  <c r="V272" i="12"/>
  <c r="Q57" i="12"/>
  <c r="G213" i="12"/>
  <c r="I55" i="1" s="1"/>
  <c r="O206" i="12"/>
  <c r="O272" i="12"/>
  <c r="G235" i="12"/>
  <c r="I56" i="1" s="1"/>
  <c r="K206" i="12"/>
  <c r="Q151" i="12"/>
  <c r="V107" i="13"/>
  <c r="V33" i="13"/>
  <c r="M8" i="13"/>
  <c r="F43" i="1"/>
  <c r="K265" i="12"/>
  <c r="Q206" i="12"/>
  <c r="O237" i="12"/>
  <c r="M272" i="12"/>
  <c r="V237" i="12"/>
  <c r="I206" i="12"/>
  <c r="G26" i="12"/>
  <c r="V182" i="13"/>
  <c r="Q176" i="13"/>
  <c r="V138" i="13"/>
  <c r="I126" i="13"/>
  <c r="Q107" i="13"/>
  <c r="I51" i="1"/>
  <c r="G206" i="12"/>
  <c r="I54" i="1" s="1"/>
  <c r="Q272" i="12"/>
  <c r="Q265" i="12"/>
  <c r="G237" i="12"/>
  <c r="I57" i="1" s="1"/>
  <c r="I17" i="1" s="1"/>
  <c r="V213" i="12"/>
  <c r="Q26" i="12"/>
  <c r="M177" i="13"/>
  <c r="M176" i="13" s="1"/>
  <c r="V126" i="13"/>
  <c r="K107" i="13"/>
  <c r="K33" i="13"/>
  <c r="V176" i="13"/>
  <c r="I107" i="13"/>
  <c r="F39" i="1"/>
  <c r="K237" i="12"/>
  <c r="V151" i="12"/>
  <c r="V57" i="12"/>
  <c r="K182" i="13"/>
  <c r="I176" i="13"/>
  <c r="K138" i="13"/>
  <c r="I138" i="13"/>
  <c r="K126" i="13"/>
  <c r="O107" i="13"/>
  <c r="F40" i="1"/>
  <c r="Q237" i="12"/>
  <c r="O26" i="12"/>
  <c r="K272" i="12"/>
  <c r="I237" i="12"/>
  <c r="I57" i="12"/>
  <c r="Q182" i="13"/>
  <c r="O176" i="13"/>
  <c r="Q138" i="13"/>
  <c r="AF281" i="12"/>
  <c r="G272" i="12"/>
  <c r="I60" i="1" s="1"/>
  <c r="I19" i="1" s="1"/>
  <c r="O265" i="12"/>
  <c r="Q213" i="12"/>
  <c r="I151" i="12"/>
  <c r="M266" i="12"/>
  <c r="V265" i="12"/>
  <c r="O151" i="12"/>
  <c r="AF191" i="13"/>
  <c r="I182" i="13"/>
  <c r="I272" i="12"/>
  <c r="I265" i="12"/>
  <c r="K213" i="12"/>
  <c r="O57" i="12"/>
  <c r="V26" i="12"/>
  <c r="I26" i="12"/>
  <c r="O182" i="13"/>
  <c r="O138" i="13"/>
  <c r="Q33" i="13"/>
  <c r="K176" i="13"/>
  <c r="O33" i="13"/>
  <c r="Q126" i="13"/>
  <c r="I33" i="13"/>
  <c r="K8" i="13"/>
  <c r="I8" i="13"/>
  <c r="M182" i="13"/>
  <c r="M154" i="13"/>
  <c r="M138" i="13" s="1"/>
  <c r="M127" i="13"/>
  <c r="M126" i="13" s="1"/>
  <c r="M117" i="13"/>
  <c r="M107" i="13" s="1"/>
  <c r="M34" i="13"/>
  <c r="M33" i="13" s="1"/>
  <c r="M265" i="12"/>
  <c r="M57" i="12"/>
  <c r="M237" i="12"/>
  <c r="M207" i="12"/>
  <c r="M206" i="12" s="1"/>
  <c r="M179" i="12"/>
  <c r="M151" i="12" s="1"/>
  <c r="G57" i="12"/>
  <c r="M40" i="12"/>
  <c r="M39" i="12" s="1"/>
  <c r="M30" i="12"/>
  <c r="M26" i="12" s="1"/>
  <c r="I52" i="1" l="1"/>
  <c r="I16" i="1" s="1"/>
  <c r="I21" i="1" s="1"/>
  <c r="F44" i="1"/>
  <c r="G42" i="1"/>
  <c r="H42" i="1" s="1"/>
  <c r="I42" i="1" s="1"/>
  <c r="G43" i="1"/>
  <c r="H43" i="1" s="1"/>
  <c r="I43" i="1" s="1"/>
  <c r="G41" i="1"/>
  <c r="H41" i="1" s="1"/>
  <c r="I41" i="1" s="1"/>
  <c r="G40" i="1"/>
  <c r="H40" i="1" s="1"/>
  <c r="I40" i="1" s="1"/>
  <c r="G39" i="1"/>
  <c r="G281" i="12"/>
  <c r="I61" i="1" l="1"/>
  <c r="J60" i="1" s="1"/>
  <c r="G44" i="1"/>
  <c r="G25" i="1" s="1"/>
  <c r="A25" i="1" s="1"/>
  <c r="H39" i="1"/>
  <c r="H44" i="1" s="1"/>
  <c r="G23" i="1"/>
  <c r="A23" i="1" s="1"/>
  <c r="J58" i="1" l="1"/>
  <c r="J54" i="1"/>
  <c r="J53" i="1"/>
  <c r="J59" i="1"/>
  <c r="J57" i="1"/>
  <c r="J55" i="1"/>
  <c r="J56" i="1"/>
  <c r="J51" i="1"/>
  <c r="J52" i="1"/>
  <c r="G28" i="1"/>
  <c r="G24" i="1"/>
  <c r="A24" i="1"/>
  <c r="I39" i="1"/>
  <c r="I44" i="1" s="1"/>
  <c r="G26" i="1"/>
  <c r="A26" i="1"/>
  <c r="J61" i="1" l="1"/>
  <c r="J43" i="1"/>
  <c r="J39" i="1"/>
  <c r="J44" i="1" s="1"/>
  <c r="J40" i="1"/>
  <c r="J42" i="1"/>
  <c r="J41" i="1"/>
  <c r="A27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11897341-6BBC-427B-B7F0-78D6ADE46E9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72D7A7C-9DF8-4E71-9683-F688E0EB13D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FE54E7A4-BCF3-4B78-9530-5CCEBBB3B98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AE895BD-2829-48BA-A801-E4D2744A0AB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tc={F72BCFA6-809E-436C-94A3-2CA52B534355}</author>
  </authors>
  <commentList>
    <comment ref="B15" authorId="0" shapeId="0" xr:uid="{F72BCFA6-809E-436C-94A3-2CA52B53435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Odstíny budou ještě doplněny</t>
      </text>
    </comment>
  </commentList>
</comments>
</file>

<file path=xl/sharedStrings.xml><?xml version="1.0" encoding="utf-8"?>
<sst xmlns="http://schemas.openxmlformats.org/spreadsheetml/2006/main" count="1761" uniqueCount="374">
  <si>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</si>
  <si>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</si>
  <si>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</si>
  <si>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</si>
  <si>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</si>
  <si>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</si>
  <si>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</si>
  <si>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</si>
  <si>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</si>
  <si>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</si>
  <si>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</si>
  <si>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</si>
  <si>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</si>
  <si>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</si>
  <si>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</si>
  <si>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</si>
  <si>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</si>
  <si>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</si>
  <si>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</si>
  <si>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</si>
  <si>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</si>
  <si>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</si>
  <si>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</si>
  <si>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</si>
  <si>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</si>
  <si>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</si>
  <si>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</si>
  <si>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</si>
  <si>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</si>
  <si>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</si>
  <si>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</si>
  <si>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</si>
  <si>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</si>
  <si>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</si>
  <si>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</si>
  <si>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</si>
  <si>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</si>
  <si>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</si>
  <si>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</si>
  <si>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</si>
  <si>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</si>
  <si>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</si>
  <si>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</si>
  <si>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Tomáš Hochman</t>
  </si>
  <si>
    <t>IP2023/066</t>
  </si>
  <si>
    <t>Silnice LK a.s. - Jablonec nad Nisou - oprava fasád</t>
  </si>
  <si>
    <t>Stavba</t>
  </si>
  <si>
    <t>SO 01+ SO 02</t>
  </si>
  <si>
    <t>Hlavní budova</t>
  </si>
  <si>
    <t>1.00</t>
  </si>
  <si>
    <t>Položkový rozpočet</t>
  </si>
  <si>
    <t>SO 03</t>
  </si>
  <si>
    <t>Vrátnice</t>
  </si>
  <si>
    <t>Celkem za stavbu</t>
  </si>
  <si>
    <t>CZK</t>
  </si>
  <si>
    <t>Rekapitulace dílů</t>
  </si>
  <si>
    <t>Typ dílu</t>
  </si>
  <si>
    <t>6</t>
  </si>
  <si>
    <t>Úpravy povrchu, podlahy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</si>
  <si>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</si>
  <si>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</si>
  <si>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</si>
  <si>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</si>
  <si>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</si>
  <si>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</si>
  <si>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</si>
  <si>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</si>
  <si>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</si>
  <si>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</si>
  <si>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764</t>
  </si>
  <si>
    <t>Konstrukce klempířské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</si>
  <si>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</si>
  <si>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</si>
  <si>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</si>
  <si>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</si>
  <si>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</si>
  <si>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</si>
  <si>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</si>
  <si>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</si>
  <si>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</si>
  <si>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</si>
  <si>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</si>
  <si>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</si>
  <si>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</si>
  <si>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</si>
  <si>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</si>
  <si>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</si>
  <si>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</si>
  <si>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</si>
  <si>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</si>
  <si>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</si>
  <si>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</si>
  <si>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</si>
  <si>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</si>
  <si>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</si>
  <si>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</si>
  <si>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</si>
  <si>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</si>
  <si>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</si>
  <si>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</si>
  <si>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</si>
  <si>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</si>
  <si>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</si>
  <si>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</si>
  <si>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</si>
  <si>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</si>
  <si>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602021187RW1</t>
  </si>
  <si>
    <t>Stěrka na stěnách silikonová škrábaná, zrnitost 1,5 mm</t>
  </si>
  <si>
    <t>m2</t>
  </si>
  <si>
    <t>Vlastní</t>
  </si>
  <si>
    <t>Indiv</t>
  </si>
  <si>
    <t>Práce</t>
  </si>
  <si>
    <t>Běžná</t>
  </si>
  <si>
    <t>POL1_</t>
  </si>
  <si>
    <t>7,80*9,50</t>
  </si>
  <si>
    <t>VV</t>
  </si>
  <si>
    <t>6,57*9,50</t>
  </si>
  <si>
    <t>43,40*4,80</t>
  </si>
  <si>
    <t>50,00</t>
  </si>
  <si>
    <t>26,00*15,60</t>
  </si>
  <si>
    <t>7,70*15,60</t>
  </si>
  <si>
    <t>9,82*15,60</t>
  </si>
  <si>
    <t>1,85*11,00</t>
  </si>
  <si>
    <t>43,40*11,00</t>
  </si>
  <si>
    <t>7,00</t>
  </si>
  <si>
    <t>15,00*11,00</t>
  </si>
  <si>
    <t>Mezisoučet</t>
  </si>
  <si>
    <t>-307,1468</t>
  </si>
  <si>
    <t>418,81*0,08</t>
  </si>
  <si>
    <t>622300153R00</t>
  </si>
  <si>
    <t>Montáž okapního soklového profilu</t>
  </si>
  <si>
    <t>m</t>
  </si>
  <si>
    <t>RTS 23/ II</t>
  </si>
  <si>
    <t>26,00+7,70+9,82-2,46+1,85+43,40-4,00-3,21-3,21-3,21-3,21-3,21-3,21+15,00+10,00+7,80+6,57+43,40</t>
  </si>
  <si>
    <t>622300157R00</t>
  </si>
  <si>
    <t>Montáž lišty pro napojení na oplechování atiky</t>
  </si>
  <si>
    <t>28350214R</t>
  </si>
  <si>
    <t>SPCM</t>
  </si>
  <si>
    <t>Specifikace</t>
  </si>
  <si>
    <t>POL3_</t>
  </si>
  <si>
    <t>145,82*1,10</t>
  </si>
  <si>
    <t>283502182R</t>
  </si>
  <si>
    <t>602016193R00</t>
  </si>
  <si>
    <t>Penetrace hloubková stěn</t>
  </si>
  <si>
    <t>620991005R00</t>
  </si>
  <si>
    <t>Začišťovací okenní lišta s tkaninou</t>
  </si>
  <si>
    <t>(2,35+1,35+1,35)*28,00</t>
  </si>
  <si>
    <t>(2,35+0,36+0,36)*4,00</t>
  </si>
  <si>
    <t>(0,70+1,88+1,88)*4,00</t>
  </si>
  <si>
    <t>(1,35+1,35+1,35)*7,00</t>
  </si>
  <si>
    <t>(2,46+2,10+2,10)</t>
  </si>
  <si>
    <t>(3,94+1,36+1,36)*7,00</t>
  </si>
  <si>
    <t>(1,15+1,35+1,35)*9,00</t>
  </si>
  <si>
    <t>(4,00+3,00+3,00)*6,00</t>
  </si>
  <si>
    <t>(3,21+5,10+5,10)</t>
  </si>
  <si>
    <t>(0,74+1,35+1,35)*3,00</t>
  </si>
  <si>
    <t>(2,24+3,20+3,20)</t>
  </si>
  <si>
    <t>(3,26+3,20+3,20)*4,00</t>
  </si>
  <si>
    <t>620991121R00</t>
  </si>
  <si>
    <t>Zakrývání výplní vnějších otvorů z lešení</t>
  </si>
  <si>
    <t>2,35*1,35*28,00</t>
  </si>
  <si>
    <t>2,35*0,36*4,00</t>
  </si>
  <si>
    <t>0,70*1,88*4,00</t>
  </si>
  <si>
    <t>1,35*1,35*7,00</t>
  </si>
  <si>
    <t>2,46*2,10</t>
  </si>
  <si>
    <t>3,94*1,36*7,00</t>
  </si>
  <si>
    <t>1,15*1,35*9,00</t>
  </si>
  <si>
    <t>4,00*3,00*6,00</t>
  </si>
  <si>
    <t>3,21*5,10</t>
  </si>
  <si>
    <t>0,74*1,35*3,00</t>
  </si>
  <si>
    <t>2,24*3,20</t>
  </si>
  <si>
    <t>3,26*3,20*4,00</t>
  </si>
  <si>
    <t>622311131RV1</t>
  </si>
  <si>
    <t>622311011R00</t>
  </si>
  <si>
    <t>622421491R00</t>
  </si>
  <si>
    <t>Doplňky zatepl. systémů, rohová lišta s okapničkou</t>
  </si>
  <si>
    <t>9,50+9,50+4,80+4,80+15,60+15,60+15,60+15,60+11,00+11,00+11,00+11,00</t>
  </si>
  <si>
    <t>622421494R00</t>
  </si>
  <si>
    <t>Doplňky zatepl. systémů, podparapetní lišta s tkan</t>
  </si>
  <si>
    <t>(2,35)*28,00</t>
  </si>
  <si>
    <t>(2,35)*4,00</t>
  </si>
  <si>
    <t>(0,70)*4,00</t>
  </si>
  <si>
    <t>(1,35)*7,00</t>
  </si>
  <si>
    <t>(3,94)*7,00</t>
  </si>
  <si>
    <t>(1,15)*9,00</t>
  </si>
  <si>
    <t>(0,74)*3,00</t>
  </si>
  <si>
    <t>622904112R00</t>
  </si>
  <si>
    <t>Očištění fasád tlakovou vodou složitost 1 - 2</t>
  </si>
  <si>
    <t>622311519RX1</t>
  </si>
  <si>
    <t>220,00</t>
  </si>
  <si>
    <t>622481211RX2</t>
  </si>
  <si>
    <t>622481299RX2</t>
  </si>
  <si>
    <t>Příplatek za provedení přechodů</t>
  </si>
  <si>
    <t>soubor</t>
  </si>
  <si>
    <t>941941042R00</t>
  </si>
  <si>
    <t>Montáž lešení leh.řad.s podlahami,š.1,2 m, H 30 m</t>
  </si>
  <si>
    <t>8,00*10,00</t>
  </si>
  <si>
    <t>44,00*5,00</t>
  </si>
  <si>
    <t>26,00*16,00</t>
  </si>
  <si>
    <t>8,00*16,00</t>
  </si>
  <si>
    <t>10,00*16,00</t>
  </si>
  <si>
    <t>2,00*11,00</t>
  </si>
  <si>
    <t>44,00*11,00</t>
  </si>
  <si>
    <t>941941292R00</t>
  </si>
  <si>
    <t>Příplatek za každý měsíc použití lešení k pol.1042</t>
  </si>
  <si>
    <t>1805,00*3,00</t>
  </si>
  <si>
    <t>941941842R00</t>
  </si>
  <si>
    <t>Demontáž lešení leh.řad.s podlahami,š.1,2 m,H 30 m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</si>
  <si>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</si>
  <si>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</si>
  <si>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</si>
  <si>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</si>
  <si>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</si>
  <si>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</si>
  <si>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954777111</t>
  </si>
  <si>
    <t>Demontáž a zpětná montáž prvků na fasádě - čísla popisná, cedule, antény, komín</t>
  </si>
  <si>
    <t>958441001</t>
  </si>
  <si>
    <t>Demontáž markýz</t>
  </si>
  <si>
    <t xml:space="preserve">ks    </t>
  </si>
  <si>
    <t>27,00</t>
  </si>
  <si>
    <t>958441004</t>
  </si>
  <si>
    <t>Demontáž, dodávka nových mřížek + osazení</t>
  </si>
  <si>
    <t>958441009</t>
  </si>
  <si>
    <t>Zakrývání komunikací</t>
  </si>
  <si>
    <t>978041108R00</t>
  </si>
  <si>
    <t>Odstranění KZS EPS F tl. 80 mm s omítkou</t>
  </si>
  <si>
    <t>978041208R00</t>
  </si>
  <si>
    <t>Odstranění KZS EPS F tl. 80 mm bez omítky</t>
  </si>
  <si>
    <t>978059631R00</t>
  </si>
  <si>
    <t>999281211R00</t>
  </si>
  <si>
    <t>Přesun hmot, opravy vněj. plášťů výšky do 25 m</t>
  </si>
  <si>
    <t>t</t>
  </si>
  <si>
    <t>POL1_1</t>
  </si>
  <si>
    <t>764410350R00</t>
  </si>
  <si>
    <t>Oplechování parapetů včetně rohů Al, rš 330 mm</t>
  </si>
  <si>
    <t>764430391R00</t>
  </si>
  <si>
    <t>Montáž oplechování zdí Al</t>
  </si>
  <si>
    <t>7,80+6,57+10,00+43,40+26,00+7,70+9,82+1,85+43,40+15,00</t>
  </si>
  <si>
    <t>764410850R00</t>
  </si>
  <si>
    <t>Demontáž oplechování parapetů,rš od 100 do 330 mm</t>
  </si>
  <si>
    <t>764430840R00</t>
  </si>
  <si>
    <t>Demontáž oplechování zdí,rš od 330 do 500 mm</t>
  </si>
  <si>
    <t>998764203R00</t>
  </si>
  <si>
    <t>Přesun hmot pro klempířské konstr., výšky do 24 m</t>
  </si>
  <si>
    <t>POL1_7</t>
  </si>
  <si>
    <t>214007009</t>
  </si>
  <si>
    <t>Demontáž, úprava, zpětná montáž hromosvodu + revize</t>
  </si>
  <si>
    <t>979094211R00</t>
  </si>
  <si>
    <t>Nakládání nebo překládání vybourané suti</t>
  </si>
  <si>
    <t>POL1_9</t>
  </si>
  <si>
    <t>979011111R00</t>
  </si>
  <si>
    <t>Svislá doprava suti a vybour. hmot za 2.NP a 1.PP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</si>
  <si>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</si>
  <si>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</si>
  <si>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</si>
  <si>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</si>
  <si>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</si>
  <si>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</si>
  <si>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979990107RX0</t>
  </si>
  <si>
    <t>Poplatek za skládku směsného odpadu</t>
  </si>
  <si>
    <t>005121 R</t>
  </si>
  <si>
    <t>Zařízení staveniště</t>
  </si>
  <si>
    <t>Soubor</t>
  </si>
  <si>
    <t>VRN</t>
  </si>
  <si>
    <t>POL99_8</t>
  </si>
  <si>
    <t>005122 R</t>
  </si>
  <si>
    <t>Provozní vlivy</t>
  </si>
  <si>
    <t>005123 R</t>
  </si>
  <si>
    <t>Územní vlivy</t>
  </si>
  <si>
    <t>005124010R</t>
  </si>
  <si>
    <t>Koordinační činnost</t>
  </si>
  <si>
    <t>005129 R</t>
  </si>
  <si>
    <t>Mimostaveništní doprava</t>
  </si>
  <si>
    <t>314447773</t>
  </si>
  <si>
    <t>Koordinátor BOZP</t>
  </si>
  <si>
    <t>314447774</t>
  </si>
  <si>
    <t>Dokumentace skutečného provedení stavby</t>
  </si>
  <si>
    <t>SUM</t>
  </si>
  <si>
    <t>Poznámky uchazeče k zadání</t>
  </si>
  <si>
    <t>POPUZIV</t>
  </si>
  <si>
    <t>END</t>
  </si>
  <si>
    <t>(5,20+8,70+5,20+8,70)*2,80</t>
  </si>
  <si>
    <t>-11,5166</t>
  </si>
  <si>
    <t>(0,95+1,68+1,38)*0,08</t>
  </si>
  <si>
    <t>(1,90+1,22+1,22)*0,08</t>
  </si>
  <si>
    <t>(1,32+2,00+2,00)*0,08</t>
  </si>
  <si>
    <t>(1,18+1,22+1,22)*0,08</t>
  </si>
  <si>
    <t>(0,67+0,45+0,45)*2,00*0,08</t>
  </si>
  <si>
    <t>(1,00+1,22+1,22)*0,08</t>
  </si>
  <si>
    <t>(1,00+1,70+1,70)*0,08</t>
  </si>
  <si>
    <t>(0,95+1,68+1,38)</t>
  </si>
  <si>
    <t>(1,90+1,22+1,22)</t>
  </si>
  <si>
    <t>(1,32+2,00+2,00)</t>
  </si>
  <si>
    <t>(1,18+1,22+1,22)</t>
  </si>
  <si>
    <t>(0,67+0,45+0,45)*2,00</t>
  </si>
  <si>
    <t>(1,00+1,22+1,22)</t>
  </si>
  <si>
    <t>(1,00+1,70+1,70)</t>
  </si>
  <si>
    <t>0,95*1,68</t>
  </si>
  <si>
    <t>1,90*1,22</t>
  </si>
  <si>
    <t>1,32*2,00</t>
  </si>
  <si>
    <t>1,18*1,22</t>
  </si>
  <si>
    <t>0,67*0,45*2,00</t>
  </si>
  <si>
    <t>1,00*1,22</t>
  </si>
  <si>
    <t>1,00*1,70</t>
  </si>
  <si>
    <t>5,20+8,70+5,20+8,70</t>
  </si>
  <si>
    <t>-0,95-1,32</t>
  </si>
  <si>
    <t>2,80*4,00</t>
  </si>
  <si>
    <t>(0,95)</t>
  </si>
  <si>
    <t>(1,90)</t>
  </si>
  <si>
    <t>(1,32)</t>
  </si>
  <si>
    <t>(1,18)</t>
  </si>
  <si>
    <t>(0,67)*2,00</t>
  </si>
  <si>
    <t>(1,00)</t>
  </si>
  <si>
    <t>25,53*1,10</t>
  </si>
  <si>
    <t>941941041R00</t>
  </si>
  <si>
    <t>(5,50+9,00+5,50+9,00)*3,00</t>
  </si>
  <si>
    <t>941941291R00</t>
  </si>
  <si>
    <t>Příplatek za každý měsíc použití lešení k pol.1041</t>
  </si>
  <si>
    <t>941941841R00</t>
  </si>
  <si>
    <t>Demontáž lešení leh.řad.s podlahami,š.1,2 m,H 10 m</t>
  </si>
  <si>
    <t>764352391R00</t>
  </si>
  <si>
    <t>Montáž žlabů Al podokapních půlkruhových</t>
  </si>
  <si>
    <t>8,70</t>
  </si>
  <si>
    <t>5,20+8,70+5,20</t>
  </si>
  <si>
    <t>764454391R00</t>
  </si>
  <si>
    <t>Montáž trub Al odpadních kruhových</t>
  </si>
  <si>
    <t>2,80</t>
  </si>
  <si>
    <t>764352810R00</t>
  </si>
  <si>
    <t>Demontáž žlabů půlkruh. rovných, rš 330 mm, do 30°</t>
  </si>
  <si>
    <t>764454801R00</t>
  </si>
  <si>
    <t>Demontáž odpadních trub kruhových, D 75 a 100 mm</t>
  </si>
  <si>
    <t>Ukončovací profil omítky s tkaninou napojení na oplechování atiky dl. 2,0 m</t>
  </si>
  <si>
    <t>Okapnice s tkaninou pro zakládací profil P 10 x 10, dl. 2,0 m</t>
  </si>
  <si>
    <t>Montáž výztužné sítě (perlinky) do stěrky vněj.stěny - ostění včetně výztužné sítě a stěrkového tmelu</t>
  </si>
  <si>
    <t>Montáž lešení leh.řad.s podlahami, š.1,2 m, H 10 m</t>
  </si>
  <si>
    <t>Technická specifikace a požadavky</t>
  </si>
  <si>
    <t>Poznámka:</t>
  </si>
  <si>
    <t>Z23047</t>
  </si>
  <si>
    <t>Oprava fasády Jablonec nad Nisou</t>
  </si>
  <si>
    <t>Demontáž stávajícího zateplovacího systému včetně parapetů, demontáž keramických obkladů, extrudovaného polystyrenu a konstrukcí spojených se stávajícím fasádním systémem pomocí lešení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</si>
  <si>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</si>
  <si>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</si>
  <si>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</si>
  <si>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</si>
  <si>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</si>
  <si>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</si>
  <si>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</si>
  <si>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</si>
  <si>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</si>
  <si>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</si>
  <si>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</si>
  <si>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</si>
  <si>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Úklid demontovaných materiálů a jejich ekologická likvidace. Očistění od zbytků lepidla a omytí tlakovou vodou.</t>
  </si>
  <si>
    <t>U stavebních otvorů (okna, dveře, vnější rohy) budou použity nad okenní, dveřní okapnice apu lišty, pod parapetní lišty rohy s výstužnou sklotextilní síťovinou.</t>
  </si>
  <si>
    <t>Montáž výztužné sítě (perlinky) do stěrky-vněj.stěny - ostění včetně výztužné sítě a stěrkového tmelu</t>
  </si>
  <si>
    <t>Penetrační nátěr - univerzální probarvitelný základní nátěr pro vyrovnání nasákavosti minerálních podkladů a zajištění přilnavosti pastózních strukturálních omítek.</t>
  </si>
  <si>
    <r>
      <t>Odsekání vnějších obkladů stěn nad 2 m</t>
    </r>
    <r>
      <rPr>
        <vertAlign val="superscript"/>
        <sz val="8"/>
        <rFont val="Arial CE"/>
        <charset val="238"/>
      </rPr>
      <t>2</t>
    </r>
  </si>
  <si>
    <t>Kotvení pomocí šroubovací talířové hmoždinky určené do všech typů podkladů dle ETAG 004 - A, B, C, D, E. Horní rozšířená část včetně talířku bude vyrobena z polyamidu, aby byla zajištěna vysoká tuhost talířku a odolnost hmoždinky proti kolísání teplot. Kotevní hloubka 25 mm (resp. 45 mm pro kategorii E – pórobeton). Součinitel bodového prostupu tepla 0,001 W/K (zápustná montáž). Rpanel = 0,42 kN,  Rjoint = 0,39 kN (EPS-F); Rpanel = 0,55 kN,  Rjoint = 0,43 kN (Minerální vata TR 10).</t>
  </si>
  <si>
    <r>
      <t>Na sokly bude použit XPS 30 mm se sklotextilní síťovinou pro vyztužení stěrkové vrstvy zateplovacího systému. Velikost ok cca 4 x 4 mm, plošná hmotnost 145 g/m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charset val="238"/>
        <scheme val="minor"/>
      </rPr>
      <t>, zatížení na mezi pevnosti ≥ 2100/2000 N/ 50 mm.</t>
    </r>
  </si>
  <si>
    <t>Finální vrstva bude pastovitá omítka s barevnými kamínky podíl pevných složek 80 % s difuzním faktorem 110-140.</t>
  </si>
  <si>
    <t>Oplechování  parapetů Alu usazení mřížek, ventilačních průchodů.</t>
  </si>
  <si>
    <r>
      <t>Přetah hmotou na bázi cementu určenou především k lepení a stěrkování (armovací vrstva) fasádních izolačních desek z MW a EPS. Faktor difúzního odporu cca 18. Součinitel tepelné vodivosti 0,8 W.m-1.K-1. Min. přídržnost k podkladu: EPS a MW 0,08 MPa, beton 0,25 MPa. Pevnosti stěrkové hmoty [MPa] požadujeme doložit protokolem z nezávislé zkušebny. Pevnost v tahu za ohybu (po 28 dnech) min. 5,0 N/mm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pevnost v tlaku (po 28 dnech) min 10,0 N/mm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</t>
    </r>
  </si>
  <si>
    <r>
      <t>Stěrkování se sklotextilní síťovinou pro vyztužení stěrkové vrstvy zateplovacího systému. Velikost ok cca 4 x 4 mm, plošná hmotnost 145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zatížení na mezi pevnosti ≥ 2100/2000 N/ 50 mm. Hmota na bázi cementu určená především k lepení a stěrkování (armovací vrstva) fasádních izolačních desek z MW a EPS. Faktor difúzního odporu cca 18. Součinitel tepelné vodivosti 0,8 W.m-1.K-1. Min. přídržnost k podkladu: EPS a MW 0,08 MPa, beton 0,25 MPa. Pevnosti stěrkové hmoty [MPa] požadujeme doložit protokolem z nezávislé zkušebny. Pevnost v tahu za ohybu (po 28 dnech) min. 5,0 N/mm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pevnost v tlaku (po 28 dnech) min 10,0 N/mm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</t>
    </r>
  </si>
  <si>
    <t>Soklová lišta hliník nebo PVC KZS tl. 80 mm</t>
  </si>
  <si>
    <t>Zateplovací systém ETICS, fasáda, EPS F tl. 80 mm zakončený stěrkou s výztužnou tkaninou včetně kotvení dle ETICS</t>
  </si>
  <si>
    <r>
      <t>Zateplovací systém ETICS, sokl, XPS tl. 30 mm s mozaikovou omítkou 5,5 kg/m</t>
    </r>
    <r>
      <rPr>
        <vertAlign val="superscript"/>
        <sz val="8"/>
        <rFont val="Arial CE"/>
        <charset val="238"/>
      </rPr>
      <t>2</t>
    </r>
  </si>
  <si>
    <t>Zateplovací systém ETICS, fasáda, EPS F tl. 80 mm zakončený stěrkou s výztužnou tkaninou kotvení dle ETICS</t>
  </si>
  <si>
    <r>
      <t>Zakládací hliníková lišta, lepení izolantu EPS (expandovaný polystyren) F tl. 80mm pomocí paropropustné lepicí hmoty na bázi cementu určená především k lepení a stěrkování (armovací vrstva) fasádních izolačních desek z MW a EPS. Faktor difúzního odporu cca 18. Součinitel tepelné vodivosti 0,8 W.m-1.K-1. Min. přídržnost k podkladu: EPS a MW 0,08 MPa, beton 0,25 MPa. Pevnosti stěrkové hmoty [MPa] požadujeme doložit protokolem z nezávislé zkušebny. Pevnost v tahu za ohybu (po 28 dnech) min. 5,0 N/mm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pevnost v tlaku (po 28 dnech) min 10,0 N/mm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</t>
    </r>
  </si>
  <si>
    <t>Při stavebních pracech požadujeme:</t>
  </si>
  <si>
    <t>Použití uceleného certifikovaného zateplovacího systému ETICS dle specifikace a kvality výš uvedené</t>
  </si>
  <si>
    <t>1)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minima.</t>
  </si>
  <si>
    <t>2) Pokud bude účastníkem navrženo odlišné provedení s nevyhovujícími parametry, které těmto základním technickým podmínkám nevyhovují, vyhrazuje si zadavatel právo účastníka vyloučit.</t>
  </si>
  <si>
    <t>Závazná technická specifikace a požadavky</t>
  </si>
  <si>
    <r>
      <t>Finální povrchová úprava (omítka se zvýšenou odolností vůči vlhkosti a znečištění) - Probarvená pastovitá omítka s obsahem zušlechtěné silikonové pryskyřice včetně mikrovláken proti vzniku mikrotrhlin, která má pomocí multifunkčního drypor efektu zvýšenou odolnost proti napadení fasády mikroorganismy se současným zrychlený vysýcháním fasády podporovaným příslušně upraveným pojivem – např. mikroskopicky prokazatelnými PCC (tzv. Precipitated Calcium Carbonate) částicemi se zvýšenou porézností a zvýšeným měrným povrchem, zrnitost 1,5 mm. Reakce na oheň B. Součinitel tepelné vodivosti 0,7 W.m-1.K-1. Propustnost pro vodní páru V1 s faktorem difuzního odporu µ = 30. Permeabilita vody v kapalné fázi W2. Soudržnost ≥0,3 MPa.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Barevná kombinace probarvené omítky je kombinace šedé a oranžové barvy odpovídající odstínům vzorníku NCS zvolených Zadavatelem - šedá S2502-G a oranžová S1070-Y40R dle referenčního návrhu, který je Přílohou č. 7 Výzvy - Návrh barevného provedení fasády.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</si>
</sst>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3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8"/>
      <name val="Arial CE"/>
      <charset val="238"/>
    </font>
    <font>
      <vertAlign val="superscript"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2">
    <xf numFmtId="0" fontId="0" fillId="0" borderId="0" xfId="0"/>
    <xf numFmtId="14" fontId="6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1" fillId="0" borderId="1" xfId="0" applyFont="1" applyBorder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1" fillId="0" borderId="2" xfId="0" applyFont="1" applyBorder="1" applyAlignment="1">
      <alignment horizontal="right"/>
    </xf>
    <xf numFmtId="0" fontId="11" fillId="0" borderId="6" xfId="0" applyFont="1" applyBorder="1" applyAlignment="1">
      <alignment vertical="top"/>
    </xf>
    <xf numFmtId="14" fontId="11" fillId="0" borderId="6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11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11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11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wrapText="1"/>
    </xf>
    <xf numFmtId="1" fontId="11" fillId="0" borderId="12" xfId="0" applyNumberFormat="1" applyFont="1" applyBorder="1" applyAlignment="1">
      <alignment horizontal="right" vertical="center" wrapText="1"/>
    </xf>
    <xf numFmtId="1" fontId="11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11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12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9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11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11" fillId="3" borderId="6" xfId="0" applyFont="1" applyFill="1" applyBorder="1" applyAlignment="1">
      <alignment horizontal="left" vertical="center" wrapText="1"/>
    </xf>
    <xf numFmtId="0" fontId="11" fillId="4" borderId="0" xfId="0" applyFont="1" applyFill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" fontId="10" fillId="5" borderId="30" xfId="0" applyNumberFormat="1" applyFont="1" applyFill="1" applyBorder="1" applyAlignment="1">
      <alignment vertical="center"/>
    </xf>
    <xf numFmtId="4" fontId="10" fillId="5" borderId="31" xfId="0" applyNumberFormat="1" applyFont="1" applyFill="1" applyBorder="1" applyAlignment="1">
      <alignment vertical="center" wrapText="1"/>
    </xf>
    <xf numFmtId="4" fontId="13" fillId="5" borderId="32" xfId="0" applyNumberFormat="1" applyFont="1" applyFill="1" applyBorder="1" applyAlignment="1">
      <alignment horizontal="center" vertical="center" wrapText="1" shrinkToFi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3" fontId="10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6" fillId="0" borderId="35" xfId="0" applyNumberFormat="1" applyFont="1" applyBorder="1" applyAlignment="1">
      <alignment horizontal="right" vertical="center" wrapText="1" shrinkToFit="1"/>
    </xf>
    <xf numFmtId="4" fontId="6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7" fillId="3" borderId="11" xfId="0" applyFont="1" applyFill="1" applyBorder="1" applyAlignment="1">
      <alignment horizontal="left" vertical="center" indent="1"/>
    </xf>
    <xf numFmtId="0" fontId="8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7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11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49" fontId="0" fillId="0" borderId="0" xfId="0" applyNumberFormat="1"/>
    <xf numFmtId="0" fontId="18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6" fillId="0" borderId="26" xfId="0" applyFont="1" applyBorder="1"/>
    <xf numFmtId="0" fontId="18" fillId="5" borderId="30" xfId="0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49" fontId="6" fillId="0" borderId="33" xfId="0" applyNumberFormat="1" applyFont="1" applyBorder="1" applyAlignment="1">
      <alignment vertical="center"/>
    </xf>
    <xf numFmtId="0" fontId="6" fillId="3" borderId="36" xfId="0" applyFont="1" applyFill="1" applyBorder="1" applyAlignment="1">
      <alignment vertical="center"/>
    </xf>
    <xf numFmtId="0" fontId="6" fillId="3" borderId="36" xfId="0" applyFont="1" applyFill="1" applyBorder="1" applyAlignment="1">
      <alignment vertical="center" wrapText="1"/>
    </xf>
    <xf numFmtId="0" fontId="6" fillId="3" borderId="37" xfId="0" applyFont="1" applyFill="1" applyBorder="1" applyAlignment="1">
      <alignment vertical="center" wrapText="1"/>
    </xf>
    <xf numFmtId="164" fontId="6" fillId="0" borderId="35" xfId="0" applyNumberFormat="1" applyFont="1" applyBorder="1" applyAlignment="1">
      <alignment vertical="center"/>
    </xf>
    <xf numFmtId="164" fontId="6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6" fillId="0" borderId="35" xfId="0" applyNumberFormat="1" applyFont="1" applyBorder="1" applyAlignment="1">
      <alignment horizontal="center" vertical="center"/>
    </xf>
    <xf numFmtId="4" fontId="6" fillId="0" borderId="35" xfId="0" applyNumberFormat="1" applyFont="1" applyBorder="1" applyAlignment="1">
      <alignment vertical="center"/>
    </xf>
    <xf numFmtId="4" fontId="6" fillId="3" borderId="39" xfId="0" applyNumberFormat="1" applyFont="1" applyFill="1" applyBorder="1" applyAlignment="1">
      <alignment horizontal="center" vertical="center"/>
    </xf>
    <xf numFmtId="4" fontId="6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21" xfId="0" applyFont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9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9" fillId="0" borderId="0" xfId="0" applyFont="1" applyAlignment="1">
      <alignment vertical="top"/>
    </xf>
    <xf numFmtId="49" fontId="19" fillId="0" borderId="0" xfId="0" applyNumberFormat="1" applyFont="1" applyAlignment="1">
      <alignment vertical="top"/>
    </xf>
    <xf numFmtId="165" fontId="19" fillId="0" borderId="0" xfId="0" applyNumberFormat="1" applyFont="1" applyAlignment="1">
      <alignment vertical="top" shrinkToFit="1"/>
    </xf>
    <xf numFmtId="4" fontId="19" fillId="0" borderId="0" xfId="0" applyNumberFormat="1" applyFont="1" applyAlignment="1">
      <alignment vertical="top" shrinkToFi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165" fontId="21" fillId="0" borderId="0" xfId="0" applyNumberFormat="1" applyFont="1" applyAlignment="1">
      <alignment horizontal="center" vertical="top" wrapText="1" shrinkToFit="1"/>
    </xf>
    <xf numFmtId="165" fontId="21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9" fillId="0" borderId="41" xfId="0" applyFont="1" applyBorder="1" applyAlignment="1">
      <alignment vertical="top"/>
    </xf>
    <xf numFmtId="49" fontId="19" fillId="0" borderId="42" xfId="0" applyNumberFormat="1" applyFont="1" applyBorder="1" applyAlignment="1">
      <alignment vertical="top"/>
    </xf>
    <xf numFmtId="0" fontId="19" fillId="0" borderId="42" xfId="0" applyFont="1" applyBorder="1" applyAlignment="1">
      <alignment horizontal="center" vertical="top" shrinkToFit="1"/>
    </xf>
    <xf numFmtId="165" fontId="19" fillId="0" borderId="42" xfId="0" applyNumberFormat="1" applyFont="1" applyBorder="1" applyAlignment="1">
      <alignment vertical="top" shrinkToFit="1"/>
    </xf>
    <xf numFmtId="4" fontId="19" fillId="4" borderId="42" xfId="0" applyNumberFormat="1" applyFont="1" applyFill="1" applyBorder="1" applyAlignment="1" applyProtection="1">
      <alignment vertical="top" shrinkToFit="1"/>
      <protection locked="0"/>
    </xf>
    <xf numFmtId="4" fontId="19" fillId="0" borderId="42" xfId="0" applyNumberFormat="1" applyFont="1" applyBorder="1" applyAlignment="1">
      <alignment vertical="top" shrinkToFit="1"/>
    </xf>
    <xf numFmtId="4" fontId="19" fillId="0" borderId="43" xfId="0" applyNumberFormat="1" applyFont="1" applyBorder="1" applyAlignment="1">
      <alignment vertical="top" shrinkToFit="1"/>
    </xf>
    <xf numFmtId="0" fontId="19" fillId="0" borderId="44" xfId="0" applyFont="1" applyBorder="1" applyAlignment="1">
      <alignment vertical="top"/>
    </xf>
    <xf numFmtId="49" fontId="19" fillId="0" borderId="45" xfId="0" applyNumberFormat="1" applyFont="1" applyBorder="1" applyAlignment="1">
      <alignment vertical="top"/>
    </xf>
    <xf numFmtId="0" fontId="19" fillId="0" borderId="45" xfId="0" applyFont="1" applyBorder="1" applyAlignment="1">
      <alignment horizontal="center" vertical="top" shrinkToFit="1"/>
    </xf>
    <xf numFmtId="165" fontId="19" fillId="0" borderId="45" xfId="0" applyNumberFormat="1" applyFont="1" applyBorder="1" applyAlignment="1">
      <alignment vertical="top" shrinkToFit="1"/>
    </xf>
    <xf numFmtId="4" fontId="19" fillId="4" borderId="45" xfId="0" applyNumberFormat="1" applyFont="1" applyFill="1" applyBorder="1" applyAlignment="1" applyProtection="1">
      <alignment vertical="top" shrinkToFit="1"/>
      <protection locked="0"/>
    </xf>
    <xf numFmtId="4" fontId="19" fillId="0" borderId="45" xfId="0" applyNumberFormat="1" applyFont="1" applyBorder="1" applyAlignment="1">
      <alignment vertical="top" shrinkToFit="1"/>
    </xf>
    <xf numFmtId="4" fontId="19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9" fillId="0" borderId="42" xfId="0" applyNumberFormat="1" applyFont="1" applyBorder="1" applyAlignment="1">
      <alignment horizontal="left" vertical="top" wrapText="1"/>
    </xf>
    <xf numFmtId="165" fontId="20" fillId="0" borderId="0" xfId="0" quotePrefix="1" applyNumberFormat="1" applyFont="1" applyAlignment="1">
      <alignment horizontal="left" vertical="top" wrapText="1"/>
    </xf>
    <xf numFmtId="165" fontId="21" fillId="0" borderId="0" xfId="0" quotePrefix="1" applyNumberFormat="1" applyFont="1" applyAlignment="1">
      <alignment horizontal="left" vertical="top" wrapText="1"/>
    </xf>
    <xf numFmtId="49" fontId="19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3" fillId="0" borderId="0" xfId="1" applyFont="1" applyAlignment="1">
      <alignment vertical="center"/>
    </xf>
    <xf numFmtId="0" fontId="23" fillId="0" borderId="39" xfId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9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16" fillId="0" borderId="0" xfId="0" applyFont="1"/>
    <xf numFmtId="0" fontId="26" fillId="0" borderId="47" xfId="0" applyFont="1" applyBorder="1" applyAlignment="1" applyProtection="1">
      <alignment horizontal="left" vertical="justify" wrapText="1"/>
      <protection locked="0"/>
    </xf>
    <xf numFmtId="0" fontId="3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22" fillId="6" borderId="49" xfId="1" applyFont="1" applyFill="1" applyBorder="1" applyAlignment="1">
      <alignment horizontal="center" vertical="center" wrapText="1"/>
    </xf>
    <xf numFmtId="0" fontId="3" fillId="6" borderId="28" xfId="1" applyFont="1" applyFill="1" applyBorder="1" applyAlignment="1">
      <alignment horizontal="left" vertical="center" wrapText="1"/>
    </xf>
    <xf numFmtId="0" fontId="25" fillId="0" borderId="38" xfId="1" applyFont="1" applyBorder="1" applyAlignment="1">
      <alignment vertical="center" wrapText="1" shrinkToFit="1"/>
    </xf>
    <xf numFmtId="0" fontId="25" fillId="0" borderId="38" xfId="1" applyFont="1" applyBorder="1" applyAlignment="1">
      <alignment vertical="center" wrapText="1"/>
    </xf>
    <xf numFmtId="0" fontId="25" fillId="6" borderId="38" xfId="1" applyFont="1" applyFill="1" applyBorder="1" applyAlignment="1">
      <alignment vertical="center" wrapText="1"/>
    </xf>
    <xf numFmtId="0" fontId="25" fillId="6" borderId="38" xfId="1" applyFont="1" applyFill="1" applyBorder="1" applyAlignment="1">
      <alignment vertical="center" wrapText="1" shrinkToFit="1"/>
    </xf>
    <xf numFmtId="0" fontId="2" fillId="6" borderId="38" xfId="1" applyFont="1" applyFill="1" applyBorder="1" applyAlignment="1">
      <alignment horizontal="left" vertical="center" wrapText="1"/>
    </xf>
    <xf numFmtId="0" fontId="2" fillId="0" borderId="38" xfId="1" applyFont="1" applyBorder="1" applyAlignment="1">
      <alignment vertical="center" wrapText="1"/>
    </xf>
    <xf numFmtId="0" fontId="26" fillId="0" borderId="48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horizontal="left" wrapText="1"/>
    </xf>
    <xf numFmtId="49" fontId="6" fillId="0" borderId="33" xfId="0" applyNumberFormat="1" applyFont="1" applyBorder="1" applyAlignment="1">
      <alignment vertical="center" wrapText="1"/>
    </xf>
    <xf numFmtId="49" fontId="6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4" fillId="0" borderId="15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4" fontId="14" fillId="0" borderId="15" xfId="0" applyNumberFormat="1" applyFont="1" applyBorder="1" applyAlignment="1">
      <alignment vertical="center"/>
    </xf>
    <xf numFmtId="4" fontId="14" fillId="0" borderId="12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horizontal="right" vertical="center" indent="1"/>
    </xf>
    <xf numFmtId="4" fontId="16" fillId="0" borderId="22" xfId="0" applyNumberFormat="1" applyFont="1" applyBorder="1" applyAlignment="1">
      <alignment horizontal="right" vertical="center" indent="1"/>
    </xf>
    <xf numFmtId="4" fontId="16" fillId="0" borderId="16" xfId="0" applyNumberFormat="1" applyFont="1" applyBorder="1" applyAlignment="1">
      <alignment horizontal="right" vertical="center" indent="1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5" fillId="3" borderId="7" xfId="0" applyNumberFormat="1" applyFont="1" applyFill="1" applyBorder="1" applyAlignment="1">
      <alignment horizontal="right" vertical="center"/>
    </xf>
    <xf numFmtId="2" fontId="15" fillId="3" borderId="7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4" borderId="0" xfId="0" applyFont="1" applyFill="1" applyAlignment="1" applyProtection="1">
      <alignment horizontal="left" vertical="center"/>
      <protection locked="0"/>
    </xf>
    <xf numFmtId="0" fontId="11" fillId="3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11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4" fontId="14" fillId="0" borderId="6" xfId="0" applyNumberFormat="1" applyFont="1" applyBorder="1" applyAlignment="1">
      <alignment horizontal="right" vertical="center"/>
    </xf>
    <xf numFmtId="4" fontId="14" fillId="0" borderId="18" xfId="0" applyNumberFormat="1" applyFont="1" applyBorder="1" applyAlignment="1">
      <alignment horizontal="right" vertical="center"/>
    </xf>
    <xf numFmtId="49" fontId="9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11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11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4" fillId="0" borderId="22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onika Poslová, Silnice LK a.s." id="{75098707-D71D-44DA-8B82-B9801ED12F64}" userId="S::monika.poslova@silnicelk.cz::6561fd0d-44dd-4f06-8d6c-ab7d9323115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" dT="2024-02-15T12:21:23.60" personId="{75098707-D71D-44DA-8B82-B9801ED12F64}" id="{F72BCFA6-809E-436C-94A3-2CA52B534355}">
    <text>Odstíny budou ještě doplněny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215" t="s">
        <v>41</v>
      </c>
      <c r="B2" s="215"/>
      <c r="C2" s="215"/>
      <c r="D2" s="215"/>
      <c r="E2" s="215"/>
      <c r="F2" s="215"/>
      <c r="G2" s="21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4"/>
  <sheetViews>
    <sheetView showGridLines="0" topLeftCell="B11" zoomScaleNormal="100" zoomScaleSheetLayoutView="75" workbookViewId="0">
      <selection activeCell="I21" sqref="I21:J2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50" t="s">
        <v>4</v>
      </c>
      <c r="C1" s="251"/>
      <c r="D1" s="251"/>
      <c r="E1" s="251"/>
      <c r="F1" s="251"/>
      <c r="G1" s="251"/>
      <c r="H1" s="251"/>
      <c r="I1" s="251"/>
      <c r="J1" s="252"/>
    </row>
    <row r="2" spans="1:15" ht="36" customHeight="1" x14ac:dyDescent="0.2">
      <c r="A2" s="2"/>
      <c r="B2" s="76" t="s">
        <v>24</v>
      </c>
      <c r="C2" s="77"/>
      <c r="D2" s="78" t="s">
        <v>44</v>
      </c>
      <c r="E2" s="256" t="s">
        <v>45</v>
      </c>
      <c r="F2" s="257"/>
      <c r="G2" s="257"/>
      <c r="H2" s="257"/>
      <c r="I2" s="257"/>
      <c r="J2" s="258"/>
      <c r="O2" s="1"/>
    </row>
    <row r="3" spans="1:15" ht="27" hidden="1" customHeight="1" x14ac:dyDescent="0.2">
      <c r="A3" s="2"/>
      <c r="B3" s="79"/>
      <c r="C3" s="77"/>
      <c r="D3" s="80"/>
      <c r="E3" s="259"/>
      <c r="F3" s="260"/>
      <c r="G3" s="260"/>
      <c r="H3" s="260"/>
      <c r="I3" s="260"/>
      <c r="J3" s="261"/>
    </row>
    <row r="4" spans="1:15" ht="23.25" customHeight="1" x14ac:dyDescent="0.2">
      <c r="A4" s="2"/>
      <c r="B4" s="81"/>
      <c r="C4" s="82"/>
      <c r="D4" s="83"/>
      <c r="E4" s="240"/>
      <c r="F4" s="240"/>
      <c r="G4" s="240"/>
      <c r="H4" s="240"/>
      <c r="I4" s="240"/>
      <c r="J4" s="241"/>
    </row>
    <row r="5" spans="1:15" ht="24" customHeight="1" x14ac:dyDescent="0.2">
      <c r="A5" s="2"/>
      <c r="B5" s="31" t="s">
        <v>23</v>
      </c>
      <c r="D5" s="244"/>
      <c r="E5" s="245"/>
      <c r="F5" s="245"/>
      <c r="G5" s="245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46"/>
      <c r="E6" s="247"/>
      <c r="F6" s="247"/>
      <c r="G6" s="247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48"/>
      <c r="F7" s="249"/>
      <c r="G7" s="24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63"/>
      <c r="E11" s="263"/>
      <c r="F11" s="263"/>
      <c r="G11" s="263"/>
      <c r="H11" s="18" t="s">
        <v>42</v>
      </c>
      <c r="I11" s="84"/>
      <c r="J11" s="8"/>
    </row>
    <row r="12" spans="1:15" ht="15.75" customHeight="1" x14ac:dyDescent="0.2">
      <c r="A12" s="2"/>
      <c r="B12" s="28"/>
      <c r="C12" s="55"/>
      <c r="D12" s="239"/>
      <c r="E12" s="239"/>
      <c r="F12" s="239"/>
      <c r="G12" s="239"/>
      <c r="H12" s="18" t="s">
        <v>36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42"/>
      <c r="F13" s="243"/>
      <c r="G13" s="24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62"/>
      <c r="F15" s="262"/>
      <c r="G15" s="264"/>
      <c r="H15" s="264"/>
      <c r="I15" s="264" t="s">
        <v>31</v>
      </c>
      <c r="J15" s="265"/>
    </row>
    <row r="16" spans="1:15" ht="23.25" customHeight="1" x14ac:dyDescent="0.2">
      <c r="A16" s="138" t="s">
        <v>26</v>
      </c>
      <c r="B16" s="38" t="s">
        <v>26</v>
      </c>
      <c r="C16" s="62"/>
      <c r="D16" s="63"/>
      <c r="E16" s="228"/>
      <c r="F16" s="229"/>
      <c r="G16" s="228"/>
      <c r="H16" s="229"/>
      <c r="I16" s="228">
        <f>SUMIF(F51:F60,A16,I51:I60)+SUMIF(F51:F60,"PSU",I51:I60)</f>
        <v>0</v>
      </c>
      <c r="J16" s="230"/>
    </row>
    <row r="17" spans="1:10" ht="23.25" customHeight="1" x14ac:dyDescent="0.2">
      <c r="A17" s="138" t="s">
        <v>27</v>
      </c>
      <c r="B17" s="38" t="s">
        <v>27</v>
      </c>
      <c r="C17" s="62"/>
      <c r="D17" s="63"/>
      <c r="E17" s="228"/>
      <c r="F17" s="229"/>
      <c r="G17" s="228"/>
      <c r="H17" s="229"/>
      <c r="I17" s="228">
        <f>SUMIF(F51:F60,A17,I51:I60)</f>
        <v>0</v>
      </c>
      <c r="J17" s="230"/>
    </row>
    <row r="18" spans="1:10" ht="23.25" customHeight="1" x14ac:dyDescent="0.2">
      <c r="A18" s="138" t="s">
        <v>28</v>
      </c>
      <c r="B18" s="38" t="s">
        <v>28</v>
      </c>
      <c r="C18" s="62"/>
      <c r="D18" s="63"/>
      <c r="E18" s="228"/>
      <c r="F18" s="229"/>
      <c r="G18" s="228"/>
      <c r="H18" s="229"/>
      <c r="I18" s="228">
        <f>SUMIF(F51:F60,A18,I51:I60)</f>
        <v>0</v>
      </c>
      <c r="J18" s="230"/>
    </row>
    <row r="19" spans="1:10" ht="23.25" customHeight="1" x14ac:dyDescent="0.2">
      <c r="A19" s="138" t="s">
        <v>76</v>
      </c>
      <c r="B19" s="38" t="s">
        <v>29</v>
      </c>
      <c r="C19" s="62"/>
      <c r="D19" s="63"/>
      <c r="E19" s="228"/>
      <c r="F19" s="229"/>
      <c r="G19" s="228"/>
      <c r="H19" s="229"/>
      <c r="I19" s="228">
        <f>SUMIF(F51:F60,A19,I51:I60)</f>
        <v>0</v>
      </c>
      <c r="J19" s="230"/>
    </row>
    <row r="20" spans="1:10" ht="23.25" customHeight="1" x14ac:dyDescent="0.2">
      <c r="A20" s="138" t="s">
        <v>77</v>
      </c>
      <c r="B20" s="38" t="s">
        <v>30</v>
      </c>
      <c r="C20" s="62"/>
      <c r="D20" s="63"/>
      <c r="E20" s="228"/>
      <c r="F20" s="229"/>
      <c r="G20" s="228"/>
      <c r="H20" s="229"/>
      <c r="I20" s="228">
        <f>SUMIF(F51:F60,A20,I51:I60)</f>
        <v>0</v>
      </c>
      <c r="J20" s="230"/>
    </row>
    <row r="21" spans="1:10" ht="23.25" customHeight="1" x14ac:dyDescent="0.2">
      <c r="A21" s="2"/>
      <c r="B21" s="48" t="s">
        <v>31</v>
      </c>
      <c r="C21" s="64"/>
      <c r="D21" s="65"/>
      <c r="E21" s="231"/>
      <c r="F21" s="266"/>
      <c r="G21" s="231"/>
      <c r="H21" s="266"/>
      <c r="I21" s="231">
        <f>SUM(I16:J20)</f>
        <v>0</v>
      </c>
      <c r="J21" s="23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26">
        <f>ZakladDPHSniVypocet</f>
        <v>0</v>
      </c>
      <c r="H23" s="227"/>
      <c r="I23" s="227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24">
        <f>A23</f>
        <v>0</v>
      </c>
      <c r="H24" s="225"/>
      <c r="I24" s="225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6">
        <f>ZakladDPHZaklVypocet</f>
        <v>0</v>
      </c>
      <c r="H25" s="227"/>
      <c r="I25" s="227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53">
        <f>A25</f>
        <v>0</v>
      </c>
      <c r="H26" s="254"/>
      <c r="I26" s="254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55">
        <f>CenaCelkem-(ZakladDPHSni+DPHSni+ZakladDPHZakl+DPHZakl)</f>
        <v>0</v>
      </c>
      <c r="H27" s="255"/>
      <c r="I27" s="255"/>
      <c r="J27" s="41" t="str">
        <f t="shared" si="0"/>
        <v>CZK</v>
      </c>
    </row>
    <row r="28" spans="1:10" ht="27.75" hidden="1" customHeight="1" thickBot="1" x14ac:dyDescent="0.25">
      <c r="A28" s="2"/>
      <c r="B28" s="111" t="s">
        <v>25</v>
      </c>
      <c r="C28" s="112"/>
      <c r="D28" s="112"/>
      <c r="E28" s="113"/>
      <c r="F28" s="114"/>
      <c r="G28" s="234">
        <f>ZakladDPHSniVypocet+ZakladDPHZaklVypocet</f>
        <v>0</v>
      </c>
      <c r="H28" s="234"/>
      <c r="I28" s="234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37</v>
      </c>
      <c r="C29" s="116"/>
      <c r="D29" s="116"/>
      <c r="E29" s="116"/>
      <c r="F29" s="117"/>
      <c r="G29" s="233">
        <f>A27</f>
        <v>0</v>
      </c>
      <c r="H29" s="233"/>
      <c r="I29" s="233"/>
      <c r="J29" s="118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5"/>
      <c r="E34" s="236"/>
      <c r="G34" s="237"/>
      <c r="H34" s="238"/>
      <c r="I34" s="238"/>
      <c r="J34" s="25"/>
    </row>
    <row r="35" spans="1:10" ht="12.75" customHeight="1" x14ac:dyDescent="0.2">
      <c r="A35" s="2"/>
      <c r="B35" s="2"/>
      <c r="D35" s="223" t="s">
        <v>2</v>
      </c>
      <c r="E35" s="223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46</v>
      </c>
      <c r="C39" s="221"/>
      <c r="D39" s="221"/>
      <c r="E39" s="221"/>
      <c r="F39" s="98">
        <f>'SO 01+ SO 02 1.00 Pol'!AE281+'SO 03 1.00 Pol'!AE191</f>
        <v>0</v>
      </c>
      <c r="G39" s="99">
        <f>'SO 01+ SO 02 1.00 Pol'!AF281+'SO 03 1.00 Pol'!AF191</f>
        <v>0</v>
      </c>
      <c r="H39" s="100">
        <f>(F39*SazbaDPH1/100)+(G39*SazbaDPH2/100)</f>
        <v>0</v>
      </c>
      <c r="I39" s="100">
        <f>F39+G39+H39</f>
        <v>0</v>
      </c>
      <c r="J39" s="101" t="str">
        <f>IF(CenaCelkemVypocet=0,"",I39/CenaCelkemVypocet*100)</f>
        <v/>
      </c>
    </row>
    <row r="40" spans="1:10" ht="25.5" customHeight="1" x14ac:dyDescent="0.2">
      <c r="A40" s="87">
        <v>2</v>
      </c>
      <c r="B40" s="102" t="s">
        <v>47</v>
      </c>
      <c r="C40" s="222" t="s">
        <v>48</v>
      </c>
      <c r="D40" s="222"/>
      <c r="E40" s="222"/>
      <c r="F40" s="103">
        <f>'SO 01+ SO 02 1.00 Pol'!AE281</f>
        <v>0</v>
      </c>
      <c r="G40" s="104">
        <f>'SO 01+ SO 02 1.00 Pol'!AF281</f>
        <v>0</v>
      </c>
      <c r="H40" s="104">
        <f>(F40*SazbaDPH1/100)+(G40*SazbaDPH2/100)</f>
        <v>0</v>
      </c>
      <c r="I40" s="104">
        <f>F40+G40+H40</f>
        <v>0</v>
      </c>
      <c r="J40" s="105" t="str">
        <f>IF(CenaCelkemVypocet=0,"",I40/CenaCelkemVypocet*100)</f>
        <v/>
      </c>
    </row>
    <row r="41" spans="1:10" ht="25.5" customHeight="1" x14ac:dyDescent="0.2">
      <c r="A41" s="87">
        <v>3</v>
      </c>
      <c r="B41" s="106" t="s">
        <v>49</v>
      </c>
      <c r="C41" s="221" t="s">
        <v>50</v>
      </c>
      <c r="D41" s="221"/>
      <c r="E41" s="221"/>
      <c r="F41" s="107">
        <f>'SO 01+ SO 02 1.00 Pol'!AE281</f>
        <v>0</v>
      </c>
      <c r="G41" s="100">
        <f>'SO 01+ SO 02 1.00 Pol'!AF281</f>
        <v>0</v>
      </c>
      <c r="H41" s="100">
        <f>(F41*SazbaDPH1/100)+(G41*SazbaDPH2/100)</f>
        <v>0</v>
      </c>
      <c r="I41" s="100">
        <f>F41+G41+H41</f>
        <v>0</v>
      </c>
      <c r="J41" s="101" t="str">
        <f>IF(CenaCelkemVypocet=0,"",I41/CenaCelkemVypocet*100)</f>
        <v/>
      </c>
    </row>
    <row r="42" spans="1:10" ht="25.5" customHeight="1" x14ac:dyDescent="0.2">
      <c r="A42" s="87">
        <v>2</v>
      </c>
      <c r="B42" s="102" t="s">
        <v>51</v>
      </c>
      <c r="C42" s="222" t="s">
        <v>52</v>
      </c>
      <c r="D42" s="222"/>
      <c r="E42" s="222"/>
      <c r="F42" s="103">
        <f>'SO 03 1.00 Pol'!AE191</f>
        <v>0</v>
      </c>
      <c r="G42" s="104">
        <f>'SO 03 1.00 Pol'!AF191</f>
        <v>0</v>
      </c>
      <c r="H42" s="104">
        <f>(F42*SazbaDPH1/100)+(G42*SazbaDPH2/100)</f>
        <v>0</v>
      </c>
      <c r="I42" s="104">
        <f>F42+G42+H42</f>
        <v>0</v>
      </c>
      <c r="J42" s="105" t="str">
        <f>IF(CenaCelkemVypocet=0,"",I42/CenaCelkemVypocet*100)</f>
        <v/>
      </c>
    </row>
    <row r="43" spans="1:10" ht="25.5" customHeight="1" x14ac:dyDescent="0.2">
      <c r="A43" s="87">
        <v>3</v>
      </c>
      <c r="B43" s="106" t="s">
        <v>49</v>
      </c>
      <c r="C43" s="221" t="s">
        <v>50</v>
      </c>
      <c r="D43" s="221"/>
      <c r="E43" s="221"/>
      <c r="F43" s="107">
        <f>'SO 03 1.00 Pol'!AE191</f>
        <v>0</v>
      </c>
      <c r="G43" s="100">
        <f>'SO 03 1.00 Pol'!AF191</f>
        <v>0</v>
      </c>
      <c r="H43" s="100">
        <f>(F43*SazbaDPH1/100)+(G43*SazbaDPH2/100)</f>
        <v>0</v>
      </c>
      <c r="I43" s="100">
        <f>F43+G43+H43</f>
        <v>0</v>
      </c>
      <c r="J43" s="101" t="str">
        <f>IF(CenaCelkemVypocet=0,"",I43/CenaCelkemVypocet*100)</f>
        <v/>
      </c>
    </row>
    <row r="44" spans="1:10" ht="25.5" customHeight="1" x14ac:dyDescent="0.2">
      <c r="A44" s="87"/>
      <c r="B44" s="218" t="s">
        <v>53</v>
      </c>
      <c r="C44" s="219"/>
      <c r="D44" s="219"/>
      <c r="E44" s="220"/>
      <c r="F44" s="108">
        <f>SUMIF(A39:A43,"=1",F39:F43)</f>
        <v>0</v>
      </c>
      <c r="G44" s="109">
        <f>SUMIF(A39:A43,"=1",G39:G43)</f>
        <v>0</v>
      </c>
      <c r="H44" s="109">
        <f>SUMIF(A39:A43,"=1",H39:H43)</f>
        <v>0</v>
      </c>
      <c r="I44" s="109">
        <f>SUMIF(A39:A43,"=1",I39:I43)</f>
        <v>0</v>
      </c>
      <c r="J44" s="110">
        <f>SUMIF(A39:A43,"=1",J39:J43)</f>
        <v>0</v>
      </c>
    </row>
    <row r="48" spans="1:10" ht="15.75" x14ac:dyDescent="0.25">
      <c r="B48" s="119" t="s">
        <v>55</v>
      </c>
    </row>
    <row r="50" spans="1:10" ht="25.5" customHeight="1" x14ac:dyDescent="0.2">
      <c r="A50" s="121"/>
      <c r="B50" s="124" t="s">
        <v>18</v>
      </c>
      <c r="C50" s="124" t="s">
        <v>6</v>
      </c>
      <c r="D50" s="125"/>
      <c r="E50" s="125"/>
      <c r="F50" s="126" t="s">
        <v>56</v>
      </c>
      <c r="G50" s="126"/>
      <c r="H50" s="126"/>
      <c r="I50" s="126" t="s">
        <v>31</v>
      </c>
      <c r="J50" s="126" t="s">
        <v>0</v>
      </c>
    </row>
    <row r="51" spans="1:10" ht="36.75" customHeight="1" x14ac:dyDescent="0.2">
      <c r="A51" s="122"/>
      <c r="B51" s="127" t="s">
        <v>57</v>
      </c>
      <c r="C51" s="216" t="s">
        <v>58</v>
      </c>
      <c r="D51" s="217"/>
      <c r="E51" s="217"/>
      <c r="F51" s="134" t="s">
        <v>26</v>
      </c>
      <c r="G51" s="135"/>
      <c r="H51" s="135"/>
      <c r="I51" s="135">
        <f>'SO 01+ SO 02 1.00 Pol'!G8+'SO 01+ SO 02 1.00 Pol'!G39+'SO 03 1.00 Pol'!G8</f>
        <v>0</v>
      </c>
      <c r="J51" s="131" t="str">
        <f>IF(I61=0,"",I51/I61*100)</f>
        <v/>
      </c>
    </row>
    <row r="52" spans="1:10" ht="36.75" customHeight="1" x14ac:dyDescent="0.2">
      <c r="A52" s="122"/>
      <c r="B52" s="127" t="s">
        <v>59</v>
      </c>
      <c r="C52" s="216" t="s">
        <v>60</v>
      </c>
      <c r="D52" s="217"/>
      <c r="E52" s="217"/>
      <c r="F52" s="134" t="s">
        <v>26</v>
      </c>
      <c r="G52" s="135"/>
      <c r="H52" s="135"/>
      <c r="I52" s="135">
        <f>'SO 01+ SO 02 1.00 Pol'!G26+'SO 01+ SO 02 1.00 Pol'!G57+'SO 03 1.00 Pol'!G33</f>
        <v>0</v>
      </c>
      <c r="J52" s="131" t="str">
        <f>IF(I61=0,"",I52/I61*100)</f>
        <v/>
      </c>
    </row>
    <row r="53" spans="1:10" ht="36.75" customHeight="1" x14ac:dyDescent="0.2">
      <c r="A53" s="122"/>
      <c r="B53" s="127" t="s">
        <v>61</v>
      </c>
      <c r="C53" s="216" t="s">
        <v>62</v>
      </c>
      <c r="D53" s="217"/>
      <c r="E53" s="217"/>
      <c r="F53" s="134" t="s">
        <v>26</v>
      </c>
      <c r="G53" s="135"/>
      <c r="H53" s="135"/>
      <c r="I53" s="135">
        <f>'SO 01+ SO 02 1.00 Pol'!G151+'SO 03 1.00 Pol'!G107</f>
        <v>0</v>
      </c>
      <c r="J53" s="131" t="str">
        <f>IF(I61=0,"",I53/I61*100)</f>
        <v/>
      </c>
    </row>
    <row r="54" spans="1:10" ht="36.75" customHeight="1" x14ac:dyDescent="0.2">
      <c r="A54" s="122"/>
      <c r="B54" s="127" t="s">
        <v>63</v>
      </c>
      <c r="C54" s="216" t="s">
        <v>64</v>
      </c>
      <c r="D54" s="217"/>
      <c r="E54" s="217"/>
      <c r="F54" s="134" t="s">
        <v>26</v>
      </c>
      <c r="G54" s="135"/>
      <c r="H54" s="135"/>
      <c r="I54" s="135">
        <f>'SO 01+ SO 02 1.00 Pol'!G206+'SO 03 1.00 Pol'!G126</f>
        <v>0</v>
      </c>
      <c r="J54" s="131" t="str">
        <f>IF(I61=0,"",I54/I61*100)</f>
        <v/>
      </c>
    </row>
    <row r="55" spans="1:10" ht="36.75" customHeight="1" x14ac:dyDescent="0.2">
      <c r="A55" s="122"/>
      <c r="B55" s="127" t="s">
        <v>65</v>
      </c>
      <c r="C55" s="216" t="s">
        <v>66</v>
      </c>
      <c r="D55" s="217"/>
      <c r="E55" s="217"/>
      <c r="F55" s="134" t="s">
        <v>26</v>
      </c>
      <c r="G55" s="135"/>
      <c r="H55" s="135"/>
      <c r="I55" s="135">
        <f>'SO 01+ SO 02 1.00 Pol'!G213+'SO 03 1.00 Pol'!G131</f>
        <v>0</v>
      </c>
      <c r="J55" s="131" t="str">
        <f>IF(I61=0,"",I55/I61*100)</f>
        <v/>
      </c>
    </row>
    <row r="56" spans="1:10" ht="36.75" customHeight="1" x14ac:dyDescent="0.2">
      <c r="A56" s="122"/>
      <c r="B56" s="127" t="s">
        <v>67</v>
      </c>
      <c r="C56" s="216" t="s">
        <v>68</v>
      </c>
      <c r="D56" s="217"/>
      <c r="E56" s="217"/>
      <c r="F56" s="134" t="s">
        <v>26</v>
      </c>
      <c r="G56" s="135"/>
      <c r="H56" s="135"/>
      <c r="I56" s="135">
        <f>'SO 01+ SO 02 1.00 Pol'!G235+'SO 03 1.00 Pol'!G136</f>
        <v>0</v>
      </c>
      <c r="J56" s="131" t="str">
        <f>IF(I61=0,"",I56/I61*100)</f>
        <v/>
      </c>
    </row>
    <row r="57" spans="1:10" ht="36.75" customHeight="1" x14ac:dyDescent="0.2">
      <c r="A57" s="122"/>
      <c r="B57" s="127" t="s">
        <v>69</v>
      </c>
      <c r="C57" s="216" t="s">
        <v>70</v>
      </c>
      <c r="D57" s="217"/>
      <c r="E57" s="217"/>
      <c r="F57" s="134" t="s">
        <v>27</v>
      </c>
      <c r="G57" s="135"/>
      <c r="H57" s="135"/>
      <c r="I57" s="135">
        <f>'SO 01+ SO 02 1.00 Pol'!G237+'SO 03 1.00 Pol'!G138</f>
        <v>0</v>
      </c>
      <c r="J57" s="131" t="str">
        <f>IF(I61=0,"",I57/I61*100)</f>
        <v/>
      </c>
    </row>
    <row r="58" spans="1:10" ht="36.75" customHeight="1" x14ac:dyDescent="0.2">
      <c r="A58" s="122"/>
      <c r="B58" s="127" t="s">
        <v>71</v>
      </c>
      <c r="C58" s="216" t="s">
        <v>72</v>
      </c>
      <c r="D58" s="217"/>
      <c r="E58" s="217"/>
      <c r="F58" s="134" t="s">
        <v>28</v>
      </c>
      <c r="G58" s="135"/>
      <c r="H58" s="135"/>
      <c r="I58" s="135">
        <f>'SO 01+ SO 02 1.00 Pol'!G263</f>
        <v>0</v>
      </c>
      <c r="J58" s="131" t="str">
        <f>IF(I61=0,"",I58/I61*100)</f>
        <v/>
      </c>
    </row>
    <row r="59" spans="1:10" ht="36.75" customHeight="1" x14ac:dyDescent="0.2">
      <c r="A59" s="122"/>
      <c r="B59" s="127" t="s">
        <v>73</v>
      </c>
      <c r="C59" s="216" t="s">
        <v>74</v>
      </c>
      <c r="D59" s="217"/>
      <c r="E59" s="217"/>
      <c r="F59" s="134" t="s">
        <v>75</v>
      </c>
      <c r="G59" s="135"/>
      <c r="H59" s="135"/>
      <c r="I59" s="135">
        <f>'SO 01+ SO 02 1.00 Pol'!G265+'SO 03 1.00 Pol'!G176</f>
        <v>0</v>
      </c>
      <c r="J59" s="131" t="str">
        <f>IF(I61=0,"",I59/I61*100)</f>
        <v/>
      </c>
    </row>
    <row r="60" spans="1:10" ht="36.75" customHeight="1" x14ac:dyDescent="0.2">
      <c r="A60" s="122"/>
      <c r="B60" s="127" t="s">
        <v>76</v>
      </c>
      <c r="C60" s="216" t="s">
        <v>29</v>
      </c>
      <c r="D60" s="217"/>
      <c r="E60" s="217"/>
      <c r="F60" s="134" t="s">
        <v>76</v>
      </c>
      <c r="G60" s="135"/>
      <c r="H60" s="135"/>
      <c r="I60" s="135">
        <f>'SO 01+ SO 02 1.00 Pol'!G272+'SO 03 1.00 Pol'!G182</f>
        <v>0</v>
      </c>
      <c r="J60" s="131" t="str">
        <f>IF(I61=0,"",I60/I61*100)</f>
        <v/>
      </c>
    </row>
    <row r="61" spans="1:10" ht="25.5" customHeight="1" x14ac:dyDescent="0.2">
      <c r="A61" s="123"/>
      <c r="B61" s="128" t="s">
        <v>1</v>
      </c>
      <c r="C61" s="129"/>
      <c r="D61" s="130"/>
      <c r="E61" s="130"/>
      <c r="F61" s="136"/>
      <c r="G61" s="137"/>
      <c r="H61" s="137"/>
      <c r="I61" s="137">
        <f>SUM(I51:I60)</f>
        <v>0</v>
      </c>
      <c r="J61" s="132">
        <f>SUM(J51:J60)</f>
        <v>0</v>
      </c>
    </row>
    <row r="62" spans="1:10" x14ac:dyDescent="0.2">
      <c r="F62" s="86"/>
      <c r="G62" s="86"/>
      <c r="H62" s="86"/>
      <c r="I62" s="86"/>
      <c r="J62" s="133"/>
    </row>
    <row r="63" spans="1:10" x14ac:dyDescent="0.2">
      <c r="F63" s="86"/>
      <c r="G63" s="86"/>
      <c r="H63" s="86"/>
      <c r="I63" s="86"/>
      <c r="J63" s="133"/>
    </row>
    <row r="64" spans="1:10" x14ac:dyDescent="0.2">
      <c r="F64" s="86"/>
      <c r="G64" s="86"/>
      <c r="H64" s="86"/>
      <c r="I64" s="86"/>
      <c r="J64" s="13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B44:E44"/>
    <mergeCell ref="C51:E51"/>
    <mergeCell ref="C52:E52"/>
    <mergeCell ref="C53:E53"/>
    <mergeCell ref="C54:E54"/>
    <mergeCell ref="C60:E60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67" t="s">
        <v>7</v>
      </c>
      <c r="B1" s="267"/>
      <c r="C1" s="268"/>
      <c r="D1" s="267"/>
      <c r="E1" s="267"/>
      <c r="F1" s="267"/>
      <c r="G1" s="267"/>
    </row>
    <row r="2" spans="1:7" ht="24.95" customHeight="1" x14ac:dyDescent="0.2">
      <c r="A2" s="50" t="s">
        <v>8</v>
      </c>
      <c r="B2" s="49"/>
      <c r="C2" s="269"/>
      <c r="D2" s="269"/>
      <c r="E2" s="269"/>
      <c r="F2" s="269"/>
      <c r="G2" s="270"/>
    </row>
    <row r="3" spans="1:7" ht="24.95" customHeight="1" x14ac:dyDescent="0.2">
      <c r="A3" s="50" t="s">
        <v>9</v>
      </c>
      <c r="B3" s="49"/>
      <c r="C3" s="269"/>
      <c r="D3" s="269"/>
      <c r="E3" s="269"/>
      <c r="F3" s="269"/>
      <c r="G3" s="270"/>
    </row>
    <row r="4" spans="1:7" ht="24.95" customHeight="1" x14ac:dyDescent="0.2">
      <c r="A4" s="50" t="s">
        <v>10</v>
      </c>
      <c r="B4" s="49"/>
      <c r="C4" s="269"/>
      <c r="D4" s="269"/>
      <c r="E4" s="269"/>
      <c r="F4" s="269"/>
      <c r="G4" s="27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468D-1CF6-4700-BAF4-4854C49B5F77}">
  <sheetPr>
    <outlinePr summaryBelow="0"/>
  </sheetPr>
  <dimension ref="A1:BH5000"/>
  <sheetViews>
    <sheetView topLeftCell="A6" workbookViewId="0">
      <pane xSplit="1" topLeftCell="B1" activePane="topRight" state="frozen"/>
      <selection activeCell="A8" sqref="A8"/>
      <selection pane="topRight" activeCell="AQ86" sqref="AQ86"/>
    </sheetView>
  </sheetViews>
  <sheetFormatPr defaultRowHeight="12.75" outlineLevelRow="3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1" width="0" hidden="1" customWidth="1"/>
    <col min="18" max="23" width="0" hidden="1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7</v>
      </c>
      <c r="B1" s="283"/>
      <c r="C1" s="283"/>
      <c r="D1" s="283"/>
      <c r="E1" s="283"/>
      <c r="F1" s="283"/>
      <c r="G1" s="283"/>
      <c r="AG1" t="s">
        <v>78</v>
      </c>
    </row>
    <row r="2" spans="1:60" ht="25.15" customHeight="1" x14ac:dyDescent="0.2">
      <c r="A2" s="139" t="s">
        <v>8</v>
      </c>
      <c r="B2" s="49" t="s">
        <v>44</v>
      </c>
      <c r="C2" s="284" t="s">
        <v>45</v>
      </c>
      <c r="D2" s="285"/>
      <c r="E2" s="285"/>
      <c r="F2" s="285"/>
      <c r="G2" s="286"/>
      <c r="AG2" t="s">
        <v>79</v>
      </c>
    </row>
    <row r="3" spans="1:60" ht="25.15" customHeight="1" x14ac:dyDescent="0.2">
      <c r="A3" s="139" t="s">
        <v>9</v>
      </c>
      <c r="B3" s="49" t="s">
        <v>47</v>
      </c>
      <c r="C3" s="284" t="s">
        <v>48</v>
      </c>
      <c r="D3" s="285"/>
      <c r="E3" s="285"/>
      <c r="F3" s="285"/>
      <c r="G3" s="286"/>
      <c r="AC3" s="120" t="s">
        <v>79</v>
      </c>
      <c r="AG3" t="s">
        <v>80</v>
      </c>
    </row>
    <row r="4" spans="1:60" ht="25.15" customHeight="1" x14ac:dyDescent="0.2">
      <c r="A4" s="140" t="s">
        <v>10</v>
      </c>
      <c r="B4" s="141" t="s">
        <v>49</v>
      </c>
      <c r="C4" s="287" t="s">
        <v>50</v>
      </c>
      <c r="D4" s="288"/>
      <c r="E4" s="288"/>
      <c r="F4" s="288"/>
      <c r="G4" s="289"/>
      <c r="AG4" t="s">
        <v>81</v>
      </c>
    </row>
    <row r="5" spans="1:60" x14ac:dyDescent="0.2">
      <c r="D5" s="10"/>
    </row>
    <row r="6" spans="1:60" ht="38.25" x14ac:dyDescent="0.2">
      <c r="A6" s="143" t="s">
        <v>82</v>
      </c>
      <c r="B6" s="145" t="s">
        <v>83</v>
      </c>
      <c r="C6" s="145" t="s">
        <v>84</v>
      </c>
      <c r="D6" s="144" t="s">
        <v>85</v>
      </c>
      <c r="E6" s="143" t="s">
        <v>86</v>
      </c>
      <c r="F6" s="142" t="s">
        <v>87</v>
      </c>
      <c r="G6" s="143" t="s">
        <v>31</v>
      </c>
      <c r="H6" s="146" t="s">
        <v>32</v>
      </c>
      <c r="I6" s="146" t="s">
        <v>88</v>
      </c>
      <c r="J6" s="146" t="s">
        <v>33</v>
      </c>
      <c r="K6" s="146" t="s">
        <v>89</v>
      </c>
      <c r="L6" s="146" t="s">
        <v>90</v>
      </c>
      <c r="M6" s="146" t="s">
        <v>91</v>
      </c>
      <c r="N6" s="146" t="s">
        <v>92</v>
      </c>
      <c r="O6" s="146" t="s">
        <v>93</v>
      </c>
      <c r="P6" s="146" t="s">
        <v>94</v>
      </c>
      <c r="Q6" s="146" t="s">
        <v>95</v>
      </c>
      <c r="R6" s="146" t="s">
        <v>96</v>
      </c>
      <c r="S6" s="146" t="s">
        <v>97</v>
      </c>
      <c r="T6" s="146" t="s">
        <v>98</v>
      </c>
      <c r="U6" s="146" t="s">
        <v>99</v>
      </c>
      <c r="V6" s="146" t="s">
        <v>100</v>
      </c>
      <c r="W6" s="146" t="s">
        <v>101</v>
      </c>
      <c r="X6" s="146" t="s">
        <v>102</v>
      </c>
      <c r="Y6" s="146" t="s">
        <v>103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104</v>
      </c>
      <c r="B8" s="164" t="s">
        <v>57</v>
      </c>
      <c r="C8" s="184" t="s">
        <v>58</v>
      </c>
      <c r="D8" s="165"/>
      <c r="E8" s="166"/>
      <c r="F8" s="167"/>
      <c r="G8" s="167">
        <f>SUMIF(AG9:AG25,"&lt;&gt;NOR",G9:G25)</f>
        <v>0</v>
      </c>
      <c r="H8" s="167"/>
      <c r="I8" s="167">
        <f>SUM(I9:I25)</f>
        <v>0</v>
      </c>
      <c r="J8" s="167"/>
      <c r="K8" s="167">
        <f>SUM(K9:K25)</f>
        <v>0</v>
      </c>
      <c r="L8" s="167"/>
      <c r="M8" s="167">
        <f>SUM(M9:M25)</f>
        <v>0</v>
      </c>
      <c r="N8" s="166"/>
      <c r="O8" s="166">
        <f>SUM(O9:O25)</f>
        <v>3.87</v>
      </c>
      <c r="P8" s="166"/>
      <c r="Q8" s="166">
        <f>SUM(Q9:Q25)</f>
        <v>0</v>
      </c>
      <c r="R8" s="167"/>
      <c r="S8" s="167"/>
      <c r="T8" s="167"/>
      <c r="U8" s="167"/>
      <c r="V8" s="167">
        <f>SUM(V9:V25)</f>
        <v>329.26</v>
      </c>
      <c r="W8" s="167"/>
      <c r="X8" s="168"/>
      <c r="Y8" s="162"/>
      <c r="AG8" t="s">
        <v>105</v>
      </c>
    </row>
    <row r="9" spans="1:60" ht="22.5" outlineLevel="1" collapsed="1" x14ac:dyDescent="0.2">
      <c r="A9" s="170">
        <v>1</v>
      </c>
      <c r="B9" s="171" t="s">
        <v>106</v>
      </c>
      <c r="C9" s="185" t="s">
        <v>107</v>
      </c>
      <c r="D9" s="172" t="s">
        <v>108</v>
      </c>
      <c r="E9" s="173">
        <v>1469.855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3">
        <v>2.63E-3</v>
      </c>
      <c r="O9" s="173">
        <f>ROUND(E9*N9,2)</f>
        <v>3.87</v>
      </c>
      <c r="P9" s="173">
        <v>0</v>
      </c>
      <c r="Q9" s="173">
        <f>ROUND(E9*P9,2)</f>
        <v>0</v>
      </c>
      <c r="R9" s="175"/>
      <c r="S9" s="175" t="s">
        <v>109</v>
      </c>
      <c r="T9" s="175" t="s">
        <v>110</v>
      </c>
      <c r="U9" s="175">
        <v>0.22400999999999999</v>
      </c>
      <c r="V9" s="175">
        <f>ROUND(E9*U9,2)</f>
        <v>329.26</v>
      </c>
      <c r="W9" s="175"/>
      <c r="X9" s="176" t="s">
        <v>111</v>
      </c>
      <c r="Y9" s="157" t="s">
        <v>112</v>
      </c>
      <c r="Z9" s="147"/>
      <c r="AA9" s="147"/>
      <c r="AB9" s="147"/>
      <c r="AC9" s="147"/>
      <c r="AD9" s="147"/>
      <c r="AE9" s="147"/>
      <c r="AF9" s="147"/>
      <c r="AG9" s="147" t="s">
        <v>113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idden="1" outlineLevel="2" collapsed="1" x14ac:dyDescent="0.2">
      <c r="A10" s="154"/>
      <c r="B10" s="155"/>
      <c r="C10" s="186" t="s">
        <v>114</v>
      </c>
      <c r="D10" s="158"/>
      <c r="E10" s="159">
        <v>74.099999999999994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115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idden="1" outlineLevel="3" x14ac:dyDescent="0.2">
      <c r="A11" s="154"/>
      <c r="B11" s="155"/>
      <c r="C11" s="186" t="s">
        <v>116</v>
      </c>
      <c r="D11" s="158"/>
      <c r="E11" s="159">
        <v>62.41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115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idden="1" outlineLevel="3" x14ac:dyDescent="0.2">
      <c r="A12" s="154"/>
      <c r="B12" s="155"/>
      <c r="C12" s="186" t="s">
        <v>117</v>
      </c>
      <c r="D12" s="158"/>
      <c r="E12" s="159">
        <v>208.32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115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idden="1" outlineLevel="3" x14ac:dyDescent="0.2">
      <c r="A13" s="154"/>
      <c r="B13" s="155"/>
      <c r="C13" s="186" t="s">
        <v>118</v>
      </c>
      <c r="D13" s="158"/>
      <c r="E13" s="159">
        <v>50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115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idden="1" outlineLevel="3" x14ac:dyDescent="0.2">
      <c r="A14" s="154"/>
      <c r="B14" s="155"/>
      <c r="C14" s="186" t="s">
        <v>119</v>
      </c>
      <c r="D14" s="158"/>
      <c r="E14" s="159">
        <v>405.6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115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idden="1" outlineLevel="3" x14ac:dyDescent="0.2">
      <c r="A15" s="154"/>
      <c r="B15" s="155"/>
      <c r="C15" s="186" t="s">
        <v>120</v>
      </c>
      <c r="D15" s="158"/>
      <c r="E15" s="159">
        <v>120.12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115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idden="1" outlineLevel="3" x14ac:dyDescent="0.2">
      <c r="A16" s="154"/>
      <c r="B16" s="155"/>
      <c r="C16" s="186" t="s">
        <v>121</v>
      </c>
      <c r="D16" s="158"/>
      <c r="E16" s="159">
        <v>153.19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115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idden="1" outlineLevel="3" x14ac:dyDescent="0.2">
      <c r="A17" s="154"/>
      <c r="B17" s="155"/>
      <c r="C17" s="186" t="s">
        <v>122</v>
      </c>
      <c r="D17" s="158"/>
      <c r="E17" s="159">
        <v>20.350000000000001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115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idden="1" outlineLevel="3" x14ac:dyDescent="0.2">
      <c r="A18" s="154"/>
      <c r="B18" s="155"/>
      <c r="C18" s="186" t="s">
        <v>123</v>
      </c>
      <c r="D18" s="158"/>
      <c r="E18" s="159">
        <v>477.4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115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idden="1" outlineLevel="3" x14ac:dyDescent="0.2">
      <c r="A19" s="154"/>
      <c r="B19" s="155"/>
      <c r="C19" s="186" t="s">
        <v>124</v>
      </c>
      <c r="D19" s="158"/>
      <c r="E19" s="159">
        <v>7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115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idden="1" outlineLevel="3" x14ac:dyDescent="0.2">
      <c r="A20" s="154"/>
      <c r="B20" s="155"/>
      <c r="C20" s="186" t="s">
        <v>125</v>
      </c>
      <c r="D20" s="158"/>
      <c r="E20" s="159">
        <v>165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115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idden="1" outlineLevel="3" x14ac:dyDescent="0.2">
      <c r="A21" s="154"/>
      <c r="B21" s="155"/>
      <c r="C21" s="187" t="s">
        <v>126</v>
      </c>
      <c r="D21" s="160"/>
      <c r="E21" s="161">
        <v>1743.5</v>
      </c>
      <c r="F21" s="157"/>
      <c r="G21" s="157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115</v>
      </c>
      <c r="AH21" s="147">
        <v>1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idden="1" outlineLevel="3" x14ac:dyDescent="0.2">
      <c r="A22" s="154"/>
      <c r="B22" s="155"/>
      <c r="C22" s="186" t="s">
        <v>127</v>
      </c>
      <c r="D22" s="158"/>
      <c r="E22" s="159">
        <v>-307.14999999999998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115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idden="1" outlineLevel="3" x14ac:dyDescent="0.2">
      <c r="A23" s="154"/>
      <c r="B23" s="155"/>
      <c r="C23" s="187" t="s">
        <v>126</v>
      </c>
      <c r="D23" s="160"/>
      <c r="E23" s="161">
        <v>-307.14999999999998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115</v>
      </c>
      <c r="AH23" s="147">
        <v>1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idden="1" outlineLevel="3" x14ac:dyDescent="0.2">
      <c r="A24" s="154"/>
      <c r="B24" s="155"/>
      <c r="C24" s="186" t="s">
        <v>128</v>
      </c>
      <c r="D24" s="158"/>
      <c r="E24" s="159">
        <v>33.5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115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idden="1" outlineLevel="3" x14ac:dyDescent="0.2">
      <c r="A25" s="154"/>
      <c r="B25" s="155"/>
      <c r="C25" s="187" t="s">
        <v>126</v>
      </c>
      <c r="D25" s="160"/>
      <c r="E25" s="161">
        <v>33.5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115</v>
      </c>
      <c r="AH25" s="147">
        <v>1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">
      <c r="A26" s="163" t="s">
        <v>104</v>
      </c>
      <c r="B26" s="164" t="s">
        <v>59</v>
      </c>
      <c r="C26" s="184" t="s">
        <v>60</v>
      </c>
      <c r="D26" s="165"/>
      <c r="E26" s="166"/>
      <c r="F26" s="167"/>
      <c r="G26" s="167">
        <f>SUMIF(AG27:AG38,"&lt;&gt;NOR",G27:G38)</f>
        <v>0</v>
      </c>
      <c r="H26" s="167"/>
      <c r="I26" s="167">
        <f>SUM(I27:I38)</f>
        <v>0</v>
      </c>
      <c r="J26" s="167"/>
      <c r="K26" s="167">
        <f>SUM(K27:K38)</f>
        <v>0</v>
      </c>
      <c r="L26" s="167"/>
      <c r="M26" s="167">
        <f>SUM(M27:M38)</f>
        <v>0</v>
      </c>
      <c r="N26" s="166"/>
      <c r="O26" s="166">
        <f>SUM(O27:O38)</f>
        <v>0.08</v>
      </c>
      <c r="P26" s="166"/>
      <c r="Q26" s="166">
        <f>SUM(Q27:Q38)</f>
        <v>0</v>
      </c>
      <c r="R26" s="167"/>
      <c r="S26" s="167"/>
      <c r="T26" s="167"/>
      <c r="U26" s="167"/>
      <c r="V26" s="167">
        <f>SUM(V27:V38)</f>
        <v>24.79</v>
      </c>
      <c r="W26" s="167"/>
      <c r="X26" s="168"/>
      <c r="Y26" s="162"/>
      <c r="AG26" t="s">
        <v>105</v>
      </c>
    </row>
    <row r="27" spans="1:60" outlineLevel="1" collapsed="1" x14ac:dyDescent="0.2">
      <c r="A27" s="170">
        <v>2</v>
      </c>
      <c r="B27" s="171" t="s">
        <v>129</v>
      </c>
      <c r="C27" s="185" t="s">
        <v>130</v>
      </c>
      <c r="D27" s="172" t="s">
        <v>131</v>
      </c>
      <c r="E27" s="173">
        <v>145.82</v>
      </c>
      <c r="F27" s="174"/>
      <c r="G27" s="175">
        <f>ROUND(E27*F27,2)</f>
        <v>0</v>
      </c>
      <c r="H27" s="174"/>
      <c r="I27" s="175">
        <f>ROUND(E27*H27,2)</f>
        <v>0</v>
      </c>
      <c r="J27" s="174"/>
      <c r="K27" s="175">
        <f>ROUND(E27*J27,2)</f>
        <v>0</v>
      </c>
      <c r="L27" s="175">
        <v>21</v>
      </c>
      <c r="M27" s="175">
        <f>G27*(1+L27/100)</f>
        <v>0</v>
      </c>
      <c r="N27" s="173">
        <v>0</v>
      </c>
      <c r="O27" s="173">
        <f>ROUND(E27*N27,2)</f>
        <v>0</v>
      </c>
      <c r="P27" s="173">
        <v>0</v>
      </c>
      <c r="Q27" s="173">
        <f>ROUND(E27*P27,2)</f>
        <v>0</v>
      </c>
      <c r="R27" s="175"/>
      <c r="S27" s="175" t="s">
        <v>132</v>
      </c>
      <c r="T27" s="175" t="s">
        <v>132</v>
      </c>
      <c r="U27" s="175">
        <v>0.11</v>
      </c>
      <c r="V27" s="175">
        <f>ROUND(E27*U27,2)</f>
        <v>16.04</v>
      </c>
      <c r="W27" s="175"/>
      <c r="X27" s="176" t="s">
        <v>111</v>
      </c>
      <c r="Y27" s="157" t="s">
        <v>112</v>
      </c>
      <c r="Z27" s="147"/>
      <c r="AA27" s="147"/>
      <c r="AB27" s="147"/>
      <c r="AC27" s="147"/>
      <c r="AD27" s="147"/>
      <c r="AE27" s="147"/>
      <c r="AF27" s="147"/>
      <c r="AG27" s="147" t="s">
        <v>113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hidden="1" outlineLevel="2" x14ac:dyDescent="0.2">
      <c r="A28" s="154"/>
      <c r="B28" s="155"/>
      <c r="C28" s="186" t="s">
        <v>133</v>
      </c>
      <c r="D28" s="158"/>
      <c r="E28" s="159">
        <v>145.82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115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idden="1" outlineLevel="3" x14ac:dyDescent="0.2">
      <c r="A29" s="154"/>
      <c r="B29" s="155"/>
      <c r="C29" s="187" t="s">
        <v>126</v>
      </c>
      <c r="D29" s="160"/>
      <c r="E29" s="161">
        <v>145.82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115</v>
      </c>
      <c r="AH29" s="147">
        <v>1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collapsed="1" x14ac:dyDescent="0.2">
      <c r="A30" s="170">
        <v>3</v>
      </c>
      <c r="B30" s="171" t="s">
        <v>134</v>
      </c>
      <c r="C30" s="185" t="s">
        <v>135</v>
      </c>
      <c r="D30" s="172" t="s">
        <v>131</v>
      </c>
      <c r="E30" s="173">
        <v>145.82</v>
      </c>
      <c r="F30" s="174"/>
      <c r="G30" s="175">
        <f>ROUND(E30*F30,2)</f>
        <v>0</v>
      </c>
      <c r="H30" s="174"/>
      <c r="I30" s="175">
        <f>ROUND(E30*H30,2)</f>
        <v>0</v>
      </c>
      <c r="J30" s="174"/>
      <c r="K30" s="175">
        <f>ROUND(E30*J30,2)</f>
        <v>0</v>
      </c>
      <c r="L30" s="175">
        <v>21</v>
      </c>
      <c r="M30" s="175">
        <f>G30*(1+L30/100)</f>
        <v>0</v>
      </c>
      <c r="N30" s="173">
        <v>0</v>
      </c>
      <c r="O30" s="173">
        <f>ROUND(E30*N30,2)</f>
        <v>0</v>
      </c>
      <c r="P30" s="173">
        <v>0</v>
      </c>
      <c r="Q30" s="173">
        <f>ROUND(E30*P30,2)</f>
        <v>0</v>
      </c>
      <c r="R30" s="175"/>
      <c r="S30" s="175" t="s">
        <v>132</v>
      </c>
      <c r="T30" s="175" t="s">
        <v>132</v>
      </c>
      <c r="U30" s="175">
        <v>0.06</v>
      </c>
      <c r="V30" s="175">
        <f>ROUND(E30*U30,2)</f>
        <v>8.75</v>
      </c>
      <c r="W30" s="175"/>
      <c r="X30" s="176" t="s">
        <v>111</v>
      </c>
      <c r="Y30" s="157" t="s">
        <v>112</v>
      </c>
      <c r="Z30" s="147"/>
      <c r="AA30" s="147"/>
      <c r="AB30" s="147"/>
      <c r="AC30" s="147"/>
      <c r="AD30" s="147"/>
      <c r="AE30" s="147"/>
      <c r="AF30" s="147"/>
      <c r="AG30" s="147" t="s">
        <v>113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hidden="1" outlineLevel="2" x14ac:dyDescent="0.2">
      <c r="A31" s="154"/>
      <c r="B31" s="155"/>
      <c r="C31" s="186" t="s">
        <v>133</v>
      </c>
      <c r="D31" s="158"/>
      <c r="E31" s="159">
        <v>145.82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115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idden="1" outlineLevel="3" x14ac:dyDescent="0.2">
      <c r="A32" s="154"/>
      <c r="B32" s="155"/>
      <c r="C32" s="187" t="s">
        <v>126</v>
      </c>
      <c r="D32" s="160"/>
      <c r="E32" s="161">
        <v>145.82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115</v>
      </c>
      <c r="AH32" s="147">
        <v>1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collapsed="1" x14ac:dyDescent="0.2">
      <c r="A33" s="170">
        <v>4</v>
      </c>
      <c r="B33" s="171" t="s">
        <v>136</v>
      </c>
      <c r="C33" s="185" t="s">
        <v>331</v>
      </c>
      <c r="D33" s="172" t="s">
        <v>131</v>
      </c>
      <c r="E33" s="173">
        <v>160.40199999999999</v>
      </c>
      <c r="F33" s="174"/>
      <c r="G33" s="175">
        <f>ROUND(E33*F33,2)</f>
        <v>0</v>
      </c>
      <c r="H33" s="174"/>
      <c r="I33" s="175">
        <f>ROUND(E33*H33,2)</f>
        <v>0</v>
      </c>
      <c r="J33" s="174"/>
      <c r="K33" s="175">
        <f>ROUND(E33*J33,2)</f>
        <v>0</v>
      </c>
      <c r="L33" s="175">
        <v>21</v>
      </c>
      <c r="M33" s="175">
        <f>G33*(1+L33/100)</f>
        <v>0</v>
      </c>
      <c r="N33" s="173">
        <v>2.9999999999999997E-4</v>
      </c>
      <c r="O33" s="173">
        <f>ROUND(E33*N33,2)</f>
        <v>0.05</v>
      </c>
      <c r="P33" s="173">
        <v>0</v>
      </c>
      <c r="Q33" s="173">
        <f>ROUND(E33*P33,2)</f>
        <v>0</v>
      </c>
      <c r="R33" s="175" t="s">
        <v>137</v>
      </c>
      <c r="S33" s="175" t="s">
        <v>132</v>
      </c>
      <c r="T33" s="175" t="s">
        <v>132</v>
      </c>
      <c r="U33" s="175">
        <v>0</v>
      </c>
      <c r="V33" s="175">
        <f>ROUND(E33*U33,2)</f>
        <v>0</v>
      </c>
      <c r="W33" s="175"/>
      <c r="X33" s="176" t="s">
        <v>138</v>
      </c>
      <c r="Y33" s="157" t="s">
        <v>112</v>
      </c>
      <c r="Z33" s="147"/>
      <c r="AA33" s="147"/>
      <c r="AB33" s="147"/>
      <c r="AC33" s="147"/>
      <c r="AD33" s="147"/>
      <c r="AE33" s="147"/>
      <c r="AF33" s="147"/>
      <c r="AG33" s="147" t="s">
        <v>139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idden="1" outlineLevel="2" x14ac:dyDescent="0.2">
      <c r="A34" s="154"/>
      <c r="B34" s="155"/>
      <c r="C34" s="186" t="s">
        <v>140</v>
      </c>
      <c r="D34" s="158"/>
      <c r="E34" s="159">
        <v>160.40199999999999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115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idden="1" outlineLevel="3" x14ac:dyDescent="0.2">
      <c r="A35" s="154"/>
      <c r="B35" s="155"/>
      <c r="C35" s="187" t="s">
        <v>126</v>
      </c>
      <c r="D35" s="160"/>
      <c r="E35" s="161">
        <v>160.40199999999999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115</v>
      </c>
      <c r="AH35" s="147">
        <v>1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outlineLevel="1" collapsed="1" x14ac:dyDescent="0.2">
      <c r="A36" s="170">
        <v>5</v>
      </c>
      <c r="B36" s="171" t="s">
        <v>141</v>
      </c>
      <c r="C36" s="185" t="s">
        <v>332</v>
      </c>
      <c r="D36" s="172" t="s">
        <v>131</v>
      </c>
      <c r="E36" s="173">
        <v>160.40199999999999</v>
      </c>
      <c r="F36" s="174"/>
      <c r="G36" s="175">
        <f>ROUND(E36*F36,2)</f>
        <v>0</v>
      </c>
      <c r="H36" s="174"/>
      <c r="I36" s="175">
        <f>ROUND(E36*H36,2)</f>
        <v>0</v>
      </c>
      <c r="J36" s="174"/>
      <c r="K36" s="175">
        <f>ROUND(E36*J36,2)</f>
        <v>0</v>
      </c>
      <c r="L36" s="175">
        <v>21</v>
      </c>
      <c r="M36" s="175">
        <f>G36*(1+L36/100)</f>
        <v>0</v>
      </c>
      <c r="N36" s="173">
        <v>2.0000000000000001E-4</v>
      </c>
      <c r="O36" s="173">
        <f>ROUND(E36*N36,2)</f>
        <v>0.03</v>
      </c>
      <c r="P36" s="173">
        <v>0</v>
      </c>
      <c r="Q36" s="173">
        <f>ROUND(E36*P36,2)</f>
        <v>0</v>
      </c>
      <c r="R36" s="175" t="s">
        <v>137</v>
      </c>
      <c r="S36" s="175" t="s">
        <v>132</v>
      </c>
      <c r="T36" s="175" t="s">
        <v>132</v>
      </c>
      <c r="U36" s="175">
        <v>0</v>
      </c>
      <c r="V36" s="175">
        <f>ROUND(E36*U36,2)</f>
        <v>0</v>
      </c>
      <c r="W36" s="175"/>
      <c r="X36" s="176" t="s">
        <v>138</v>
      </c>
      <c r="Y36" s="157" t="s">
        <v>112</v>
      </c>
      <c r="Z36" s="147"/>
      <c r="AA36" s="147"/>
      <c r="AB36" s="147"/>
      <c r="AC36" s="147"/>
      <c r="AD36" s="147"/>
      <c r="AE36" s="147"/>
      <c r="AF36" s="147"/>
      <c r="AG36" s="147" t="s">
        <v>139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idden="1" outlineLevel="2" x14ac:dyDescent="0.2">
      <c r="A37" s="154"/>
      <c r="B37" s="155"/>
      <c r="C37" s="186" t="s">
        <v>140</v>
      </c>
      <c r="D37" s="158"/>
      <c r="E37" s="159">
        <v>160.40199999999999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115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idden="1" outlineLevel="3" x14ac:dyDescent="0.2">
      <c r="A38" s="154"/>
      <c r="B38" s="155"/>
      <c r="C38" s="187" t="s">
        <v>126</v>
      </c>
      <c r="D38" s="160"/>
      <c r="E38" s="161">
        <v>160.40199999999999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115</v>
      </c>
      <c r="AH38" s="147">
        <v>1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x14ac:dyDescent="0.2">
      <c r="A39" s="163" t="s">
        <v>104</v>
      </c>
      <c r="B39" s="164" t="s">
        <v>57</v>
      </c>
      <c r="C39" s="184" t="s">
        <v>58</v>
      </c>
      <c r="D39" s="165"/>
      <c r="E39" s="166"/>
      <c r="F39" s="167"/>
      <c r="G39" s="167">
        <f>SUMIF(AG40:AG56,"&lt;&gt;NOR",G40:G56)</f>
        <v>0</v>
      </c>
      <c r="H39" s="167"/>
      <c r="I39" s="167">
        <f>SUM(I40:I56)</f>
        <v>0</v>
      </c>
      <c r="J39" s="167"/>
      <c r="K39" s="167">
        <f>SUM(K40:K56)</f>
        <v>0</v>
      </c>
      <c r="L39" s="167"/>
      <c r="M39" s="167">
        <f>SUM(M40:M56)</f>
        <v>0</v>
      </c>
      <c r="N39" s="166"/>
      <c r="O39" s="166">
        <f>SUM(O40:O56)</f>
        <v>0.47</v>
      </c>
      <c r="P39" s="166"/>
      <c r="Q39" s="166">
        <f>SUM(Q40:Q56)</f>
        <v>0</v>
      </c>
      <c r="R39" s="167"/>
      <c r="S39" s="167"/>
      <c r="T39" s="167"/>
      <c r="U39" s="167"/>
      <c r="V39" s="167">
        <f>SUM(V40:V56)</f>
        <v>102.89</v>
      </c>
      <c r="W39" s="167"/>
      <c r="X39" s="168"/>
      <c r="Y39" s="162"/>
      <c r="AG39" t="s">
        <v>105</v>
      </c>
    </row>
    <row r="40" spans="1:60" outlineLevel="1" collapsed="1" x14ac:dyDescent="0.2">
      <c r="A40" s="170">
        <v>6</v>
      </c>
      <c r="B40" s="171" t="s">
        <v>142</v>
      </c>
      <c r="C40" s="185" t="s">
        <v>143</v>
      </c>
      <c r="D40" s="172" t="s">
        <v>108</v>
      </c>
      <c r="E40" s="173">
        <v>1469.855</v>
      </c>
      <c r="F40" s="174"/>
      <c r="G40" s="175">
        <f>ROUND(E40*F40,2)</f>
        <v>0</v>
      </c>
      <c r="H40" s="174"/>
      <c r="I40" s="175">
        <f>ROUND(E40*H40,2)</f>
        <v>0</v>
      </c>
      <c r="J40" s="174"/>
      <c r="K40" s="175">
        <f>ROUND(E40*J40,2)</f>
        <v>0</v>
      </c>
      <c r="L40" s="175">
        <v>21</v>
      </c>
      <c r="M40" s="175">
        <f>G40*(1+L40/100)</f>
        <v>0</v>
      </c>
      <c r="N40" s="173">
        <v>3.2000000000000003E-4</v>
      </c>
      <c r="O40" s="173">
        <f>ROUND(E40*N40,2)</f>
        <v>0.47</v>
      </c>
      <c r="P40" s="173">
        <v>0</v>
      </c>
      <c r="Q40" s="173">
        <f>ROUND(E40*P40,2)</f>
        <v>0</v>
      </c>
      <c r="R40" s="175"/>
      <c r="S40" s="175" t="s">
        <v>109</v>
      </c>
      <c r="T40" s="175" t="s">
        <v>110</v>
      </c>
      <c r="U40" s="175">
        <v>7.0000000000000007E-2</v>
      </c>
      <c r="V40" s="175">
        <f>ROUND(E40*U40,2)</f>
        <v>102.89</v>
      </c>
      <c r="W40" s="175"/>
      <c r="X40" s="176" t="s">
        <v>111</v>
      </c>
      <c r="Y40" s="157" t="s">
        <v>112</v>
      </c>
      <c r="Z40" s="147"/>
      <c r="AA40" s="147"/>
      <c r="AB40" s="147"/>
      <c r="AC40" s="147"/>
      <c r="AD40" s="147"/>
      <c r="AE40" s="147"/>
      <c r="AF40" s="147"/>
      <c r="AG40" s="147" t="s">
        <v>113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idden="1" outlineLevel="2" collapsed="1" x14ac:dyDescent="0.2">
      <c r="A41" s="154"/>
      <c r="B41" s="155"/>
      <c r="C41" s="186" t="s">
        <v>114</v>
      </c>
      <c r="D41" s="158"/>
      <c r="E41" s="159">
        <v>74.099999999999994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115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idden="1" outlineLevel="3" x14ac:dyDescent="0.2">
      <c r="A42" s="154"/>
      <c r="B42" s="155"/>
      <c r="C42" s="186" t="s">
        <v>116</v>
      </c>
      <c r="D42" s="158"/>
      <c r="E42" s="159">
        <v>62.41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115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idden="1" outlineLevel="3" x14ac:dyDescent="0.2">
      <c r="A43" s="154"/>
      <c r="B43" s="155"/>
      <c r="C43" s="186" t="s">
        <v>117</v>
      </c>
      <c r="D43" s="158"/>
      <c r="E43" s="159">
        <v>208.32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115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idden="1" outlineLevel="3" x14ac:dyDescent="0.2">
      <c r="A44" s="154"/>
      <c r="B44" s="155"/>
      <c r="C44" s="186" t="s">
        <v>118</v>
      </c>
      <c r="D44" s="158"/>
      <c r="E44" s="159">
        <v>50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115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idden="1" outlineLevel="3" x14ac:dyDescent="0.2">
      <c r="A45" s="154"/>
      <c r="B45" s="155"/>
      <c r="C45" s="186" t="s">
        <v>119</v>
      </c>
      <c r="D45" s="158"/>
      <c r="E45" s="159">
        <v>405.6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115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idden="1" outlineLevel="3" x14ac:dyDescent="0.2">
      <c r="A46" s="154"/>
      <c r="B46" s="155"/>
      <c r="C46" s="186" t="s">
        <v>120</v>
      </c>
      <c r="D46" s="158"/>
      <c r="E46" s="159">
        <v>120.12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115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idden="1" outlineLevel="3" x14ac:dyDescent="0.2">
      <c r="A47" s="154"/>
      <c r="B47" s="155"/>
      <c r="C47" s="186" t="s">
        <v>121</v>
      </c>
      <c r="D47" s="158"/>
      <c r="E47" s="159">
        <v>153.19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115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idden="1" outlineLevel="3" x14ac:dyDescent="0.2">
      <c r="A48" s="154"/>
      <c r="B48" s="155"/>
      <c r="C48" s="186" t="s">
        <v>122</v>
      </c>
      <c r="D48" s="158"/>
      <c r="E48" s="159">
        <v>20.350000000000001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115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idden="1" outlineLevel="3" x14ac:dyDescent="0.2">
      <c r="A49" s="154"/>
      <c r="B49" s="155"/>
      <c r="C49" s="186" t="s">
        <v>123</v>
      </c>
      <c r="D49" s="158"/>
      <c r="E49" s="159">
        <v>477.4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115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idden="1" outlineLevel="3" x14ac:dyDescent="0.2">
      <c r="A50" s="154"/>
      <c r="B50" s="155"/>
      <c r="C50" s="186" t="s">
        <v>124</v>
      </c>
      <c r="D50" s="158"/>
      <c r="E50" s="159">
        <v>7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115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idden="1" outlineLevel="3" x14ac:dyDescent="0.2">
      <c r="A51" s="154"/>
      <c r="B51" s="155"/>
      <c r="C51" s="186" t="s">
        <v>125</v>
      </c>
      <c r="D51" s="158"/>
      <c r="E51" s="159">
        <v>165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115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idden="1" outlineLevel="3" x14ac:dyDescent="0.2">
      <c r="A52" s="154"/>
      <c r="B52" s="155"/>
      <c r="C52" s="187" t="s">
        <v>126</v>
      </c>
      <c r="D52" s="160"/>
      <c r="E52" s="161">
        <v>1743.5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115</v>
      </c>
      <c r="AH52" s="147">
        <v>1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idden="1" outlineLevel="3" x14ac:dyDescent="0.2">
      <c r="A53" s="154"/>
      <c r="B53" s="155"/>
      <c r="C53" s="186" t="s">
        <v>127</v>
      </c>
      <c r="D53" s="158"/>
      <c r="E53" s="159">
        <v>-307.14999999999998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115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idden="1" outlineLevel="3" x14ac:dyDescent="0.2">
      <c r="A54" s="154"/>
      <c r="B54" s="155"/>
      <c r="C54" s="187" t="s">
        <v>126</v>
      </c>
      <c r="D54" s="160"/>
      <c r="E54" s="161">
        <v>-307.14999999999998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115</v>
      </c>
      <c r="AH54" s="147">
        <v>1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idden="1" outlineLevel="3" x14ac:dyDescent="0.2">
      <c r="A55" s="154"/>
      <c r="B55" s="155"/>
      <c r="C55" s="186" t="s">
        <v>128</v>
      </c>
      <c r="D55" s="158"/>
      <c r="E55" s="159">
        <v>33.5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115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idden="1" outlineLevel="3" x14ac:dyDescent="0.2">
      <c r="A56" s="154"/>
      <c r="B56" s="155"/>
      <c r="C56" s="187" t="s">
        <v>126</v>
      </c>
      <c r="D56" s="160"/>
      <c r="E56" s="161">
        <v>33.5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115</v>
      </c>
      <c r="AH56" s="147">
        <v>1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x14ac:dyDescent="0.2">
      <c r="A57" s="163" t="s">
        <v>104</v>
      </c>
      <c r="B57" s="164" t="s">
        <v>59</v>
      </c>
      <c r="C57" s="184" t="s">
        <v>60</v>
      </c>
      <c r="D57" s="165"/>
      <c r="E57" s="166"/>
      <c r="F57" s="167"/>
      <c r="G57" s="167">
        <f>SUMIF(AG58:AG150,"&lt;&gt;NOR",G58:G150)</f>
        <v>0</v>
      </c>
      <c r="H57" s="167"/>
      <c r="I57" s="167">
        <f>SUM(I58:I150)</f>
        <v>0</v>
      </c>
      <c r="J57" s="167"/>
      <c r="K57" s="167">
        <f>SUM(K58:K150)</f>
        <v>0</v>
      </c>
      <c r="L57" s="167"/>
      <c r="M57" s="167">
        <f>SUM(M58:M150)</f>
        <v>0</v>
      </c>
      <c r="N57" s="166"/>
      <c r="O57" s="166">
        <f>SUM(O58:O150)</f>
        <v>16.62</v>
      </c>
      <c r="P57" s="166"/>
      <c r="Q57" s="166">
        <f>SUM(Q58:Q150)</f>
        <v>0</v>
      </c>
      <c r="R57" s="167"/>
      <c r="S57" s="167"/>
      <c r="T57" s="167"/>
      <c r="U57" s="167"/>
      <c r="V57" s="167">
        <f>SUM(V58:V150)</f>
        <v>1862.8000000000002</v>
      </c>
      <c r="W57" s="167"/>
      <c r="X57" s="168"/>
      <c r="Y57" s="162"/>
      <c r="AG57" t="s">
        <v>105</v>
      </c>
    </row>
    <row r="58" spans="1:60" outlineLevel="1" collapsed="1" x14ac:dyDescent="0.2">
      <c r="A58" s="170">
        <v>7</v>
      </c>
      <c r="B58" s="171" t="s">
        <v>144</v>
      </c>
      <c r="C58" s="185" t="s">
        <v>145</v>
      </c>
      <c r="D58" s="172" t="s">
        <v>131</v>
      </c>
      <c r="E58" s="173">
        <v>418.81</v>
      </c>
      <c r="F58" s="174"/>
      <c r="G58" s="175">
        <f>ROUND(E58*F58,2)</f>
        <v>0</v>
      </c>
      <c r="H58" s="174"/>
      <c r="I58" s="175">
        <f>ROUND(E58*H58,2)</f>
        <v>0</v>
      </c>
      <c r="J58" s="174"/>
      <c r="K58" s="175">
        <f>ROUND(E58*J58,2)</f>
        <v>0</v>
      </c>
      <c r="L58" s="175">
        <v>21</v>
      </c>
      <c r="M58" s="175">
        <f>G58*(1+L58/100)</f>
        <v>0</v>
      </c>
      <c r="N58" s="173">
        <v>1.2E-4</v>
      </c>
      <c r="O58" s="173">
        <f>ROUND(E58*N58,2)</f>
        <v>0.05</v>
      </c>
      <c r="P58" s="173">
        <v>0</v>
      </c>
      <c r="Q58" s="173">
        <f>ROUND(E58*P58,2)</f>
        <v>0</v>
      </c>
      <c r="R58" s="175"/>
      <c r="S58" s="175" t="s">
        <v>109</v>
      </c>
      <c r="T58" s="175" t="s">
        <v>110</v>
      </c>
      <c r="U58" s="175">
        <v>0.05</v>
      </c>
      <c r="V58" s="175">
        <f>ROUND(E58*U58,2)</f>
        <v>20.94</v>
      </c>
      <c r="W58" s="175"/>
      <c r="X58" s="176" t="s">
        <v>111</v>
      </c>
      <c r="Y58" s="157" t="s">
        <v>112</v>
      </c>
      <c r="Z58" s="147"/>
      <c r="AA58" s="147"/>
      <c r="AB58" s="147"/>
      <c r="AC58" s="147"/>
      <c r="AD58" s="147"/>
      <c r="AE58" s="147"/>
      <c r="AF58" s="147"/>
      <c r="AG58" s="147" t="s">
        <v>113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idden="1" outlineLevel="2" collapsed="1" x14ac:dyDescent="0.2">
      <c r="A59" s="154"/>
      <c r="B59" s="155"/>
      <c r="C59" s="186" t="s">
        <v>146</v>
      </c>
      <c r="D59" s="158"/>
      <c r="E59" s="159">
        <v>141.4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115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idden="1" outlineLevel="3" x14ac:dyDescent="0.2">
      <c r="A60" s="154"/>
      <c r="B60" s="155"/>
      <c r="C60" s="186" t="s">
        <v>147</v>
      </c>
      <c r="D60" s="158"/>
      <c r="E60" s="159">
        <v>12.28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115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idden="1" outlineLevel="3" x14ac:dyDescent="0.2">
      <c r="A61" s="154"/>
      <c r="B61" s="155"/>
      <c r="C61" s="186" t="s">
        <v>148</v>
      </c>
      <c r="D61" s="158"/>
      <c r="E61" s="159">
        <v>17.84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115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idden="1" outlineLevel="3" x14ac:dyDescent="0.2">
      <c r="A62" s="154"/>
      <c r="B62" s="155"/>
      <c r="C62" s="186" t="s">
        <v>149</v>
      </c>
      <c r="D62" s="158"/>
      <c r="E62" s="159">
        <v>28.35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115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idden="1" outlineLevel="3" x14ac:dyDescent="0.2">
      <c r="A63" s="154"/>
      <c r="B63" s="155"/>
      <c r="C63" s="186" t="s">
        <v>150</v>
      </c>
      <c r="D63" s="158"/>
      <c r="E63" s="159">
        <v>6.66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115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idden="1" outlineLevel="3" x14ac:dyDescent="0.2">
      <c r="A64" s="154"/>
      <c r="B64" s="155"/>
      <c r="C64" s="186" t="s">
        <v>151</v>
      </c>
      <c r="D64" s="158"/>
      <c r="E64" s="159">
        <v>46.62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115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idden="1" outlineLevel="3" x14ac:dyDescent="0.2">
      <c r="A65" s="154"/>
      <c r="B65" s="155"/>
      <c r="C65" s="186" t="s">
        <v>152</v>
      </c>
      <c r="D65" s="158"/>
      <c r="E65" s="159">
        <v>34.65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115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idden="1" outlineLevel="3" x14ac:dyDescent="0.2">
      <c r="A66" s="154"/>
      <c r="B66" s="155"/>
      <c r="C66" s="186" t="s">
        <v>153</v>
      </c>
      <c r="D66" s="158"/>
      <c r="E66" s="159">
        <v>60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115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idden="1" outlineLevel="3" x14ac:dyDescent="0.2">
      <c r="A67" s="154"/>
      <c r="B67" s="155"/>
      <c r="C67" s="186" t="s">
        <v>154</v>
      </c>
      <c r="D67" s="158"/>
      <c r="E67" s="159">
        <v>13.41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115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idden="1" outlineLevel="3" x14ac:dyDescent="0.2">
      <c r="A68" s="154"/>
      <c r="B68" s="155"/>
      <c r="C68" s="186" t="s">
        <v>155</v>
      </c>
      <c r="D68" s="158"/>
      <c r="E68" s="159">
        <v>10.32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115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idden="1" outlineLevel="3" x14ac:dyDescent="0.2">
      <c r="A69" s="154"/>
      <c r="B69" s="155"/>
      <c r="C69" s="186" t="s">
        <v>156</v>
      </c>
      <c r="D69" s="158"/>
      <c r="E69" s="159">
        <v>8.64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115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idden="1" outlineLevel="3" x14ac:dyDescent="0.2">
      <c r="A70" s="154"/>
      <c r="B70" s="155"/>
      <c r="C70" s="186" t="s">
        <v>157</v>
      </c>
      <c r="D70" s="158"/>
      <c r="E70" s="159">
        <v>38.64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115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idden="1" outlineLevel="3" x14ac:dyDescent="0.2">
      <c r="A71" s="154"/>
      <c r="B71" s="155"/>
      <c r="C71" s="187" t="s">
        <v>126</v>
      </c>
      <c r="D71" s="160"/>
      <c r="E71" s="161">
        <v>418.81</v>
      </c>
      <c r="F71" s="157"/>
      <c r="G71" s="157"/>
      <c r="H71" s="157"/>
      <c r="I71" s="157"/>
      <c r="J71" s="157"/>
      <c r="K71" s="157"/>
      <c r="L71" s="157"/>
      <c r="M71" s="157"/>
      <c r="N71" s="156"/>
      <c r="O71" s="156"/>
      <c r="P71" s="156"/>
      <c r="Q71" s="156"/>
      <c r="R71" s="157"/>
      <c r="S71" s="157"/>
      <c r="T71" s="157"/>
      <c r="U71" s="157"/>
      <c r="V71" s="157"/>
      <c r="W71" s="157"/>
      <c r="X71" s="157"/>
      <c r="Y71" s="157"/>
      <c r="Z71" s="147"/>
      <c r="AA71" s="147"/>
      <c r="AB71" s="147"/>
      <c r="AC71" s="147"/>
      <c r="AD71" s="147"/>
      <c r="AE71" s="147"/>
      <c r="AF71" s="147"/>
      <c r="AG71" s="147" t="s">
        <v>115</v>
      </c>
      <c r="AH71" s="147">
        <v>1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collapsed="1" x14ac:dyDescent="0.2">
      <c r="A72" s="170">
        <v>8</v>
      </c>
      <c r="B72" s="171" t="s">
        <v>158</v>
      </c>
      <c r="C72" s="185" t="s">
        <v>159</v>
      </c>
      <c r="D72" s="172" t="s">
        <v>108</v>
      </c>
      <c r="E72" s="173">
        <v>307.14679999999998</v>
      </c>
      <c r="F72" s="174"/>
      <c r="G72" s="175">
        <f>ROUND(E72*F72,2)</f>
        <v>0</v>
      </c>
      <c r="H72" s="174"/>
      <c r="I72" s="175">
        <f>ROUND(E72*H72,2)</f>
        <v>0</v>
      </c>
      <c r="J72" s="174"/>
      <c r="K72" s="175">
        <f>ROUND(E72*J72,2)</f>
        <v>0</v>
      </c>
      <c r="L72" s="175">
        <v>21</v>
      </c>
      <c r="M72" s="175">
        <f>G72*(1+L72/100)</f>
        <v>0</v>
      </c>
      <c r="N72" s="173">
        <v>4.0000000000000003E-5</v>
      </c>
      <c r="O72" s="173">
        <f>ROUND(E72*N72,2)</f>
        <v>0.01</v>
      </c>
      <c r="P72" s="173">
        <v>0</v>
      </c>
      <c r="Q72" s="173">
        <f>ROUND(E72*P72,2)</f>
        <v>0</v>
      </c>
      <c r="R72" s="175"/>
      <c r="S72" s="175" t="s">
        <v>109</v>
      </c>
      <c r="T72" s="175" t="s">
        <v>110</v>
      </c>
      <c r="U72" s="175">
        <v>7.8E-2</v>
      </c>
      <c r="V72" s="175">
        <f>ROUND(E72*U72,2)</f>
        <v>23.96</v>
      </c>
      <c r="W72" s="175"/>
      <c r="X72" s="176" t="s">
        <v>111</v>
      </c>
      <c r="Y72" s="157" t="s">
        <v>112</v>
      </c>
      <c r="Z72" s="147"/>
      <c r="AA72" s="147"/>
      <c r="AB72" s="147"/>
      <c r="AC72" s="147"/>
      <c r="AD72" s="147"/>
      <c r="AE72" s="147"/>
      <c r="AF72" s="147"/>
      <c r="AG72" s="147" t="s">
        <v>113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idden="1" outlineLevel="2" collapsed="1" x14ac:dyDescent="0.2">
      <c r="A73" s="154"/>
      <c r="B73" s="155"/>
      <c r="C73" s="186" t="s">
        <v>160</v>
      </c>
      <c r="D73" s="158"/>
      <c r="E73" s="159">
        <v>88.83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115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idden="1" outlineLevel="3" x14ac:dyDescent="0.2">
      <c r="A74" s="154"/>
      <c r="B74" s="155"/>
      <c r="C74" s="186" t="s">
        <v>161</v>
      </c>
      <c r="D74" s="158"/>
      <c r="E74" s="159">
        <v>3.38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115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idden="1" outlineLevel="3" x14ac:dyDescent="0.2">
      <c r="A75" s="154"/>
      <c r="B75" s="155"/>
      <c r="C75" s="186" t="s">
        <v>162</v>
      </c>
      <c r="D75" s="158"/>
      <c r="E75" s="159">
        <v>5.26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115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idden="1" outlineLevel="3" x14ac:dyDescent="0.2">
      <c r="A76" s="154"/>
      <c r="B76" s="155"/>
      <c r="C76" s="186" t="s">
        <v>163</v>
      </c>
      <c r="D76" s="158"/>
      <c r="E76" s="159">
        <v>12.76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115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idden="1" outlineLevel="3" x14ac:dyDescent="0.2">
      <c r="A77" s="154"/>
      <c r="B77" s="155"/>
      <c r="C77" s="186" t="s">
        <v>164</v>
      </c>
      <c r="D77" s="158"/>
      <c r="E77" s="159">
        <v>5.17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115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idden="1" outlineLevel="3" x14ac:dyDescent="0.2">
      <c r="A78" s="154"/>
      <c r="B78" s="155"/>
      <c r="C78" s="186" t="s">
        <v>165</v>
      </c>
      <c r="D78" s="158"/>
      <c r="E78" s="159">
        <v>37.51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115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idden="1" outlineLevel="3" x14ac:dyDescent="0.2">
      <c r="A79" s="154"/>
      <c r="B79" s="155"/>
      <c r="C79" s="186" t="s">
        <v>166</v>
      </c>
      <c r="D79" s="158"/>
      <c r="E79" s="159">
        <v>13.97</v>
      </c>
      <c r="F79" s="157"/>
      <c r="G79" s="157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115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idden="1" outlineLevel="3" x14ac:dyDescent="0.2">
      <c r="A80" s="154"/>
      <c r="B80" s="155"/>
      <c r="C80" s="186" t="s">
        <v>167</v>
      </c>
      <c r="D80" s="158"/>
      <c r="E80" s="159">
        <v>72</v>
      </c>
      <c r="F80" s="157"/>
      <c r="G80" s="157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115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idden="1" outlineLevel="3" x14ac:dyDescent="0.2">
      <c r="A81" s="154"/>
      <c r="B81" s="155"/>
      <c r="C81" s="186" t="s">
        <v>168</v>
      </c>
      <c r="D81" s="158"/>
      <c r="E81" s="159">
        <v>16.37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115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idden="1" outlineLevel="3" x14ac:dyDescent="0.2">
      <c r="A82" s="154"/>
      <c r="B82" s="155"/>
      <c r="C82" s="186" t="s">
        <v>169</v>
      </c>
      <c r="D82" s="158"/>
      <c r="E82" s="159">
        <v>3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115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idden="1" outlineLevel="3" x14ac:dyDescent="0.2">
      <c r="A83" s="154"/>
      <c r="B83" s="155"/>
      <c r="C83" s="186" t="s">
        <v>170</v>
      </c>
      <c r="D83" s="158"/>
      <c r="E83" s="159">
        <v>7.17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115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idden="1" outlineLevel="3" x14ac:dyDescent="0.2">
      <c r="A84" s="154"/>
      <c r="B84" s="155"/>
      <c r="C84" s="186" t="s">
        <v>171</v>
      </c>
      <c r="D84" s="158"/>
      <c r="E84" s="159">
        <v>41.73</v>
      </c>
      <c r="F84" s="157"/>
      <c r="G84" s="157"/>
      <c r="H84" s="157"/>
      <c r="I84" s="157"/>
      <c r="J84" s="157"/>
      <c r="K84" s="157"/>
      <c r="L84" s="157"/>
      <c r="M84" s="157"/>
      <c r="N84" s="156"/>
      <c r="O84" s="156"/>
      <c r="P84" s="156"/>
      <c r="Q84" s="156"/>
      <c r="R84" s="157"/>
      <c r="S84" s="157"/>
      <c r="T84" s="157"/>
      <c r="U84" s="157"/>
      <c r="V84" s="157"/>
      <c r="W84" s="157"/>
      <c r="X84" s="157"/>
      <c r="Y84" s="157"/>
      <c r="Z84" s="147"/>
      <c r="AA84" s="147"/>
      <c r="AB84" s="147"/>
      <c r="AC84" s="147"/>
      <c r="AD84" s="147"/>
      <c r="AE84" s="147"/>
      <c r="AF84" s="147"/>
      <c r="AG84" s="147" t="s">
        <v>115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idden="1" outlineLevel="3" x14ac:dyDescent="0.2">
      <c r="A85" s="154"/>
      <c r="B85" s="155"/>
      <c r="C85" s="187" t="s">
        <v>126</v>
      </c>
      <c r="D85" s="160"/>
      <c r="E85" s="161">
        <v>307.14999999999998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115</v>
      </c>
      <c r="AH85" s="147">
        <v>1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33.75" outlineLevel="1" collapsed="1" x14ac:dyDescent="0.2">
      <c r="A86" s="170">
        <v>9</v>
      </c>
      <c r="B86" s="171" t="s">
        <v>172</v>
      </c>
      <c r="C86" s="185" t="s">
        <v>364</v>
      </c>
      <c r="D86" s="172" t="s">
        <v>108</v>
      </c>
      <c r="E86" s="173">
        <v>1436.3502000000001</v>
      </c>
      <c r="F86" s="174"/>
      <c r="G86" s="175">
        <f>ROUND(E86*F86,2)</f>
        <v>0</v>
      </c>
      <c r="H86" s="174"/>
      <c r="I86" s="175">
        <f>ROUND(E86*H86,2)</f>
        <v>0</v>
      </c>
      <c r="J86" s="174"/>
      <c r="K86" s="175">
        <f>ROUND(E86*J86,2)</f>
        <v>0</v>
      </c>
      <c r="L86" s="175">
        <v>21</v>
      </c>
      <c r="M86" s="175">
        <f>G86*(1+L86/100)</f>
        <v>0</v>
      </c>
      <c r="N86" s="173">
        <v>9.0399999999999994E-3</v>
      </c>
      <c r="O86" s="173">
        <f>ROUND(E86*N86,2)</f>
        <v>12.98</v>
      </c>
      <c r="P86" s="173">
        <v>0</v>
      </c>
      <c r="Q86" s="173">
        <f>ROUND(E86*P86,2)</f>
        <v>0</v>
      </c>
      <c r="R86" s="175"/>
      <c r="S86" s="175" t="s">
        <v>109</v>
      </c>
      <c r="T86" s="175" t="s">
        <v>110</v>
      </c>
      <c r="U86" s="175">
        <v>0.85699999999999998</v>
      </c>
      <c r="V86" s="175">
        <f>ROUND(E86*U86,2)</f>
        <v>1230.95</v>
      </c>
      <c r="W86" s="175"/>
      <c r="X86" s="176" t="s">
        <v>111</v>
      </c>
      <c r="Y86" s="157" t="s">
        <v>112</v>
      </c>
      <c r="Z86" s="147"/>
      <c r="AA86" s="147"/>
      <c r="AB86" s="147"/>
      <c r="AC86" s="147"/>
      <c r="AD86" s="147"/>
      <c r="AE86" s="147"/>
      <c r="AF86" s="147"/>
      <c r="AG86" s="147" t="s">
        <v>113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idden="1" outlineLevel="2" collapsed="1" x14ac:dyDescent="0.2">
      <c r="A87" s="154"/>
      <c r="B87" s="155"/>
      <c r="C87" s="186" t="s">
        <v>114</v>
      </c>
      <c r="D87" s="158"/>
      <c r="E87" s="159">
        <v>74.099999999999994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115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idden="1" outlineLevel="3" x14ac:dyDescent="0.2">
      <c r="A88" s="154"/>
      <c r="B88" s="155"/>
      <c r="C88" s="186" t="s">
        <v>116</v>
      </c>
      <c r="D88" s="158"/>
      <c r="E88" s="159">
        <v>62.41</v>
      </c>
      <c r="F88" s="157"/>
      <c r="G88" s="157"/>
      <c r="H88" s="157"/>
      <c r="I88" s="157"/>
      <c r="J88" s="157"/>
      <c r="K88" s="157"/>
      <c r="L88" s="157"/>
      <c r="M88" s="157"/>
      <c r="N88" s="156"/>
      <c r="O88" s="156"/>
      <c r="P88" s="156"/>
      <c r="Q88" s="156"/>
      <c r="R88" s="157"/>
      <c r="S88" s="157"/>
      <c r="T88" s="157"/>
      <c r="U88" s="157"/>
      <c r="V88" s="157"/>
      <c r="W88" s="157"/>
      <c r="X88" s="157"/>
      <c r="Y88" s="157"/>
      <c r="Z88" s="147"/>
      <c r="AA88" s="147"/>
      <c r="AB88" s="147"/>
      <c r="AC88" s="147"/>
      <c r="AD88" s="147"/>
      <c r="AE88" s="147"/>
      <c r="AF88" s="147"/>
      <c r="AG88" s="147" t="s">
        <v>115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idden="1" outlineLevel="3" x14ac:dyDescent="0.2">
      <c r="A89" s="154"/>
      <c r="B89" s="155"/>
      <c r="C89" s="186" t="s">
        <v>117</v>
      </c>
      <c r="D89" s="158"/>
      <c r="E89" s="159">
        <v>208.32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7"/>
      <c r="AA89" s="147"/>
      <c r="AB89" s="147"/>
      <c r="AC89" s="147"/>
      <c r="AD89" s="147"/>
      <c r="AE89" s="147"/>
      <c r="AF89" s="147"/>
      <c r="AG89" s="147" t="s">
        <v>115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hidden="1" outlineLevel="3" x14ac:dyDescent="0.2">
      <c r="A90" s="154"/>
      <c r="B90" s="155"/>
      <c r="C90" s="186" t="s">
        <v>118</v>
      </c>
      <c r="D90" s="158"/>
      <c r="E90" s="159">
        <v>50</v>
      </c>
      <c r="F90" s="157"/>
      <c r="G90" s="157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115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idden="1" outlineLevel="3" x14ac:dyDescent="0.2">
      <c r="A91" s="154"/>
      <c r="B91" s="155"/>
      <c r="C91" s="186" t="s">
        <v>119</v>
      </c>
      <c r="D91" s="158"/>
      <c r="E91" s="159">
        <v>405.6</v>
      </c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115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idden="1" outlineLevel="3" x14ac:dyDescent="0.2">
      <c r="A92" s="154"/>
      <c r="B92" s="155"/>
      <c r="C92" s="186" t="s">
        <v>120</v>
      </c>
      <c r="D92" s="158"/>
      <c r="E92" s="159">
        <v>120.12</v>
      </c>
      <c r="F92" s="157"/>
      <c r="G92" s="157"/>
      <c r="H92" s="157"/>
      <c r="I92" s="157"/>
      <c r="J92" s="157"/>
      <c r="K92" s="157"/>
      <c r="L92" s="157"/>
      <c r="M92" s="157"/>
      <c r="N92" s="156"/>
      <c r="O92" s="156"/>
      <c r="P92" s="156"/>
      <c r="Q92" s="156"/>
      <c r="R92" s="157"/>
      <c r="S92" s="157"/>
      <c r="T92" s="157"/>
      <c r="U92" s="157"/>
      <c r="V92" s="157"/>
      <c r="W92" s="157"/>
      <c r="X92" s="157"/>
      <c r="Y92" s="157"/>
      <c r="Z92" s="147"/>
      <c r="AA92" s="147"/>
      <c r="AB92" s="147"/>
      <c r="AC92" s="147"/>
      <c r="AD92" s="147"/>
      <c r="AE92" s="147"/>
      <c r="AF92" s="147"/>
      <c r="AG92" s="147" t="s">
        <v>115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idden="1" outlineLevel="3" x14ac:dyDescent="0.2">
      <c r="A93" s="154"/>
      <c r="B93" s="155"/>
      <c r="C93" s="186" t="s">
        <v>121</v>
      </c>
      <c r="D93" s="158"/>
      <c r="E93" s="159">
        <v>153.19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115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idden="1" outlineLevel="3" x14ac:dyDescent="0.2">
      <c r="A94" s="154"/>
      <c r="B94" s="155"/>
      <c r="C94" s="186" t="s">
        <v>122</v>
      </c>
      <c r="D94" s="158"/>
      <c r="E94" s="159">
        <v>20.350000000000001</v>
      </c>
      <c r="F94" s="157"/>
      <c r="G94" s="157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57"/>
      <c r="Z94" s="147"/>
      <c r="AA94" s="147"/>
      <c r="AB94" s="147"/>
      <c r="AC94" s="147"/>
      <c r="AD94" s="147"/>
      <c r="AE94" s="147"/>
      <c r="AF94" s="147"/>
      <c r="AG94" s="147" t="s">
        <v>115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idden="1" outlineLevel="3" x14ac:dyDescent="0.2">
      <c r="A95" s="154"/>
      <c r="B95" s="155"/>
      <c r="C95" s="186" t="s">
        <v>123</v>
      </c>
      <c r="D95" s="158"/>
      <c r="E95" s="159">
        <v>477.4</v>
      </c>
      <c r="F95" s="157"/>
      <c r="G95" s="157"/>
      <c r="H95" s="157"/>
      <c r="I95" s="157"/>
      <c r="J95" s="157"/>
      <c r="K95" s="157"/>
      <c r="L95" s="157"/>
      <c r="M95" s="157"/>
      <c r="N95" s="156"/>
      <c r="O95" s="156"/>
      <c r="P95" s="156"/>
      <c r="Q95" s="156"/>
      <c r="R95" s="157"/>
      <c r="S95" s="157"/>
      <c r="T95" s="157"/>
      <c r="U95" s="157"/>
      <c r="V95" s="157"/>
      <c r="W95" s="157"/>
      <c r="X95" s="157"/>
      <c r="Y95" s="157"/>
      <c r="Z95" s="147"/>
      <c r="AA95" s="147"/>
      <c r="AB95" s="147"/>
      <c r="AC95" s="147"/>
      <c r="AD95" s="147"/>
      <c r="AE95" s="147"/>
      <c r="AF95" s="147"/>
      <c r="AG95" s="147" t="s">
        <v>115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idden="1" outlineLevel="3" x14ac:dyDescent="0.2">
      <c r="A96" s="154"/>
      <c r="B96" s="155"/>
      <c r="C96" s="186" t="s">
        <v>124</v>
      </c>
      <c r="D96" s="158"/>
      <c r="E96" s="159">
        <v>7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115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idden="1" outlineLevel="3" x14ac:dyDescent="0.2">
      <c r="A97" s="154"/>
      <c r="B97" s="155"/>
      <c r="C97" s="186" t="s">
        <v>125</v>
      </c>
      <c r="D97" s="158"/>
      <c r="E97" s="159">
        <v>165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115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idden="1" outlineLevel="3" x14ac:dyDescent="0.2">
      <c r="A98" s="154"/>
      <c r="B98" s="155"/>
      <c r="C98" s="187" t="s">
        <v>126</v>
      </c>
      <c r="D98" s="160"/>
      <c r="E98" s="161">
        <v>1743.5</v>
      </c>
      <c r="F98" s="157"/>
      <c r="G98" s="157"/>
      <c r="H98" s="157"/>
      <c r="I98" s="157"/>
      <c r="J98" s="157"/>
      <c r="K98" s="157"/>
      <c r="L98" s="157"/>
      <c r="M98" s="157"/>
      <c r="N98" s="156"/>
      <c r="O98" s="156"/>
      <c r="P98" s="156"/>
      <c r="Q98" s="156"/>
      <c r="R98" s="157"/>
      <c r="S98" s="157"/>
      <c r="T98" s="157"/>
      <c r="U98" s="157"/>
      <c r="V98" s="157"/>
      <c r="W98" s="157"/>
      <c r="X98" s="157"/>
      <c r="Y98" s="157"/>
      <c r="Z98" s="147"/>
      <c r="AA98" s="147"/>
      <c r="AB98" s="147"/>
      <c r="AC98" s="147"/>
      <c r="AD98" s="147"/>
      <c r="AE98" s="147"/>
      <c r="AF98" s="147"/>
      <c r="AG98" s="147" t="s">
        <v>115</v>
      </c>
      <c r="AH98" s="147">
        <v>1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idden="1" outlineLevel="3" x14ac:dyDescent="0.2">
      <c r="A99" s="154"/>
      <c r="B99" s="155"/>
      <c r="C99" s="186" t="s">
        <v>127</v>
      </c>
      <c r="D99" s="158"/>
      <c r="E99" s="159">
        <v>-307.14999999999998</v>
      </c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115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idden="1" outlineLevel="3" x14ac:dyDescent="0.2">
      <c r="A100" s="154"/>
      <c r="B100" s="155"/>
      <c r="C100" s="187" t="s">
        <v>126</v>
      </c>
      <c r="D100" s="160"/>
      <c r="E100" s="161">
        <v>-307.14999999999998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115</v>
      </c>
      <c r="AH100" s="147">
        <v>1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collapsed="1" x14ac:dyDescent="0.2">
      <c r="A101" s="170">
        <v>10</v>
      </c>
      <c r="B101" s="171" t="s">
        <v>173</v>
      </c>
      <c r="C101" s="185" t="s">
        <v>363</v>
      </c>
      <c r="D101" s="172" t="s">
        <v>131</v>
      </c>
      <c r="E101" s="173">
        <v>145.82</v>
      </c>
      <c r="F101" s="174"/>
      <c r="G101" s="175">
        <f>ROUND(E101*F101,2)</f>
        <v>0</v>
      </c>
      <c r="H101" s="174"/>
      <c r="I101" s="175">
        <f>ROUND(E101*H101,2)</f>
        <v>0</v>
      </c>
      <c r="J101" s="174"/>
      <c r="K101" s="175">
        <f>ROUND(E101*J101,2)</f>
        <v>0</v>
      </c>
      <c r="L101" s="175">
        <v>21</v>
      </c>
      <c r="M101" s="175">
        <f>G101*(1+L101/100)</f>
        <v>0</v>
      </c>
      <c r="N101" s="173">
        <v>2.1000000000000001E-4</v>
      </c>
      <c r="O101" s="173">
        <f>ROUND(E101*N101,2)</f>
        <v>0.03</v>
      </c>
      <c r="P101" s="173">
        <v>0</v>
      </c>
      <c r="Q101" s="173">
        <f>ROUND(E101*P101,2)</f>
        <v>0</v>
      </c>
      <c r="R101" s="175"/>
      <c r="S101" s="175" t="s">
        <v>109</v>
      </c>
      <c r="T101" s="175" t="s">
        <v>110</v>
      </c>
      <c r="U101" s="175">
        <v>0.21360000000000001</v>
      </c>
      <c r="V101" s="175">
        <f>ROUND(E101*U101,2)</f>
        <v>31.15</v>
      </c>
      <c r="W101" s="175"/>
      <c r="X101" s="176" t="s">
        <v>111</v>
      </c>
      <c r="Y101" s="157" t="s">
        <v>112</v>
      </c>
      <c r="Z101" s="147"/>
      <c r="AA101" s="147"/>
      <c r="AB101" s="147"/>
      <c r="AC101" s="147"/>
      <c r="AD101" s="147"/>
      <c r="AE101" s="147"/>
      <c r="AF101" s="147"/>
      <c r="AG101" s="147" t="s">
        <v>113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22.5" hidden="1" outlineLevel="2" x14ac:dyDescent="0.2">
      <c r="A102" s="154"/>
      <c r="B102" s="155"/>
      <c r="C102" s="186" t="s">
        <v>133</v>
      </c>
      <c r="D102" s="158"/>
      <c r="E102" s="159">
        <v>145.82</v>
      </c>
      <c r="F102" s="157"/>
      <c r="G102" s="157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57"/>
      <c r="Z102" s="147"/>
      <c r="AA102" s="147"/>
      <c r="AB102" s="147"/>
      <c r="AC102" s="147"/>
      <c r="AD102" s="147"/>
      <c r="AE102" s="147"/>
      <c r="AF102" s="147"/>
      <c r="AG102" s="147" t="s">
        <v>115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idden="1" outlineLevel="3" x14ac:dyDescent="0.2">
      <c r="A103" s="154"/>
      <c r="B103" s="155"/>
      <c r="C103" s="187" t="s">
        <v>126</v>
      </c>
      <c r="D103" s="160"/>
      <c r="E103" s="161">
        <v>145.82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115</v>
      </c>
      <c r="AH103" s="147">
        <v>1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collapsed="1" x14ac:dyDescent="0.2">
      <c r="A104" s="170">
        <v>11</v>
      </c>
      <c r="B104" s="171" t="s">
        <v>174</v>
      </c>
      <c r="C104" s="185" t="s">
        <v>175</v>
      </c>
      <c r="D104" s="172" t="s">
        <v>131</v>
      </c>
      <c r="E104" s="173">
        <v>553.80999999999995</v>
      </c>
      <c r="F104" s="174"/>
      <c r="G104" s="175">
        <f>ROUND(E104*F104,2)</f>
        <v>0</v>
      </c>
      <c r="H104" s="174"/>
      <c r="I104" s="175">
        <f>ROUND(E104*H104,2)</f>
        <v>0</v>
      </c>
      <c r="J104" s="174"/>
      <c r="K104" s="175">
        <f>ROUND(E104*J104,2)</f>
        <v>0</v>
      </c>
      <c r="L104" s="175">
        <v>21</v>
      </c>
      <c r="M104" s="175">
        <f>G104*(1+L104/100)</f>
        <v>0</v>
      </c>
      <c r="N104" s="173">
        <v>2.0000000000000002E-5</v>
      </c>
      <c r="O104" s="173">
        <f>ROUND(E104*N104,2)</f>
        <v>0.01</v>
      </c>
      <c r="P104" s="173">
        <v>0</v>
      </c>
      <c r="Q104" s="173">
        <f>ROUND(E104*P104,2)</f>
        <v>0</v>
      </c>
      <c r="R104" s="175"/>
      <c r="S104" s="175" t="s">
        <v>109</v>
      </c>
      <c r="T104" s="175" t="s">
        <v>110</v>
      </c>
      <c r="U104" s="175">
        <v>0.16</v>
      </c>
      <c r="V104" s="175">
        <f>ROUND(E104*U104,2)</f>
        <v>88.61</v>
      </c>
      <c r="W104" s="175"/>
      <c r="X104" s="176" t="s">
        <v>111</v>
      </c>
      <c r="Y104" s="157" t="s">
        <v>112</v>
      </c>
      <c r="Z104" s="147"/>
      <c r="AA104" s="147"/>
      <c r="AB104" s="147"/>
      <c r="AC104" s="147"/>
      <c r="AD104" s="147"/>
      <c r="AE104" s="147"/>
      <c r="AF104" s="147"/>
      <c r="AG104" s="147" t="s">
        <v>113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hidden="1" outlineLevel="2" collapsed="1" x14ac:dyDescent="0.2">
      <c r="A105" s="154"/>
      <c r="B105" s="155"/>
      <c r="C105" s="186" t="s">
        <v>146</v>
      </c>
      <c r="D105" s="158"/>
      <c r="E105" s="159">
        <v>141.4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115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idden="1" outlineLevel="3" x14ac:dyDescent="0.2">
      <c r="A106" s="154"/>
      <c r="B106" s="155"/>
      <c r="C106" s="186" t="s">
        <v>147</v>
      </c>
      <c r="D106" s="158"/>
      <c r="E106" s="159">
        <v>12.28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115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idden="1" outlineLevel="3" x14ac:dyDescent="0.2">
      <c r="A107" s="154"/>
      <c r="B107" s="155"/>
      <c r="C107" s="186" t="s">
        <v>148</v>
      </c>
      <c r="D107" s="158"/>
      <c r="E107" s="159">
        <v>17.84</v>
      </c>
      <c r="F107" s="157"/>
      <c r="G107" s="157"/>
      <c r="H107" s="157"/>
      <c r="I107" s="157"/>
      <c r="J107" s="157"/>
      <c r="K107" s="157"/>
      <c r="L107" s="157"/>
      <c r="M107" s="157"/>
      <c r="N107" s="156"/>
      <c r="O107" s="156"/>
      <c r="P107" s="156"/>
      <c r="Q107" s="156"/>
      <c r="R107" s="157"/>
      <c r="S107" s="157"/>
      <c r="T107" s="157"/>
      <c r="U107" s="157"/>
      <c r="V107" s="157"/>
      <c r="W107" s="157"/>
      <c r="X107" s="157"/>
      <c r="Y107" s="157"/>
      <c r="Z107" s="147"/>
      <c r="AA107" s="147"/>
      <c r="AB107" s="147"/>
      <c r="AC107" s="147"/>
      <c r="AD107" s="147"/>
      <c r="AE107" s="147"/>
      <c r="AF107" s="147"/>
      <c r="AG107" s="147" t="s">
        <v>115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idden="1" outlineLevel="3" x14ac:dyDescent="0.2">
      <c r="A108" s="154"/>
      <c r="B108" s="155"/>
      <c r="C108" s="186" t="s">
        <v>149</v>
      </c>
      <c r="D108" s="158"/>
      <c r="E108" s="159">
        <v>28.35</v>
      </c>
      <c r="F108" s="157"/>
      <c r="G108" s="157"/>
      <c r="H108" s="157"/>
      <c r="I108" s="157"/>
      <c r="J108" s="157"/>
      <c r="K108" s="157"/>
      <c r="L108" s="157"/>
      <c r="M108" s="157"/>
      <c r="N108" s="156"/>
      <c r="O108" s="156"/>
      <c r="P108" s="156"/>
      <c r="Q108" s="156"/>
      <c r="R108" s="157"/>
      <c r="S108" s="157"/>
      <c r="T108" s="157"/>
      <c r="U108" s="157"/>
      <c r="V108" s="157"/>
      <c r="W108" s="157"/>
      <c r="X108" s="157"/>
      <c r="Y108" s="157"/>
      <c r="Z108" s="147"/>
      <c r="AA108" s="147"/>
      <c r="AB108" s="147"/>
      <c r="AC108" s="147"/>
      <c r="AD108" s="147"/>
      <c r="AE108" s="147"/>
      <c r="AF108" s="147"/>
      <c r="AG108" s="147" t="s">
        <v>115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hidden="1" outlineLevel="3" x14ac:dyDescent="0.2">
      <c r="A109" s="154"/>
      <c r="B109" s="155"/>
      <c r="C109" s="186" t="s">
        <v>150</v>
      </c>
      <c r="D109" s="158"/>
      <c r="E109" s="159">
        <v>6.66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115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hidden="1" outlineLevel="3" x14ac:dyDescent="0.2">
      <c r="A110" s="154"/>
      <c r="B110" s="155"/>
      <c r="C110" s="186" t="s">
        <v>151</v>
      </c>
      <c r="D110" s="158"/>
      <c r="E110" s="159">
        <v>46.62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115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hidden="1" outlineLevel="3" x14ac:dyDescent="0.2">
      <c r="A111" s="154"/>
      <c r="B111" s="155"/>
      <c r="C111" s="186" t="s">
        <v>152</v>
      </c>
      <c r="D111" s="158"/>
      <c r="E111" s="159">
        <v>34.65</v>
      </c>
      <c r="F111" s="157"/>
      <c r="G111" s="157"/>
      <c r="H111" s="157"/>
      <c r="I111" s="157"/>
      <c r="J111" s="157"/>
      <c r="K111" s="157"/>
      <c r="L111" s="157"/>
      <c r="M111" s="157"/>
      <c r="N111" s="156"/>
      <c r="O111" s="156"/>
      <c r="P111" s="156"/>
      <c r="Q111" s="156"/>
      <c r="R111" s="157"/>
      <c r="S111" s="157"/>
      <c r="T111" s="157"/>
      <c r="U111" s="157"/>
      <c r="V111" s="157"/>
      <c r="W111" s="157"/>
      <c r="X111" s="157"/>
      <c r="Y111" s="157"/>
      <c r="Z111" s="147"/>
      <c r="AA111" s="147"/>
      <c r="AB111" s="147"/>
      <c r="AC111" s="147"/>
      <c r="AD111" s="147"/>
      <c r="AE111" s="147"/>
      <c r="AF111" s="147"/>
      <c r="AG111" s="147" t="s">
        <v>115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idden="1" outlineLevel="3" x14ac:dyDescent="0.2">
      <c r="A112" s="154"/>
      <c r="B112" s="155"/>
      <c r="C112" s="186" t="s">
        <v>153</v>
      </c>
      <c r="D112" s="158"/>
      <c r="E112" s="159">
        <v>60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115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idden="1" outlineLevel="3" x14ac:dyDescent="0.2">
      <c r="A113" s="154"/>
      <c r="B113" s="155"/>
      <c r="C113" s="186" t="s">
        <v>154</v>
      </c>
      <c r="D113" s="158"/>
      <c r="E113" s="159">
        <v>13.41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115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idden="1" outlineLevel="3" x14ac:dyDescent="0.2">
      <c r="A114" s="154"/>
      <c r="B114" s="155"/>
      <c r="C114" s="186" t="s">
        <v>155</v>
      </c>
      <c r="D114" s="158"/>
      <c r="E114" s="159">
        <v>10.32</v>
      </c>
      <c r="F114" s="157"/>
      <c r="G114" s="157"/>
      <c r="H114" s="157"/>
      <c r="I114" s="157"/>
      <c r="J114" s="157"/>
      <c r="K114" s="157"/>
      <c r="L114" s="157"/>
      <c r="M114" s="157"/>
      <c r="N114" s="156"/>
      <c r="O114" s="156"/>
      <c r="P114" s="156"/>
      <c r="Q114" s="156"/>
      <c r="R114" s="157"/>
      <c r="S114" s="157"/>
      <c r="T114" s="157"/>
      <c r="U114" s="157"/>
      <c r="V114" s="157"/>
      <c r="W114" s="157"/>
      <c r="X114" s="157"/>
      <c r="Y114" s="157"/>
      <c r="Z114" s="147"/>
      <c r="AA114" s="147"/>
      <c r="AB114" s="147"/>
      <c r="AC114" s="147"/>
      <c r="AD114" s="147"/>
      <c r="AE114" s="147"/>
      <c r="AF114" s="147"/>
      <c r="AG114" s="147" t="s">
        <v>115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idden="1" outlineLevel="3" x14ac:dyDescent="0.2">
      <c r="A115" s="154"/>
      <c r="B115" s="155"/>
      <c r="C115" s="186" t="s">
        <v>156</v>
      </c>
      <c r="D115" s="158"/>
      <c r="E115" s="159">
        <v>8.64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115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idden="1" outlineLevel="3" x14ac:dyDescent="0.2">
      <c r="A116" s="154"/>
      <c r="B116" s="155"/>
      <c r="C116" s="186" t="s">
        <v>157</v>
      </c>
      <c r="D116" s="158"/>
      <c r="E116" s="159">
        <v>38.64</v>
      </c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115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hidden="1" outlineLevel="3" x14ac:dyDescent="0.2">
      <c r="A117" s="154"/>
      <c r="B117" s="155"/>
      <c r="C117" s="187" t="s">
        <v>126</v>
      </c>
      <c r="D117" s="160"/>
      <c r="E117" s="161">
        <v>418.81</v>
      </c>
      <c r="F117" s="157"/>
      <c r="G117" s="157"/>
      <c r="H117" s="157"/>
      <c r="I117" s="157"/>
      <c r="J117" s="157"/>
      <c r="K117" s="157"/>
      <c r="L117" s="157"/>
      <c r="M117" s="157"/>
      <c r="N117" s="156"/>
      <c r="O117" s="156"/>
      <c r="P117" s="156"/>
      <c r="Q117" s="156"/>
      <c r="R117" s="157"/>
      <c r="S117" s="157"/>
      <c r="T117" s="157"/>
      <c r="U117" s="157"/>
      <c r="V117" s="157"/>
      <c r="W117" s="157"/>
      <c r="X117" s="157"/>
      <c r="Y117" s="157"/>
      <c r="Z117" s="147"/>
      <c r="AA117" s="147"/>
      <c r="AB117" s="147"/>
      <c r="AC117" s="147"/>
      <c r="AD117" s="147"/>
      <c r="AE117" s="147"/>
      <c r="AF117" s="147"/>
      <c r="AG117" s="147" t="s">
        <v>115</v>
      </c>
      <c r="AH117" s="147">
        <v>1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ht="22.5" hidden="1" outlineLevel="3" x14ac:dyDescent="0.2">
      <c r="A118" s="154"/>
      <c r="B118" s="155"/>
      <c r="C118" s="186" t="s">
        <v>176</v>
      </c>
      <c r="D118" s="158"/>
      <c r="E118" s="159">
        <v>135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115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idden="1" outlineLevel="3" x14ac:dyDescent="0.2">
      <c r="A119" s="154"/>
      <c r="B119" s="155"/>
      <c r="C119" s="187" t="s">
        <v>126</v>
      </c>
      <c r="D119" s="160"/>
      <c r="E119" s="161">
        <v>135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115</v>
      </c>
      <c r="AH119" s="147">
        <v>1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collapsed="1" x14ac:dyDescent="0.2">
      <c r="A120" s="170">
        <v>12</v>
      </c>
      <c r="B120" s="171" t="s">
        <v>177</v>
      </c>
      <c r="C120" s="185" t="s">
        <v>178</v>
      </c>
      <c r="D120" s="172" t="s">
        <v>131</v>
      </c>
      <c r="E120" s="173">
        <v>127.6</v>
      </c>
      <c r="F120" s="174"/>
      <c r="G120" s="175">
        <f>ROUND(E120*F120,2)</f>
        <v>0</v>
      </c>
      <c r="H120" s="174"/>
      <c r="I120" s="175">
        <f>ROUND(E120*H120,2)</f>
        <v>0</v>
      </c>
      <c r="J120" s="174"/>
      <c r="K120" s="175">
        <f>ROUND(E120*J120,2)</f>
        <v>0</v>
      </c>
      <c r="L120" s="175">
        <v>21</v>
      </c>
      <c r="M120" s="175">
        <f>G120*(1+L120/100)</f>
        <v>0</v>
      </c>
      <c r="N120" s="173">
        <v>6.9999999999999994E-5</v>
      </c>
      <c r="O120" s="173">
        <f>ROUND(E120*N120,2)</f>
        <v>0.01</v>
      </c>
      <c r="P120" s="173">
        <v>0</v>
      </c>
      <c r="Q120" s="173">
        <f>ROUND(E120*P120,2)</f>
        <v>0</v>
      </c>
      <c r="R120" s="175"/>
      <c r="S120" s="175" t="s">
        <v>109</v>
      </c>
      <c r="T120" s="175" t="s">
        <v>110</v>
      </c>
      <c r="U120" s="175">
        <v>0.16</v>
      </c>
      <c r="V120" s="175">
        <f>ROUND(E120*U120,2)</f>
        <v>20.420000000000002</v>
      </c>
      <c r="W120" s="175"/>
      <c r="X120" s="176" t="s">
        <v>111</v>
      </c>
      <c r="Y120" s="157" t="s">
        <v>112</v>
      </c>
      <c r="Z120" s="147"/>
      <c r="AA120" s="147"/>
      <c r="AB120" s="147"/>
      <c r="AC120" s="147"/>
      <c r="AD120" s="147"/>
      <c r="AE120" s="147"/>
      <c r="AF120" s="147"/>
      <c r="AG120" s="147" t="s">
        <v>113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idden="1" outlineLevel="2" collapsed="1" x14ac:dyDescent="0.2">
      <c r="A121" s="154"/>
      <c r="B121" s="155"/>
      <c r="C121" s="186" t="s">
        <v>179</v>
      </c>
      <c r="D121" s="158"/>
      <c r="E121" s="159">
        <v>65.8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115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hidden="1" outlineLevel="3" x14ac:dyDescent="0.2">
      <c r="A122" s="154"/>
      <c r="B122" s="155"/>
      <c r="C122" s="186" t="s">
        <v>180</v>
      </c>
      <c r="D122" s="158"/>
      <c r="E122" s="159">
        <v>9.4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115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idden="1" outlineLevel="3" x14ac:dyDescent="0.2">
      <c r="A123" s="154"/>
      <c r="B123" s="155"/>
      <c r="C123" s="186" t="s">
        <v>181</v>
      </c>
      <c r="D123" s="158"/>
      <c r="E123" s="159">
        <v>2.8</v>
      </c>
      <c r="F123" s="157"/>
      <c r="G123" s="157"/>
      <c r="H123" s="157"/>
      <c r="I123" s="157"/>
      <c r="J123" s="157"/>
      <c r="K123" s="157"/>
      <c r="L123" s="157"/>
      <c r="M123" s="157"/>
      <c r="N123" s="156"/>
      <c r="O123" s="156"/>
      <c r="P123" s="156"/>
      <c r="Q123" s="156"/>
      <c r="R123" s="157"/>
      <c r="S123" s="157"/>
      <c r="T123" s="157"/>
      <c r="U123" s="157"/>
      <c r="V123" s="157"/>
      <c r="W123" s="157"/>
      <c r="X123" s="157"/>
      <c r="Y123" s="157"/>
      <c r="Z123" s="147"/>
      <c r="AA123" s="147"/>
      <c r="AB123" s="147"/>
      <c r="AC123" s="147"/>
      <c r="AD123" s="147"/>
      <c r="AE123" s="147"/>
      <c r="AF123" s="147"/>
      <c r="AG123" s="147" t="s">
        <v>115</v>
      </c>
      <c r="AH123" s="147">
        <v>0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hidden="1" outlineLevel="3" x14ac:dyDescent="0.2">
      <c r="A124" s="154"/>
      <c r="B124" s="155"/>
      <c r="C124" s="186" t="s">
        <v>182</v>
      </c>
      <c r="D124" s="158"/>
      <c r="E124" s="159">
        <v>9.4499999999999993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115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idden="1" outlineLevel="3" x14ac:dyDescent="0.2">
      <c r="A125" s="154"/>
      <c r="B125" s="155"/>
      <c r="C125" s="186" t="s">
        <v>183</v>
      </c>
      <c r="D125" s="158"/>
      <c r="E125" s="159">
        <v>27.58</v>
      </c>
      <c r="F125" s="157"/>
      <c r="G125" s="157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7"/>
      <c r="AA125" s="147"/>
      <c r="AB125" s="147"/>
      <c r="AC125" s="147"/>
      <c r="AD125" s="147"/>
      <c r="AE125" s="147"/>
      <c r="AF125" s="147"/>
      <c r="AG125" s="147" t="s">
        <v>115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hidden="1" outlineLevel="3" x14ac:dyDescent="0.2">
      <c r="A126" s="154"/>
      <c r="B126" s="155"/>
      <c r="C126" s="186" t="s">
        <v>184</v>
      </c>
      <c r="D126" s="158"/>
      <c r="E126" s="159">
        <v>10.35</v>
      </c>
      <c r="F126" s="157"/>
      <c r="G126" s="157"/>
      <c r="H126" s="157"/>
      <c r="I126" s="157"/>
      <c r="J126" s="157"/>
      <c r="K126" s="157"/>
      <c r="L126" s="157"/>
      <c r="M126" s="157"/>
      <c r="N126" s="156"/>
      <c r="O126" s="156"/>
      <c r="P126" s="156"/>
      <c r="Q126" s="156"/>
      <c r="R126" s="157"/>
      <c r="S126" s="157"/>
      <c r="T126" s="157"/>
      <c r="U126" s="157"/>
      <c r="V126" s="157"/>
      <c r="W126" s="157"/>
      <c r="X126" s="157"/>
      <c r="Y126" s="157"/>
      <c r="Z126" s="147"/>
      <c r="AA126" s="147"/>
      <c r="AB126" s="147"/>
      <c r="AC126" s="147"/>
      <c r="AD126" s="147"/>
      <c r="AE126" s="147"/>
      <c r="AF126" s="147"/>
      <c r="AG126" s="147" t="s">
        <v>115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hidden="1" outlineLevel="3" x14ac:dyDescent="0.2">
      <c r="A127" s="154"/>
      <c r="B127" s="155"/>
      <c r="C127" s="186" t="s">
        <v>185</v>
      </c>
      <c r="D127" s="158"/>
      <c r="E127" s="159">
        <v>2.2200000000000002</v>
      </c>
      <c r="F127" s="157"/>
      <c r="G127" s="157"/>
      <c r="H127" s="157"/>
      <c r="I127" s="157"/>
      <c r="J127" s="157"/>
      <c r="K127" s="157"/>
      <c r="L127" s="157"/>
      <c r="M127" s="157"/>
      <c r="N127" s="156"/>
      <c r="O127" s="156"/>
      <c r="P127" s="156"/>
      <c r="Q127" s="156"/>
      <c r="R127" s="157"/>
      <c r="S127" s="157"/>
      <c r="T127" s="157"/>
      <c r="U127" s="157"/>
      <c r="V127" s="157"/>
      <c r="W127" s="157"/>
      <c r="X127" s="157"/>
      <c r="Y127" s="157"/>
      <c r="Z127" s="147"/>
      <c r="AA127" s="147"/>
      <c r="AB127" s="147"/>
      <c r="AC127" s="147"/>
      <c r="AD127" s="147"/>
      <c r="AE127" s="147"/>
      <c r="AF127" s="147"/>
      <c r="AG127" s="147" t="s">
        <v>115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hidden="1" outlineLevel="3" x14ac:dyDescent="0.2">
      <c r="A128" s="154"/>
      <c r="B128" s="155"/>
      <c r="C128" s="187" t="s">
        <v>126</v>
      </c>
      <c r="D128" s="160"/>
      <c r="E128" s="161">
        <v>127.6</v>
      </c>
      <c r="F128" s="157"/>
      <c r="G128" s="157"/>
      <c r="H128" s="157"/>
      <c r="I128" s="157"/>
      <c r="J128" s="157"/>
      <c r="K128" s="157"/>
      <c r="L128" s="157"/>
      <c r="M128" s="157"/>
      <c r="N128" s="156"/>
      <c r="O128" s="156"/>
      <c r="P128" s="156"/>
      <c r="Q128" s="156"/>
      <c r="R128" s="157"/>
      <c r="S128" s="157"/>
      <c r="T128" s="157"/>
      <c r="U128" s="157"/>
      <c r="V128" s="157"/>
      <c r="W128" s="157"/>
      <c r="X128" s="157"/>
      <c r="Y128" s="157"/>
      <c r="Z128" s="147"/>
      <c r="AA128" s="147"/>
      <c r="AB128" s="147"/>
      <c r="AC128" s="147"/>
      <c r="AD128" s="147"/>
      <c r="AE128" s="147"/>
      <c r="AF128" s="147"/>
      <c r="AG128" s="147" t="s">
        <v>115</v>
      </c>
      <c r="AH128" s="147">
        <v>1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collapsed="1" x14ac:dyDescent="0.2">
      <c r="A129" s="170">
        <v>13</v>
      </c>
      <c r="B129" s="171" t="s">
        <v>186</v>
      </c>
      <c r="C129" s="185" t="s">
        <v>187</v>
      </c>
      <c r="D129" s="172" t="s">
        <v>108</v>
      </c>
      <c r="E129" s="173">
        <v>1436.3502000000001</v>
      </c>
      <c r="F129" s="174"/>
      <c r="G129" s="175">
        <f>ROUND(E129*F129,2)</f>
        <v>0</v>
      </c>
      <c r="H129" s="174"/>
      <c r="I129" s="175">
        <f>ROUND(E129*H129,2)</f>
        <v>0</v>
      </c>
      <c r="J129" s="174"/>
      <c r="K129" s="175">
        <f>ROUND(E129*J129,2)</f>
        <v>0</v>
      </c>
      <c r="L129" s="175">
        <v>21</v>
      </c>
      <c r="M129" s="175">
        <f>G129*(1+L129/100)</f>
        <v>0</v>
      </c>
      <c r="N129" s="173">
        <v>2.0000000000000002E-5</v>
      </c>
      <c r="O129" s="173">
        <f>ROUND(E129*N129,2)</f>
        <v>0.03</v>
      </c>
      <c r="P129" s="173">
        <v>0</v>
      </c>
      <c r="Q129" s="173">
        <f>ROUND(E129*P129,2)</f>
        <v>0</v>
      </c>
      <c r="R129" s="175"/>
      <c r="S129" s="175" t="s">
        <v>109</v>
      </c>
      <c r="T129" s="175" t="s">
        <v>110</v>
      </c>
      <c r="U129" s="175">
        <v>0.11</v>
      </c>
      <c r="V129" s="175">
        <f>ROUND(E129*U129,2)</f>
        <v>158</v>
      </c>
      <c r="W129" s="175"/>
      <c r="X129" s="176" t="s">
        <v>111</v>
      </c>
      <c r="Y129" s="157" t="s">
        <v>112</v>
      </c>
      <c r="Z129" s="147"/>
      <c r="AA129" s="147"/>
      <c r="AB129" s="147"/>
      <c r="AC129" s="147"/>
      <c r="AD129" s="147"/>
      <c r="AE129" s="147"/>
      <c r="AF129" s="147"/>
      <c r="AG129" s="147" t="s">
        <v>113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hidden="1" outlineLevel="2" collapsed="1" x14ac:dyDescent="0.2">
      <c r="A130" s="154"/>
      <c r="B130" s="155"/>
      <c r="C130" s="186" t="s">
        <v>114</v>
      </c>
      <c r="D130" s="158"/>
      <c r="E130" s="159">
        <v>74.099999999999994</v>
      </c>
      <c r="F130" s="157"/>
      <c r="G130" s="157"/>
      <c r="H130" s="157"/>
      <c r="I130" s="157"/>
      <c r="J130" s="157"/>
      <c r="K130" s="157"/>
      <c r="L130" s="157"/>
      <c r="M130" s="157"/>
      <c r="N130" s="156"/>
      <c r="O130" s="156"/>
      <c r="P130" s="156"/>
      <c r="Q130" s="156"/>
      <c r="R130" s="157"/>
      <c r="S130" s="157"/>
      <c r="T130" s="157"/>
      <c r="U130" s="157"/>
      <c r="V130" s="157"/>
      <c r="W130" s="157"/>
      <c r="X130" s="157"/>
      <c r="Y130" s="157"/>
      <c r="Z130" s="147"/>
      <c r="AA130" s="147"/>
      <c r="AB130" s="147"/>
      <c r="AC130" s="147"/>
      <c r="AD130" s="147"/>
      <c r="AE130" s="147"/>
      <c r="AF130" s="147"/>
      <c r="AG130" s="147" t="s">
        <v>115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idden="1" outlineLevel="3" x14ac:dyDescent="0.2">
      <c r="A131" s="154"/>
      <c r="B131" s="155"/>
      <c r="C131" s="186" t="s">
        <v>116</v>
      </c>
      <c r="D131" s="158"/>
      <c r="E131" s="159">
        <v>62.41</v>
      </c>
      <c r="F131" s="157"/>
      <c r="G131" s="157"/>
      <c r="H131" s="157"/>
      <c r="I131" s="157"/>
      <c r="J131" s="157"/>
      <c r="K131" s="157"/>
      <c r="L131" s="157"/>
      <c r="M131" s="157"/>
      <c r="N131" s="156"/>
      <c r="O131" s="156"/>
      <c r="P131" s="156"/>
      <c r="Q131" s="156"/>
      <c r="R131" s="157"/>
      <c r="S131" s="157"/>
      <c r="T131" s="157"/>
      <c r="U131" s="157"/>
      <c r="V131" s="157"/>
      <c r="W131" s="157"/>
      <c r="X131" s="157"/>
      <c r="Y131" s="157"/>
      <c r="Z131" s="147"/>
      <c r="AA131" s="147"/>
      <c r="AB131" s="147"/>
      <c r="AC131" s="147"/>
      <c r="AD131" s="147"/>
      <c r="AE131" s="147"/>
      <c r="AF131" s="147"/>
      <c r="AG131" s="147" t="s">
        <v>115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idden="1" outlineLevel="3" x14ac:dyDescent="0.2">
      <c r="A132" s="154"/>
      <c r="B132" s="155"/>
      <c r="C132" s="186" t="s">
        <v>117</v>
      </c>
      <c r="D132" s="158"/>
      <c r="E132" s="159">
        <v>208.32</v>
      </c>
      <c r="F132" s="157"/>
      <c r="G132" s="157"/>
      <c r="H132" s="157"/>
      <c r="I132" s="157"/>
      <c r="J132" s="157"/>
      <c r="K132" s="157"/>
      <c r="L132" s="157"/>
      <c r="M132" s="157"/>
      <c r="N132" s="156"/>
      <c r="O132" s="156"/>
      <c r="P132" s="156"/>
      <c r="Q132" s="156"/>
      <c r="R132" s="157"/>
      <c r="S132" s="157"/>
      <c r="T132" s="157"/>
      <c r="U132" s="157"/>
      <c r="V132" s="157"/>
      <c r="W132" s="157"/>
      <c r="X132" s="157"/>
      <c r="Y132" s="157"/>
      <c r="Z132" s="147"/>
      <c r="AA132" s="147"/>
      <c r="AB132" s="147"/>
      <c r="AC132" s="147"/>
      <c r="AD132" s="147"/>
      <c r="AE132" s="147"/>
      <c r="AF132" s="147"/>
      <c r="AG132" s="147" t="s">
        <v>115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idden="1" outlineLevel="3" x14ac:dyDescent="0.2">
      <c r="A133" s="154"/>
      <c r="B133" s="155"/>
      <c r="C133" s="186" t="s">
        <v>118</v>
      </c>
      <c r="D133" s="158"/>
      <c r="E133" s="159">
        <v>50</v>
      </c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57"/>
      <c r="Z133" s="147"/>
      <c r="AA133" s="147"/>
      <c r="AB133" s="147"/>
      <c r="AC133" s="147"/>
      <c r="AD133" s="147"/>
      <c r="AE133" s="147"/>
      <c r="AF133" s="147"/>
      <c r="AG133" s="147" t="s">
        <v>115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hidden="1" outlineLevel="3" x14ac:dyDescent="0.2">
      <c r="A134" s="154"/>
      <c r="B134" s="155"/>
      <c r="C134" s="186" t="s">
        <v>119</v>
      </c>
      <c r="D134" s="158"/>
      <c r="E134" s="159">
        <v>405.6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115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hidden="1" outlineLevel="3" x14ac:dyDescent="0.2">
      <c r="A135" s="154"/>
      <c r="B135" s="155"/>
      <c r="C135" s="186" t="s">
        <v>120</v>
      </c>
      <c r="D135" s="158"/>
      <c r="E135" s="159">
        <v>120.12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115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hidden="1" outlineLevel="3" x14ac:dyDescent="0.2">
      <c r="A136" s="154"/>
      <c r="B136" s="155"/>
      <c r="C136" s="186" t="s">
        <v>121</v>
      </c>
      <c r="D136" s="158"/>
      <c r="E136" s="159">
        <v>153.19</v>
      </c>
      <c r="F136" s="157"/>
      <c r="G136" s="157"/>
      <c r="H136" s="157"/>
      <c r="I136" s="157"/>
      <c r="J136" s="157"/>
      <c r="K136" s="157"/>
      <c r="L136" s="157"/>
      <c r="M136" s="157"/>
      <c r="N136" s="156"/>
      <c r="O136" s="156"/>
      <c r="P136" s="156"/>
      <c r="Q136" s="156"/>
      <c r="R136" s="157"/>
      <c r="S136" s="157"/>
      <c r="T136" s="157"/>
      <c r="U136" s="157"/>
      <c r="V136" s="157"/>
      <c r="W136" s="157"/>
      <c r="X136" s="157"/>
      <c r="Y136" s="157"/>
      <c r="Z136" s="147"/>
      <c r="AA136" s="147"/>
      <c r="AB136" s="147"/>
      <c r="AC136" s="147"/>
      <c r="AD136" s="147"/>
      <c r="AE136" s="147"/>
      <c r="AF136" s="147"/>
      <c r="AG136" s="147" t="s">
        <v>115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hidden="1" outlineLevel="3" x14ac:dyDescent="0.2">
      <c r="A137" s="154"/>
      <c r="B137" s="155"/>
      <c r="C137" s="186" t="s">
        <v>122</v>
      </c>
      <c r="D137" s="158"/>
      <c r="E137" s="159">
        <v>20.350000000000001</v>
      </c>
      <c r="F137" s="157"/>
      <c r="G137" s="157"/>
      <c r="H137" s="157"/>
      <c r="I137" s="157"/>
      <c r="J137" s="157"/>
      <c r="K137" s="157"/>
      <c r="L137" s="157"/>
      <c r="M137" s="157"/>
      <c r="N137" s="156"/>
      <c r="O137" s="156"/>
      <c r="P137" s="156"/>
      <c r="Q137" s="156"/>
      <c r="R137" s="157"/>
      <c r="S137" s="157"/>
      <c r="T137" s="157"/>
      <c r="U137" s="157"/>
      <c r="V137" s="157"/>
      <c r="W137" s="157"/>
      <c r="X137" s="157"/>
      <c r="Y137" s="157"/>
      <c r="Z137" s="147"/>
      <c r="AA137" s="147"/>
      <c r="AB137" s="147"/>
      <c r="AC137" s="147"/>
      <c r="AD137" s="147"/>
      <c r="AE137" s="147"/>
      <c r="AF137" s="147"/>
      <c r="AG137" s="147" t="s">
        <v>115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idden="1" outlineLevel="3" x14ac:dyDescent="0.2">
      <c r="A138" s="154"/>
      <c r="B138" s="155"/>
      <c r="C138" s="186" t="s">
        <v>123</v>
      </c>
      <c r="D138" s="158"/>
      <c r="E138" s="159">
        <v>477.4</v>
      </c>
      <c r="F138" s="157"/>
      <c r="G138" s="157"/>
      <c r="H138" s="157"/>
      <c r="I138" s="157"/>
      <c r="J138" s="157"/>
      <c r="K138" s="157"/>
      <c r="L138" s="157"/>
      <c r="M138" s="157"/>
      <c r="N138" s="156"/>
      <c r="O138" s="156"/>
      <c r="P138" s="156"/>
      <c r="Q138" s="156"/>
      <c r="R138" s="157"/>
      <c r="S138" s="157"/>
      <c r="T138" s="157"/>
      <c r="U138" s="157"/>
      <c r="V138" s="157"/>
      <c r="W138" s="157"/>
      <c r="X138" s="157"/>
      <c r="Y138" s="157"/>
      <c r="Z138" s="147"/>
      <c r="AA138" s="147"/>
      <c r="AB138" s="147"/>
      <c r="AC138" s="147"/>
      <c r="AD138" s="147"/>
      <c r="AE138" s="147"/>
      <c r="AF138" s="147"/>
      <c r="AG138" s="147" t="s">
        <v>115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hidden="1" outlineLevel="3" x14ac:dyDescent="0.2">
      <c r="A139" s="154"/>
      <c r="B139" s="155"/>
      <c r="C139" s="186" t="s">
        <v>124</v>
      </c>
      <c r="D139" s="158"/>
      <c r="E139" s="159">
        <v>7</v>
      </c>
      <c r="F139" s="157"/>
      <c r="G139" s="157"/>
      <c r="H139" s="157"/>
      <c r="I139" s="157"/>
      <c r="J139" s="157"/>
      <c r="K139" s="157"/>
      <c r="L139" s="157"/>
      <c r="M139" s="157"/>
      <c r="N139" s="156"/>
      <c r="O139" s="156"/>
      <c r="P139" s="156"/>
      <c r="Q139" s="156"/>
      <c r="R139" s="157"/>
      <c r="S139" s="157"/>
      <c r="T139" s="157"/>
      <c r="U139" s="157"/>
      <c r="V139" s="157"/>
      <c r="W139" s="157"/>
      <c r="X139" s="157"/>
      <c r="Y139" s="157"/>
      <c r="Z139" s="147"/>
      <c r="AA139" s="147"/>
      <c r="AB139" s="147"/>
      <c r="AC139" s="147"/>
      <c r="AD139" s="147"/>
      <c r="AE139" s="147"/>
      <c r="AF139" s="147"/>
      <c r="AG139" s="147" t="s">
        <v>115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hidden="1" outlineLevel="3" x14ac:dyDescent="0.2">
      <c r="A140" s="154"/>
      <c r="B140" s="155"/>
      <c r="C140" s="186" t="s">
        <v>125</v>
      </c>
      <c r="D140" s="158"/>
      <c r="E140" s="159">
        <v>165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115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hidden="1" outlineLevel="3" x14ac:dyDescent="0.2">
      <c r="A141" s="154"/>
      <c r="B141" s="155"/>
      <c r="C141" s="187" t="s">
        <v>126</v>
      </c>
      <c r="D141" s="160"/>
      <c r="E141" s="161">
        <v>1743.5</v>
      </c>
      <c r="F141" s="157"/>
      <c r="G141" s="157"/>
      <c r="H141" s="157"/>
      <c r="I141" s="157"/>
      <c r="J141" s="157"/>
      <c r="K141" s="157"/>
      <c r="L141" s="157"/>
      <c r="M141" s="157"/>
      <c r="N141" s="156"/>
      <c r="O141" s="156"/>
      <c r="P141" s="156"/>
      <c r="Q141" s="156"/>
      <c r="R141" s="157"/>
      <c r="S141" s="157"/>
      <c r="T141" s="157"/>
      <c r="U141" s="157"/>
      <c r="V141" s="157"/>
      <c r="W141" s="157"/>
      <c r="X141" s="157"/>
      <c r="Y141" s="157"/>
      <c r="Z141" s="147"/>
      <c r="AA141" s="147"/>
      <c r="AB141" s="147"/>
      <c r="AC141" s="147"/>
      <c r="AD141" s="147"/>
      <c r="AE141" s="147"/>
      <c r="AF141" s="147"/>
      <c r="AG141" s="147" t="s">
        <v>115</v>
      </c>
      <c r="AH141" s="147">
        <v>1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hidden="1" outlineLevel="3" x14ac:dyDescent="0.2">
      <c r="A142" s="154"/>
      <c r="B142" s="155"/>
      <c r="C142" s="186" t="s">
        <v>127</v>
      </c>
      <c r="D142" s="158"/>
      <c r="E142" s="159">
        <v>-307.14999999999998</v>
      </c>
      <c r="F142" s="157"/>
      <c r="G142" s="157"/>
      <c r="H142" s="157"/>
      <c r="I142" s="157"/>
      <c r="J142" s="157"/>
      <c r="K142" s="157"/>
      <c r="L142" s="157"/>
      <c r="M142" s="157"/>
      <c r="N142" s="156"/>
      <c r="O142" s="156"/>
      <c r="P142" s="156"/>
      <c r="Q142" s="156"/>
      <c r="R142" s="157"/>
      <c r="S142" s="157"/>
      <c r="T142" s="157"/>
      <c r="U142" s="157"/>
      <c r="V142" s="157"/>
      <c r="W142" s="157"/>
      <c r="X142" s="157"/>
      <c r="Y142" s="157"/>
      <c r="Z142" s="147"/>
      <c r="AA142" s="147"/>
      <c r="AB142" s="147"/>
      <c r="AC142" s="147"/>
      <c r="AD142" s="147"/>
      <c r="AE142" s="147"/>
      <c r="AF142" s="147"/>
      <c r="AG142" s="147" t="s">
        <v>115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hidden="1" outlineLevel="3" x14ac:dyDescent="0.2">
      <c r="A143" s="154"/>
      <c r="B143" s="155"/>
      <c r="C143" s="187" t="s">
        <v>126</v>
      </c>
      <c r="D143" s="160"/>
      <c r="E143" s="161">
        <v>-307.14999999999998</v>
      </c>
      <c r="F143" s="157"/>
      <c r="G143" s="157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115</v>
      </c>
      <c r="AH143" s="147">
        <v>1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ht="22.5" outlineLevel="1" collapsed="1" x14ac:dyDescent="0.2">
      <c r="A144" s="170">
        <v>14</v>
      </c>
      <c r="B144" s="171" t="s">
        <v>188</v>
      </c>
      <c r="C144" s="185" t="s">
        <v>365</v>
      </c>
      <c r="D144" s="172" t="s">
        <v>108</v>
      </c>
      <c r="E144" s="173">
        <v>220</v>
      </c>
      <c r="F144" s="174"/>
      <c r="G144" s="175">
        <f>ROUND(E144*F144,2)</f>
        <v>0</v>
      </c>
      <c r="H144" s="174"/>
      <c r="I144" s="175">
        <f>ROUND(E144*H144,2)</f>
        <v>0</v>
      </c>
      <c r="J144" s="174"/>
      <c r="K144" s="175">
        <f>ROUND(E144*J144,2)</f>
        <v>0</v>
      </c>
      <c r="L144" s="175">
        <v>21</v>
      </c>
      <c r="M144" s="175">
        <f>G144*(1+L144/100)</f>
        <v>0</v>
      </c>
      <c r="N144" s="173">
        <v>1.5350000000000001E-2</v>
      </c>
      <c r="O144" s="173">
        <f>ROUND(E144*N144,2)</f>
        <v>3.38</v>
      </c>
      <c r="P144" s="173">
        <v>0</v>
      </c>
      <c r="Q144" s="173">
        <f>ROUND(E144*P144,2)</f>
        <v>0</v>
      </c>
      <c r="R144" s="175"/>
      <c r="S144" s="175" t="s">
        <v>109</v>
      </c>
      <c r="T144" s="175" t="s">
        <v>110</v>
      </c>
      <c r="U144" s="175">
        <v>1.2558</v>
      </c>
      <c r="V144" s="175">
        <f>ROUND(E144*U144,2)</f>
        <v>276.27999999999997</v>
      </c>
      <c r="W144" s="175"/>
      <c r="X144" s="176" t="s">
        <v>111</v>
      </c>
      <c r="Y144" s="157" t="s">
        <v>112</v>
      </c>
      <c r="Z144" s="147"/>
      <c r="AA144" s="147"/>
      <c r="AB144" s="147"/>
      <c r="AC144" s="147"/>
      <c r="AD144" s="147"/>
      <c r="AE144" s="147"/>
      <c r="AF144" s="147"/>
      <c r="AG144" s="147" t="s">
        <v>113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hidden="1" outlineLevel="2" x14ac:dyDescent="0.2">
      <c r="A145" s="154"/>
      <c r="B145" s="155"/>
      <c r="C145" s="186" t="s">
        <v>189</v>
      </c>
      <c r="D145" s="158"/>
      <c r="E145" s="159">
        <v>220</v>
      </c>
      <c r="F145" s="157"/>
      <c r="G145" s="157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7"/>
      <c r="AA145" s="147"/>
      <c r="AB145" s="147"/>
      <c r="AC145" s="147"/>
      <c r="AD145" s="147"/>
      <c r="AE145" s="147"/>
      <c r="AF145" s="147"/>
      <c r="AG145" s="147" t="s">
        <v>115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hidden="1" outlineLevel="3" x14ac:dyDescent="0.2">
      <c r="A146" s="154"/>
      <c r="B146" s="155"/>
      <c r="C146" s="187" t="s">
        <v>126</v>
      </c>
      <c r="D146" s="160"/>
      <c r="E146" s="161">
        <v>220</v>
      </c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115</v>
      </c>
      <c r="AH146" s="147">
        <v>1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ht="22.5" outlineLevel="1" collapsed="1" x14ac:dyDescent="0.2">
      <c r="A147" s="170">
        <v>15</v>
      </c>
      <c r="B147" s="171" t="s">
        <v>190</v>
      </c>
      <c r="C147" s="185" t="s">
        <v>354</v>
      </c>
      <c r="D147" s="172" t="s">
        <v>108</v>
      </c>
      <c r="E147" s="173">
        <v>33.504800000000003</v>
      </c>
      <c r="F147" s="174"/>
      <c r="G147" s="175">
        <f>ROUND(E147*F147,2)</f>
        <v>0</v>
      </c>
      <c r="H147" s="174"/>
      <c r="I147" s="175">
        <f>ROUND(E147*H147,2)</f>
        <v>0</v>
      </c>
      <c r="J147" s="174"/>
      <c r="K147" s="175">
        <f>ROUND(E147*J147,2)</f>
        <v>0</v>
      </c>
      <c r="L147" s="175">
        <v>21</v>
      </c>
      <c r="M147" s="175">
        <f>G147*(1+L147/100)</f>
        <v>0</v>
      </c>
      <c r="N147" s="173">
        <v>3.6700000000000001E-3</v>
      </c>
      <c r="O147" s="173">
        <f>ROUND(E147*N147,2)</f>
        <v>0.12</v>
      </c>
      <c r="P147" s="173">
        <v>0</v>
      </c>
      <c r="Q147" s="173">
        <f>ROUND(E147*P147,2)</f>
        <v>0</v>
      </c>
      <c r="R147" s="175"/>
      <c r="S147" s="175" t="s">
        <v>109</v>
      </c>
      <c r="T147" s="175" t="s">
        <v>110</v>
      </c>
      <c r="U147" s="175">
        <v>0.36199999999999999</v>
      </c>
      <c r="V147" s="175">
        <f>ROUND(E147*U147,2)</f>
        <v>12.13</v>
      </c>
      <c r="W147" s="175"/>
      <c r="X147" s="176" t="s">
        <v>111</v>
      </c>
      <c r="Y147" s="157" t="s">
        <v>112</v>
      </c>
      <c r="Z147" s="147"/>
      <c r="AA147" s="147"/>
      <c r="AB147" s="147"/>
      <c r="AC147" s="147"/>
      <c r="AD147" s="147"/>
      <c r="AE147" s="147"/>
      <c r="AF147" s="147"/>
      <c r="AG147" s="147" t="s">
        <v>113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hidden="1" outlineLevel="2" x14ac:dyDescent="0.2">
      <c r="A148" s="154"/>
      <c r="B148" s="155"/>
      <c r="C148" s="186" t="s">
        <v>128</v>
      </c>
      <c r="D148" s="158"/>
      <c r="E148" s="159">
        <v>33.5</v>
      </c>
      <c r="F148" s="157"/>
      <c r="G148" s="157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115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hidden="1" outlineLevel="3" x14ac:dyDescent="0.2">
      <c r="A149" s="154"/>
      <c r="B149" s="155"/>
      <c r="C149" s="187" t="s">
        <v>126</v>
      </c>
      <c r="D149" s="160"/>
      <c r="E149" s="161">
        <v>33.5</v>
      </c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115</v>
      </c>
      <c r="AH149" s="147">
        <v>1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">
      <c r="A150" s="177">
        <v>16</v>
      </c>
      <c r="B150" s="178" t="s">
        <v>191</v>
      </c>
      <c r="C150" s="188" t="s">
        <v>192</v>
      </c>
      <c r="D150" s="179" t="s">
        <v>193</v>
      </c>
      <c r="E150" s="180">
        <v>1</v>
      </c>
      <c r="F150" s="181"/>
      <c r="G150" s="182">
        <f>ROUND(E150*F150,2)</f>
        <v>0</v>
      </c>
      <c r="H150" s="181"/>
      <c r="I150" s="182">
        <f>ROUND(E150*H150,2)</f>
        <v>0</v>
      </c>
      <c r="J150" s="181"/>
      <c r="K150" s="182">
        <f>ROUND(E150*J150,2)</f>
        <v>0</v>
      </c>
      <c r="L150" s="182">
        <v>21</v>
      </c>
      <c r="M150" s="182">
        <f>G150*(1+L150/100)</f>
        <v>0</v>
      </c>
      <c r="N150" s="180">
        <v>3.6700000000000001E-3</v>
      </c>
      <c r="O150" s="180">
        <f>ROUND(E150*N150,2)</f>
        <v>0</v>
      </c>
      <c r="P150" s="180">
        <v>0</v>
      </c>
      <c r="Q150" s="180">
        <f>ROUND(E150*P150,2)</f>
        <v>0</v>
      </c>
      <c r="R150" s="182"/>
      <c r="S150" s="182" t="s">
        <v>109</v>
      </c>
      <c r="T150" s="182" t="s">
        <v>110</v>
      </c>
      <c r="U150" s="182">
        <v>0.36199999999999999</v>
      </c>
      <c r="V150" s="182">
        <f>ROUND(E150*U150,2)</f>
        <v>0.36</v>
      </c>
      <c r="W150" s="182"/>
      <c r="X150" s="183" t="s">
        <v>111</v>
      </c>
      <c r="Y150" s="157" t="s">
        <v>112</v>
      </c>
      <c r="Z150" s="147"/>
      <c r="AA150" s="147"/>
      <c r="AB150" s="147"/>
      <c r="AC150" s="147"/>
      <c r="AD150" s="147"/>
      <c r="AE150" s="147"/>
      <c r="AF150" s="147"/>
      <c r="AG150" s="147" t="s">
        <v>113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x14ac:dyDescent="0.2">
      <c r="A151" s="163" t="s">
        <v>104</v>
      </c>
      <c r="B151" s="164" t="s">
        <v>61</v>
      </c>
      <c r="C151" s="184" t="s">
        <v>62</v>
      </c>
      <c r="D151" s="165"/>
      <c r="E151" s="166"/>
      <c r="F151" s="167"/>
      <c r="G151" s="167">
        <f>SUMIF(AG152:AG205,"&lt;&gt;NOR",G152:G205)</f>
        <v>0</v>
      </c>
      <c r="H151" s="167"/>
      <c r="I151" s="167">
        <f>SUM(I152:I205)</f>
        <v>0</v>
      </c>
      <c r="J151" s="167"/>
      <c r="K151" s="167">
        <f>SUM(K152:K205)</f>
        <v>0</v>
      </c>
      <c r="L151" s="167"/>
      <c r="M151" s="167">
        <f>SUM(M152:M205)</f>
        <v>0</v>
      </c>
      <c r="N151" s="166"/>
      <c r="O151" s="166">
        <f>SUM(O152:O205)</f>
        <v>38.590000000000003</v>
      </c>
      <c r="P151" s="166"/>
      <c r="Q151" s="166">
        <f>SUM(Q152:Q205)</f>
        <v>0</v>
      </c>
      <c r="R151" s="167"/>
      <c r="S151" s="167"/>
      <c r="T151" s="167"/>
      <c r="U151" s="167"/>
      <c r="V151" s="167">
        <f>SUM(V152:V205)</f>
        <v>587.18000000000006</v>
      </c>
      <c r="W151" s="167"/>
      <c r="X151" s="168"/>
      <c r="Y151" s="162"/>
      <c r="AG151" t="s">
        <v>105</v>
      </c>
    </row>
    <row r="152" spans="1:60" outlineLevel="1" collapsed="1" x14ac:dyDescent="0.2">
      <c r="A152" s="170">
        <v>17</v>
      </c>
      <c r="B152" s="171" t="s">
        <v>194</v>
      </c>
      <c r="C152" s="185" t="s">
        <v>195</v>
      </c>
      <c r="D152" s="172" t="s">
        <v>108</v>
      </c>
      <c r="E152" s="173">
        <v>1805</v>
      </c>
      <c r="F152" s="174"/>
      <c r="G152" s="175">
        <f>ROUND(E152*F152,2)</f>
        <v>0</v>
      </c>
      <c r="H152" s="174"/>
      <c r="I152" s="175">
        <f>ROUND(E152*H152,2)</f>
        <v>0</v>
      </c>
      <c r="J152" s="174"/>
      <c r="K152" s="175">
        <f>ROUND(E152*J152,2)</f>
        <v>0</v>
      </c>
      <c r="L152" s="175">
        <v>21</v>
      </c>
      <c r="M152" s="175">
        <f>G152*(1+L152/100)</f>
        <v>0</v>
      </c>
      <c r="N152" s="173">
        <v>1.8380000000000001E-2</v>
      </c>
      <c r="O152" s="173">
        <f>ROUND(E152*N152,2)</f>
        <v>33.18</v>
      </c>
      <c r="P152" s="173">
        <v>0</v>
      </c>
      <c r="Q152" s="173">
        <f>ROUND(E152*P152,2)</f>
        <v>0</v>
      </c>
      <c r="R152" s="175"/>
      <c r="S152" s="175" t="s">
        <v>109</v>
      </c>
      <c r="T152" s="175" t="s">
        <v>110</v>
      </c>
      <c r="U152" s="175">
        <v>0.13900000000000001</v>
      </c>
      <c r="V152" s="175">
        <f>ROUND(E152*U152,2)</f>
        <v>250.9</v>
      </c>
      <c r="W152" s="175"/>
      <c r="X152" s="176" t="s">
        <v>111</v>
      </c>
      <c r="Y152" s="157" t="s">
        <v>112</v>
      </c>
      <c r="Z152" s="147"/>
      <c r="AA152" s="147"/>
      <c r="AB152" s="147"/>
      <c r="AC152" s="147"/>
      <c r="AD152" s="147"/>
      <c r="AE152" s="147"/>
      <c r="AF152" s="147"/>
      <c r="AG152" s="147" t="s">
        <v>113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idden="1" outlineLevel="2" collapsed="1" x14ac:dyDescent="0.2">
      <c r="A153" s="154"/>
      <c r="B153" s="155"/>
      <c r="C153" s="186" t="s">
        <v>196</v>
      </c>
      <c r="D153" s="158"/>
      <c r="E153" s="159">
        <v>80</v>
      </c>
      <c r="F153" s="157"/>
      <c r="G153" s="157"/>
      <c r="H153" s="157"/>
      <c r="I153" s="157"/>
      <c r="J153" s="157"/>
      <c r="K153" s="157"/>
      <c r="L153" s="157"/>
      <c r="M153" s="157"/>
      <c r="N153" s="156"/>
      <c r="O153" s="156"/>
      <c r="P153" s="156"/>
      <c r="Q153" s="156"/>
      <c r="R153" s="157"/>
      <c r="S153" s="157"/>
      <c r="T153" s="157"/>
      <c r="U153" s="157"/>
      <c r="V153" s="157"/>
      <c r="W153" s="157"/>
      <c r="X153" s="157"/>
      <c r="Y153" s="157"/>
      <c r="Z153" s="147"/>
      <c r="AA153" s="147"/>
      <c r="AB153" s="147"/>
      <c r="AC153" s="147"/>
      <c r="AD153" s="147"/>
      <c r="AE153" s="147"/>
      <c r="AF153" s="147"/>
      <c r="AG153" s="147" t="s">
        <v>115</v>
      </c>
      <c r="AH153" s="147">
        <v>0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hidden="1" outlineLevel="3" x14ac:dyDescent="0.2">
      <c r="A154" s="154"/>
      <c r="B154" s="155"/>
      <c r="C154" s="186" t="s">
        <v>196</v>
      </c>
      <c r="D154" s="158"/>
      <c r="E154" s="159">
        <v>80</v>
      </c>
      <c r="F154" s="157"/>
      <c r="G154" s="157"/>
      <c r="H154" s="157"/>
      <c r="I154" s="157"/>
      <c r="J154" s="157"/>
      <c r="K154" s="157"/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Z154" s="147"/>
      <c r="AA154" s="147"/>
      <c r="AB154" s="147"/>
      <c r="AC154" s="147"/>
      <c r="AD154" s="147"/>
      <c r="AE154" s="147"/>
      <c r="AF154" s="147"/>
      <c r="AG154" s="147" t="s">
        <v>115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hidden="1" outlineLevel="3" x14ac:dyDescent="0.2">
      <c r="A155" s="154"/>
      <c r="B155" s="155"/>
      <c r="C155" s="186" t="s">
        <v>118</v>
      </c>
      <c r="D155" s="158"/>
      <c r="E155" s="159">
        <v>50</v>
      </c>
      <c r="F155" s="157"/>
      <c r="G155" s="157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7"/>
      <c r="AA155" s="147"/>
      <c r="AB155" s="147"/>
      <c r="AC155" s="147"/>
      <c r="AD155" s="147"/>
      <c r="AE155" s="147"/>
      <c r="AF155" s="147"/>
      <c r="AG155" s="147" t="s">
        <v>115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hidden="1" outlineLevel="3" x14ac:dyDescent="0.2">
      <c r="A156" s="154"/>
      <c r="B156" s="155"/>
      <c r="C156" s="186" t="s">
        <v>197</v>
      </c>
      <c r="D156" s="158"/>
      <c r="E156" s="159">
        <v>220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115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hidden="1" outlineLevel="3" x14ac:dyDescent="0.2">
      <c r="A157" s="154"/>
      <c r="B157" s="155"/>
      <c r="C157" s="186" t="s">
        <v>198</v>
      </c>
      <c r="D157" s="158"/>
      <c r="E157" s="159">
        <v>416</v>
      </c>
      <c r="F157" s="157"/>
      <c r="G157" s="157"/>
      <c r="H157" s="157"/>
      <c r="I157" s="157"/>
      <c r="J157" s="157"/>
      <c r="K157" s="157"/>
      <c r="L157" s="157"/>
      <c r="M157" s="157"/>
      <c r="N157" s="156"/>
      <c r="O157" s="156"/>
      <c r="P157" s="156"/>
      <c r="Q157" s="156"/>
      <c r="R157" s="157"/>
      <c r="S157" s="157"/>
      <c r="T157" s="157"/>
      <c r="U157" s="157"/>
      <c r="V157" s="157"/>
      <c r="W157" s="157"/>
      <c r="X157" s="157"/>
      <c r="Y157" s="157"/>
      <c r="Z157" s="147"/>
      <c r="AA157" s="147"/>
      <c r="AB157" s="147"/>
      <c r="AC157" s="147"/>
      <c r="AD157" s="147"/>
      <c r="AE157" s="147"/>
      <c r="AF157" s="147"/>
      <c r="AG157" s="147" t="s">
        <v>115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hidden="1" outlineLevel="3" x14ac:dyDescent="0.2">
      <c r="A158" s="154"/>
      <c r="B158" s="155"/>
      <c r="C158" s="186" t="s">
        <v>199</v>
      </c>
      <c r="D158" s="158"/>
      <c r="E158" s="159">
        <v>128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115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hidden="1" outlineLevel="3" x14ac:dyDescent="0.2">
      <c r="A159" s="154"/>
      <c r="B159" s="155"/>
      <c r="C159" s="186" t="s">
        <v>200</v>
      </c>
      <c r="D159" s="158"/>
      <c r="E159" s="159">
        <v>160</v>
      </c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7"/>
      <c r="AA159" s="147"/>
      <c r="AB159" s="147"/>
      <c r="AC159" s="147"/>
      <c r="AD159" s="147"/>
      <c r="AE159" s="147"/>
      <c r="AF159" s="147"/>
      <c r="AG159" s="147" t="s">
        <v>115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hidden="1" outlineLevel="3" x14ac:dyDescent="0.2">
      <c r="A160" s="154"/>
      <c r="B160" s="155"/>
      <c r="C160" s="186" t="s">
        <v>201</v>
      </c>
      <c r="D160" s="158"/>
      <c r="E160" s="159">
        <v>22</v>
      </c>
      <c r="F160" s="157"/>
      <c r="G160" s="157"/>
      <c r="H160" s="157"/>
      <c r="I160" s="157"/>
      <c r="J160" s="157"/>
      <c r="K160" s="157"/>
      <c r="L160" s="157"/>
      <c r="M160" s="157"/>
      <c r="N160" s="156"/>
      <c r="O160" s="156"/>
      <c r="P160" s="156"/>
      <c r="Q160" s="156"/>
      <c r="R160" s="157"/>
      <c r="S160" s="157"/>
      <c r="T160" s="157"/>
      <c r="U160" s="157"/>
      <c r="V160" s="157"/>
      <c r="W160" s="157"/>
      <c r="X160" s="157"/>
      <c r="Y160" s="157"/>
      <c r="Z160" s="147"/>
      <c r="AA160" s="147"/>
      <c r="AB160" s="147"/>
      <c r="AC160" s="147"/>
      <c r="AD160" s="147"/>
      <c r="AE160" s="147"/>
      <c r="AF160" s="147"/>
      <c r="AG160" s="147" t="s">
        <v>115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hidden="1" outlineLevel="3" x14ac:dyDescent="0.2">
      <c r="A161" s="154"/>
      <c r="B161" s="155"/>
      <c r="C161" s="186" t="s">
        <v>202</v>
      </c>
      <c r="D161" s="158"/>
      <c r="E161" s="159">
        <v>484</v>
      </c>
      <c r="F161" s="157"/>
      <c r="G161" s="157"/>
      <c r="H161" s="157"/>
      <c r="I161" s="157"/>
      <c r="J161" s="157"/>
      <c r="K161" s="157"/>
      <c r="L161" s="157"/>
      <c r="M161" s="157"/>
      <c r="N161" s="156"/>
      <c r="O161" s="156"/>
      <c r="P161" s="156"/>
      <c r="Q161" s="156"/>
      <c r="R161" s="157"/>
      <c r="S161" s="157"/>
      <c r="T161" s="157"/>
      <c r="U161" s="157"/>
      <c r="V161" s="157"/>
      <c r="W161" s="157"/>
      <c r="X161" s="157"/>
      <c r="Y161" s="157"/>
      <c r="Z161" s="147"/>
      <c r="AA161" s="147"/>
      <c r="AB161" s="147"/>
      <c r="AC161" s="147"/>
      <c r="AD161" s="147"/>
      <c r="AE161" s="147"/>
      <c r="AF161" s="147"/>
      <c r="AG161" s="147" t="s">
        <v>115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hidden="1" outlineLevel="3" x14ac:dyDescent="0.2">
      <c r="A162" s="154"/>
      <c r="B162" s="155"/>
      <c r="C162" s="186" t="s">
        <v>125</v>
      </c>
      <c r="D162" s="158"/>
      <c r="E162" s="159">
        <v>165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115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hidden="1" outlineLevel="3" x14ac:dyDescent="0.2">
      <c r="A163" s="154"/>
      <c r="B163" s="155"/>
      <c r="C163" s="187" t="s">
        <v>126</v>
      </c>
      <c r="D163" s="160"/>
      <c r="E163" s="161">
        <v>1805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115</v>
      </c>
      <c r="AH163" s="147">
        <v>1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collapsed="1" x14ac:dyDescent="0.2">
      <c r="A164" s="170">
        <v>18</v>
      </c>
      <c r="B164" s="171" t="s">
        <v>203</v>
      </c>
      <c r="C164" s="185" t="s">
        <v>204</v>
      </c>
      <c r="D164" s="172" t="s">
        <v>108</v>
      </c>
      <c r="E164" s="173">
        <v>5415</v>
      </c>
      <c r="F164" s="174"/>
      <c r="G164" s="175">
        <f>ROUND(E164*F164,2)</f>
        <v>0</v>
      </c>
      <c r="H164" s="174"/>
      <c r="I164" s="175">
        <f>ROUND(E164*H164,2)</f>
        <v>0</v>
      </c>
      <c r="J164" s="174"/>
      <c r="K164" s="175">
        <f>ROUND(E164*J164,2)</f>
        <v>0</v>
      </c>
      <c r="L164" s="175">
        <v>21</v>
      </c>
      <c r="M164" s="175">
        <f>G164*(1+L164/100)</f>
        <v>0</v>
      </c>
      <c r="N164" s="173">
        <v>9.5E-4</v>
      </c>
      <c r="O164" s="173">
        <f>ROUND(E164*N164,2)</f>
        <v>5.14</v>
      </c>
      <c r="P164" s="173">
        <v>0</v>
      </c>
      <c r="Q164" s="173">
        <f>ROUND(E164*P164,2)</f>
        <v>0</v>
      </c>
      <c r="R164" s="175"/>
      <c r="S164" s="175" t="s">
        <v>109</v>
      </c>
      <c r="T164" s="175" t="s">
        <v>110</v>
      </c>
      <c r="U164" s="175">
        <v>7.0000000000000001E-3</v>
      </c>
      <c r="V164" s="175">
        <f>ROUND(E164*U164,2)</f>
        <v>37.909999999999997</v>
      </c>
      <c r="W164" s="175"/>
      <c r="X164" s="176" t="s">
        <v>111</v>
      </c>
      <c r="Y164" s="157" t="s">
        <v>112</v>
      </c>
      <c r="Z164" s="147"/>
      <c r="AA164" s="147"/>
      <c r="AB164" s="147"/>
      <c r="AC164" s="147"/>
      <c r="AD164" s="147"/>
      <c r="AE164" s="147"/>
      <c r="AF164" s="147"/>
      <c r="AG164" s="147" t="s">
        <v>113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hidden="1" outlineLevel="2" x14ac:dyDescent="0.2">
      <c r="A165" s="154"/>
      <c r="B165" s="155"/>
      <c r="C165" s="186" t="s">
        <v>205</v>
      </c>
      <c r="D165" s="158"/>
      <c r="E165" s="159">
        <v>5415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115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hidden="1" outlineLevel="3" x14ac:dyDescent="0.2">
      <c r="A166" s="154"/>
      <c r="B166" s="155"/>
      <c r="C166" s="187" t="s">
        <v>126</v>
      </c>
      <c r="D166" s="160"/>
      <c r="E166" s="161">
        <v>5415</v>
      </c>
      <c r="F166" s="157"/>
      <c r="G166" s="157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57"/>
      <c r="Z166" s="147"/>
      <c r="AA166" s="147"/>
      <c r="AB166" s="147"/>
      <c r="AC166" s="147"/>
      <c r="AD166" s="147"/>
      <c r="AE166" s="147"/>
      <c r="AF166" s="147"/>
      <c r="AG166" s="147" t="s">
        <v>115</v>
      </c>
      <c r="AH166" s="147">
        <v>1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collapsed="1" x14ac:dyDescent="0.2">
      <c r="A167" s="170">
        <v>19</v>
      </c>
      <c r="B167" s="171" t="s">
        <v>206</v>
      </c>
      <c r="C167" s="185" t="s">
        <v>207</v>
      </c>
      <c r="D167" s="172" t="s">
        <v>108</v>
      </c>
      <c r="E167" s="173">
        <v>1805</v>
      </c>
      <c r="F167" s="174"/>
      <c r="G167" s="175">
        <f>ROUND(E167*F167,2)</f>
        <v>0</v>
      </c>
      <c r="H167" s="174"/>
      <c r="I167" s="175">
        <f>ROUND(E167*H167,2)</f>
        <v>0</v>
      </c>
      <c r="J167" s="174"/>
      <c r="K167" s="175">
        <f>ROUND(E167*J167,2)</f>
        <v>0</v>
      </c>
      <c r="L167" s="175">
        <v>21</v>
      </c>
      <c r="M167" s="175">
        <f>G167*(1+L167/100)</f>
        <v>0</v>
      </c>
      <c r="N167" s="173">
        <v>0</v>
      </c>
      <c r="O167" s="173">
        <f>ROUND(E167*N167,2)</f>
        <v>0</v>
      </c>
      <c r="P167" s="173">
        <v>0</v>
      </c>
      <c r="Q167" s="173">
        <f>ROUND(E167*P167,2)</f>
        <v>0</v>
      </c>
      <c r="R167" s="175"/>
      <c r="S167" s="175" t="s">
        <v>109</v>
      </c>
      <c r="T167" s="175" t="s">
        <v>110</v>
      </c>
      <c r="U167" s="175">
        <v>0.11700000000000001</v>
      </c>
      <c r="V167" s="175">
        <f>ROUND(E167*U167,2)</f>
        <v>211.19</v>
      </c>
      <c r="W167" s="175"/>
      <c r="X167" s="176" t="s">
        <v>111</v>
      </c>
      <c r="Y167" s="157" t="s">
        <v>112</v>
      </c>
      <c r="Z167" s="147"/>
      <c r="AA167" s="147"/>
      <c r="AB167" s="147"/>
      <c r="AC167" s="147"/>
      <c r="AD167" s="147"/>
      <c r="AE167" s="147"/>
      <c r="AF167" s="147"/>
      <c r="AG167" s="147" t="s">
        <v>113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hidden="1" outlineLevel="2" collapsed="1" x14ac:dyDescent="0.2">
      <c r="A168" s="154"/>
      <c r="B168" s="155"/>
      <c r="C168" s="186" t="s">
        <v>196</v>
      </c>
      <c r="D168" s="158"/>
      <c r="E168" s="159">
        <v>80</v>
      </c>
      <c r="F168" s="157"/>
      <c r="G168" s="157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7"/>
      <c r="AA168" s="147"/>
      <c r="AB168" s="147"/>
      <c r="AC168" s="147"/>
      <c r="AD168" s="147"/>
      <c r="AE168" s="147"/>
      <c r="AF168" s="147"/>
      <c r="AG168" s="147" t="s">
        <v>115</v>
      </c>
      <c r="AH168" s="147">
        <v>0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hidden="1" outlineLevel="3" x14ac:dyDescent="0.2">
      <c r="A169" s="154"/>
      <c r="B169" s="155"/>
      <c r="C169" s="186" t="s">
        <v>196</v>
      </c>
      <c r="D169" s="158"/>
      <c r="E169" s="159">
        <v>80</v>
      </c>
      <c r="F169" s="157"/>
      <c r="G169" s="157"/>
      <c r="H169" s="157"/>
      <c r="I169" s="157"/>
      <c r="J169" s="157"/>
      <c r="K169" s="157"/>
      <c r="L169" s="157"/>
      <c r="M169" s="157"/>
      <c r="N169" s="156"/>
      <c r="O169" s="156"/>
      <c r="P169" s="156"/>
      <c r="Q169" s="156"/>
      <c r="R169" s="157"/>
      <c r="S169" s="157"/>
      <c r="T169" s="157"/>
      <c r="U169" s="157"/>
      <c r="V169" s="157"/>
      <c r="W169" s="157"/>
      <c r="X169" s="157"/>
      <c r="Y169" s="157"/>
      <c r="Z169" s="147"/>
      <c r="AA169" s="147"/>
      <c r="AB169" s="147"/>
      <c r="AC169" s="147"/>
      <c r="AD169" s="147"/>
      <c r="AE169" s="147"/>
      <c r="AF169" s="147"/>
      <c r="AG169" s="147" t="s">
        <v>115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hidden="1" outlineLevel="3" x14ac:dyDescent="0.2">
      <c r="A170" s="154"/>
      <c r="B170" s="155"/>
      <c r="C170" s="186" t="s">
        <v>118</v>
      </c>
      <c r="D170" s="158"/>
      <c r="E170" s="159">
        <v>50</v>
      </c>
      <c r="F170" s="157"/>
      <c r="G170" s="157"/>
      <c r="H170" s="157"/>
      <c r="I170" s="157"/>
      <c r="J170" s="157"/>
      <c r="K170" s="157"/>
      <c r="L170" s="157"/>
      <c r="M170" s="157"/>
      <c r="N170" s="156"/>
      <c r="O170" s="156"/>
      <c r="P170" s="156"/>
      <c r="Q170" s="156"/>
      <c r="R170" s="157"/>
      <c r="S170" s="157"/>
      <c r="T170" s="157"/>
      <c r="U170" s="157"/>
      <c r="V170" s="157"/>
      <c r="W170" s="157"/>
      <c r="X170" s="157"/>
      <c r="Y170" s="157"/>
      <c r="Z170" s="147"/>
      <c r="AA170" s="147"/>
      <c r="AB170" s="147"/>
      <c r="AC170" s="147"/>
      <c r="AD170" s="147"/>
      <c r="AE170" s="147"/>
      <c r="AF170" s="147"/>
      <c r="AG170" s="147" t="s">
        <v>115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hidden="1" outlineLevel="3" x14ac:dyDescent="0.2">
      <c r="A171" s="154"/>
      <c r="B171" s="155"/>
      <c r="C171" s="186" t="s">
        <v>197</v>
      </c>
      <c r="D171" s="158"/>
      <c r="E171" s="159">
        <v>220</v>
      </c>
      <c r="F171" s="157"/>
      <c r="G171" s="157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57"/>
      <c r="Z171" s="147"/>
      <c r="AA171" s="147"/>
      <c r="AB171" s="147"/>
      <c r="AC171" s="147"/>
      <c r="AD171" s="147"/>
      <c r="AE171" s="147"/>
      <c r="AF171" s="147"/>
      <c r="AG171" s="147" t="s">
        <v>115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hidden="1" outlineLevel="3" x14ac:dyDescent="0.2">
      <c r="A172" s="154"/>
      <c r="B172" s="155"/>
      <c r="C172" s="186" t="s">
        <v>198</v>
      </c>
      <c r="D172" s="158"/>
      <c r="E172" s="159">
        <v>416</v>
      </c>
      <c r="F172" s="157"/>
      <c r="G172" s="157"/>
      <c r="H172" s="157"/>
      <c r="I172" s="157"/>
      <c r="J172" s="157"/>
      <c r="K172" s="157"/>
      <c r="L172" s="157"/>
      <c r="M172" s="157"/>
      <c r="N172" s="156"/>
      <c r="O172" s="156"/>
      <c r="P172" s="156"/>
      <c r="Q172" s="156"/>
      <c r="R172" s="157"/>
      <c r="S172" s="157"/>
      <c r="T172" s="157"/>
      <c r="U172" s="157"/>
      <c r="V172" s="157"/>
      <c r="W172" s="157"/>
      <c r="X172" s="157"/>
      <c r="Y172" s="157"/>
      <c r="Z172" s="147"/>
      <c r="AA172" s="147"/>
      <c r="AB172" s="147"/>
      <c r="AC172" s="147"/>
      <c r="AD172" s="147"/>
      <c r="AE172" s="147"/>
      <c r="AF172" s="147"/>
      <c r="AG172" s="147" t="s">
        <v>115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hidden="1" outlineLevel="3" x14ac:dyDescent="0.2">
      <c r="A173" s="154"/>
      <c r="B173" s="155"/>
      <c r="C173" s="186" t="s">
        <v>199</v>
      </c>
      <c r="D173" s="158"/>
      <c r="E173" s="159">
        <v>128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57"/>
      <c r="Z173" s="147"/>
      <c r="AA173" s="147"/>
      <c r="AB173" s="147"/>
      <c r="AC173" s="147"/>
      <c r="AD173" s="147"/>
      <c r="AE173" s="147"/>
      <c r="AF173" s="147"/>
      <c r="AG173" s="147" t="s">
        <v>115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hidden="1" outlineLevel="3" x14ac:dyDescent="0.2">
      <c r="A174" s="154"/>
      <c r="B174" s="155"/>
      <c r="C174" s="186" t="s">
        <v>200</v>
      </c>
      <c r="D174" s="158"/>
      <c r="E174" s="159">
        <v>160</v>
      </c>
      <c r="F174" s="157"/>
      <c r="G174" s="157"/>
      <c r="H174" s="157"/>
      <c r="I174" s="157"/>
      <c r="J174" s="157"/>
      <c r="K174" s="157"/>
      <c r="L174" s="157"/>
      <c r="M174" s="157"/>
      <c r="N174" s="156"/>
      <c r="O174" s="156"/>
      <c r="P174" s="156"/>
      <c r="Q174" s="156"/>
      <c r="R174" s="157"/>
      <c r="S174" s="157"/>
      <c r="T174" s="157"/>
      <c r="U174" s="157"/>
      <c r="V174" s="157"/>
      <c r="W174" s="157"/>
      <c r="X174" s="157"/>
      <c r="Y174" s="157"/>
      <c r="Z174" s="147"/>
      <c r="AA174" s="147"/>
      <c r="AB174" s="147"/>
      <c r="AC174" s="147"/>
      <c r="AD174" s="147"/>
      <c r="AE174" s="147"/>
      <c r="AF174" s="147"/>
      <c r="AG174" s="147" t="s">
        <v>115</v>
      </c>
      <c r="AH174" s="147">
        <v>0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hidden="1" outlineLevel="3" x14ac:dyDescent="0.2">
      <c r="A175" s="154"/>
      <c r="B175" s="155"/>
      <c r="C175" s="186" t="s">
        <v>201</v>
      </c>
      <c r="D175" s="158"/>
      <c r="E175" s="159">
        <v>22</v>
      </c>
      <c r="F175" s="157"/>
      <c r="G175" s="157"/>
      <c r="H175" s="157"/>
      <c r="I175" s="157"/>
      <c r="J175" s="157"/>
      <c r="K175" s="157"/>
      <c r="L175" s="157"/>
      <c r="M175" s="157"/>
      <c r="N175" s="156"/>
      <c r="O175" s="156"/>
      <c r="P175" s="156"/>
      <c r="Q175" s="156"/>
      <c r="R175" s="157"/>
      <c r="S175" s="157"/>
      <c r="T175" s="157"/>
      <c r="U175" s="157"/>
      <c r="V175" s="157"/>
      <c r="W175" s="157"/>
      <c r="X175" s="157"/>
      <c r="Y175" s="157"/>
      <c r="Z175" s="147"/>
      <c r="AA175" s="147"/>
      <c r="AB175" s="147"/>
      <c r="AC175" s="147"/>
      <c r="AD175" s="147"/>
      <c r="AE175" s="147"/>
      <c r="AF175" s="147"/>
      <c r="AG175" s="147" t="s">
        <v>115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hidden="1" outlineLevel="3" x14ac:dyDescent="0.2">
      <c r="A176" s="154"/>
      <c r="B176" s="155"/>
      <c r="C176" s="186" t="s">
        <v>202</v>
      </c>
      <c r="D176" s="158"/>
      <c r="E176" s="159">
        <v>484</v>
      </c>
      <c r="F176" s="157"/>
      <c r="G176" s="157"/>
      <c r="H176" s="157"/>
      <c r="I176" s="157"/>
      <c r="J176" s="157"/>
      <c r="K176" s="157"/>
      <c r="L176" s="157"/>
      <c r="M176" s="157"/>
      <c r="N176" s="156"/>
      <c r="O176" s="156"/>
      <c r="P176" s="156"/>
      <c r="Q176" s="156"/>
      <c r="R176" s="157"/>
      <c r="S176" s="157"/>
      <c r="T176" s="157"/>
      <c r="U176" s="157"/>
      <c r="V176" s="157"/>
      <c r="W176" s="157"/>
      <c r="X176" s="157"/>
      <c r="Y176" s="157"/>
      <c r="Z176" s="147"/>
      <c r="AA176" s="147"/>
      <c r="AB176" s="147"/>
      <c r="AC176" s="147"/>
      <c r="AD176" s="147"/>
      <c r="AE176" s="147"/>
      <c r="AF176" s="147"/>
      <c r="AG176" s="147" t="s">
        <v>115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hidden="1" outlineLevel="3" x14ac:dyDescent="0.2">
      <c r="A177" s="154"/>
      <c r="B177" s="155"/>
      <c r="C177" s="186" t="s">
        <v>125</v>
      </c>
      <c r="D177" s="158"/>
      <c r="E177" s="159">
        <v>165</v>
      </c>
      <c r="F177" s="157"/>
      <c r="G177" s="157"/>
      <c r="H177" s="157"/>
      <c r="I177" s="157"/>
      <c r="J177" s="157"/>
      <c r="K177" s="157"/>
      <c r="L177" s="157"/>
      <c r="M177" s="157"/>
      <c r="N177" s="156"/>
      <c r="O177" s="156"/>
      <c r="P177" s="156"/>
      <c r="Q177" s="156"/>
      <c r="R177" s="157"/>
      <c r="S177" s="157"/>
      <c r="T177" s="157"/>
      <c r="U177" s="157"/>
      <c r="V177" s="157"/>
      <c r="W177" s="157"/>
      <c r="X177" s="157"/>
      <c r="Y177" s="157"/>
      <c r="Z177" s="147"/>
      <c r="AA177" s="147"/>
      <c r="AB177" s="147"/>
      <c r="AC177" s="147"/>
      <c r="AD177" s="147"/>
      <c r="AE177" s="147"/>
      <c r="AF177" s="147"/>
      <c r="AG177" s="147" t="s">
        <v>115</v>
      </c>
      <c r="AH177" s="147">
        <v>0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hidden="1" outlineLevel="3" x14ac:dyDescent="0.2">
      <c r="A178" s="154"/>
      <c r="B178" s="155"/>
      <c r="C178" s="187" t="s">
        <v>126</v>
      </c>
      <c r="D178" s="160"/>
      <c r="E178" s="161">
        <v>1805</v>
      </c>
      <c r="F178" s="157"/>
      <c r="G178" s="157"/>
      <c r="H178" s="157"/>
      <c r="I178" s="157"/>
      <c r="J178" s="157"/>
      <c r="K178" s="157"/>
      <c r="L178" s="157"/>
      <c r="M178" s="157"/>
      <c r="N178" s="156"/>
      <c r="O178" s="156"/>
      <c r="P178" s="156"/>
      <c r="Q178" s="156"/>
      <c r="R178" s="157"/>
      <c r="S178" s="157"/>
      <c r="T178" s="157"/>
      <c r="U178" s="157"/>
      <c r="V178" s="157"/>
      <c r="W178" s="157"/>
      <c r="X178" s="157"/>
      <c r="Y178" s="157"/>
      <c r="Z178" s="147"/>
      <c r="AA178" s="147"/>
      <c r="AB178" s="147"/>
      <c r="AC178" s="147"/>
      <c r="AD178" s="147"/>
      <c r="AE178" s="147"/>
      <c r="AF178" s="147"/>
      <c r="AG178" s="147" t="s">
        <v>115</v>
      </c>
      <c r="AH178" s="147">
        <v>1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collapsed="1" x14ac:dyDescent="0.2">
      <c r="A179" s="170">
        <v>20</v>
      </c>
      <c r="B179" s="171" t="s">
        <v>208</v>
      </c>
      <c r="C179" s="185" t="s">
        <v>209</v>
      </c>
      <c r="D179" s="172" t="s">
        <v>108</v>
      </c>
      <c r="E179" s="173">
        <v>1805</v>
      </c>
      <c r="F179" s="174"/>
      <c r="G179" s="175">
        <f>ROUND(E179*F179,2)</f>
        <v>0</v>
      </c>
      <c r="H179" s="174"/>
      <c r="I179" s="175">
        <f>ROUND(E179*H179,2)</f>
        <v>0</v>
      </c>
      <c r="J179" s="174"/>
      <c r="K179" s="175">
        <f>ROUND(E179*J179,2)</f>
        <v>0</v>
      </c>
      <c r="L179" s="175">
        <v>21</v>
      </c>
      <c r="M179" s="175">
        <f>G179*(1+L179/100)</f>
        <v>0</v>
      </c>
      <c r="N179" s="173">
        <v>0</v>
      </c>
      <c r="O179" s="173">
        <f>ROUND(E179*N179,2)</f>
        <v>0</v>
      </c>
      <c r="P179" s="173">
        <v>0</v>
      </c>
      <c r="Q179" s="173">
        <f>ROUND(E179*P179,2)</f>
        <v>0</v>
      </c>
      <c r="R179" s="175"/>
      <c r="S179" s="175" t="s">
        <v>109</v>
      </c>
      <c r="T179" s="175" t="s">
        <v>110</v>
      </c>
      <c r="U179" s="175">
        <v>3.0300000000000001E-2</v>
      </c>
      <c r="V179" s="175">
        <f>ROUND(E179*U179,2)</f>
        <v>54.69</v>
      </c>
      <c r="W179" s="175"/>
      <c r="X179" s="176" t="s">
        <v>111</v>
      </c>
      <c r="Y179" s="157" t="s">
        <v>112</v>
      </c>
      <c r="Z179" s="147"/>
      <c r="AA179" s="147"/>
      <c r="AB179" s="147"/>
      <c r="AC179" s="147"/>
      <c r="AD179" s="147"/>
      <c r="AE179" s="147"/>
      <c r="AF179" s="147"/>
      <c r="AG179" s="147" t="s">
        <v>113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hidden="1" outlineLevel="2" collapsed="1" x14ac:dyDescent="0.2">
      <c r="A180" s="154"/>
      <c r="B180" s="155"/>
      <c r="C180" s="186" t="s">
        <v>196</v>
      </c>
      <c r="D180" s="158"/>
      <c r="E180" s="159">
        <v>80</v>
      </c>
      <c r="F180" s="157"/>
      <c r="G180" s="157"/>
      <c r="H180" s="157"/>
      <c r="I180" s="157"/>
      <c r="J180" s="157"/>
      <c r="K180" s="157"/>
      <c r="L180" s="157"/>
      <c r="M180" s="157"/>
      <c r="N180" s="156"/>
      <c r="O180" s="156"/>
      <c r="P180" s="156"/>
      <c r="Q180" s="156"/>
      <c r="R180" s="157"/>
      <c r="S180" s="157"/>
      <c r="T180" s="157"/>
      <c r="U180" s="157"/>
      <c r="V180" s="157"/>
      <c r="W180" s="157"/>
      <c r="X180" s="157"/>
      <c r="Y180" s="157"/>
      <c r="Z180" s="147"/>
      <c r="AA180" s="147"/>
      <c r="AB180" s="147"/>
      <c r="AC180" s="147"/>
      <c r="AD180" s="147"/>
      <c r="AE180" s="147"/>
      <c r="AF180" s="147"/>
      <c r="AG180" s="147" t="s">
        <v>115</v>
      </c>
      <c r="AH180" s="147">
        <v>0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hidden="1" outlineLevel="3" x14ac:dyDescent="0.2">
      <c r="A181" s="154"/>
      <c r="B181" s="155"/>
      <c r="C181" s="186" t="s">
        <v>196</v>
      </c>
      <c r="D181" s="158"/>
      <c r="E181" s="159">
        <v>80</v>
      </c>
      <c r="F181" s="157"/>
      <c r="G181" s="157"/>
      <c r="H181" s="157"/>
      <c r="I181" s="157"/>
      <c r="J181" s="157"/>
      <c r="K181" s="157"/>
      <c r="L181" s="157"/>
      <c r="M181" s="157"/>
      <c r="N181" s="156"/>
      <c r="O181" s="156"/>
      <c r="P181" s="156"/>
      <c r="Q181" s="156"/>
      <c r="R181" s="157"/>
      <c r="S181" s="157"/>
      <c r="T181" s="157"/>
      <c r="U181" s="157"/>
      <c r="V181" s="157"/>
      <c r="W181" s="157"/>
      <c r="X181" s="157"/>
      <c r="Y181" s="157"/>
      <c r="Z181" s="147"/>
      <c r="AA181" s="147"/>
      <c r="AB181" s="147"/>
      <c r="AC181" s="147"/>
      <c r="AD181" s="147"/>
      <c r="AE181" s="147"/>
      <c r="AF181" s="147"/>
      <c r="AG181" s="147" t="s">
        <v>115</v>
      </c>
      <c r="AH181" s="147">
        <v>0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hidden="1" outlineLevel="3" x14ac:dyDescent="0.2">
      <c r="A182" s="154"/>
      <c r="B182" s="155"/>
      <c r="C182" s="186" t="s">
        <v>118</v>
      </c>
      <c r="D182" s="158"/>
      <c r="E182" s="159">
        <v>50</v>
      </c>
      <c r="F182" s="157"/>
      <c r="G182" s="157"/>
      <c r="H182" s="157"/>
      <c r="I182" s="157"/>
      <c r="J182" s="157"/>
      <c r="K182" s="157"/>
      <c r="L182" s="157"/>
      <c r="M182" s="157"/>
      <c r="N182" s="156"/>
      <c r="O182" s="156"/>
      <c r="P182" s="156"/>
      <c r="Q182" s="156"/>
      <c r="R182" s="157"/>
      <c r="S182" s="157"/>
      <c r="T182" s="157"/>
      <c r="U182" s="157"/>
      <c r="V182" s="157"/>
      <c r="W182" s="157"/>
      <c r="X182" s="157"/>
      <c r="Y182" s="157"/>
      <c r="Z182" s="147"/>
      <c r="AA182" s="147"/>
      <c r="AB182" s="147"/>
      <c r="AC182" s="147"/>
      <c r="AD182" s="147"/>
      <c r="AE182" s="147"/>
      <c r="AF182" s="147"/>
      <c r="AG182" s="147" t="s">
        <v>115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hidden="1" outlineLevel="3" x14ac:dyDescent="0.2">
      <c r="A183" s="154"/>
      <c r="B183" s="155"/>
      <c r="C183" s="186" t="s">
        <v>197</v>
      </c>
      <c r="D183" s="158"/>
      <c r="E183" s="159">
        <v>220</v>
      </c>
      <c r="F183" s="157"/>
      <c r="G183" s="157"/>
      <c r="H183" s="157"/>
      <c r="I183" s="157"/>
      <c r="J183" s="157"/>
      <c r="K183" s="157"/>
      <c r="L183" s="157"/>
      <c r="M183" s="157"/>
      <c r="N183" s="156"/>
      <c r="O183" s="156"/>
      <c r="P183" s="156"/>
      <c r="Q183" s="156"/>
      <c r="R183" s="157"/>
      <c r="S183" s="157"/>
      <c r="T183" s="157"/>
      <c r="U183" s="157"/>
      <c r="V183" s="157"/>
      <c r="W183" s="157"/>
      <c r="X183" s="157"/>
      <c r="Y183" s="157"/>
      <c r="Z183" s="147"/>
      <c r="AA183" s="147"/>
      <c r="AB183" s="147"/>
      <c r="AC183" s="147"/>
      <c r="AD183" s="147"/>
      <c r="AE183" s="147"/>
      <c r="AF183" s="147"/>
      <c r="AG183" s="147" t="s">
        <v>115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hidden="1" outlineLevel="3" x14ac:dyDescent="0.2">
      <c r="A184" s="154"/>
      <c r="B184" s="155"/>
      <c r="C184" s="186" t="s">
        <v>198</v>
      </c>
      <c r="D184" s="158"/>
      <c r="E184" s="159">
        <v>416</v>
      </c>
      <c r="F184" s="157"/>
      <c r="G184" s="157"/>
      <c r="H184" s="157"/>
      <c r="I184" s="157"/>
      <c r="J184" s="157"/>
      <c r="K184" s="157"/>
      <c r="L184" s="157"/>
      <c r="M184" s="157"/>
      <c r="N184" s="156"/>
      <c r="O184" s="156"/>
      <c r="P184" s="156"/>
      <c r="Q184" s="156"/>
      <c r="R184" s="157"/>
      <c r="S184" s="157"/>
      <c r="T184" s="157"/>
      <c r="U184" s="157"/>
      <c r="V184" s="157"/>
      <c r="W184" s="157"/>
      <c r="X184" s="157"/>
      <c r="Y184" s="157"/>
      <c r="Z184" s="147"/>
      <c r="AA184" s="147"/>
      <c r="AB184" s="147"/>
      <c r="AC184" s="147"/>
      <c r="AD184" s="147"/>
      <c r="AE184" s="147"/>
      <c r="AF184" s="147"/>
      <c r="AG184" s="147" t="s">
        <v>115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hidden="1" outlineLevel="3" x14ac:dyDescent="0.2">
      <c r="A185" s="154"/>
      <c r="B185" s="155"/>
      <c r="C185" s="186" t="s">
        <v>199</v>
      </c>
      <c r="D185" s="158"/>
      <c r="E185" s="159">
        <v>128</v>
      </c>
      <c r="F185" s="157"/>
      <c r="G185" s="157"/>
      <c r="H185" s="157"/>
      <c r="I185" s="157"/>
      <c r="J185" s="157"/>
      <c r="K185" s="157"/>
      <c r="L185" s="157"/>
      <c r="M185" s="157"/>
      <c r="N185" s="156"/>
      <c r="O185" s="156"/>
      <c r="P185" s="156"/>
      <c r="Q185" s="156"/>
      <c r="R185" s="157"/>
      <c r="S185" s="157"/>
      <c r="T185" s="157"/>
      <c r="U185" s="157"/>
      <c r="V185" s="157"/>
      <c r="W185" s="157"/>
      <c r="X185" s="157"/>
      <c r="Y185" s="157"/>
      <c r="Z185" s="147"/>
      <c r="AA185" s="147"/>
      <c r="AB185" s="147"/>
      <c r="AC185" s="147"/>
      <c r="AD185" s="147"/>
      <c r="AE185" s="147"/>
      <c r="AF185" s="147"/>
      <c r="AG185" s="147" t="s">
        <v>115</v>
      </c>
      <c r="AH185" s="147">
        <v>0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hidden="1" outlineLevel="3" x14ac:dyDescent="0.2">
      <c r="A186" s="154"/>
      <c r="B186" s="155"/>
      <c r="C186" s="186" t="s">
        <v>200</v>
      </c>
      <c r="D186" s="158"/>
      <c r="E186" s="159">
        <v>160</v>
      </c>
      <c r="F186" s="157"/>
      <c r="G186" s="157"/>
      <c r="H186" s="157"/>
      <c r="I186" s="157"/>
      <c r="J186" s="157"/>
      <c r="K186" s="157"/>
      <c r="L186" s="157"/>
      <c r="M186" s="157"/>
      <c r="N186" s="156"/>
      <c r="O186" s="156"/>
      <c r="P186" s="156"/>
      <c r="Q186" s="156"/>
      <c r="R186" s="157"/>
      <c r="S186" s="157"/>
      <c r="T186" s="157"/>
      <c r="U186" s="157"/>
      <c r="V186" s="157"/>
      <c r="W186" s="157"/>
      <c r="X186" s="157"/>
      <c r="Y186" s="157"/>
      <c r="Z186" s="147"/>
      <c r="AA186" s="147"/>
      <c r="AB186" s="147"/>
      <c r="AC186" s="147"/>
      <c r="AD186" s="147"/>
      <c r="AE186" s="147"/>
      <c r="AF186" s="147"/>
      <c r="AG186" s="147" t="s">
        <v>115</v>
      </c>
      <c r="AH186" s="147">
        <v>0</v>
      </c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hidden="1" outlineLevel="3" x14ac:dyDescent="0.2">
      <c r="A187" s="154"/>
      <c r="B187" s="155"/>
      <c r="C187" s="186" t="s">
        <v>201</v>
      </c>
      <c r="D187" s="158"/>
      <c r="E187" s="159">
        <v>22</v>
      </c>
      <c r="F187" s="157"/>
      <c r="G187" s="157"/>
      <c r="H187" s="157"/>
      <c r="I187" s="157"/>
      <c r="J187" s="157"/>
      <c r="K187" s="157"/>
      <c r="L187" s="157"/>
      <c r="M187" s="157"/>
      <c r="N187" s="156"/>
      <c r="O187" s="156"/>
      <c r="P187" s="156"/>
      <c r="Q187" s="156"/>
      <c r="R187" s="157"/>
      <c r="S187" s="157"/>
      <c r="T187" s="157"/>
      <c r="U187" s="157"/>
      <c r="V187" s="157"/>
      <c r="W187" s="157"/>
      <c r="X187" s="157"/>
      <c r="Y187" s="157"/>
      <c r="Z187" s="147"/>
      <c r="AA187" s="147"/>
      <c r="AB187" s="147"/>
      <c r="AC187" s="147"/>
      <c r="AD187" s="147"/>
      <c r="AE187" s="147"/>
      <c r="AF187" s="147"/>
      <c r="AG187" s="147" t="s">
        <v>115</v>
      </c>
      <c r="AH187" s="147">
        <v>0</v>
      </c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hidden="1" outlineLevel="3" x14ac:dyDescent="0.2">
      <c r="A188" s="154"/>
      <c r="B188" s="155"/>
      <c r="C188" s="186" t="s">
        <v>202</v>
      </c>
      <c r="D188" s="158"/>
      <c r="E188" s="159">
        <v>484</v>
      </c>
      <c r="F188" s="157"/>
      <c r="G188" s="157"/>
      <c r="H188" s="157"/>
      <c r="I188" s="157"/>
      <c r="J188" s="157"/>
      <c r="K188" s="157"/>
      <c r="L188" s="157"/>
      <c r="M188" s="157"/>
      <c r="N188" s="156"/>
      <c r="O188" s="156"/>
      <c r="P188" s="156"/>
      <c r="Q188" s="156"/>
      <c r="R188" s="157"/>
      <c r="S188" s="157"/>
      <c r="T188" s="157"/>
      <c r="U188" s="157"/>
      <c r="V188" s="157"/>
      <c r="W188" s="157"/>
      <c r="X188" s="157"/>
      <c r="Y188" s="157"/>
      <c r="Z188" s="147"/>
      <c r="AA188" s="147"/>
      <c r="AB188" s="147"/>
      <c r="AC188" s="147"/>
      <c r="AD188" s="147"/>
      <c r="AE188" s="147"/>
      <c r="AF188" s="147"/>
      <c r="AG188" s="147" t="s">
        <v>115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hidden="1" outlineLevel="3" x14ac:dyDescent="0.2">
      <c r="A189" s="154"/>
      <c r="B189" s="155"/>
      <c r="C189" s="186" t="s">
        <v>125</v>
      </c>
      <c r="D189" s="158"/>
      <c r="E189" s="159">
        <v>165</v>
      </c>
      <c r="F189" s="157"/>
      <c r="G189" s="157"/>
      <c r="H189" s="157"/>
      <c r="I189" s="157"/>
      <c r="J189" s="157"/>
      <c r="K189" s="157"/>
      <c r="L189" s="157"/>
      <c r="M189" s="157"/>
      <c r="N189" s="156"/>
      <c r="O189" s="156"/>
      <c r="P189" s="156"/>
      <c r="Q189" s="156"/>
      <c r="R189" s="157"/>
      <c r="S189" s="157"/>
      <c r="T189" s="157"/>
      <c r="U189" s="157"/>
      <c r="V189" s="157"/>
      <c r="W189" s="157"/>
      <c r="X189" s="157"/>
      <c r="Y189" s="157"/>
      <c r="Z189" s="147"/>
      <c r="AA189" s="147"/>
      <c r="AB189" s="147"/>
      <c r="AC189" s="147"/>
      <c r="AD189" s="147"/>
      <c r="AE189" s="147"/>
      <c r="AF189" s="147"/>
      <c r="AG189" s="147" t="s">
        <v>115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hidden="1" outlineLevel="3" x14ac:dyDescent="0.2">
      <c r="A190" s="154"/>
      <c r="B190" s="155"/>
      <c r="C190" s="187" t="s">
        <v>126</v>
      </c>
      <c r="D190" s="160"/>
      <c r="E190" s="161">
        <v>1805</v>
      </c>
      <c r="F190" s="157"/>
      <c r="G190" s="157"/>
      <c r="H190" s="157"/>
      <c r="I190" s="157"/>
      <c r="J190" s="157"/>
      <c r="K190" s="157"/>
      <c r="L190" s="157"/>
      <c r="M190" s="157"/>
      <c r="N190" s="156"/>
      <c r="O190" s="156"/>
      <c r="P190" s="156"/>
      <c r="Q190" s="156"/>
      <c r="R190" s="157"/>
      <c r="S190" s="157"/>
      <c r="T190" s="157"/>
      <c r="U190" s="157"/>
      <c r="V190" s="157"/>
      <c r="W190" s="157"/>
      <c r="X190" s="157"/>
      <c r="Y190" s="157"/>
      <c r="Z190" s="147"/>
      <c r="AA190" s="147"/>
      <c r="AB190" s="147"/>
      <c r="AC190" s="147"/>
      <c r="AD190" s="147"/>
      <c r="AE190" s="147"/>
      <c r="AF190" s="147"/>
      <c r="AG190" s="147" t="s">
        <v>115</v>
      </c>
      <c r="AH190" s="147">
        <v>1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collapsed="1" x14ac:dyDescent="0.2">
      <c r="A191" s="170">
        <v>21</v>
      </c>
      <c r="B191" s="171" t="s">
        <v>210</v>
      </c>
      <c r="C191" s="185" t="s">
        <v>211</v>
      </c>
      <c r="D191" s="172" t="s">
        <v>108</v>
      </c>
      <c r="E191" s="173">
        <v>5415</v>
      </c>
      <c r="F191" s="174"/>
      <c r="G191" s="175">
        <f>ROUND(E191*F191,2)</f>
        <v>0</v>
      </c>
      <c r="H191" s="174"/>
      <c r="I191" s="175">
        <f>ROUND(E191*H191,2)</f>
        <v>0</v>
      </c>
      <c r="J191" s="174"/>
      <c r="K191" s="175">
        <f>ROUND(E191*J191,2)</f>
        <v>0</v>
      </c>
      <c r="L191" s="175">
        <v>21</v>
      </c>
      <c r="M191" s="175">
        <f>G191*(1+L191/100)</f>
        <v>0</v>
      </c>
      <c r="N191" s="173">
        <v>5.0000000000000002E-5</v>
      </c>
      <c r="O191" s="173">
        <f>ROUND(E191*N191,2)</f>
        <v>0.27</v>
      </c>
      <c r="P191" s="173">
        <v>0</v>
      </c>
      <c r="Q191" s="173">
        <f>ROUND(E191*P191,2)</f>
        <v>0</v>
      </c>
      <c r="R191" s="175"/>
      <c r="S191" s="175" t="s">
        <v>109</v>
      </c>
      <c r="T191" s="175" t="s">
        <v>110</v>
      </c>
      <c r="U191" s="175">
        <v>0</v>
      </c>
      <c r="V191" s="175">
        <f>ROUND(E191*U191,2)</f>
        <v>0</v>
      </c>
      <c r="W191" s="175"/>
      <c r="X191" s="176" t="s">
        <v>111</v>
      </c>
      <c r="Y191" s="157" t="s">
        <v>112</v>
      </c>
      <c r="Z191" s="147"/>
      <c r="AA191" s="147"/>
      <c r="AB191" s="147"/>
      <c r="AC191" s="147"/>
      <c r="AD191" s="147"/>
      <c r="AE191" s="147"/>
      <c r="AF191" s="147"/>
      <c r="AG191" s="147" t="s">
        <v>113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hidden="1" outlineLevel="2" x14ac:dyDescent="0.2">
      <c r="A192" s="154"/>
      <c r="B192" s="155"/>
      <c r="C192" s="186" t="s">
        <v>205</v>
      </c>
      <c r="D192" s="158"/>
      <c r="E192" s="159">
        <v>5415</v>
      </c>
      <c r="F192" s="157"/>
      <c r="G192" s="157"/>
      <c r="H192" s="157"/>
      <c r="I192" s="157"/>
      <c r="J192" s="157"/>
      <c r="K192" s="157"/>
      <c r="L192" s="157"/>
      <c r="M192" s="157"/>
      <c r="N192" s="156"/>
      <c r="O192" s="156"/>
      <c r="P192" s="156"/>
      <c r="Q192" s="156"/>
      <c r="R192" s="157"/>
      <c r="S192" s="157"/>
      <c r="T192" s="157"/>
      <c r="U192" s="157"/>
      <c r="V192" s="157"/>
      <c r="W192" s="157"/>
      <c r="X192" s="157"/>
      <c r="Y192" s="157"/>
      <c r="Z192" s="147"/>
      <c r="AA192" s="147"/>
      <c r="AB192" s="147"/>
      <c r="AC192" s="147"/>
      <c r="AD192" s="147"/>
      <c r="AE192" s="147"/>
      <c r="AF192" s="147"/>
      <c r="AG192" s="147" t="s">
        <v>115</v>
      </c>
      <c r="AH192" s="147">
        <v>0</v>
      </c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hidden="1" outlineLevel="3" x14ac:dyDescent="0.2">
      <c r="A193" s="154"/>
      <c r="B193" s="155"/>
      <c r="C193" s="187" t="s">
        <v>126</v>
      </c>
      <c r="D193" s="160"/>
      <c r="E193" s="161">
        <v>5415</v>
      </c>
      <c r="F193" s="157"/>
      <c r="G193" s="157"/>
      <c r="H193" s="157"/>
      <c r="I193" s="157"/>
      <c r="J193" s="157"/>
      <c r="K193" s="157"/>
      <c r="L193" s="157"/>
      <c r="M193" s="157"/>
      <c r="N193" s="156"/>
      <c r="O193" s="156"/>
      <c r="P193" s="156"/>
      <c r="Q193" s="156"/>
      <c r="R193" s="157"/>
      <c r="S193" s="157"/>
      <c r="T193" s="157"/>
      <c r="U193" s="157"/>
      <c r="V193" s="157"/>
      <c r="W193" s="157"/>
      <c r="X193" s="157"/>
      <c r="Y193" s="157"/>
      <c r="Z193" s="147"/>
      <c r="AA193" s="147"/>
      <c r="AB193" s="147"/>
      <c r="AC193" s="147"/>
      <c r="AD193" s="147"/>
      <c r="AE193" s="147"/>
      <c r="AF193" s="147"/>
      <c r="AG193" s="147" t="s">
        <v>115</v>
      </c>
      <c r="AH193" s="147">
        <v>1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collapsed="1" x14ac:dyDescent="0.2">
      <c r="A194" s="170">
        <v>22</v>
      </c>
      <c r="B194" s="171" t="s">
        <v>212</v>
      </c>
      <c r="C194" s="185" t="s">
        <v>213</v>
      </c>
      <c r="D194" s="172" t="s">
        <v>108</v>
      </c>
      <c r="E194" s="173">
        <v>1805</v>
      </c>
      <c r="F194" s="174"/>
      <c r="G194" s="175">
        <f>ROUND(E194*F194,2)</f>
        <v>0</v>
      </c>
      <c r="H194" s="174"/>
      <c r="I194" s="175">
        <f>ROUND(E194*H194,2)</f>
        <v>0</v>
      </c>
      <c r="J194" s="174"/>
      <c r="K194" s="175">
        <f>ROUND(E194*J194,2)</f>
        <v>0</v>
      </c>
      <c r="L194" s="175">
        <v>21</v>
      </c>
      <c r="M194" s="175">
        <f>G194*(1+L194/100)</f>
        <v>0</v>
      </c>
      <c r="N194" s="173">
        <v>0</v>
      </c>
      <c r="O194" s="173">
        <f>ROUND(E194*N194,2)</f>
        <v>0</v>
      </c>
      <c r="P194" s="173">
        <v>0</v>
      </c>
      <c r="Q194" s="173">
        <f>ROUND(E194*P194,2)</f>
        <v>0</v>
      </c>
      <c r="R194" s="175"/>
      <c r="S194" s="175" t="s">
        <v>109</v>
      </c>
      <c r="T194" s="175" t="s">
        <v>110</v>
      </c>
      <c r="U194" s="175">
        <v>1.7999999999999999E-2</v>
      </c>
      <c r="V194" s="175">
        <f>ROUND(E194*U194,2)</f>
        <v>32.49</v>
      </c>
      <c r="W194" s="175"/>
      <c r="X194" s="176" t="s">
        <v>111</v>
      </c>
      <c r="Y194" s="157" t="s">
        <v>112</v>
      </c>
      <c r="Z194" s="147"/>
      <c r="AA194" s="147"/>
      <c r="AB194" s="147"/>
      <c r="AC194" s="147"/>
      <c r="AD194" s="147"/>
      <c r="AE194" s="147"/>
      <c r="AF194" s="147"/>
      <c r="AG194" s="147" t="s">
        <v>113</v>
      </c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hidden="1" outlineLevel="2" collapsed="1" x14ac:dyDescent="0.2">
      <c r="A195" s="154"/>
      <c r="B195" s="155"/>
      <c r="C195" s="186" t="s">
        <v>196</v>
      </c>
      <c r="D195" s="158"/>
      <c r="E195" s="159">
        <v>80</v>
      </c>
      <c r="F195" s="157"/>
      <c r="G195" s="157"/>
      <c r="H195" s="157"/>
      <c r="I195" s="157"/>
      <c r="J195" s="157"/>
      <c r="K195" s="157"/>
      <c r="L195" s="157"/>
      <c r="M195" s="157"/>
      <c r="N195" s="156"/>
      <c r="O195" s="156"/>
      <c r="P195" s="156"/>
      <c r="Q195" s="156"/>
      <c r="R195" s="157"/>
      <c r="S195" s="157"/>
      <c r="T195" s="157"/>
      <c r="U195" s="157"/>
      <c r="V195" s="157"/>
      <c r="W195" s="157"/>
      <c r="X195" s="157"/>
      <c r="Y195" s="157"/>
      <c r="Z195" s="147"/>
      <c r="AA195" s="147"/>
      <c r="AB195" s="147"/>
      <c r="AC195" s="147"/>
      <c r="AD195" s="147"/>
      <c r="AE195" s="147"/>
      <c r="AF195" s="147"/>
      <c r="AG195" s="147" t="s">
        <v>115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hidden="1" outlineLevel="3" x14ac:dyDescent="0.2">
      <c r="A196" s="154"/>
      <c r="B196" s="155"/>
      <c r="C196" s="186" t="s">
        <v>196</v>
      </c>
      <c r="D196" s="158"/>
      <c r="E196" s="159">
        <v>80</v>
      </c>
      <c r="F196" s="157"/>
      <c r="G196" s="157"/>
      <c r="H196" s="157"/>
      <c r="I196" s="157"/>
      <c r="J196" s="157"/>
      <c r="K196" s="157"/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57"/>
      <c r="Z196" s="147"/>
      <c r="AA196" s="147"/>
      <c r="AB196" s="147"/>
      <c r="AC196" s="147"/>
      <c r="AD196" s="147"/>
      <c r="AE196" s="147"/>
      <c r="AF196" s="147"/>
      <c r="AG196" s="147" t="s">
        <v>115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hidden="1" outlineLevel="3" x14ac:dyDescent="0.2">
      <c r="A197" s="154"/>
      <c r="B197" s="155"/>
      <c r="C197" s="186" t="s">
        <v>118</v>
      </c>
      <c r="D197" s="158"/>
      <c r="E197" s="159">
        <v>50</v>
      </c>
      <c r="F197" s="157"/>
      <c r="G197" s="157"/>
      <c r="H197" s="157"/>
      <c r="I197" s="157"/>
      <c r="J197" s="157"/>
      <c r="K197" s="157"/>
      <c r="L197" s="157"/>
      <c r="M197" s="157"/>
      <c r="N197" s="156"/>
      <c r="O197" s="156"/>
      <c r="P197" s="156"/>
      <c r="Q197" s="156"/>
      <c r="R197" s="157"/>
      <c r="S197" s="157"/>
      <c r="T197" s="157"/>
      <c r="U197" s="157"/>
      <c r="V197" s="157"/>
      <c r="W197" s="157"/>
      <c r="X197" s="157"/>
      <c r="Y197" s="157"/>
      <c r="Z197" s="147"/>
      <c r="AA197" s="147"/>
      <c r="AB197" s="147"/>
      <c r="AC197" s="147"/>
      <c r="AD197" s="147"/>
      <c r="AE197" s="147"/>
      <c r="AF197" s="147"/>
      <c r="AG197" s="147" t="s">
        <v>115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hidden="1" outlineLevel="3" x14ac:dyDescent="0.2">
      <c r="A198" s="154"/>
      <c r="B198" s="155"/>
      <c r="C198" s="186" t="s">
        <v>197</v>
      </c>
      <c r="D198" s="158"/>
      <c r="E198" s="159">
        <v>220</v>
      </c>
      <c r="F198" s="157"/>
      <c r="G198" s="157"/>
      <c r="H198" s="157"/>
      <c r="I198" s="157"/>
      <c r="J198" s="157"/>
      <c r="K198" s="157"/>
      <c r="L198" s="157"/>
      <c r="M198" s="157"/>
      <c r="N198" s="156"/>
      <c r="O198" s="156"/>
      <c r="P198" s="156"/>
      <c r="Q198" s="156"/>
      <c r="R198" s="157"/>
      <c r="S198" s="157"/>
      <c r="T198" s="157"/>
      <c r="U198" s="157"/>
      <c r="V198" s="157"/>
      <c r="W198" s="157"/>
      <c r="X198" s="157"/>
      <c r="Y198" s="157"/>
      <c r="Z198" s="147"/>
      <c r="AA198" s="147"/>
      <c r="AB198" s="147"/>
      <c r="AC198" s="147"/>
      <c r="AD198" s="147"/>
      <c r="AE198" s="147"/>
      <c r="AF198" s="147"/>
      <c r="AG198" s="147" t="s">
        <v>115</v>
      </c>
      <c r="AH198" s="147">
        <v>0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hidden="1" outlineLevel="3" x14ac:dyDescent="0.2">
      <c r="A199" s="154"/>
      <c r="B199" s="155"/>
      <c r="C199" s="186" t="s">
        <v>198</v>
      </c>
      <c r="D199" s="158"/>
      <c r="E199" s="159">
        <v>416</v>
      </c>
      <c r="F199" s="157"/>
      <c r="G199" s="157"/>
      <c r="H199" s="157"/>
      <c r="I199" s="157"/>
      <c r="J199" s="157"/>
      <c r="K199" s="157"/>
      <c r="L199" s="157"/>
      <c r="M199" s="157"/>
      <c r="N199" s="156"/>
      <c r="O199" s="156"/>
      <c r="P199" s="156"/>
      <c r="Q199" s="156"/>
      <c r="R199" s="157"/>
      <c r="S199" s="157"/>
      <c r="T199" s="157"/>
      <c r="U199" s="157"/>
      <c r="V199" s="157"/>
      <c r="W199" s="157"/>
      <c r="X199" s="157"/>
      <c r="Y199" s="157"/>
      <c r="Z199" s="147"/>
      <c r="AA199" s="147"/>
      <c r="AB199" s="147"/>
      <c r="AC199" s="147"/>
      <c r="AD199" s="147"/>
      <c r="AE199" s="147"/>
      <c r="AF199" s="147"/>
      <c r="AG199" s="147" t="s">
        <v>115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hidden="1" outlineLevel="3" x14ac:dyDescent="0.2">
      <c r="A200" s="154"/>
      <c r="B200" s="155"/>
      <c r="C200" s="186" t="s">
        <v>199</v>
      </c>
      <c r="D200" s="158"/>
      <c r="E200" s="159">
        <v>128</v>
      </c>
      <c r="F200" s="157"/>
      <c r="G200" s="157"/>
      <c r="H200" s="157"/>
      <c r="I200" s="157"/>
      <c r="J200" s="157"/>
      <c r="K200" s="157"/>
      <c r="L200" s="157"/>
      <c r="M200" s="157"/>
      <c r="N200" s="156"/>
      <c r="O200" s="156"/>
      <c r="P200" s="156"/>
      <c r="Q200" s="156"/>
      <c r="R200" s="157"/>
      <c r="S200" s="157"/>
      <c r="T200" s="157"/>
      <c r="U200" s="157"/>
      <c r="V200" s="157"/>
      <c r="W200" s="157"/>
      <c r="X200" s="157"/>
      <c r="Y200" s="157"/>
      <c r="Z200" s="147"/>
      <c r="AA200" s="147"/>
      <c r="AB200" s="147"/>
      <c r="AC200" s="147"/>
      <c r="AD200" s="147"/>
      <c r="AE200" s="147"/>
      <c r="AF200" s="147"/>
      <c r="AG200" s="147" t="s">
        <v>115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hidden="1" outlineLevel="3" x14ac:dyDescent="0.2">
      <c r="A201" s="154"/>
      <c r="B201" s="155"/>
      <c r="C201" s="186" t="s">
        <v>200</v>
      </c>
      <c r="D201" s="158"/>
      <c r="E201" s="159">
        <v>160</v>
      </c>
      <c r="F201" s="157"/>
      <c r="G201" s="157"/>
      <c r="H201" s="157"/>
      <c r="I201" s="157"/>
      <c r="J201" s="157"/>
      <c r="K201" s="157"/>
      <c r="L201" s="157"/>
      <c r="M201" s="157"/>
      <c r="N201" s="156"/>
      <c r="O201" s="156"/>
      <c r="P201" s="156"/>
      <c r="Q201" s="156"/>
      <c r="R201" s="157"/>
      <c r="S201" s="157"/>
      <c r="T201" s="157"/>
      <c r="U201" s="157"/>
      <c r="V201" s="157"/>
      <c r="W201" s="157"/>
      <c r="X201" s="157"/>
      <c r="Y201" s="157"/>
      <c r="Z201" s="147"/>
      <c r="AA201" s="147"/>
      <c r="AB201" s="147"/>
      <c r="AC201" s="147"/>
      <c r="AD201" s="147"/>
      <c r="AE201" s="147"/>
      <c r="AF201" s="147"/>
      <c r="AG201" s="147" t="s">
        <v>115</v>
      </c>
      <c r="AH201" s="147">
        <v>0</v>
      </c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hidden="1" outlineLevel="3" x14ac:dyDescent="0.2">
      <c r="A202" s="154"/>
      <c r="B202" s="155"/>
      <c r="C202" s="186" t="s">
        <v>201</v>
      </c>
      <c r="D202" s="158"/>
      <c r="E202" s="159">
        <v>22</v>
      </c>
      <c r="F202" s="157"/>
      <c r="G202" s="157"/>
      <c r="H202" s="157"/>
      <c r="I202" s="157"/>
      <c r="J202" s="157"/>
      <c r="K202" s="157"/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Z202" s="147"/>
      <c r="AA202" s="147"/>
      <c r="AB202" s="147"/>
      <c r="AC202" s="147"/>
      <c r="AD202" s="147"/>
      <c r="AE202" s="147"/>
      <c r="AF202" s="147"/>
      <c r="AG202" s="147" t="s">
        <v>115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hidden="1" outlineLevel="3" x14ac:dyDescent="0.2">
      <c r="A203" s="154"/>
      <c r="B203" s="155"/>
      <c r="C203" s="186" t="s">
        <v>202</v>
      </c>
      <c r="D203" s="158"/>
      <c r="E203" s="159">
        <v>484</v>
      </c>
      <c r="F203" s="157"/>
      <c r="G203" s="157"/>
      <c r="H203" s="157"/>
      <c r="I203" s="157"/>
      <c r="J203" s="157"/>
      <c r="K203" s="157"/>
      <c r="L203" s="157"/>
      <c r="M203" s="157"/>
      <c r="N203" s="156"/>
      <c r="O203" s="156"/>
      <c r="P203" s="156"/>
      <c r="Q203" s="156"/>
      <c r="R203" s="157"/>
      <c r="S203" s="157"/>
      <c r="T203" s="157"/>
      <c r="U203" s="157"/>
      <c r="V203" s="157"/>
      <c r="W203" s="157"/>
      <c r="X203" s="157"/>
      <c r="Y203" s="157"/>
      <c r="Z203" s="147"/>
      <c r="AA203" s="147"/>
      <c r="AB203" s="147"/>
      <c r="AC203" s="147"/>
      <c r="AD203" s="147"/>
      <c r="AE203" s="147"/>
      <c r="AF203" s="147"/>
      <c r="AG203" s="147" t="s">
        <v>115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hidden="1" outlineLevel="3" x14ac:dyDescent="0.2">
      <c r="A204" s="154"/>
      <c r="B204" s="155"/>
      <c r="C204" s="186" t="s">
        <v>125</v>
      </c>
      <c r="D204" s="158"/>
      <c r="E204" s="159">
        <v>165</v>
      </c>
      <c r="F204" s="157"/>
      <c r="G204" s="157"/>
      <c r="H204" s="157"/>
      <c r="I204" s="157"/>
      <c r="J204" s="157"/>
      <c r="K204" s="157"/>
      <c r="L204" s="157"/>
      <c r="M204" s="157"/>
      <c r="N204" s="156"/>
      <c r="O204" s="156"/>
      <c r="P204" s="156"/>
      <c r="Q204" s="156"/>
      <c r="R204" s="157"/>
      <c r="S204" s="157"/>
      <c r="T204" s="157"/>
      <c r="U204" s="157"/>
      <c r="V204" s="157"/>
      <c r="W204" s="157"/>
      <c r="X204" s="157"/>
      <c r="Y204" s="157"/>
      <c r="Z204" s="147"/>
      <c r="AA204" s="147"/>
      <c r="AB204" s="147"/>
      <c r="AC204" s="147"/>
      <c r="AD204" s="147"/>
      <c r="AE204" s="147"/>
      <c r="AF204" s="147"/>
      <c r="AG204" s="147" t="s">
        <v>115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hidden="1" outlineLevel="3" x14ac:dyDescent="0.2">
      <c r="A205" s="154"/>
      <c r="B205" s="155"/>
      <c r="C205" s="187" t="s">
        <v>126</v>
      </c>
      <c r="D205" s="160"/>
      <c r="E205" s="161">
        <v>1805</v>
      </c>
      <c r="F205" s="157"/>
      <c r="G205" s="157"/>
      <c r="H205" s="157"/>
      <c r="I205" s="157"/>
      <c r="J205" s="157"/>
      <c r="K205" s="157"/>
      <c r="L205" s="157"/>
      <c r="M205" s="157"/>
      <c r="N205" s="156"/>
      <c r="O205" s="156"/>
      <c r="P205" s="156"/>
      <c r="Q205" s="156"/>
      <c r="R205" s="157"/>
      <c r="S205" s="157"/>
      <c r="T205" s="157"/>
      <c r="U205" s="157"/>
      <c r="V205" s="157"/>
      <c r="W205" s="157"/>
      <c r="X205" s="157"/>
      <c r="Y205" s="157"/>
      <c r="Z205" s="147"/>
      <c r="AA205" s="147"/>
      <c r="AB205" s="147"/>
      <c r="AC205" s="147"/>
      <c r="AD205" s="147"/>
      <c r="AE205" s="147"/>
      <c r="AF205" s="147"/>
      <c r="AG205" s="147" t="s">
        <v>115</v>
      </c>
      <c r="AH205" s="147">
        <v>1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ht="25.5" x14ac:dyDescent="0.2">
      <c r="A206" s="163" t="s">
        <v>104</v>
      </c>
      <c r="B206" s="164" t="s">
        <v>63</v>
      </c>
      <c r="C206" s="184" t="s">
        <v>64</v>
      </c>
      <c r="D206" s="165"/>
      <c r="E206" s="166"/>
      <c r="F206" s="167"/>
      <c r="G206" s="167">
        <f>SUMIF(AG207:AG212,"&lt;&gt;NOR",G207:G212)</f>
        <v>0</v>
      </c>
      <c r="H206" s="167"/>
      <c r="I206" s="167">
        <f>SUM(I207:I212)</f>
        <v>0</v>
      </c>
      <c r="J206" s="167"/>
      <c r="K206" s="167">
        <f>SUM(K207:K212)</f>
        <v>0</v>
      </c>
      <c r="L206" s="167"/>
      <c r="M206" s="167">
        <f>SUM(M207:M212)</f>
        <v>0</v>
      </c>
      <c r="N206" s="166"/>
      <c r="O206" s="166">
        <f>SUM(O207:O212)</f>
        <v>0</v>
      </c>
      <c r="P206" s="166"/>
      <c r="Q206" s="166">
        <f>SUM(Q207:Q212)</f>
        <v>0</v>
      </c>
      <c r="R206" s="167"/>
      <c r="S206" s="167"/>
      <c r="T206" s="167"/>
      <c r="U206" s="167"/>
      <c r="V206" s="167">
        <f>SUM(V207:V212)</f>
        <v>0</v>
      </c>
      <c r="W206" s="167"/>
      <c r="X206" s="168"/>
      <c r="Y206" s="162"/>
      <c r="AG206" t="s">
        <v>105</v>
      </c>
    </row>
    <row r="207" spans="1:60" ht="22.5" outlineLevel="1" x14ac:dyDescent="0.2">
      <c r="A207" s="177">
        <v>23</v>
      </c>
      <c r="B207" s="178" t="s">
        <v>214</v>
      </c>
      <c r="C207" s="188" t="s">
        <v>215</v>
      </c>
      <c r="D207" s="179" t="s">
        <v>193</v>
      </c>
      <c r="E207" s="180">
        <v>1</v>
      </c>
      <c r="F207" s="181"/>
      <c r="G207" s="182">
        <f>ROUND(E207*F207,2)</f>
        <v>0</v>
      </c>
      <c r="H207" s="181"/>
      <c r="I207" s="182">
        <f>ROUND(E207*H207,2)</f>
        <v>0</v>
      </c>
      <c r="J207" s="181"/>
      <c r="K207" s="182">
        <f>ROUND(E207*J207,2)</f>
        <v>0</v>
      </c>
      <c r="L207" s="182">
        <v>21</v>
      </c>
      <c r="M207" s="182">
        <f>G207*(1+L207/100)</f>
        <v>0</v>
      </c>
      <c r="N207" s="180">
        <v>0</v>
      </c>
      <c r="O207" s="180">
        <f>ROUND(E207*N207,2)</f>
        <v>0</v>
      </c>
      <c r="P207" s="180">
        <v>0</v>
      </c>
      <c r="Q207" s="180">
        <f>ROUND(E207*P207,2)</f>
        <v>0</v>
      </c>
      <c r="R207" s="182"/>
      <c r="S207" s="182" t="s">
        <v>109</v>
      </c>
      <c r="T207" s="182" t="s">
        <v>110</v>
      </c>
      <c r="U207" s="182">
        <v>0</v>
      </c>
      <c r="V207" s="182">
        <f>ROUND(E207*U207,2)</f>
        <v>0</v>
      </c>
      <c r="W207" s="182"/>
      <c r="X207" s="183" t="s">
        <v>111</v>
      </c>
      <c r="Y207" s="157" t="s">
        <v>112</v>
      </c>
      <c r="Z207" s="147"/>
      <c r="AA207" s="147"/>
      <c r="AB207" s="147"/>
      <c r="AC207" s="147"/>
      <c r="AD207" s="147"/>
      <c r="AE207" s="147"/>
      <c r="AF207" s="147"/>
      <c r="AG207" s="147" t="s">
        <v>113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collapsed="1" x14ac:dyDescent="0.2">
      <c r="A208" s="170">
        <v>24</v>
      </c>
      <c r="B208" s="171" t="s">
        <v>216</v>
      </c>
      <c r="C208" s="185" t="s">
        <v>217</v>
      </c>
      <c r="D208" s="172" t="s">
        <v>218</v>
      </c>
      <c r="E208" s="173">
        <v>27</v>
      </c>
      <c r="F208" s="174"/>
      <c r="G208" s="175">
        <f>ROUND(E208*F208,2)</f>
        <v>0</v>
      </c>
      <c r="H208" s="174"/>
      <c r="I208" s="175">
        <f>ROUND(E208*H208,2)</f>
        <v>0</v>
      </c>
      <c r="J208" s="174"/>
      <c r="K208" s="175">
        <f>ROUND(E208*J208,2)</f>
        <v>0</v>
      </c>
      <c r="L208" s="175">
        <v>21</v>
      </c>
      <c r="M208" s="175">
        <f>G208*(1+L208/100)</f>
        <v>0</v>
      </c>
      <c r="N208" s="173">
        <v>0</v>
      </c>
      <c r="O208" s="173">
        <f>ROUND(E208*N208,2)</f>
        <v>0</v>
      </c>
      <c r="P208" s="173">
        <v>0</v>
      </c>
      <c r="Q208" s="173">
        <f>ROUND(E208*P208,2)</f>
        <v>0</v>
      </c>
      <c r="R208" s="175"/>
      <c r="S208" s="175" t="s">
        <v>109</v>
      </c>
      <c r="T208" s="175" t="s">
        <v>110</v>
      </c>
      <c r="U208" s="175">
        <v>0</v>
      </c>
      <c r="V208" s="175">
        <f>ROUND(E208*U208,2)</f>
        <v>0</v>
      </c>
      <c r="W208" s="175"/>
      <c r="X208" s="176" t="s">
        <v>111</v>
      </c>
      <c r="Y208" s="157" t="s">
        <v>112</v>
      </c>
      <c r="Z208" s="147"/>
      <c r="AA208" s="147"/>
      <c r="AB208" s="147"/>
      <c r="AC208" s="147"/>
      <c r="AD208" s="147"/>
      <c r="AE208" s="147"/>
      <c r="AF208" s="147"/>
      <c r="AG208" s="147" t="s">
        <v>113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hidden="1" outlineLevel="2" x14ac:dyDescent="0.2">
      <c r="A209" s="154"/>
      <c r="B209" s="155"/>
      <c r="C209" s="186" t="s">
        <v>219</v>
      </c>
      <c r="D209" s="158"/>
      <c r="E209" s="159">
        <v>27</v>
      </c>
      <c r="F209" s="157"/>
      <c r="G209" s="157"/>
      <c r="H209" s="157"/>
      <c r="I209" s="157"/>
      <c r="J209" s="157"/>
      <c r="K209" s="157"/>
      <c r="L209" s="157"/>
      <c r="M209" s="157"/>
      <c r="N209" s="156"/>
      <c r="O209" s="156"/>
      <c r="P209" s="156"/>
      <c r="Q209" s="156"/>
      <c r="R209" s="157"/>
      <c r="S209" s="157"/>
      <c r="T209" s="157"/>
      <c r="U209" s="157"/>
      <c r="V209" s="157"/>
      <c r="W209" s="157"/>
      <c r="X209" s="157"/>
      <c r="Y209" s="157"/>
      <c r="Z209" s="147"/>
      <c r="AA209" s="147"/>
      <c r="AB209" s="147"/>
      <c r="AC209" s="147"/>
      <c r="AD209" s="147"/>
      <c r="AE209" s="147"/>
      <c r="AF209" s="147"/>
      <c r="AG209" s="147" t="s">
        <v>115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hidden="1" outlineLevel="3" x14ac:dyDescent="0.2">
      <c r="A210" s="154"/>
      <c r="B210" s="155"/>
      <c r="C210" s="187" t="s">
        <v>126</v>
      </c>
      <c r="D210" s="160"/>
      <c r="E210" s="161">
        <v>27</v>
      </c>
      <c r="F210" s="157"/>
      <c r="G210" s="157"/>
      <c r="H210" s="157"/>
      <c r="I210" s="157"/>
      <c r="J210" s="157"/>
      <c r="K210" s="157"/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Z210" s="147"/>
      <c r="AA210" s="147"/>
      <c r="AB210" s="147"/>
      <c r="AC210" s="147"/>
      <c r="AD210" s="147"/>
      <c r="AE210" s="147"/>
      <c r="AF210" s="147"/>
      <c r="AG210" s="147" t="s">
        <v>115</v>
      </c>
      <c r="AH210" s="147">
        <v>1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77">
        <v>25</v>
      </c>
      <c r="B211" s="178" t="s">
        <v>220</v>
      </c>
      <c r="C211" s="188" t="s">
        <v>221</v>
      </c>
      <c r="D211" s="179" t="s">
        <v>193</v>
      </c>
      <c r="E211" s="180">
        <v>1</v>
      </c>
      <c r="F211" s="181"/>
      <c r="G211" s="182">
        <f>ROUND(E211*F211,2)</f>
        <v>0</v>
      </c>
      <c r="H211" s="181"/>
      <c r="I211" s="182">
        <f>ROUND(E211*H211,2)</f>
        <v>0</v>
      </c>
      <c r="J211" s="181"/>
      <c r="K211" s="182">
        <f>ROUND(E211*J211,2)</f>
        <v>0</v>
      </c>
      <c r="L211" s="182">
        <v>21</v>
      </c>
      <c r="M211" s="182">
        <f>G211*(1+L211/100)</f>
        <v>0</v>
      </c>
      <c r="N211" s="180">
        <v>0</v>
      </c>
      <c r="O211" s="180">
        <f>ROUND(E211*N211,2)</f>
        <v>0</v>
      </c>
      <c r="P211" s="180">
        <v>0</v>
      </c>
      <c r="Q211" s="180">
        <f>ROUND(E211*P211,2)</f>
        <v>0</v>
      </c>
      <c r="R211" s="182"/>
      <c r="S211" s="182" t="s">
        <v>109</v>
      </c>
      <c r="T211" s="182" t="s">
        <v>110</v>
      </c>
      <c r="U211" s="182">
        <v>0</v>
      </c>
      <c r="V211" s="182">
        <f>ROUND(E211*U211,2)</f>
        <v>0</v>
      </c>
      <c r="W211" s="182"/>
      <c r="X211" s="183" t="s">
        <v>111</v>
      </c>
      <c r="Y211" s="157" t="s">
        <v>112</v>
      </c>
      <c r="Z211" s="147"/>
      <c r="AA211" s="147"/>
      <c r="AB211" s="147"/>
      <c r="AC211" s="147"/>
      <c r="AD211" s="147"/>
      <c r="AE211" s="147"/>
      <c r="AF211" s="147"/>
      <c r="AG211" s="147" t="s">
        <v>113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77">
        <v>26</v>
      </c>
      <c r="B212" s="178" t="s">
        <v>222</v>
      </c>
      <c r="C212" s="188" t="s">
        <v>223</v>
      </c>
      <c r="D212" s="179" t="s">
        <v>193</v>
      </c>
      <c r="E212" s="180">
        <v>1</v>
      </c>
      <c r="F212" s="181"/>
      <c r="G212" s="182">
        <f>ROUND(E212*F212,2)</f>
        <v>0</v>
      </c>
      <c r="H212" s="181"/>
      <c r="I212" s="182">
        <f>ROUND(E212*H212,2)</f>
        <v>0</v>
      </c>
      <c r="J212" s="181"/>
      <c r="K212" s="182">
        <f>ROUND(E212*J212,2)</f>
        <v>0</v>
      </c>
      <c r="L212" s="182">
        <v>21</v>
      </c>
      <c r="M212" s="182">
        <f>G212*(1+L212/100)</f>
        <v>0</v>
      </c>
      <c r="N212" s="180">
        <v>0</v>
      </c>
      <c r="O212" s="180">
        <f>ROUND(E212*N212,2)</f>
        <v>0</v>
      </c>
      <c r="P212" s="180">
        <v>0</v>
      </c>
      <c r="Q212" s="180">
        <f>ROUND(E212*P212,2)</f>
        <v>0</v>
      </c>
      <c r="R212" s="182"/>
      <c r="S212" s="182" t="s">
        <v>109</v>
      </c>
      <c r="T212" s="182" t="s">
        <v>110</v>
      </c>
      <c r="U212" s="182">
        <v>0</v>
      </c>
      <c r="V212" s="182">
        <f>ROUND(E212*U212,2)</f>
        <v>0</v>
      </c>
      <c r="W212" s="182"/>
      <c r="X212" s="183" t="s">
        <v>111</v>
      </c>
      <c r="Y212" s="157" t="s">
        <v>112</v>
      </c>
      <c r="Z212" s="147"/>
      <c r="AA212" s="147"/>
      <c r="AB212" s="147"/>
      <c r="AC212" s="147"/>
      <c r="AD212" s="147"/>
      <c r="AE212" s="147"/>
      <c r="AF212" s="147"/>
      <c r="AG212" s="147" t="s">
        <v>113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x14ac:dyDescent="0.2">
      <c r="A213" s="163" t="s">
        <v>104</v>
      </c>
      <c r="B213" s="164" t="s">
        <v>65</v>
      </c>
      <c r="C213" s="184" t="s">
        <v>66</v>
      </c>
      <c r="D213" s="165"/>
      <c r="E213" s="166"/>
      <c r="F213" s="167"/>
      <c r="G213" s="167">
        <f>SUMIF(AG214:AG234,"&lt;&gt;NOR",G214:G234)</f>
        <v>0</v>
      </c>
      <c r="H213" s="167"/>
      <c r="I213" s="167">
        <f>SUM(I214:I234)</f>
        <v>0</v>
      </c>
      <c r="J213" s="167"/>
      <c r="K213" s="167">
        <f>SUM(K214:K234)</f>
        <v>0</v>
      </c>
      <c r="L213" s="167"/>
      <c r="M213" s="167">
        <f>SUM(M214:M234)</f>
        <v>0</v>
      </c>
      <c r="N213" s="166"/>
      <c r="O213" s="166">
        <f>SUM(O214:O234)</f>
        <v>0</v>
      </c>
      <c r="P213" s="166"/>
      <c r="Q213" s="166">
        <f>SUM(Q214:Q234)</f>
        <v>39.589999999999996</v>
      </c>
      <c r="R213" s="167"/>
      <c r="S213" s="167"/>
      <c r="T213" s="167"/>
      <c r="U213" s="167"/>
      <c r="V213" s="167">
        <f>SUM(V214:V234)</f>
        <v>480.68</v>
      </c>
      <c r="W213" s="167"/>
      <c r="X213" s="168"/>
      <c r="Y213" s="162"/>
      <c r="AG213" t="s">
        <v>105</v>
      </c>
    </row>
    <row r="214" spans="1:60" outlineLevel="1" collapsed="1" x14ac:dyDescent="0.2">
      <c r="A214" s="170">
        <v>27</v>
      </c>
      <c r="B214" s="171" t="s">
        <v>224</v>
      </c>
      <c r="C214" s="185" t="s">
        <v>225</v>
      </c>
      <c r="D214" s="172" t="s">
        <v>108</v>
      </c>
      <c r="E214" s="173">
        <v>1436.3502000000001</v>
      </c>
      <c r="F214" s="174"/>
      <c r="G214" s="175">
        <f>ROUND(E214*F214,2)</f>
        <v>0</v>
      </c>
      <c r="H214" s="174"/>
      <c r="I214" s="175">
        <f>ROUND(E214*H214,2)</f>
        <v>0</v>
      </c>
      <c r="J214" s="174"/>
      <c r="K214" s="175">
        <f>ROUND(E214*J214,2)</f>
        <v>0</v>
      </c>
      <c r="L214" s="175">
        <v>21</v>
      </c>
      <c r="M214" s="175">
        <f>G214*(1+L214/100)</f>
        <v>0</v>
      </c>
      <c r="N214" s="173">
        <v>0</v>
      </c>
      <c r="O214" s="173">
        <f>ROUND(E214*N214,2)</f>
        <v>0</v>
      </c>
      <c r="P214" s="173">
        <v>1.256E-2</v>
      </c>
      <c r="Q214" s="173">
        <f>ROUND(E214*P214,2)</f>
        <v>18.04</v>
      </c>
      <c r="R214" s="175"/>
      <c r="S214" s="175" t="s">
        <v>109</v>
      </c>
      <c r="T214" s="175" t="s">
        <v>110</v>
      </c>
      <c r="U214" s="175">
        <v>0.24</v>
      </c>
      <c r="V214" s="175">
        <f>ROUND(E214*U214,2)</f>
        <v>344.72</v>
      </c>
      <c r="W214" s="175"/>
      <c r="X214" s="176" t="s">
        <v>111</v>
      </c>
      <c r="Y214" s="157" t="s">
        <v>112</v>
      </c>
      <c r="Z214" s="147"/>
      <c r="AA214" s="147"/>
      <c r="AB214" s="147"/>
      <c r="AC214" s="147"/>
      <c r="AD214" s="147"/>
      <c r="AE214" s="147"/>
      <c r="AF214" s="147"/>
      <c r="AG214" s="147" t="s">
        <v>113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hidden="1" outlineLevel="2" collapsed="1" x14ac:dyDescent="0.2">
      <c r="A215" s="154"/>
      <c r="B215" s="155"/>
      <c r="C215" s="186" t="s">
        <v>114</v>
      </c>
      <c r="D215" s="158"/>
      <c r="E215" s="159">
        <v>74.099999999999994</v>
      </c>
      <c r="F215" s="157"/>
      <c r="G215" s="157"/>
      <c r="H215" s="157"/>
      <c r="I215" s="157"/>
      <c r="J215" s="157"/>
      <c r="K215" s="157"/>
      <c r="L215" s="157"/>
      <c r="M215" s="157"/>
      <c r="N215" s="156"/>
      <c r="O215" s="156"/>
      <c r="P215" s="156"/>
      <c r="Q215" s="156"/>
      <c r="R215" s="157"/>
      <c r="S215" s="157"/>
      <c r="T215" s="157"/>
      <c r="U215" s="157"/>
      <c r="V215" s="157"/>
      <c r="W215" s="157"/>
      <c r="X215" s="157"/>
      <c r="Y215" s="157"/>
      <c r="Z215" s="147"/>
      <c r="AA215" s="147"/>
      <c r="AB215" s="147"/>
      <c r="AC215" s="147"/>
      <c r="AD215" s="147"/>
      <c r="AE215" s="147"/>
      <c r="AF215" s="147"/>
      <c r="AG215" s="147" t="s">
        <v>115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hidden="1" outlineLevel="3" x14ac:dyDescent="0.2">
      <c r="A216" s="154"/>
      <c r="B216" s="155"/>
      <c r="C216" s="186" t="s">
        <v>116</v>
      </c>
      <c r="D216" s="158"/>
      <c r="E216" s="159">
        <v>62.41</v>
      </c>
      <c r="F216" s="157"/>
      <c r="G216" s="157"/>
      <c r="H216" s="157"/>
      <c r="I216" s="157"/>
      <c r="J216" s="157"/>
      <c r="K216" s="157"/>
      <c r="L216" s="157"/>
      <c r="M216" s="157"/>
      <c r="N216" s="156"/>
      <c r="O216" s="156"/>
      <c r="P216" s="156"/>
      <c r="Q216" s="156"/>
      <c r="R216" s="157"/>
      <c r="S216" s="157"/>
      <c r="T216" s="157"/>
      <c r="U216" s="157"/>
      <c r="V216" s="157"/>
      <c r="W216" s="157"/>
      <c r="X216" s="157"/>
      <c r="Y216" s="157"/>
      <c r="Z216" s="147"/>
      <c r="AA216" s="147"/>
      <c r="AB216" s="147"/>
      <c r="AC216" s="147"/>
      <c r="AD216" s="147"/>
      <c r="AE216" s="147"/>
      <c r="AF216" s="147"/>
      <c r="AG216" s="147" t="s">
        <v>115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hidden="1" outlineLevel="3" x14ac:dyDescent="0.2">
      <c r="A217" s="154"/>
      <c r="B217" s="155"/>
      <c r="C217" s="186" t="s">
        <v>117</v>
      </c>
      <c r="D217" s="158"/>
      <c r="E217" s="159">
        <v>208.32</v>
      </c>
      <c r="F217" s="157"/>
      <c r="G217" s="157"/>
      <c r="H217" s="157"/>
      <c r="I217" s="157"/>
      <c r="J217" s="157"/>
      <c r="K217" s="157"/>
      <c r="L217" s="157"/>
      <c r="M217" s="157"/>
      <c r="N217" s="156"/>
      <c r="O217" s="156"/>
      <c r="P217" s="156"/>
      <c r="Q217" s="156"/>
      <c r="R217" s="157"/>
      <c r="S217" s="157"/>
      <c r="T217" s="157"/>
      <c r="U217" s="157"/>
      <c r="V217" s="157"/>
      <c r="W217" s="157"/>
      <c r="X217" s="157"/>
      <c r="Y217" s="157"/>
      <c r="Z217" s="147"/>
      <c r="AA217" s="147"/>
      <c r="AB217" s="147"/>
      <c r="AC217" s="147"/>
      <c r="AD217" s="147"/>
      <c r="AE217" s="147"/>
      <c r="AF217" s="147"/>
      <c r="AG217" s="147" t="s">
        <v>115</v>
      </c>
      <c r="AH217" s="147">
        <v>0</v>
      </c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hidden="1" outlineLevel="3" x14ac:dyDescent="0.2">
      <c r="A218" s="154"/>
      <c r="B218" s="155"/>
      <c r="C218" s="186" t="s">
        <v>118</v>
      </c>
      <c r="D218" s="158"/>
      <c r="E218" s="159">
        <v>50</v>
      </c>
      <c r="F218" s="157"/>
      <c r="G218" s="157"/>
      <c r="H218" s="157"/>
      <c r="I218" s="157"/>
      <c r="J218" s="157"/>
      <c r="K218" s="157"/>
      <c r="L218" s="157"/>
      <c r="M218" s="157"/>
      <c r="N218" s="156"/>
      <c r="O218" s="156"/>
      <c r="P218" s="156"/>
      <c r="Q218" s="156"/>
      <c r="R218" s="157"/>
      <c r="S218" s="157"/>
      <c r="T218" s="157"/>
      <c r="U218" s="157"/>
      <c r="V218" s="157"/>
      <c r="W218" s="157"/>
      <c r="X218" s="157"/>
      <c r="Y218" s="157"/>
      <c r="Z218" s="147"/>
      <c r="AA218" s="147"/>
      <c r="AB218" s="147"/>
      <c r="AC218" s="147"/>
      <c r="AD218" s="147"/>
      <c r="AE218" s="147"/>
      <c r="AF218" s="147"/>
      <c r="AG218" s="147" t="s">
        <v>115</v>
      </c>
      <c r="AH218" s="147">
        <v>0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hidden="1" outlineLevel="3" x14ac:dyDescent="0.2">
      <c r="A219" s="154"/>
      <c r="B219" s="155"/>
      <c r="C219" s="186" t="s">
        <v>119</v>
      </c>
      <c r="D219" s="158"/>
      <c r="E219" s="159">
        <v>405.6</v>
      </c>
      <c r="F219" s="157"/>
      <c r="G219" s="157"/>
      <c r="H219" s="157"/>
      <c r="I219" s="157"/>
      <c r="J219" s="157"/>
      <c r="K219" s="157"/>
      <c r="L219" s="157"/>
      <c r="M219" s="157"/>
      <c r="N219" s="156"/>
      <c r="O219" s="156"/>
      <c r="P219" s="156"/>
      <c r="Q219" s="156"/>
      <c r="R219" s="157"/>
      <c r="S219" s="157"/>
      <c r="T219" s="157"/>
      <c r="U219" s="157"/>
      <c r="V219" s="157"/>
      <c r="W219" s="157"/>
      <c r="X219" s="157"/>
      <c r="Y219" s="157"/>
      <c r="Z219" s="147"/>
      <c r="AA219" s="147"/>
      <c r="AB219" s="147"/>
      <c r="AC219" s="147"/>
      <c r="AD219" s="147"/>
      <c r="AE219" s="147"/>
      <c r="AF219" s="147"/>
      <c r="AG219" s="147" t="s">
        <v>115</v>
      </c>
      <c r="AH219" s="147">
        <v>0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hidden="1" outlineLevel="3" x14ac:dyDescent="0.2">
      <c r="A220" s="154"/>
      <c r="B220" s="155"/>
      <c r="C220" s="186" t="s">
        <v>120</v>
      </c>
      <c r="D220" s="158"/>
      <c r="E220" s="159">
        <v>120.12</v>
      </c>
      <c r="F220" s="157"/>
      <c r="G220" s="157"/>
      <c r="H220" s="157"/>
      <c r="I220" s="157"/>
      <c r="J220" s="157"/>
      <c r="K220" s="157"/>
      <c r="L220" s="157"/>
      <c r="M220" s="157"/>
      <c r="N220" s="156"/>
      <c r="O220" s="156"/>
      <c r="P220" s="156"/>
      <c r="Q220" s="156"/>
      <c r="R220" s="157"/>
      <c r="S220" s="157"/>
      <c r="T220" s="157"/>
      <c r="U220" s="157"/>
      <c r="V220" s="157"/>
      <c r="W220" s="157"/>
      <c r="X220" s="157"/>
      <c r="Y220" s="157"/>
      <c r="Z220" s="147"/>
      <c r="AA220" s="147"/>
      <c r="AB220" s="147"/>
      <c r="AC220" s="147"/>
      <c r="AD220" s="147"/>
      <c r="AE220" s="147"/>
      <c r="AF220" s="147"/>
      <c r="AG220" s="147" t="s">
        <v>115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hidden="1" outlineLevel="3" x14ac:dyDescent="0.2">
      <c r="A221" s="154"/>
      <c r="B221" s="155"/>
      <c r="C221" s="186" t="s">
        <v>121</v>
      </c>
      <c r="D221" s="158"/>
      <c r="E221" s="159">
        <v>153.19</v>
      </c>
      <c r="F221" s="157"/>
      <c r="G221" s="157"/>
      <c r="H221" s="157"/>
      <c r="I221" s="157"/>
      <c r="J221" s="157"/>
      <c r="K221" s="157"/>
      <c r="L221" s="157"/>
      <c r="M221" s="157"/>
      <c r="N221" s="156"/>
      <c r="O221" s="156"/>
      <c r="P221" s="156"/>
      <c r="Q221" s="156"/>
      <c r="R221" s="157"/>
      <c r="S221" s="157"/>
      <c r="T221" s="157"/>
      <c r="U221" s="157"/>
      <c r="V221" s="157"/>
      <c r="W221" s="157"/>
      <c r="X221" s="157"/>
      <c r="Y221" s="157"/>
      <c r="Z221" s="147"/>
      <c r="AA221" s="147"/>
      <c r="AB221" s="147"/>
      <c r="AC221" s="147"/>
      <c r="AD221" s="147"/>
      <c r="AE221" s="147"/>
      <c r="AF221" s="147"/>
      <c r="AG221" s="147" t="s">
        <v>115</v>
      </c>
      <c r="AH221" s="147">
        <v>0</v>
      </c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hidden="1" outlineLevel="3" x14ac:dyDescent="0.2">
      <c r="A222" s="154"/>
      <c r="B222" s="155"/>
      <c r="C222" s="186" t="s">
        <v>122</v>
      </c>
      <c r="D222" s="158"/>
      <c r="E222" s="159">
        <v>20.350000000000001</v>
      </c>
      <c r="F222" s="157"/>
      <c r="G222" s="157"/>
      <c r="H222" s="157"/>
      <c r="I222" s="157"/>
      <c r="J222" s="157"/>
      <c r="K222" s="157"/>
      <c r="L222" s="157"/>
      <c r="M222" s="157"/>
      <c r="N222" s="156"/>
      <c r="O222" s="156"/>
      <c r="P222" s="156"/>
      <c r="Q222" s="156"/>
      <c r="R222" s="157"/>
      <c r="S222" s="157"/>
      <c r="T222" s="157"/>
      <c r="U222" s="157"/>
      <c r="V222" s="157"/>
      <c r="W222" s="157"/>
      <c r="X222" s="157"/>
      <c r="Y222" s="157"/>
      <c r="Z222" s="147"/>
      <c r="AA222" s="147"/>
      <c r="AB222" s="147"/>
      <c r="AC222" s="147"/>
      <c r="AD222" s="147"/>
      <c r="AE222" s="147"/>
      <c r="AF222" s="147"/>
      <c r="AG222" s="147" t="s">
        <v>115</v>
      </c>
      <c r="AH222" s="147">
        <v>0</v>
      </c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hidden="1" outlineLevel="3" x14ac:dyDescent="0.2">
      <c r="A223" s="154"/>
      <c r="B223" s="155"/>
      <c r="C223" s="186" t="s">
        <v>123</v>
      </c>
      <c r="D223" s="158"/>
      <c r="E223" s="159">
        <v>477.4</v>
      </c>
      <c r="F223" s="157"/>
      <c r="G223" s="157"/>
      <c r="H223" s="157"/>
      <c r="I223" s="157"/>
      <c r="J223" s="157"/>
      <c r="K223" s="157"/>
      <c r="L223" s="157"/>
      <c r="M223" s="157"/>
      <c r="N223" s="156"/>
      <c r="O223" s="156"/>
      <c r="P223" s="156"/>
      <c r="Q223" s="156"/>
      <c r="R223" s="157"/>
      <c r="S223" s="157"/>
      <c r="T223" s="157"/>
      <c r="U223" s="157"/>
      <c r="V223" s="157"/>
      <c r="W223" s="157"/>
      <c r="X223" s="157"/>
      <c r="Y223" s="157"/>
      <c r="Z223" s="147"/>
      <c r="AA223" s="147"/>
      <c r="AB223" s="147"/>
      <c r="AC223" s="147"/>
      <c r="AD223" s="147"/>
      <c r="AE223" s="147"/>
      <c r="AF223" s="147"/>
      <c r="AG223" s="147" t="s">
        <v>115</v>
      </c>
      <c r="AH223" s="147">
        <v>0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hidden="1" outlineLevel="3" x14ac:dyDescent="0.2">
      <c r="A224" s="154"/>
      <c r="B224" s="155"/>
      <c r="C224" s="186" t="s">
        <v>124</v>
      </c>
      <c r="D224" s="158"/>
      <c r="E224" s="159">
        <v>7</v>
      </c>
      <c r="F224" s="157"/>
      <c r="G224" s="157"/>
      <c r="H224" s="157"/>
      <c r="I224" s="157"/>
      <c r="J224" s="157"/>
      <c r="K224" s="157"/>
      <c r="L224" s="157"/>
      <c r="M224" s="157"/>
      <c r="N224" s="156"/>
      <c r="O224" s="156"/>
      <c r="P224" s="156"/>
      <c r="Q224" s="156"/>
      <c r="R224" s="157"/>
      <c r="S224" s="157"/>
      <c r="T224" s="157"/>
      <c r="U224" s="157"/>
      <c r="V224" s="157"/>
      <c r="W224" s="157"/>
      <c r="X224" s="157"/>
      <c r="Y224" s="157"/>
      <c r="Z224" s="147"/>
      <c r="AA224" s="147"/>
      <c r="AB224" s="147"/>
      <c r="AC224" s="147"/>
      <c r="AD224" s="147"/>
      <c r="AE224" s="147"/>
      <c r="AF224" s="147"/>
      <c r="AG224" s="147" t="s">
        <v>115</v>
      </c>
      <c r="AH224" s="147">
        <v>0</v>
      </c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hidden="1" outlineLevel="3" x14ac:dyDescent="0.2">
      <c r="A225" s="154"/>
      <c r="B225" s="155"/>
      <c r="C225" s="186" t="s">
        <v>125</v>
      </c>
      <c r="D225" s="158"/>
      <c r="E225" s="159">
        <v>165</v>
      </c>
      <c r="F225" s="157"/>
      <c r="G225" s="157"/>
      <c r="H225" s="157"/>
      <c r="I225" s="157"/>
      <c r="J225" s="157"/>
      <c r="K225" s="157"/>
      <c r="L225" s="157"/>
      <c r="M225" s="157"/>
      <c r="N225" s="156"/>
      <c r="O225" s="156"/>
      <c r="P225" s="156"/>
      <c r="Q225" s="156"/>
      <c r="R225" s="157"/>
      <c r="S225" s="157"/>
      <c r="T225" s="157"/>
      <c r="U225" s="157"/>
      <c r="V225" s="157"/>
      <c r="W225" s="157"/>
      <c r="X225" s="157"/>
      <c r="Y225" s="157"/>
      <c r="Z225" s="147"/>
      <c r="AA225" s="147"/>
      <c r="AB225" s="147"/>
      <c r="AC225" s="147"/>
      <c r="AD225" s="147"/>
      <c r="AE225" s="147"/>
      <c r="AF225" s="147"/>
      <c r="AG225" s="147" t="s">
        <v>115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hidden="1" outlineLevel="3" x14ac:dyDescent="0.2">
      <c r="A226" s="154"/>
      <c r="B226" s="155"/>
      <c r="C226" s="187" t="s">
        <v>126</v>
      </c>
      <c r="D226" s="160"/>
      <c r="E226" s="161">
        <v>1743.5</v>
      </c>
      <c r="F226" s="157"/>
      <c r="G226" s="157"/>
      <c r="H226" s="157"/>
      <c r="I226" s="157"/>
      <c r="J226" s="157"/>
      <c r="K226" s="157"/>
      <c r="L226" s="157"/>
      <c r="M226" s="157"/>
      <c r="N226" s="156"/>
      <c r="O226" s="156"/>
      <c r="P226" s="156"/>
      <c r="Q226" s="156"/>
      <c r="R226" s="157"/>
      <c r="S226" s="157"/>
      <c r="T226" s="157"/>
      <c r="U226" s="157"/>
      <c r="V226" s="157"/>
      <c r="W226" s="157"/>
      <c r="X226" s="157"/>
      <c r="Y226" s="157"/>
      <c r="Z226" s="147"/>
      <c r="AA226" s="147"/>
      <c r="AB226" s="147"/>
      <c r="AC226" s="147"/>
      <c r="AD226" s="147"/>
      <c r="AE226" s="147"/>
      <c r="AF226" s="147"/>
      <c r="AG226" s="147" t="s">
        <v>115</v>
      </c>
      <c r="AH226" s="147">
        <v>1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hidden="1" outlineLevel="3" x14ac:dyDescent="0.2">
      <c r="A227" s="154"/>
      <c r="B227" s="155"/>
      <c r="C227" s="186" t="s">
        <v>127</v>
      </c>
      <c r="D227" s="158"/>
      <c r="E227" s="159">
        <v>-307.14999999999998</v>
      </c>
      <c r="F227" s="157"/>
      <c r="G227" s="157"/>
      <c r="H227" s="157"/>
      <c r="I227" s="157"/>
      <c r="J227" s="157"/>
      <c r="K227" s="157"/>
      <c r="L227" s="157"/>
      <c r="M227" s="157"/>
      <c r="N227" s="156"/>
      <c r="O227" s="156"/>
      <c r="P227" s="156"/>
      <c r="Q227" s="156"/>
      <c r="R227" s="157"/>
      <c r="S227" s="157"/>
      <c r="T227" s="157"/>
      <c r="U227" s="157"/>
      <c r="V227" s="157"/>
      <c r="W227" s="157"/>
      <c r="X227" s="157"/>
      <c r="Y227" s="157"/>
      <c r="Z227" s="147"/>
      <c r="AA227" s="147"/>
      <c r="AB227" s="147"/>
      <c r="AC227" s="147"/>
      <c r="AD227" s="147"/>
      <c r="AE227" s="147"/>
      <c r="AF227" s="147"/>
      <c r="AG227" s="147" t="s">
        <v>115</v>
      </c>
      <c r="AH227" s="147">
        <v>0</v>
      </c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hidden="1" outlineLevel="3" x14ac:dyDescent="0.2">
      <c r="A228" s="154"/>
      <c r="B228" s="155"/>
      <c r="C228" s="187" t="s">
        <v>126</v>
      </c>
      <c r="D228" s="160"/>
      <c r="E228" s="161">
        <v>-307.14999999999998</v>
      </c>
      <c r="F228" s="157"/>
      <c r="G228" s="157"/>
      <c r="H228" s="157"/>
      <c r="I228" s="157"/>
      <c r="J228" s="157"/>
      <c r="K228" s="157"/>
      <c r="L228" s="157"/>
      <c r="M228" s="157"/>
      <c r="N228" s="156"/>
      <c r="O228" s="156"/>
      <c r="P228" s="156"/>
      <c r="Q228" s="156"/>
      <c r="R228" s="157"/>
      <c r="S228" s="157"/>
      <c r="T228" s="157"/>
      <c r="U228" s="157"/>
      <c r="V228" s="157"/>
      <c r="W228" s="157"/>
      <c r="X228" s="157"/>
      <c r="Y228" s="157"/>
      <c r="Z228" s="147"/>
      <c r="AA228" s="147"/>
      <c r="AB228" s="147"/>
      <c r="AC228" s="147"/>
      <c r="AD228" s="147"/>
      <c r="AE228" s="147"/>
      <c r="AF228" s="147"/>
      <c r="AG228" s="147" t="s">
        <v>115</v>
      </c>
      <c r="AH228" s="147">
        <v>1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collapsed="1" x14ac:dyDescent="0.2">
      <c r="A229" s="170">
        <v>28</v>
      </c>
      <c r="B229" s="171" t="s">
        <v>226</v>
      </c>
      <c r="C229" s="185" t="s">
        <v>227</v>
      </c>
      <c r="D229" s="172" t="s">
        <v>108</v>
      </c>
      <c r="E229" s="173">
        <v>220</v>
      </c>
      <c r="F229" s="174"/>
      <c r="G229" s="175">
        <f>ROUND(E229*F229,2)</f>
        <v>0</v>
      </c>
      <c r="H229" s="174"/>
      <c r="I229" s="175">
        <f>ROUND(E229*H229,2)</f>
        <v>0</v>
      </c>
      <c r="J229" s="174"/>
      <c r="K229" s="175">
        <f>ROUND(E229*J229,2)</f>
        <v>0</v>
      </c>
      <c r="L229" s="175">
        <v>21</v>
      </c>
      <c r="M229" s="175">
        <f>G229*(1+L229/100)</f>
        <v>0</v>
      </c>
      <c r="N229" s="173">
        <v>0</v>
      </c>
      <c r="O229" s="173">
        <f>ROUND(E229*N229,2)</f>
        <v>0</v>
      </c>
      <c r="P229" s="173">
        <v>8.9499999999999996E-3</v>
      </c>
      <c r="Q229" s="173">
        <f>ROUND(E229*P229,2)</f>
        <v>1.97</v>
      </c>
      <c r="R229" s="175"/>
      <c r="S229" s="175" t="s">
        <v>109</v>
      </c>
      <c r="T229" s="175" t="s">
        <v>110</v>
      </c>
      <c r="U229" s="175">
        <v>0.22800000000000001</v>
      </c>
      <c r="V229" s="175">
        <f>ROUND(E229*U229,2)</f>
        <v>50.16</v>
      </c>
      <c r="W229" s="175"/>
      <c r="X229" s="176" t="s">
        <v>111</v>
      </c>
      <c r="Y229" s="157" t="s">
        <v>112</v>
      </c>
      <c r="Z229" s="147"/>
      <c r="AA229" s="147"/>
      <c r="AB229" s="147"/>
      <c r="AC229" s="147"/>
      <c r="AD229" s="147"/>
      <c r="AE229" s="147"/>
      <c r="AF229" s="147"/>
      <c r="AG229" s="147" t="s">
        <v>113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hidden="1" outlineLevel="2" x14ac:dyDescent="0.2">
      <c r="A230" s="154"/>
      <c r="B230" s="155"/>
      <c r="C230" s="186" t="s">
        <v>189</v>
      </c>
      <c r="D230" s="158"/>
      <c r="E230" s="159">
        <v>220</v>
      </c>
      <c r="F230" s="157"/>
      <c r="G230" s="157"/>
      <c r="H230" s="157"/>
      <c r="I230" s="157"/>
      <c r="J230" s="157"/>
      <c r="K230" s="157"/>
      <c r="L230" s="157"/>
      <c r="M230" s="157"/>
      <c r="N230" s="156"/>
      <c r="O230" s="156"/>
      <c r="P230" s="156"/>
      <c r="Q230" s="156"/>
      <c r="R230" s="157"/>
      <c r="S230" s="157"/>
      <c r="T230" s="157"/>
      <c r="U230" s="157"/>
      <c r="V230" s="157"/>
      <c r="W230" s="157"/>
      <c r="X230" s="157"/>
      <c r="Y230" s="157"/>
      <c r="Z230" s="147"/>
      <c r="AA230" s="147"/>
      <c r="AB230" s="147"/>
      <c r="AC230" s="147"/>
      <c r="AD230" s="147"/>
      <c r="AE230" s="147"/>
      <c r="AF230" s="147"/>
      <c r="AG230" s="147" t="s">
        <v>115</v>
      </c>
      <c r="AH230" s="147">
        <v>0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hidden="1" outlineLevel="3" x14ac:dyDescent="0.2">
      <c r="A231" s="154"/>
      <c r="B231" s="155"/>
      <c r="C231" s="187" t="s">
        <v>126</v>
      </c>
      <c r="D231" s="160"/>
      <c r="E231" s="161">
        <v>220</v>
      </c>
      <c r="F231" s="157"/>
      <c r="G231" s="157"/>
      <c r="H231" s="157"/>
      <c r="I231" s="157"/>
      <c r="J231" s="157"/>
      <c r="K231" s="157"/>
      <c r="L231" s="157"/>
      <c r="M231" s="157"/>
      <c r="N231" s="156"/>
      <c r="O231" s="156"/>
      <c r="P231" s="156"/>
      <c r="Q231" s="156"/>
      <c r="R231" s="157"/>
      <c r="S231" s="157"/>
      <c r="T231" s="157"/>
      <c r="U231" s="157"/>
      <c r="V231" s="157"/>
      <c r="W231" s="157"/>
      <c r="X231" s="157"/>
      <c r="Y231" s="157"/>
      <c r="Z231" s="147"/>
      <c r="AA231" s="147"/>
      <c r="AB231" s="147"/>
      <c r="AC231" s="147"/>
      <c r="AD231" s="147"/>
      <c r="AE231" s="147"/>
      <c r="AF231" s="147"/>
      <c r="AG231" s="147" t="s">
        <v>115</v>
      </c>
      <c r="AH231" s="147">
        <v>1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collapsed="1" x14ac:dyDescent="0.2">
      <c r="A232" s="170">
        <v>29</v>
      </c>
      <c r="B232" s="171" t="s">
        <v>228</v>
      </c>
      <c r="C232" s="185" t="s">
        <v>356</v>
      </c>
      <c r="D232" s="172" t="s">
        <v>108</v>
      </c>
      <c r="E232" s="173">
        <v>220</v>
      </c>
      <c r="F232" s="174"/>
      <c r="G232" s="175">
        <f>ROUND(E232*F232,2)</f>
        <v>0</v>
      </c>
      <c r="H232" s="174"/>
      <c r="I232" s="175">
        <f>ROUND(E232*H232,2)</f>
        <v>0</v>
      </c>
      <c r="J232" s="174"/>
      <c r="K232" s="175">
        <f>ROUND(E232*J232,2)</f>
        <v>0</v>
      </c>
      <c r="L232" s="175">
        <v>21</v>
      </c>
      <c r="M232" s="175">
        <f>G232*(1+L232/100)</f>
        <v>0</v>
      </c>
      <c r="N232" s="173">
        <v>0</v>
      </c>
      <c r="O232" s="173">
        <f>ROUND(E232*N232,2)</f>
        <v>0</v>
      </c>
      <c r="P232" s="173">
        <v>8.8999999999999996E-2</v>
      </c>
      <c r="Q232" s="173">
        <f>ROUND(E232*P232,2)</f>
        <v>19.579999999999998</v>
      </c>
      <c r="R232" s="175"/>
      <c r="S232" s="175" t="s">
        <v>109</v>
      </c>
      <c r="T232" s="175" t="s">
        <v>110</v>
      </c>
      <c r="U232" s="175">
        <v>0.39</v>
      </c>
      <c r="V232" s="175">
        <f>ROUND(E232*U232,2)</f>
        <v>85.8</v>
      </c>
      <c r="W232" s="175"/>
      <c r="X232" s="176" t="s">
        <v>111</v>
      </c>
      <c r="Y232" s="157" t="s">
        <v>112</v>
      </c>
      <c r="Z232" s="147"/>
      <c r="AA232" s="147"/>
      <c r="AB232" s="147"/>
      <c r="AC232" s="147"/>
      <c r="AD232" s="147"/>
      <c r="AE232" s="147"/>
      <c r="AF232" s="147"/>
      <c r="AG232" s="147" t="s">
        <v>113</v>
      </c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hidden="1" outlineLevel="2" x14ac:dyDescent="0.2">
      <c r="A233" s="154"/>
      <c r="B233" s="155"/>
      <c r="C233" s="186" t="s">
        <v>189</v>
      </c>
      <c r="D233" s="158"/>
      <c r="E233" s="159">
        <v>220</v>
      </c>
      <c r="F233" s="157"/>
      <c r="G233" s="157"/>
      <c r="H233" s="157"/>
      <c r="I233" s="157"/>
      <c r="J233" s="157"/>
      <c r="K233" s="157"/>
      <c r="L233" s="157"/>
      <c r="M233" s="157"/>
      <c r="N233" s="156"/>
      <c r="O233" s="156"/>
      <c r="P233" s="156"/>
      <c r="Q233" s="156"/>
      <c r="R233" s="157"/>
      <c r="S233" s="157"/>
      <c r="T233" s="157"/>
      <c r="U233" s="157"/>
      <c r="V233" s="157"/>
      <c r="W233" s="157"/>
      <c r="X233" s="157"/>
      <c r="Y233" s="157"/>
      <c r="Z233" s="147"/>
      <c r="AA233" s="147"/>
      <c r="AB233" s="147"/>
      <c r="AC233" s="147"/>
      <c r="AD233" s="147"/>
      <c r="AE233" s="147"/>
      <c r="AF233" s="147"/>
      <c r="AG233" s="147" t="s">
        <v>115</v>
      </c>
      <c r="AH233" s="147">
        <v>0</v>
      </c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hidden="1" outlineLevel="3" x14ac:dyDescent="0.2">
      <c r="A234" s="154"/>
      <c r="B234" s="155"/>
      <c r="C234" s="187" t="s">
        <v>126</v>
      </c>
      <c r="D234" s="160"/>
      <c r="E234" s="161">
        <v>220</v>
      </c>
      <c r="F234" s="157"/>
      <c r="G234" s="157"/>
      <c r="H234" s="157"/>
      <c r="I234" s="157"/>
      <c r="J234" s="157"/>
      <c r="K234" s="157"/>
      <c r="L234" s="157"/>
      <c r="M234" s="157"/>
      <c r="N234" s="156"/>
      <c r="O234" s="156"/>
      <c r="P234" s="156"/>
      <c r="Q234" s="156"/>
      <c r="R234" s="157"/>
      <c r="S234" s="157"/>
      <c r="T234" s="157"/>
      <c r="U234" s="157"/>
      <c r="V234" s="157"/>
      <c r="W234" s="157"/>
      <c r="X234" s="157"/>
      <c r="Y234" s="157"/>
      <c r="Z234" s="147"/>
      <c r="AA234" s="147"/>
      <c r="AB234" s="147"/>
      <c r="AC234" s="147"/>
      <c r="AD234" s="147"/>
      <c r="AE234" s="147"/>
      <c r="AF234" s="147"/>
      <c r="AG234" s="147" t="s">
        <v>115</v>
      </c>
      <c r="AH234" s="147">
        <v>1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x14ac:dyDescent="0.2">
      <c r="A235" s="163" t="s">
        <v>104</v>
      </c>
      <c r="B235" s="164" t="s">
        <v>67</v>
      </c>
      <c r="C235" s="184" t="s">
        <v>68</v>
      </c>
      <c r="D235" s="165"/>
      <c r="E235" s="166"/>
      <c r="F235" s="167"/>
      <c r="G235" s="167">
        <f>SUMIF(AG236:AG236,"&lt;&gt;NOR",G236:G236)</f>
        <v>0</v>
      </c>
      <c r="H235" s="167"/>
      <c r="I235" s="167">
        <f>SUM(I236:I236)</f>
        <v>0</v>
      </c>
      <c r="J235" s="167"/>
      <c r="K235" s="167">
        <f>SUM(K236:K236)</f>
        <v>0</v>
      </c>
      <c r="L235" s="167"/>
      <c r="M235" s="167">
        <f>SUM(M236:M236)</f>
        <v>0</v>
      </c>
      <c r="N235" s="166"/>
      <c r="O235" s="166">
        <f>SUM(O236:O236)</f>
        <v>0</v>
      </c>
      <c r="P235" s="166"/>
      <c r="Q235" s="166">
        <f>SUM(Q236:Q236)</f>
        <v>0</v>
      </c>
      <c r="R235" s="167"/>
      <c r="S235" s="167"/>
      <c r="T235" s="167"/>
      <c r="U235" s="167"/>
      <c r="V235" s="167">
        <f>SUM(V236:V236)</f>
        <v>111.49</v>
      </c>
      <c r="W235" s="167"/>
      <c r="X235" s="168"/>
      <c r="Y235" s="162"/>
      <c r="AG235" t="s">
        <v>105</v>
      </c>
    </row>
    <row r="236" spans="1:60" outlineLevel="1" x14ac:dyDescent="0.2">
      <c r="A236" s="177">
        <v>30</v>
      </c>
      <c r="B236" s="178" t="s">
        <v>229</v>
      </c>
      <c r="C236" s="188" t="s">
        <v>230</v>
      </c>
      <c r="D236" s="179" t="s">
        <v>231</v>
      </c>
      <c r="E236" s="180">
        <v>59.557110000000002</v>
      </c>
      <c r="F236" s="181"/>
      <c r="G236" s="182">
        <f>ROUND(E236*F236,2)</f>
        <v>0</v>
      </c>
      <c r="H236" s="181"/>
      <c r="I236" s="182">
        <f>ROUND(E236*H236,2)</f>
        <v>0</v>
      </c>
      <c r="J236" s="181"/>
      <c r="K236" s="182">
        <f>ROUND(E236*J236,2)</f>
        <v>0</v>
      </c>
      <c r="L236" s="182">
        <v>21</v>
      </c>
      <c r="M236" s="182">
        <f>G236*(1+L236/100)</f>
        <v>0</v>
      </c>
      <c r="N236" s="180">
        <v>0</v>
      </c>
      <c r="O236" s="180">
        <f>ROUND(E236*N236,2)</f>
        <v>0</v>
      </c>
      <c r="P236" s="180">
        <v>0</v>
      </c>
      <c r="Q236" s="180">
        <f>ROUND(E236*P236,2)</f>
        <v>0</v>
      </c>
      <c r="R236" s="182"/>
      <c r="S236" s="182" t="s">
        <v>109</v>
      </c>
      <c r="T236" s="182" t="s">
        <v>110</v>
      </c>
      <c r="U236" s="182">
        <v>1.8720000000000001</v>
      </c>
      <c r="V236" s="182">
        <f>ROUND(E236*U236,2)</f>
        <v>111.49</v>
      </c>
      <c r="W236" s="182"/>
      <c r="X236" s="183" t="s">
        <v>111</v>
      </c>
      <c r="Y236" s="157" t="s">
        <v>112</v>
      </c>
      <c r="Z236" s="147"/>
      <c r="AA236" s="147"/>
      <c r="AB236" s="147"/>
      <c r="AC236" s="147"/>
      <c r="AD236" s="147"/>
      <c r="AE236" s="147"/>
      <c r="AF236" s="147"/>
      <c r="AG236" s="147" t="s">
        <v>232</v>
      </c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x14ac:dyDescent="0.2">
      <c r="A237" s="163" t="s">
        <v>104</v>
      </c>
      <c r="B237" s="164" t="s">
        <v>69</v>
      </c>
      <c r="C237" s="184" t="s">
        <v>70</v>
      </c>
      <c r="D237" s="165"/>
      <c r="E237" s="166"/>
      <c r="F237" s="167"/>
      <c r="G237" s="167">
        <f>SUMIF(AG238:AG262,"&lt;&gt;NOR",G238:G262)</f>
        <v>0</v>
      </c>
      <c r="H237" s="167"/>
      <c r="I237" s="167">
        <f>SUM(I238:I262)</f>
        <v>0</v>
      </c>
      <c r="J237" s="167"/>
      <c r="K237" s="167">
        <f>SUM(K238:K262)</f>
        <v>0</v>
      </c>
      <c r="L237" s="167"/>
      <c r="M237" s="167">
        <f>SUM(M238:M262)</f>
        <v>0</v>
      </c>
      <c r="N237" s="166"/>
      <c r="O237" s="166">
        <f>SUM(O238:O262)</f>
        <v>0.45999999999999996</v>
      </c>
      <c r="P237" s="166"/>
      <c r="Q237" s="166">
        <f>SUM(Q238:Q262)</f>
        <v>0.56000000000000005</v>
      </c>
      <c r="R237" s="167"/>
      <c r="S237" s="167"/>
      <c r="T237" s="167"/>
      <c r="U237" s="167"/>
      <c r="V237" s="167">
        <f>SUM(V238:V262)</f>
        <v>195.95</v>
      </c>
      <c r="W237" s="167"/>
      <c r="X237" s="168"/>
      <c r="Y237" s="162"/>
      <c r="AG237" t="s">
        <v>105</v>
      </c>
    </row>
    <row r="238" spans="1:60" outlineLevel="1" collapsed="1" x14ac:dyDescent="0.2">
      <c r="A238" s="170">
        <v>31</v>
      </c>
      <c r="B238" s="171" t="s">
        <v>233</v>
      </c>
      <c r="C238" s="185" t="s">
        <v>234</v>
      </c>
      <c r="D238" s="172" t="s">
        <v>131</v>
      </c>
      <c r="E238" s="173">
        <v>127.6</v>
      </c>
      <c r="F238" s="174"/>
      <c r="G238" s="175">
        <f>ROUND(E238*F238,2)</f>
        <v>0</v>
      </c>
      <c r="H238" s="174"/>
      <c r="I238" s="175">
        <f>ROUND(E238*H238,2)</f>
        <v>0</v>
      </c>
      <c r="J238" s="174"/>
      <c r="K238" s="175">
        <f>ROUND(E238*J238,2)</f>
        <v>0</v>
      </c>
      <c r="L238" s="175">
        <v>21</v>
      </c>
      <c r="M238" s="175">
        <f>G238*(1+L238/100)</f>
        <v>0</v>
      </c>
      <c r="N238" s="173">
        <v>2.4199999999999998E-3</v>
      </c>
      <c r="O238" s="173">
        <f>ROUND(E238*N238,2)</f>
        <v>0.31</v>
      </c>
      <c r="P238" s="173">
        <v>0</v>
      </c>
      <c r="Q238" s="173">
        <f>ROUND(E238*P238,2)</f>
        <v>0</v>
      </c>
      <c r="R238" s="175"/>
      <c r="S238" s="175" t="s">
        <v>109</v>
      </c>
      <c r="T238" s="175" t="s">
        <v>110</v>
      </c>
      <c r="U238" s="175">
        <v>0.80649999999999999</v>
      </c>
      <c r="V238" s="175">
        <f>ROUND(E238*U238,2)</f>
        <v>102.91</v>
      </c>
      <c r="W238" s="175"/>
      <c r="X238" s="176" t="s">
        <v>111</v>
      </c>
      <c r="Y238" s="157" t="s">
        <v>112</v>
      </c>
      <c r="Z238" s="147"/>
      <c r="AA238" s="147"/>
      <c r="AB238" s="147"/>
      <c r="AC238" s="147"/>
      <c r="AD238" s="147"/>
      <c r="AE238" s="147"/>
      <c r="AF238" s="147"/>
      <c r="AG238" s="147" t="s">
        <v>113</v>
      </c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hidden="1" outlineLevel="2" collapsed="1" x14ac:dyDescent="0.2">
      <c r="A239" s="154"/>
      <c r="B239" s="155"/>
      <c r="C239" s="186" t="s">
        <v>179</v>
      </c>
      <c r="D239" s="158"/>
      <c r="E239" s="159">
        <v>65.8</v>
      </c>
      <c r="F239" s="157"/>
      <c r="G239" s="157"/>
      <c r="H239" s="157"/>
      <c r="I239" s="157"/>
      <c r="J239" s="157"/>
      <c r="K239" s="157"/>
      <c r="L239" s="157"/>
      <c r="M239" s="157"/>
      <c r="N239" s="156"/>
      <c r="O239" s="156"/>
      <c r="P239" s="156"/>
      <c r="Q239" s="156"/>
      <c r="R239" s="157"/>
      <c r="S239" s="157"/>
      <c r="T239" s="157"/>
      <c r="U239" s="157"/>
      <c r="V239" s="157"/>
      <c r="W239" s="157"/>
      <c r="X239" s="157"/>
      <c r="Y239" s="157"/>
      <c r="Z239" s="147"/>
      <c r="AA239" s="147"/>
      <c r="AB239" s="147"/>
      <c r="AC239" s="147"/>
      <c r="AD239" s="147"/>
      <c r="AE239" s="147"/>
      <c r="AF239" s="147"/>
      <c r="AG239" s="147" t="s">
        <v>115</v>
      </c>
      <c r="AH239" s="147">
        <v>0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hidden="1" outlineLevel="3" x14ac:dyDescent="0.2">
      <c r="A240" s="154"/>
      <c r="B240" s="155"/>
      <c r="C240" s="186" t="s">
        <v>180</v>
      </c>
      <c r="D240" s="158"/>
      <c r="E240" s="159">
        <v>9.4</v>
      </c>
      <c r="F240" s="157"/>
      <c r="G240" s="157"/>
      <c r="H240" s="157"/>
      <c r="I240" s="157"/>
      <c r="J240" s="157"/>
      <c r="K240" s="157"/>
      <c r="L240" s="157"/>
      <c r="M240" s="157"/>
      <c r="N240" s="156"/>
      <c r="O240" s="156"/>
      <c r="P240" s="156"/>
      <c r="Q240" s="156"/>
      <c r="R240" s="157"/>
      <c r="S240" s="157"/>
      <c r="T240" s="157"/>
      <c r="U240" s="157"/>
      <c r="V240" s="157"/>
      <c r="W240" s="157"/>
      <c r="X240" s="157"/>
      <c r="Y240" s="157"/>
      <c r="Z240" s="147"/>
      <c r="AA240" s="147"/>
      <c r="AB240" s="147"/>
      <c r="AC240" s="147"/>
      <c r="AD240" s="147"/>
      <c r="AE240" s="147"/>
      <c r="AF240" s="147"/>
      <c r="AG240" s="147" t="s">
        <v>115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hidden="1" outlineLevel="3" x14ac:dyDescent="0.2">
      <c r="A241" s="154"/>
      <c r="B241" s="155"/>
      <c r="C241" s="186" t="s">
        <v>181</v>
      </c>
      <c r="D241" s="158"/>
      <c r="E241" s="159">
        <v>2.8</v>
      </c>
      <c r="F241" s="157"/>
      <c r="G241" s="157"/>
      <c r="H241" s="157"/>
      <c r="I241" s="157"/>
      <c r="J241" s="157"/>
      <c r="K241" s="157"/>
      <c r="L241" s="157"/>
      <c r="M241" s="157"/>
      <c r="N241" s="156"/>
      <c r="O241" s="156"/>
      <c r="P241" s="156"/>
      <c r="Q241" s="156"/>
      <c r="R241" s="157"/>
      <c r="S241" s="157"/>
      <c r="T241" s="157"/>
      <c r="U241" s="157"/>
      <c r="V241" s="157"/>
      <c r="W241" s="157"/>
      <c r="X241" s="157"/>
      <c r="Y241" s="157"/>
      <c r="Z241" s="147"/>
      <c r="AA241" s="147"/>
      <c r="AB241" s="147"/>
      <c r="AC241" s="147"/>
      <c r="AD241" s="147"/>
      <c r="AE241" s="147"/>
      <c r="AF241" s="147"/>
      <c r="AG241" s="147" t="s">
        <v>115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hidden="1" outlineLevel="3" x14ac:dyDescent="0.2">
      <c r="A242" s="154"/>
      <c r="B242" s="155"/>
      <c r="C242" s="186" t="s">
        <v>182</v>
      </c>
      <c r="D242" s="158"/>
      <c r="E242" s="159">
        <v>9.4499999999999993</v>
      </c>
      <c r="F242" s="157"/>
      <c r="G242" s="157"/>
      <c r="H242" s="157"/>
      <c r="I242" s="157"/>
      <c r="J242" s="157"/>
      <c r="K242" s="157"/>
      <c r="L242" s="157"/>
      <c r="M242" s="157"/>
      <c r="N242" s="156"/>
      <c r="O242" s="156"/>
      <c r="P242" s="156"/>
      <c r="Q242" s="156"/>
      <c r="R242" s="157"/>
      <c r="S242" s="157"/>
      <c r="T242" s="157"/>
      <c r="U242" s="157"/>
      <c r="V242" s="157"/>
      <c r="W242" s="157"/>
      <c r="X242" s="157"/>
      <c r="Y242" s="157"/>
      <c r="Z242" s="147"/>
      <c r="AA242" s="147"/>
      <c r="AB242" s="147"/>
      <c r="AC242" s="147"/>
      <c r="AD242" s="147"/>
      <c r="AE242" s="147"/>
      <c r="AF242" s="147"/>
      <c r="AG242" s="147" t="s">
        <v>115</v>
      </c>
      <c r="AH242" s="147">
        <v>0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hidden="1" outlineLevel="3" x14ac:dyDescent="0.2">
      <c r="A243" s="154"/>
      <c r="B243" s="155"/>
      <c r="C243" s="186" t="s">
        <v>183</v>
      </c>
      <c r="D243" s="158"/>
      <c r="E243" s="159">
        <v>27.58</v>
      </c>
      <c r="F243" s="157"/>
      <c r="G243" s="157"/>
      <c r="H243" s="157"/>
      <c r="I243" s="157"/>
      <c r="J243" s="157"/>
      <c r="K243" s="157"/>
      <c r="L243" s="157"/>
      <c r="M243" s="157"/>
      <c r="N243" s="156"/>
      <c r="O243" s="156"/>
      <c r="P243" s="156"/>
      <c r="Q243" s="156"/>
      <c r="R243" s="157"/>
      <c r="S243" s="157"/>
      <c r="T243" s="157"/>
      <c r="U243" s="157"/>
      <c r="V243" s="157"/>
      <c r="W243" s="157"/>
      <c r="X243" s="157"/>
      <c r="Y243" s="157"/>
      <c r="Z243" s="147"/>
      <c r="AA243" s="147"/>
      <c r="AB243" s="147"/>
      <c r="AC243" s="147"/>
      <c r="AD243" s="147"/>
      <c r="AE243" s="147"/>
      <c r="AF243" s="147"/>
      <c r="AG243" s="147" t="s">
        <v>115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hidden="1" outlineLevel="3" x14ac:dyDescent="0.2">
      <c r="A244" s="154"/>
      <c r="B244" s="155"/>
      <c r="C244" s="186" t="s">
        <v>184</v>
      </c>
      <c r="D244" s="158"/>
      <c r="E244" s="159">
        <v>10.35</v>
      </c>
      <c r="F244" s="157"/>
      <c r="G244" s="157"/>
      <c r="H244" s="157"/>
      <c r="I244" s="157"/>
      <c r="J244" s="157"/>
      <c r="K244" s="157"/>
      <c r="L244" s="157"/>
      <c r="M244" s="157"/>
      <c r="N244" s="156"/>
      <c r="O244" s="156"/>
      <c r="P244" s="156"/>
      <c r="Q244" s="156"/>
      <c r="R244" s="157"/>
      <c r="S244" s="157"/>
      <c r="T244" s="157"/>
      <c r="U244" s="157"/>
      <c r="V244" s="157"/>
      <c r="W244" s="157"/>
      <c r="X244" s="157"/>
      <c r="Y244" s="157"/>
      <c r="Z244" s="147"/>
      <c r="AA244" s="147"/>
      <c r="AB244" s="147"/>
      <c r="AC244" s="147"/>
      <c r="AD244" s="147"/>
      <c r="AE244" s="147"/>
      <c r="AF244" s="147"/>
      <c r="AG244" s="147" t="s">
        <v>115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hidden="1" outlineLevel="3" x14ac:dyDescent="0.2">
      <c r="A245" s="154"/>
      <c r="B245" s="155"/>
      <c r="C245" s="186" t="s">
        <v>185</v>
      </c>
      <c r="D245" s="158"/>
      <c r="E245" s="159">
        <v>2.2200000000000002</v>
      </c>
      <c r="F245" s="157"/>
      <c r="G245" s="157"/>
      <c r="H245" s="157"/>
      <c r="I245" s="157"/>
      <c r="J245" s="157"/>
      <c r="K245" s="157"/>
      <c r="L245" s="157"/>
      <c r="M245" s="157"/>
      <c r="N245" s="156"/>
      <c r="O245" s="156"/>
      <c r="P245" s="156"/>
      <c r="Q245" s="156"/>
      <c r="R245" s="157"/>
      <c r="S245" s="157"/>
      <c r="T245" s="157"/>
      <c r="U245" s="157"/>
      <c r="V245" s="157"/>
      <c r="W245" s="157"/>
      <c r="X245" s="157"/>
      <c r="Y245" s="157"/>
      <c r="Z245" s="147"/>
      <c r="AA245" s="147"/>
      <c r="AB245" s="147"/>
      <c r="AC245" s="147"/>
      <c r="AD245" s="147"/>
      <c r="AE245" s="147"/>
      <c r="AF245" s="147"/>
      <c r="AG245" s="147" t="s">
        <v>115</v>
      </c>
      <c r="AH245" s="147">
        <v>0</v>
      </c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hidden="1" outlineLevel="3" x14ac:dyDescent="0.2">
      <c r="A246" s="154"/>
      <c r="B246" s="155"/>
      <c r="C246" s="187" t="s">
        <v>126</v>
      </c>
      <c r="D246" s="160"/>
      <c r="E246" s="161">
        <v>127.6</v>
      </c>
      <c r="F246" s="157"/>
      <c r="G246" s="157"/>
      <c r="H246" s="157"/>
      <c r="I246" s="157"/>
      <c r="J246" s="157"/>
      <c r="K246" s="157"/>
      <c r="L246" s="157"/>
      <c r="M246" s="157"/>
      <c r="N246" s="156"/>
      <c r="O246" s="156"/>
      <c r="P246" s="156"/>
      <c r="Q246" s="156"/>
      <c r="R246" s="157"/>
      <c r="S246" s="157"/>
      <c r="T246" s="157"/>
      <c r="U246" s="157"/>
      <c r="V246" s="157"/>
      <c r="W246" s="157"/>
      <c r="X246" s="157"/>
      <c r="Y246" s="157"/>
      <c r="Z246" s="147"/>
      <c r="AA246" s="147"/>
      <c r="AB246" s="147"/>
      <c r="AC246" s="147"/>
      <c r="AD246" s="147"/>
      <c r="AE246" s="147"/>
      <c r="AF246" s="147"/>
      <c r="AG246" s="147" t="s">
        <v>115</v>
      </c>
      <c r="AH246" s="147">
        <v>1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1" collapsed="1" x14ac:dyDescent="0.2">
      <c r="A247" s="170">
        <v>32</v>
      </c>
      <c r="B247" s="171" t="s">
        <v>235</v>
      </c>
      <c r="C247" s="185" t="s">
        <v>236</v>
      </c>
      <c r="D247" s="172" t="s">
        <v>131</v>
      </c>
      <c r="E247" s="173">
        <v>171.54</v>
      </c>
      <c r="F247" s="174"/>
      <c r="G247" s="175">
        <f>ROUND(E247*F247,2)</f>
        <v>0</v>
      </c>
      <c r="H247" s="174"/>
      <c r="I247" s="175">
        <f>ROUND(E247*H247,2)</f>
        <v>0</v>
      </c>
      <c r="J247" s="174"/>
      <c r="K247" s="175">
        <f>ROUND(E247*J247,2)</f>
        <v>0</v>
      </c>
      <c r="L247" s="175">
        <v>21</v>
      </c>
      <c r="M247" s="175">
        <f>G247*(1+L247/100)</f>
        <v>0</v>
      </c>
      <c r="N247" s="173">
        <v>8.8999999999999995E-4</v>
      </c>
      <c r="O247" s="173">
        <f>ROUND(E247*N247,2)</f>
        <v>0.15</v>
      </c>
      <c r="P247" s="173">
        <v>0</v>
      </c>
      <c r="Q247" s="173">
        <f>ROUND(E247*P247,2)</f>
        <v>0</v>
      </c>
      <c r="R247" s="175"/>
      <c r="S247" s="175" t="s">
        <v>109</v>
      </c>
      <c r="T247" s="175" t="s">
        <v>110</v>
      </c>
      <c r="U247" s="175">
        <v>0.37047999999999998</v>
      </c>
      <c r="V247" s="175">
        <f>ROUND(E247*U247,2)</f>
        <v>63.55</v>
      </c>
      <c r="W247" s="175"/>
      <c r="X247" s="176" t="s">
        <v>111</v>
      </c>
      <c r="Y247" s="157" t="s">
        <v>112</v>
      </c>
      <c r="Z247" s="147"/>
      <c r="AA247" s="147"/>
      <c r="AB247" s="147"/>
      <c r="AC247" s="147"/>
      <c r="AD247" s="147"/>
      <c r="AE247" s="147"/>
      <c r="AF247" s="147"/>
      <c r="AG247" s="147" t="s">
        <v>113</v>
      </c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ht="22.5" hidden="1" outlineLevel="2" collapsed="1" x14ac:dyDescent="0.2">
      <c r="A248" s="154"/>
      <c r="B248" s="155"/>
      <c r="C248" s="186" t="s">
        <v>237</v>
      </c>
      <c r="D248" s="158"/>
      <c r="E248" s="159">
        <v>171.54</v>
      </c>
      <c r="F248" s="157"/>
      <c r="G248" s="157"/>
      <c r="H248" s="157"/>
      <c r="I248" s="157"/>
      <c r="J248" s="157"/>
      <c r="K248" s="157"/>
      <c r="L248" s="157"/>
      <c r="M248" s="157"/>
      <c r="N248" s="156"/>
      <c r="O248" s="156"/>
      <c r="P248" s="156"/>
      <c r="Q248" s="156"/>
      <c r="R248" s="157"/>
      <c r="S248" s="157"/>
      <c r="T248" s="157"/>
      <c r="U248" s="157"/>
      <c r="V248" s="157"/>
      <c r="W248" s="157"/>
      <c r="X248" s="157"/>
      <c r="Y248" s="157"/>
      <c r="Z248" s="147"/>
      <c r="AA248" s="147"/>
      <c r="AB248" s="147"/>
      <c r="AC248" s="147"/>
      <c r="AD248" s="147"/>
      <c r="AE248" s="147"/>
      <c r="AF248" s="147"/>
      <c r="AG248" s="147" t="s">
        <v>115</v>
      </c>
      <c r="AH248" s="147">
        <v>0</v>
      </c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hidden="1" outlineLevel="3" x14ac:dyDescent="0.2">
      <c r="A249" s="154"/>
      <c r="B249" s="155"/>
      <c r="C249" s="187" t="s">
        <v>126</v>
      </c>
      <c r="D249" s="160"/>
      <c r="E249" s="161">
        <v>171.54</v>
      </c>
      <c r="F249" s="157"/>
      <c r="G249" s="157"/>
      <c r="H249" s="157"/>
      <c r="I249" s="157"/>
      <c r="J249" s="157"/>
      <c r="K249" s="157"/>
      <c r="L249" s="157"/>
      <c r="M249" s="157"/>
      <c r="N249" s="156"/>
      <c r="O249" s="156"/>
      <c r="P249" s="156"/>
      <c r="Q249" s="156"/>
      <c r="R249" s="157"/>
      <c r="S249" s="157"/>
      <c r="T249" s="157"/>
      <c r="U249" s="157"/>
      <c r="V249" s="157"/>
      <c r="W249" s="157"/>
      <c r="X249" s="157"/>
      <c r="Y249" s="157"/>
      <c r="Z249" s="147"/>
      <c r="AA249" s="147"/>
      <c r="AB249" s="147"/>
      <c r="AC249" s="147"/>
      <c r="AD249" s="147"/>
      <c r="AE249" s="147"/>
      <c r="AF249" s="147"/>
      <c r="AG249" s="147" t="s">
        <v>115</v>
      </c>
      <c r="AH249" s="147">
        <v>1</v>
      </c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ht="22.5" outlineLevel="1" collapsed="1" x14ac:dyDescent="0.2">
      <c r="A250" s="170">
        <v>33</v>
      </c>
      <c r="B250" s="171" t="s">
        <v>238</v>
      </c>
      <c r="C250" s="185" t="s">
        <v>239</v>
      </c>
      <c r="D250" s="172" t="s">
        <v>131</v>
      </c>
      <c r="E250" s="173">
        <v>127.6</v>
      </c>
      <c r="F250" s="174"/>
      <c r="G250" s="175">
        <f>ROUND(E250*F250,2)</f>
        <v>0</v>
      </c>
      <c r="H250" s="174"/>
      <c r="I250" s="175">
        <f>ROUND(E250*H250,2)</f>
        <v>0</v>
      </c>
      <c r="J250" s="174"/>
      <c r="K250" s="175">
        <f>ROUND(E250*J250,2)</f>
        <v>0</v>
      </c>
      <c r="L250" s="175">
        <v>21</v>
      </c>
      <c r="M250" s="175">
        <f>G250*(1+L250/100)</f>
        <v>0</v>
      </c>
      <c r="N250" s="173">
        <v>0</v>
      </c>
      <c r="O250" s="173">
        <f>ROUND(E250*N250,2)</f>
        <v>0</v>
      </c>
      <c r="P250" s="173">
        <v>1.3500000000000001E-3</v>
      </c>
      <c r="Q250" s="173">
        <f>ROUND(E250*P250,2)</f>
        <v>0.17</v>
      </c>
      <c r="R250" s="175"/>
      <c r="S250" s="175" t="s">
        <v>109</v>
      </c>
      <c r="T250" s="175" t="s">
        <v>110</v>
      </c>
      <c r="U250" s="175">
        <v>9.1999999999999998E-2</v>
      </c>
      <c r="V250" s="175">
        <f>ROUND(E250*U250,2)</f>
        <v>11.74</v>
      </c>
      <c r="W250" s="175"/>
      <c r="X250" s="176" t="s">
        <v>111</v>
      </c>
      <c r="Y250" s="157" t="s">
        <v>112</v>
      </c>
      <c r="Z250" s="147"/>
      <c r="AA250" s="147"/>
      <c r="AB250" s="147"/>
      <c r="AC250" s="147"/>
      <c r="AD250" s="147"/>
      <c r="AE250" s="147"/>
      <c r="AF250" s="147"/>
      <c r="AG250" s="147" t="s">
        <v>113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hidden="1" outlineLevel="2" collapsed="1" x14ac:dyDescent="0.2">
      <c r="A251" s="154"/>
      <c r="B251" s="155"/>
      <c r="C251" s="186" t="s">
        <v>179</v>
      </c>
      <c r="D251" s="158"/>
      <c r="E251" s="159">
        <v>65.8</v>
      </c>
      <c r="F251" s="157"/>
      <c r="G251" s="157"/>
      <c r="H251" s="157"/>
      <c r="I251" s="157"/>
      <c r="J251" s="157"/>
      <c r="K251" s="157"/>
      <c r="L251" s="157"/>
      <c r="M251" s="157"/>
      <c r="N251" s="156"/>
      <c r="O251" s="156"/>
      <c r="P251" s="156"/>
      <c r="Q251" s="156"/>
      <c r="R251" s="157"/>
      <c r="S251" s="157"/>
      <c r="T251" s="157"/>
      <c r="U251" s="157"/>
      <c r="V251" s="157"/>
      <c r="W251" s="157"/>
      <c r="X251" s="157"/>
      <c r="Y251" s="157"/>
      <c r="Z251" s="147"/>
      <c r="AA251" s="147"/>
      <c r="AB251" s="147"/>
      <c r="AC251" s="147"/>
      <c r="AD251" s="147"/>
      <c r="AE251" s="147"/>
      <c r="AF251" s="147"/>
      <c r="AG251" s="147" t="s">
        <v>115</v>
      </c>
      <c r="AH251" s="147">
        <v>0</v>
      </c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hidden="1" outlineLevel="3" x14ac:dyDescent="0.2">
      <c r="A252" s="154"/>
      <c r="B252" s="155"/>
      <c r="C252" s="186" t="s">
        <v>180</v>
      </c>
      <c r="D252" s="158"/>
      <c r="E252" s="159">
        <v>9.4</v>
      </c>
      <c r="F252" s="157"/>
      <c r="G252" s="157"/>
      <c r="H252" s="157"/>
      <c r="I252" s="157"/>
      <c r="J252" s="157"/>
      <c r="K252" s="157"/>
      <c r="L252" s="157"/>
      <c r="M252" s="157"/>
      <c r="N252" s="156"/>
      <c r="O252" s="156"/>
      <c r="P252" s="156"/>
      <c r="Q252" s="156"/>
      <c r="R252" s="157"/>
      <c r="S252" s="157"/>
      <c r="T252" s="157"/>
      <c r="U252" s="157"/>
      <c r="V252" s="157"/>
      <c r="W252" s="157"/>
      <c r="X252" s="157"/>
      <c r="Y252" s="157"/>
      <c r="Z252" s="147"/>
      <c r="AA252" s="147"/>
      <c r="AB252" s="147"/>
      <c r="AC252" s="147"/>
      <c r="AD252" s="147"/>
      <c r="AE252" s="147"/>
      <c r="AF252" s="147"/>
      <c r="AG252" s="147" t="s">
        <v>115</v>
      </c>
      <c r="AH252" s="147">
        <v>0</v>
      </c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hidden="1" outlineLevel="3" x14ac:dyDescent="0.2">
      <c r="A253" s="154"/>
      <c r="B253" s="155"/>
      <c r="C253" s="186" t="s">
        <v>181</v>
      </c>
      <c r="D253" s="158"/>
      <c r="E253" s="159">
        <v>2.8</v>
      </c>
      <c r="F253" s="157"/>
      <c r="G253" s="157"/>
      <c r="H253" s="157"/>
      <c r="I253" s="157"/>
      <c r="J253" s="157"/>
      <c r="K253" s="157"/>
      <c r="L253" s="157"/>
      <c r="M253" s="157"/>
      <c r="N253" s="156"/>
      <c r="O253" s="156"/>
      <c r="P253" s="156"/>
      <c r="Q253" s="156"/>
      <c r="R253" s="157"/>
      <c r="S253" s="157"/>
      <c r="T253" s="157"/>
      <c r="U253" s="157"/>
      <c r="V253" s="157"/>
      <c r="W253" s="157"/>
      <c r="X253" s="157"/>
      <c r="Y253" s="157"/>
      <c r="Z253" s="147"/>
      <c r="AA253" s="147"/>
      <c r="AB253" s="147"/>
      <c r="AC253" s="147"/>
      <c r="AD253" s="147"/>
      <c r="AE253" s="147"/>
      <c r="AF253" s="147"/>
      <c r="AG253" s="147" t="s">
        <v>115</v>
      </c>
      <c r="AH253" s="147">
        <v>0</v>
      </c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hidden="1" outlineLevel="3" x14ac:dyDescent="0.2">
      <c r="A254" s="154"/>
      <c r="B254" s="155"/>
      <c r="C254" s="186" t="s">
        <v>182</v>
      </c>
      <c r="D254" s="158"/>
      <c r="E254" s="159">
        <v>9.4499999999999993</v>
      </c>
      <c r="F254" s="157"/>
      <c r="G254" s="157"/>
      <c r="H254" s="157"/>
      <c r="I254" s="157"/>
      <c r="J254" s="157"/>
      <c r="K254" s="157"/>
      <c r="L254" s="157"/>
      <c r="M254" s="157"/>
      <c r="N254" s="156"/>
      <c r="O254" s="156"/>
      <c r="P254" s="156"/>
      <c r="Q254" s="156"/>
      <c r="R254" s="157"/>
      <c r="S254" s="157"/>
      <c r="T254" s="157"/>
      <c r="U254" s="157"/>
      <c r="V254" s="157"/>
      <c r="W254" s="157"/>
      <c r="X254" s="157"/>
      <c r="Y254" s="157"/>
      <c r="Z254" s="147"/>
      <c r="AA254" s="147"/>
      <c r="AB254" s="147"/>
      <c r="AC254" s="147"/>
      <c r="AD254" s="147"/>
      <c r="AE254" s="147"/>
      <c r="AF254" s="147"/>
      <c r="AG254" s="147" t="s">
        <v>115</v>
      </c>
      <c r="AH254" s="147">
        <v>0</v>
      </c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hidden="1" outlineLevel="3" x14ac:dyDescent="0.2">
      <c r="A255" s="154"/>
      <c r="B255" s="155"/>
      <c r="C255" s="186" t="s">
        <v>183</v>
      </c>
      <c r="D255" s="158"/>
      <c r="E255" s="159">
        <v>27.58</v>
      </c>
      <c r="F255" s="157"/>
      <c r="G255" s="157"/>
      <c r="H255" s="157"/>
      <c r="I255" s="157"/>
      <c r="J255" s="157"/>
      <c r="K255" s="157"/>
      <c r="L255" s="157"/>
      <c r="M255" s="157"/>
      <c r="N255" s="156"/>
      <c r="O255" s="156"/>
      <c r="P255" s="156"/>
      <c r="Q255" s="156"/>
      <c r="R255" s="157"/>
      <c r="S255" s="157"/>
      <c r="T255" s="157"/>
      <c r="U255" s="157"/>
      <c r="V255" s="157"/>
      <c r="W255" s="157"/>
      <c r="X255" s="157"/>
      <c r="Y255" s="157"/>
      <c r="Z255" s="147"/>
      <c r="AA255" s="147"/>
      <c r="AB255" s="147"/>
      <c r="AC255" s="147"/>
      <c r="AD255" s="147"/>
      <c r="AE255" s="147"/>
      <c r="AF255" s="147"/>
      <c r="AG255" s="147" t="s">
        <v>115</v>
      </c>
      <c r="AH255" s="147">
        <v>0</v>
      </c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hidden="1" outlineLevel="3" x14ac:dyDescent="0.2">
      <c r="A256" s="154"/>
      <c r="B256" s="155"/>
      <c r="C256" s="186" t="s">
        <v>184</v>
      </c>
      <c r="D256" s="158"/>
      <c r="E256" s="159">
        <v>10.35</v>
      </c>
      <c r="F256" s="157"/>
      <c r="G256" s="157"/>
      <c r="H256" s="157"/>
      <c r="I256" s="157"/>
      <c r="J256" s="157"/>
      <c r="K256" s="157"/>
      <c r="L256" s="157"/>
      <c r="M256" s="157"/>
      <c r="N256" s="156"/>
      <c r="O256" s="156"/>
      <c r="P256" s="156"/>
      <c r="Q256" s="156"/>
      <c r="R256" s="157"/>
      <c r="S256" s="157"/>
      <c r="T256" s="157"/>
      <c r="U256" s="157"/>
      <c r="V256" s="157"/>
      <c r="W256" s="157"/>
      <c r="X256" s="157"/>
      <c r="Y256" s="157"/>
      <c r="Z256" s="147"/>
      <c r="AA256" s="147"/>
      <c r="AB256" s="147"/>
      <c r="AC256" s="147"/>
      <c r="AD256" s="147"/>
      <c r="AE256" s="147"/>
      <c r="AF256" s="147"/>
      <c r="AG256" s="147" t="s">
        <v>115</v>
      </c>
      <c r="AH256" s="147">
        <v>0</v>
      </c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hidden="1" outlineLevel="3" x14ac:dyDescent="0.2">
      <c r="A257" s="154"/>
      <c r="B257" s="155"/>
      <c r="C257" s="186" t="s">
        <v>185</v>
      </c>
      <c r="D257" s="158"/>
      <c r="E257" s="159">
        <v>2.2200000000000002</v>
      </c>
      <c r="F257" s="157"/>
      <c r="G257" s="157"/>
      <c r="H257" s="157"/>
      <c r="I257" s="157"/>
      <c r="J257" s="157"/>
      <c r="K257" s="157"/>
      <c r="L257" s="157"/>
      <c r="M257" s="157"/>
      <c r="N257" s="156"/>
      <c r="O257" s="156"/>
      <c r="P257" s="156"/>
      <c r="Q257" s="156"/>
      <c r="R257" s="157"/>
      <c r="S257" s="157"/>
      <c r="T257" s="157"/>
      <c r="U257" s="157"/>
      <c r="V257" s="157"/>
      <c r="W257" s="157"/>
      <c r="X257" s="157"/>
      <c r="Y257" s="157"/>
      <c r="Z257" s="147"/>
      <c r="AA257" s="147"/>
      <c r="AB257" s="147"/>
      <c r="AC257" s="147"/>
      <c r="AD257" s="147"/>
      <c r="AE257" s="147"/>
      <c r="AF257" s="147"/>
      <c r="AG257" s="147" t="s">
        <v>115</v>
      </c>
      <c r="AH257" s="147">
        <v>0</v>
      </c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hidden="1" outlineLevel="3" x14ac:dyDescent="0.2">
      <c r="A258" s="154"/>
      <c r="B258" s="155"/>
      <c r="C258" s="187" t="s">
        <v>126</v>
      </c>
      <c r="D258" s="160"/>
      <c r="E258" s="161">
        <v>127.6</v>
      </c>
      <c r="F258" s="157"/>
      <c r="G258" s="157"/>
      <c r="H258" s="157"/>
      <c r="I258" s="157"/>
      <c r="J258" s="157"/>
      <c r="K258" s="157"/>
      <c r="L258" s="157"/>
      <c r="M258" s="157"/>
      <c r="N258" s="156"/>
      <c r="O258" s="156"/>
      <c r="P258" s="156"/>
      <c r="Q258" s="156"/>
      <c r="R258" s="157"/>
      <c r="S258" s="157"/>
      <c r="T258" s="157"/>
      <c r="U258" s="157"/>
      <c r="V258" s="157"/>
      <c r="W258" s="157"/>
      <c r="X258" s="157"/>
      <c r="Y258" s="157"/>
      <c r="Z258" s="147"/>
      <c r="AA258" s="147"/>
      <c r="AB258" s="147"/>
      <c r="AC258" s="147"/>
      <c r="AD258" s="147"/>
      <c r="AE258" s="147"/>
      <c r="AF258" s="147"/>
      <c r="AG258" s="147" t="s">
        <v>115</v>
      </c>
      <c r="AH258" s="147">
        <v>1</v>
      </c>
      <c r="AI258" s="147"/>
      <c r="AJ258" s="147"/>
      <c r="AK258" s="147"/>
      <c r="AL258" s="147"/>
      <c r="AM258" s="147"/>
      <c r="AN258" s="147"/>
      <c r="AO258" s="147"/>
      <c r="AP258" s="147"/>
      <c r="AQ258" s="147"/>
      <c r="AR258" s="147"/>
      <c r="AS258" s="147"/>
      <c r="AT258" s="147"/>
      <c r="AU258" s="147"/>
      <c r="AV258" s="147"/>
      <c r="AW258" s="147"/>
      <c r="AX258" s="147"/>
      <c r="AY258" s="147"/>
      <c r="AZ258" s="147"/>
      <c r="BA258" s="147"/>
      <c r="BB258" s="147"/>
      <c r="BC258" s="147"/>
      <c r="BD258" s="147"/>
      <c r="BE258" s="147"/>
      <c r="BF258" s="147"/>
      <c r="BG258" s="147"/>
      <c r="BH258" s="147"/>
    </row>
    <row r="259" spans="1:60" outlineLevel="1" collapsed="1" x14ac:dyDescent="0.2">
      <c r="A259" s="170">
        <v>34</v>
      </c>
      <c r="B259" s="171" t="s">
        <v>240</v>
      </c>
      <c r="C259" s="185" t="s">
        <v>241</v>
      </c>
      <c r="D259" s="172" t="s">
        <v>131</v>
      </c>
      <c r="E259" s="173">
        <v>171.54</v>
      </c>
      <c r="F259" s="174"/>
      <c r="G259" s="175">
        <f>ROUND(E259*F259,2)</f>
        <v>0</v>
      </c>
      <c r="H259" s="174"/>
      <c r="I259" s="175">
        <f>ROUND(E259*H259,2)</f>
        <v>0</v>
      </c>
      <c r="J259" s="174"/>
      <c r="K259" s="175">
        <f>ROUND(E259*J259,2)</f>
        <v>0</v>
      </c>
      <c r="L259" s="175">
        <v>21</v>
      </c>
      <c r="M259" s="175">
        <f>G259*(1+L259/100)</f>
        <v>0</v>
      </c>
      <c r="N259" s="173">
        <v>0</v>
      </c>
      <c r="O259" s="173">
        <f>ROUND(E259*N259,2)</f>
        <v>0</v>
      </c>
      <c r="P259" s="173">
        <v>2.3E-3</v>
      </c>
      <c r="Q259" s="173">
        <f>ROUND(E259*P259,2)</f>
        <v>0.39</v>
      </c>
      <c r="R259" s="175"/>
      <c r="S259" s="175" t="s">
        <v>109</v>
      </c>
      <c r="T259" s="175" t="s">
        <v>110</v>
      </c>
      <c r="U259" s="175">
        <v>0.10349999999999999</v>
      </c>
      <c r="V259" s="175">
        <f>ROUND(E259*U259,2)</f>
        <v>17.75</v>
      </c>
      <c r="W259" s="175"/>
      <c r="X259" s="176" t="s">
        <v>111</v>
      </c>
      <c r="Y259" s="157" t="s">
        <v>112</v>
      </c>
      <c r="Z259" s="147"/>
      <c r="AA259" s="147"/>
      <c r="AB259" s="147"/>
      <c r="AC259" s="147"/>
      <c r="AD259" s="147"/>
      <c r="AE259" s="147"/>
      <c r="AF259" s="147"/>
      <c r="AG259" s="147" t="s">
        <v>113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ht="22.5" hidden="1" outlineLevel="2" x14ac:dyDescent="0.2">
      <c r="A260" s="154"/>
      <c r="B260" s="155"/>
      <c r="C260" s="186" t="s">
        <v>237</v>
      </c>
      <c r="D260" s="158"/>
      <c r="E260" s="159">
        <v>171.54</v>
      </c>
      <c r="F260" s="157"/>
      <c r="G260" s="157"/>
      <c r="H260" s="157"/>
      <c r="I260" s="157"/>
      <c r="J260" s="157"/>
      <c r="K260" s="157"/>
      <c r="L260" s="157"/>
      <c r="M260" s="157"/>
      <c r="N260" s="156"/>
      <c r="O260" s="156"/>
      <c r="P260" s="156"/>
      <c r="Q260" s="156"/>
      <c r="R260" s="157"/>
      <c r="S260" s="157"/>
      <c r="T260" s="157"/>
      <c r="U260" s="157"/>
      <c r="V260" s="157"/>
      <c r="W260" s="157"/>
      <c r="X260" s="157"/>
      <c r="Y260" s="157"/>
      <c r="Z260" s="147"/>
      <c r="AA260" s="147"/>
      <c r="AB260" s="147"/>
      <c r="AC260" s="147"/>
      <c r="AD260" s="147"/>
      <c r="AE260" s="147"/>
      <c r="AF260" s="147"/>
      <c r="AG260" s="147" t="s">
        <v>115</v>
      </c>
      <c r="AH260" s="147">
        <v>0</v>
      </c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hidden="1" outlineLevel="3" x14ac:dyDescent="0.2">
      <c r="A261" s="154"/>
      <c r="B261" s="155"/>
      <c r="C261" s="187" t="s">
        <v>126</v>
      </c>
      <c r="D261" s="160"/>
      <c r="E261" s="161">
        <v>171.54</v>
      </c>
      <c r="F261" s="157"/>
      <c r="G261" s="157"/>
      <c r="H261" s="157"/>
      <c r="I261" s="157"/>
      <c r="J261" s="157"/>
      <c r="K261" s="157"/>
      <c r="L261" s="157"/>
      <c r="M261" s="157"/>
      <c r="N261" s="156"/>
      <c r="O261" s="156"/>
      <c r="P261" s="156"/>
      <c r="Q261" s="156"/>
      <c r="R261" s="157"/>
      <c r="S261" s="157"/>
      <c r="T261" s="157"/>
      <c r="U261" s="157"/>
      <c r="V261" s="157"/>
      <c r="W261" s="157"/>
      <c r="X261" s="157"/>
      <c r="Y261" s="157"/>
      <c r="Z261" s="147"/>
      <c r="AA261" s="147"/>
      <c r="AB261" s="147"/>
      <c r="AC261" s="147"/>
      <c r="AD261" s="147"/>
      <c r="AE261" s="147"/>
      <c r="AF261" s="147"/>
      <c r="AG261" s="147" t="s">
        <v>115</v>
      </c>
      <c r="AH261" s="147">
        <v>1</v>
      </c>
      <c r="AI261" s="147"/>
      <c r="AJ261" s="147"/>
      <c r="AK261" s="147"/>
      <c r="AL261" s="147"/>
      <c r="AM261" s="147"/>
      <c r="AN261" s="147"/>
      <c r="AO261" s="147"/>
      <c r="AP261" s="147"/>
      <c r="AQ261" s="147"/>
      <c r="AR261" s="147"/>
      <c r="AS261" s="147"/>
      <c r="AT261" s="147"/>
      <c r="AU261" s="147"/>
      <c r="AV261" s="147"/>
      <c r="AW261" s="147"/>
      <c r="AX261" s="147"/>
      <c r="AY261" s="147"/>
      <c r="AZ261" s="147"/>
      <c r="BA261" s="147"/>
      <c r="BB261" s="147"/>
      <c r="BC261" s="147"/>
      <c r="BD261" s="147"/>
      <c r="BE261" s="147"/>
      <c r="BF261" s="147"/>
      <c r="BG261" s="147"/>
      <c r="BH261" s="147"/>
    </row>
    <row r="262" spans="1:60" outlineLevel="1" x14ac:dyDescent="0.2">
      <c r="A262" s="177">
        <v>35</v>
      </c>
      <c r="B262" s="178" t="s">
        <v>242</v>
      </c>
      <c r="C262" s="188" t="s">
        <v>243</v>
      </c>
      <c r="D262" s="179" t="s">
        <v>0</v>
      </c>
      <c r="E262" s="180">
        <v>1465.0516</v>
      </c>
      <c r="F262" s="181"/>
      <c r="G262" s="182">
        <f>ROUND(E262*F262,2)</f>
        <v>0</v>
      </c>
      <c r="H262" s="181"/>
      <c r="I262" s="182">
        <f>ROUND(E262*H262,2)</f>
        <v>0</v>
      </c>
      <c r="J262" s="181"/>
      <c r="K262" s="182">
        <f>ROUND(E262*J262,2)</f>
        <v>0</v>
      </c>
      <c r="L262" s="182">
        <v>21</v>
      </c>
      <c r="M262" s="182">
        <f>G262*(1+L262/100)</f>
        <v>0</v>
      </c>
      <c r="N262" s="180">
        <v>0</v>
      </c>
      <c r="O262" s="180">
        <f>ROUND(E262*N262,2)</f>
        <v>0</v>
      </c>
      <c r="P262" s="180">
        <v>0</v>
      </c>
      <c r="Q262" s="180">
        <f>ROUND(E262*P262,2)</f>
        <v>0</v>
      </c>
      <c r="R262" s="182"/>
      <c r="S262" s="182" t="s">
        <v>109</v>
      </c>
      <c r="T262" s="182" t="s">
        <v>110</v>
      </c>
      <c r="U262" s="182">
        <v>0</v>
      </c>
      <c r="V262" s="182">
        <f>ROUND(E262*U262,2)</f>
        <v>0</v>
      </c>
      <c r="W262" s="182"/>
      <c r="X262" s="183" t="s">
        <v>111</v>
      </c>
      <c r="Y262" s="157" t="s">
        <v>112</v>
      </c>
      <c r="Z262" s="147"/>
      <c r="AA262" s="147"/>
      <c r="AB262" s="147"/>
      <c r="AC262" s="147"/>
      <c r="AD262" s="147"/>
      <c r="AE262" s="147"/>
      <c r="AF262" s="147"/>
      <c r="AG262" s="147" t="s">
        <v>244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x14ac:dyDescent="0.2">
      <c r="A263" s="163" t="s">
        <v>104</v>
      </c>
      <c r="B263" s="164" t="s">
        <v>71</v>
      </c>
      <c r="C263" s="184" t="s">
        <v>72</v>
      </c>
      <c r="D263" s="165"/>
      <c r="E263" s="166"/>
      <c r="F263" s="167"/>
      <c r="G263" s="167">
        <f>SUMIF(AG264:AG264,"&lt;&gt;NOR",G264:G264)</f>
        <v>0</v>
      </c>
      <c r="H263" s="167"/>
      <c r="I263" s="167">
        <f>SUM(I264:I264)</f>
        <v>0</v>
      </c>
      <c r="J263" s="167"/>
      <c r="K263" s="167">
        <f>SUM(K264:K264)</f>
        <v>0</v>
      </c>
      <c r="L263" s="167"/>
      <c r="M263" s="167">
        <f>SUM(M264:M264)</f>
        <v>0</v>
      </c>
      <c r="N263" s="166"/>
      <c r="O263" s="166">
        <f>SUM(O264:O264)</f>
        <v>0</v>
      </c>
      <c r="P263" s="166"/>
      <c r="Q263" s="166">
        <f>SUM(Q264:Q264)</f>
        <v>0</v>
      </c>
      <c r="R263" s="167"/>
      <c r="S263" s="167"/>
      <c r="T263" s="167"/>
      <c r="U263" s="167"/>
      <c r="V263" s="167">
        <f>SUM(V264:V264)</f>
        <v>0</v>
      </c>
      <c r="W263" s="167"/>
      <c r="X263" s="168"/>
      <c r="Y263" s="162"/>
      <c r="AG263" t="s">
        <v>105</v>
      </c>
    </row>
    <row r="264" spans="1:60" ht="22.5" outlineLevel="1" x14ac:dyDescent="0.2">
      <c r="A264" s="177">
        <v>36</v>
      </c>
      <c r="B264" s="178" t="s">
        <v>245</v>
      </c>
      <c r="C264" s="188" t="s">
        <v>246</v>
      </c>
      <c r="D264" s="179" t="s">
        <v>193</v>
      </c>
      <c r="E264" s="180">
        <v>1</v>
      </c>
      <c r="F264" s="181"/>
      <c r="G264" s="182">
        <f>ROUND(E264*F264,2)</f>
        <v>0</v>
      </c>
      <c r="H264" s="181"/>
      <c r="I264" s="182">
        <f>ROUND(E264*H264,2)</f>
        <v>0</v>
      </c>
      <c r="J264" s="181"/>
      <c r="K264" s="182">
        <f>ROUND(E264*J264,2)</f>
        <v>0</v>
      </c>
      <c r="L264" s="182">
        <v>21</v>
      </c>
      <c r="M264" s="182">
        <f>G264*(1+L264/100)</f>
        <v>0</v>
      </c>
      <c r="N264" s="180">
        <v>0</v>
      </c>
      <c r="O264" s="180">
        <f>ROUND(E264*N264,2)</f>
        <v>0</v>
      </c>
      <c r="P264" s="180">
        <v>0</v>
      </c>
      <c r="Q264" s="180">
        <f>ROUND(E264*P264,2)</f>
        <v>0</v>
      </c>
      <c r="R264" s="182"/>
      <c r="S264" s="182" t="s">
        <v>109</v>
      </c>
      <c r="T264" s="182" t="s">
        <v>110</v>
      </c>
      <c r="U264" s="182">
        <v>0</v>
      </c>
      <c r="V264" s="182">
        <f>ROUND(E264*U264,2)</f>
        <v>0</v>
      </c>
      <c r="W264" s="182"/>
      <c r="X264" s="183" t="s">
        <v>111</v>
      </c>
      <c r="Y264" s="157" t="s">
        <v>112</v>
      </c>
      <c r="Z264" s="147"/>
      <c r="AA264" s="147"/>
      <c r="AB264" s="147"/>
      <c r="AC264" s="147"/>
      <c r="AD264" s="147"/>
      <c r="AE264" s="147"/>
      <c r="AF264" s="147"/>
      <c r="AG264" s="147" t="s">
        <v>113</v>
      </c>
      <c r="AH264" s="147"/>
      <c r="AI264" s="147"/>
      <c r="AJ264" s="147"/>
      <c r="AK264" s="147"/>
      <c r="AL264" s="147"/>
      <c r="AM264" s="147"/>
      <c r="AN264" s="147"/>
      <c r="AO264" s="147"/>
      <c r="AP264" s="147"/>
      <c r="AQ264" s="147"/>
      <c r="AR264" s="147"/>
      <c r="AS264" s="147"/>
      <c r="AT264" s="147"/>
      <c r="AU264" s="147"/>
      <c r="AV264" s="147"/>
      <c r="AW264" s="147"/>
      <c r="AX264" s="147"/>
      <c r="AY264" s="147"/>
      <c r="AZ264" s="147"/>
      <c r="BA264" s="147"/>
      <c r="BB264" s="147"/>
      <c r="BC264" s="147"/>
      <c r="BD264" s="147"/>
      <c r="BE264" s="147"/>
      <c r="BF264" s="147"/>
      <c r="BG264" s="147"/>
      <c r="BH264" s="147"/>
    </row>
    <row r="265" spans="1:60" x14ac:dyDescent="0.2">
      <c r="A265" s="163" t="s">
        <v>104</v>
      </c>
      <c r="B265" s="164" t="s">
        <v>73</v>
      </c>
      <c r="C265" s="184" t="s">
        <v>74</v>
      </c>
      <c r="D265" s="165"/>
      <c r="E265" s="166"/>
      <c r="F265" s="167"/>
      <c r="G265" s="167">
        <f>SUMIF(AG266:AG271,"&lt;&gt;NOR",G266:G271)</f>
        <v>0</v>
      </c>
      <c r="H265" s="167"/>
      <c r="I265" s="167">
        <f>SUM(I266:I271)</f>
        <v>0</v>
      </c>
      <c r="J265" s="167"/>
      <c r="K265" s="167">
        <f>SUM(K266:K271)</f>
        <v>0</v>
      </c>
      <c r="L265" s="167"/>
      <c r="M265" s="167">
        <f>SUM(M266:M271)</f>
        <v>0</v>
      </c>
      <c r="N265" s="166"/>
      <c r="O265" s="166">
        <f>SUM(O266:O271)</f>
        <v>0</v>
      </c>
      <c r="P265" s="166"/>
      <c r="Q265" s="166">
        <f>SUM(Q266:Q271)</f>
        <v>0</v>
      </c>
      <c r="R265" s="167"/>
      <c r="S265" s="167"/>
      <c r="T265" s="167"/>
      <c r="U265" s="167"/>
      <c r="V265" s="167">
        <f>SUM(V266:V271)</f>
        <v>206.4</v>
      </c>
      <c r="W265" s="167"/>
      <c r="X265" s="168"/>
      <c r="Y265" s="162"/>
      <c r="AG265" t="s">
        <v>105</v>
      </c>
    </row>
    <row r="266" spans="1:60" outlineLevel="1" x14ac:dyDescent="0.2">
      <c r="A266" s="177">
        <v>37</v>
      </c>
      <c r="B266" s="178" t="s">
        <v>247</v>
      </c>
      <c r="C266" s="188" t="s">
        <v>248</v>
      </c>
      <c r="D266" s="179" t="s">
        <v>231</v>
      </c>
      <c r="E266" s="180">
        <v>40.156359999999999</v>
      </c>
      <c r="F266" s="181"/>
      <c r="G266" s="182">
        <f t="shared" ref="G266:G271" si="0">ROUND(E266*F266,2)</f>
        <v>0</v>
      </c>
      <c r="H266" s="181"/>
      <c r="I266" s="182">
        <f t="shared" ref="I266:I271" si="1">ROUND(E266*H266,2)</f>
        <v>0</v>
      </c>
      <c r="J266" s="181"/>
      <c r="K266" s="182">
        <f t="shared" ref="K266:K271" si="2">ROUND(E266*J266,2)</f>
        <v>0</v>
      </c>
      <c r="L266" s="182">
        <v>21</v>
      </c>
      <c r="M266" s="182">
        <f t="shared" ref="M266:M271" si="3">G266*(1+L266/100)</f>
        <v>0</v>
      </c>
      <c r="N266" s="180">
        <v>0</v>
      </c>
      <c r="O266" s="180">
        <f t="shared" ref="O266:O271" si="4">ROUND(E266*N266,2)</f>
        <v>0</v>
      </c>
      <c r="P266" s="180">
        <v>0</v>
      </c>
      <c r="Q266" s="180">
        <f t="shared" ref="Q266:Q271" si="5">ROUND(E266*P266,2)</f>
        <v>0</v>
      </c>
      <c r="R266" s="182"/>
      <c r="S266" s="182" t="s">
        <v>109</v>
      </c>
      <c r="T266" s="182" t="s">
        <v>110</v>
      </c>
      <c r="U266" s="182">
        <v>0.26500000000000001</v>
      </c>
      <c r="V266" s="182">
        <f t="shared" ref="V266:V271" si="6">ROUND(E266*U266,2)</f>
        <v>10.64</v>
      </c>
      <c r="W266" s="182"/>
      <c r="X266" s="183" t="s">
        <v>111</v>
      </c>
      <c r="Y266" s="157" t="s">
        <v>112</v>
      </c>
      <c r="Z266" s="147"/>
      <c r="AA266" s="147"/>
      <c r="AB266" s="147"/>
      <c r="AC266" s="147"/>
      <c r="AD266" s="147"/>
      <c r="AE266" s="147"/>
      <c r="AF266" s="147"/>
      <c r="AG266" s="147" t="s">
        <v>249</v>
      </c>
      <c r="AH266" s="147"/>
      <c r="AI266" s="147"/>
      <c r="AJ266" s="147"/>
      <c r="AK266" s="147"/>
      <c r="AL266" s="147"/>
      <c r="AM266" s="147"/>
      <c r="AN266" s="147"/>
      <c r="AO266" s="147"/>
      <c r="AP266" s="147"/>
      <c r="AQ266" s="147"/>
      <c r="AR266" s="147"/>
      <c r="AS266" s="147"/>
      <c r="AT266" s="147"/>
      <c r="AU266" s="147"/>
      <c r="AV266" s="147"/>
      <c r="AW266" s="147"/>
      <c r="AX266" s="147"/>
      <c r="AY266" s="147"/>
      <c r="AZ266" s="147"/>
      <c r="BA266" s="147"/>
      <c r="BB266" s="147"/>
      <c r="BC266" s="147"/>
      <c r="BD266" s="147"/>
      <c r="BE266" s="147"/>
      <c r="BF266" s="147"/>
      <c r="BG266" s="147"/>
      <c r="BH266" s="147"/>
    </row>
    <row r="267" spans="1:60" outlineLevel="1" x14ac:dyDescent="0.2">
      <c r="A267" s="177">
        <v>38</v>
      </c>
      <c r="B267" s="178" t="s">
        <v>250</v>
      </c>
      <c r="C267" s="188" t="s">
        <v>251</v>
      </c>
      <c r="D267" s="179" t="s">
        <v>231</v>
      </c>
      <c r="E267" s="180">
        <v>160.62544</v>
      </c>
      <c r="F267" s="181"/>
      <c r="G267" s="182">
        <f t="shared" si="0"/>
        <v>0</v>
      </c>
      <c r="H267" s="181"/>
      <c r="I267" s="182">
        <f t="shared" si="1"/>
        <v>0</v>
      </c>
      <c r="J267" s="181"/>
      <c r="K267" s="182">
        <f t="shared" si="2"/>
        <v>0</v>
      </c>
      <c r="L267" s="182">
        <v>21</v>
      </c>
      <c r="M267" s="182">
        <f t="shared" si="3"/>
        <v>0</v>
      </c>
      <c r="N267" s="180">
        <v>0</v>
      </c>
      <c r="O267" s="180">
        <f t="shared" si="4"/>
        <v>0</v>
      </c>
      <c r="P267" s="180">
        <v>0</v>
      </c>
      <c r="Q267" s="180">
        <f t="shared" si="5"/>
        <v>0</v>
      </c>
      <c r="R267" s="182"/>
      <c r="S267" s="182" t="s">
        <v>109</v>
      </c>
      <c r="T267" s="182" t="s">
        <v>110</v>
      </c>
      <c r="U267" s="182">
        <v>0.93300000000000005</v>
      </c>
      <c r="V267" s="182">
        <f t="shared" si="6"/>
        <v>149.86000000000001</v>
      </c>
      <c r="W267" s="182"/>
      <c r="X267" s="183" t="s">
        <v>111</v>
      </c>
      <c r="Y267" s="157" t="s">
        <v>112</v>
      </c>
      <c r="Z267" s="147"/>
      <c r="AA267" s="147"/>
      <c r="AB267" s="147"/>
      <c r="AC267" s="147"/>
      <c r="AD267" s="147"/>
      <c r="AE267" s="147"/>
      <c r="AF267" s="147"/>
      <c r="AG267" s="147" t="s">
        <v>249</v>
      </c>
      <c r="AH267" s="147"/>
      <c r="AI267" s="147"/>
      <c r="AJ267" s="147"/>
      <c r="AK267" s="147"/>
      <c r="AL267" s="147"/>
      <c r="AM267" s="147"/>
      <c r="AN267" s="147"/>
      <c r="AO267" s="147"/>
      <c r="AP267" s="147"/>
      <c r="AQ267" s="147"/>
      <c r="AR267" s="147"/>
      <c r="AS267" s="147"/>
      <c r="AT267" s="147"/>
      <c r="AU267" s="147"/>
      <c r="AV267" s="147"/>
      <c r="AW267" s="147"/>
      <c r="AX267" s="147"/>
      <c r="AY267" s="147"/>
      <c r="AZ267" s="147"/>
      <c r="BA267" s="147"/>
      <c r="BB267" s="147"/>
      <c r="BC267" s="147"/>
      <c r="BD267" s="147"/>
      <c r="BE267" s="147"/>
      <c r="BF267" s="147"/>
      <c r="BG267" s="147"/>
      <c r="BH267" s="147"/>
    </row>
    <row r="268" spans="1:60" outlineLevel="1" x14ac:dyDescent="0.2">
      <c r="A268" s="177">
        <v>39</v>
      </c>
      <c r="B268" s="178" t="s">
        <v>252</v>
      </c>
      <c r="C268" s="188" t="s">
        <v>253</v>
      </c>
      <c r="D268" s="179" t="s">
        <v>231</v>
      </c>
      <c r="E268" s="180">
        <v>40.156359999999999</v>
      </c>
      <c r="F268" s="181"/>
      <c r="G268" s="182">
        <f t="shared" si="0"/>
        <v>0</v>
      </c>
      <c r="H268" s="181"/>
      <c r="I268" s="182">
        <f t="shared" si="1"/>
        <v>0</v>
      </c>
      <c r="J268" s="181"/>
      <c r="K268" s="182">
        <f t="shared" si="2"/>
        <v>0</v>
      </c>
      <c r="L268" s="182">
        <v>21</v>
      </c>
      <c r="M268" s="182">
        <f t="shared" si="3"/>
        <v>0</v>
      </c>
      <c r="N268" s="180">
        <v>0</v>
      </c>
      <c r="O268" s="180">
        <f t="shared" si="4"/>
        <v>0</v>
      </c>
      <c r="P268" s="180">
        <v>0</v>
      </c>
      <c r="Q268" s="180">
        <f t="shared" si="5"/>
        <v>0</v>
      </c>
      <c r="R268" s="182"/>
      <c r="S268" s="182" t="s">
        <v>109</v>
      </c>
      <c r="T268" s="182" t="s">
        <v>110</v>
      </c>
      <c r="U268" s="182">
        <v>0.65300000000000002</v>
      </c>
      <c r="V268" s="182">
        <f t="shared" si="6"/>
        <v>26.22</v>
      </c>
      <c r="W268" s="182"/>
      <c r="X268" s="183" t="s">
        <v>111</v>
      </c>
      <c r="Y268" s="157" t="s">
        <v>112</v>
      </c>
      <c r="Z268" s="147"/>
      <c r="AA268" s="147"/>
      <c r="AB268" s="147"/>
      <c r="AC268" s="147"/>
      <c r="AD268" s="147"/>
      <c r="AE268" s="147"/>
      <c r="AF268" s="147"/>
      <c r="AG268" s="147" t="s">
        <v>249</v>
      </c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</row>
    <row r="269" spans="1:60" outlineLevel="1" x14ac:dyDescent="0.2">
      <c r="A269" s="177">
        <v>40</v>
      </c>
      <c r="B269" s="178" t="s">
        <v>254</v>
      </c>
      <c r="C269" s="188" t="s">
        <v>255</v>
      </c>
      <c r="D269" s="179" t="s">
        <v>231</v>
      </c>
      <c r="E269" s="180">
        <v>40.156359999999999</v>
      </c>
      <c r="F269" s="181"/>
      <c r="G269" s="182">
        <f t="shared" si="0"/>
        <v>0</v>
      </c>
      <c r="H269" s="181"/>
      <c r="I269" s="182">
        <f t="shared" si="1"/>
        <v>0</v>
      </c>
      <c r="J269" s="181"/>
      <c r="K269" s="182">
        <f t="shared" si="2"/>
        <v>0</v>
      </c>
      <c r="L269" s="182">
        <v>21</v>
      </c>
      <c r="M269" s="182">
        <f t="shared" si="3"/>
        <v>0</v>
      </c>
      <c r="N269" s="180">
        <v>0</v>
      </c>
      <c r="O269" s="180">
        <f t="shared" si="4"/>
        <v>0</v>
      </c>
      <c r="P269" s="180">
        <v>0</v>
      </c>
      <c r="Q269" s="180">
        <f t="shared" si="5"/>
        <v>0</v>
      </c>
      <c r="R269" s="182"/>
      <c r="S269" s="182" t="s">
        <v>109</v>
      </c>
      <c r="T269" s="182" t="s">
        <v>110</v>
      </c>
      <c r="U269" s="182">
        <v>0.49</v>
      </c>
      <c r="V269" s="182">
        <f t="shared" si="6"/>
        <v>19.68</v>
      </c>
      <c r="W269" s="182"/>
      <c r="X269" s="183" t="s">
        <v>111</v>
      </c>
      <c r="Y269" s="157" t="s">
        <v>112</v>
      </c>
      <c r="Z269" s="147"/>
      <c r="AA269" s="147"/>
      <c r="AB269" s="147"/>
      <c r="AC269" s="147"/>
      <c r="AD269" s="147"/>
      <c r="AE269" s="147"/>
      <c r="AF269" s="147"/>
      <c r="AG269" s="147" t="s">
        <v>249</v>
      </c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</row>
    <row r="270" spans="1:60" outlineLevel="1" x14ac:dyDescent="0.2">
      <c r="A270" s="177">
        <v>41</v>
      </c>
      <c r="B270" s="178" t="s">
        <v>256</v>
      </c>
      <c r="C270" s="188" t="s">
        <v>257</v>
      </c>
      <c r="D270" s="179" t="s">
        <v>231</v>
      </c>
      <c r="E270" s="180">
        <v>200.7818</v>
      </c>
      <c r="F270" s="181"/>
      <c r="G270" s="182">
        <f t="shared" si="0"/>
        <v>0</v>
      </c>
      <c r="H270" s="181"/>
      <c r="I270" s="182">
        <f t="shared" si="1"/>
        <v>0</v>
      </c>
      <c r="J270" s="181"/>
      <c r="K270" s="182">
        <f t="shared" si="2"/>
        <v>0</v>
      </c>
      <c r="L270" s="182">
        <v>21</v>
      </c>
      <c r="M270" s="182">
        <f t="shared" si="3"/>
        <v>0</v>
      </c>
      <c r="N270" s="180">
        <v>0</v>
      </c>
      <c r="O270" s="180">
        <f t="shared" si="4"/>
        <v>0</v>
      </c>
      <c r="P270" s="180">
        <v>0</v>
      </c>
      <c r="Q270" s="180">
        <f t="shared" si="5"/>
        <v>0</v>
      </c>
      <c r="R270" s="182"/>
      <c r="S270" s="182" t="s">
        <v>109</v>
      </c>
      <c r="T270" s="182" t="s">
        <v>110</v>
      </c>
      <c r="U270" s="182">
        <v>0</v>
      </c>
      <c r="V270" s="182">
        <f t="shared" si="6"/>
        <v>0</v>
      </c>
      <c r="W270" s="182"/>
      <c r="X270" s="183" t="s">
        <v>111</v>
      </c>
      <c r="Y270" s="157" t="s">
        <v>112</v>
      </c>
      <c r="Z270" s="147"/>
      <c r="AA270" s="147"/>
      <c r="AB270" s="147"/>
      <c r="AC270" s="147"/>
      <c r="AD270" s="147"/>
      <c r="AE270" s="147"/>
      <c r="AF270" s="147"/>
      <c r="AG270" s="147" t="s">
        <v>249</v>
      </c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</row>
    <row r="271" spans="1:60" outlineLevel="1" x14ac:dyDescent="0.2">
      <c r="A271" s="177">
        <v>42</v>
      </c>
      <c r="B271" s="178" t="s">
        <v>258</v>
      </c>
      <c r="C271" s="188" t="s">
        <v>259</v>
      </c>
      <c r="D271" s="179" t="s">
        <v>231</v>
      </c>
      <c r="E271" s="180">
        <v>40.156359999999999</v>
      </c>
      <c r="F271" s="181"/>
      <c r="G271" s="182">
        <f t="shared" si="0"/>
        <v>0</v>
      </c>
      <c r="H271" s="181"/>
      <c r="I271" s="182">
        <f t="shared" si="1"/>
        <v>0</v>
      </c>
      <c r="J271" s="181"/>
      <c r="K271" s="182">
        <f t="shared" si="2"/>
        <v>0</v>
      </c>
      <c r="L271" s="182">
        <v>21</v>
      </c>
      <c r="M271" s="182">
        <f t="shared" si="3"/>
        <v>0</v>
      </c>
      <c r="N271" s="180">
        <v>0</v>
      </c>
      <c r="O271" s="180">
        <f t="shared" si="4"/>
        <v>0</v>
      </c>
      <c r="P271" s="180">
        <v>0</v>
      </c>
      <c r="Q271" s="180">
        <f t="shared" si="5"/>
        <v>0</v>
      </c>
      <c r="R271" s="182"/>
      <c r="S271" s="182" t="s">
        <v>109</v>
      </c>
      <c r="T271" s="182" t="s">
        <v>110</v>
      </c>
      <c r="U271" s="182">
        <v>0</v>
      </c>
      <c r="V271" s="182">
        <f t="shared" si="6"/>
        <v>0</v>
      </c>
      <c r="W271" s="182"/>
      <c r="X271" s="183" t="s">
        <v>111</v>
      </c>
      <c r="Y271" s="157" t="s">
        <v>112</v>
      </c>
      <c r="Z271" s="147"/>
      <c r="AA271" s="147"/>
      <c r="AB271" s="147"/>
      <c r="AC271" s="147"/>
      <c r="AD271" s="147"/>
      <c r="AE271" s="147"/>
      <c r="AF271" s="147"/>
      <c r="AG271" s="147" t="s">
        <v>249</v>
      </c>
      <c r="AH271" s="147"/>
      <c r="AI271" s="147"/>
      <c r="AJ271" s="147"/>
      <c r="AK271" s="147"/>
      <c r="AL271" s="147"/>
      <c r="AM271" s="147"/>
      <c r="AN271" s="147"/>
      <c r="AO271" s="147"/>
      <c r="AP271" s="147"/>
      <c r="AQ271" s="147"/>
      <c r="AR271" s="147"/>
      <c r="AS271" s="147"/>
      <c r="AT271" s="147"/>
      <c r="AU271" s="147"/>
      <c r="AV271" s="147"/>
      <c r="AW271" s="147"/>
      <c r="AX271" s="147"/>
      <c r="AY271" s="147"/>
      <c r="AZ271" s="147"/>
      <c r="BA271" s="147"/>
      <c r="BB271" s="147"/>
      <c r="BC271" s="147"/>
      <c r="BD271" s="147"/>
      <c r="BE271" s="147"/>
      <c r="BF271" s="147"/>
      <c r="BG271" s="147"/>
      <c r="BH271" s="147"/>
    </row>
    <row r="272" spans="1:60" x14ac:dyDescent="0.2">
      <c r="A272" s="163" t="s">
        <v>104</v>
      </c>
      <c r="B272" s="164" t="s">
        <v>76</v>
      </c>
      <c r="C272" s="184" t="s">
        <v>29</v>
      </c>
      <c r="D272" s="165"/>
      <c r="E272" s="166"/>
      <c r="F272" s="167"/>
      <c r="G272" s="167">
        <f>SUMIF(AG273:AG279,"&lt;&gt;NOR",G273:G279)</f>
        <v>0</v>
      </c>
      <c r="H272" s="167"/>
      <c r="I272" s="167">
        <f>SUM(I273:I279)</f>
        <v>0</v>
      </c>
      <c r="J272" s="167"/>
      <c r="K272" s="167">
        <f>SUM(K273:K279)</f>
        <v>0</v>
      </c>
      <c r="L272" s="167"/>
      <c r="M272" s="167">
        <f>SUM(M273:M279)</f>
        <v>0</v>
      </c>
      <c r="N272" s="166"/>
      <c r="O272" s="166">
        <f>SUM(O273:O279)</f>
        <v>0</v>
      </c>
      <c r="P272" s="166"/>
      <c r="Q272" s="166">
        <f>SUM(Q273:Q279)</f>
        <v>0</v>
      </c>
      <c r="R272" s="167"/>
      <c r="S272" s="167"/>
      <c r="T272" s="167"/>
      <c r="U272" s="167"/>
      <c r="V272" s="167">
        <f>SUM(V273:V279)</f>
        <v>0</v>
      </c>
      <c r="W272" s="167"/>
      <c r="X272" s="168"/>
      <c r="Y272" s="162"/>
      <c r="AG272" t="s">
        <v>105</v>
      </c>
    </row>
    <row r="273" spans="1:60" outlineLevel="1" x14ac:dyDescent="0.2">
      <c r="A273" s="177">
        <v>43</v>
      </c>
      <c r="B273" s="178" t="s">
        <v>260</v>
      </c>
      <c r="C273" s="188" t="s">
        <v>261</v>
      </c>
      <c r="D273" s="179" t="s">
        <v>262</v>
      </c>
      <c r="E273" s="180">
        <v>1</v>
      </c>
      <c r="F273" s="181"/>
      <c r="G273" s="182">
        <f t="shared" ref="G273:G279" si="7">ROUND(E273*F273,2)</f>
        <v>0</v>
      </c>
      <c r="H273" s="181"/>
      <c r="I273" s="182">
        <f t="shared" ref="I273:I279" si="8">ROUND(E273*H273,2)</f>
        <v>0</v>
      </c>
      <c r="J273" s="181"/>
      <c r="K273" s="182">
        <f t="shared" ref="K273:K279" si="9">ROUND(E273*J273,2)</f>
        <v>0</v>
      </c>
      <c r="L273" s="182">
        <v>21</v>
      </c>
      <c r="M273" s="182">
        <f t="shared" ref="M273:M279" si="10">G273*(1+L273/100)</f>
        <v>0</v>
      </c>
      <c r="N273" s="180">
        <v>0</v>
      </c>
      <c r="O273" s="180">
        <f t="shared" ref="O273:O279" si="11">ROUND(E273*N273,2)</f>
        <v>0</v>
      </c>
      <c r="P273" s="180">
        <v>0</v>
      </c>
      <c r="Q273" s="180">
        <f t="shared" ref="Q273:Q279" si="12">ROUND(E273*P273,2)</f>
        <v>0</v>
      </c>
      <c r="R273" s="182"/>
      <c r="S273" s="182" t="s">
        <v>109</v>
      </c>
      <c r="T273" s="182" t="s">
        <v>110</v>
      </c>
      <c r="U273" s="182">
        <v>0</v>
      </c>
      <c r="V273" s="182">
        <f t="shared" ref="V273:V279" si="13">ROUND(E273*U273,2)</f>
        <v>0</v>
      </c>
      <c r="W273" s="182"/>
      <c r="X273" s="183" t="s">
        <v>263</v>
      </c>
      <c r="Y273" s="157" t="s">
        <v>112</v>
      </c>
      <c r="Z273" s="147"/>
      <c r="AA273" s="147"/>
      <c r="AB273" s="147"/>
      <c r="AC273" s="147"/>
      <c r="AD273" s="147"/>
      <c r="AE273" s="147"/>
      <c r="AF273" s="147"/>
      <c r="AG273" s="147" t="s">
        <v>264</v>
      </c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</row>
    <row r="274" spans="1:60" outlineLevel="1" x14ac:dyDescent="0.2">
      <c r="A274" s="177">
        <v>44</v>
      </c>
      <c r="B274" s="178" t="s">
        <v>265</v>
      </c>
      <c r="C274" s="188" t="s">
        <v>266</v>
      </c>
      <c r="D274" s="179" t="s">
        <v>262</v>
      </c>
      <c r="E274" s="180">
        <v>1</v>
      </c>
      <c r="F274" s="181"/>
      <c r="G274" s="182">
        <f t="shared" si="7"/>
        <v>0</v>
      </c>
      <c r="H274" s="181"/>
      <c r="I274" s="182">
        <f t="shared" si="8"/>
        <v>0</v>
      </c>
      <c r="J274" s="181"/>
      <c r="K274" s="182">
        <f t="shared" si="9"/>
        <v>0</v>
      </c>
      <c r="L274" s="182">
        <v>21</v>
      </c>
      <c r="M274" s="182">
        <f t="shared" si="10"/>
        <v>0</v>
      </c>
      <c r="N274" s="180">
        <v>0</v>
      </c>
      <c r="O274" s="180">
        <f t="shared" si="11"/>
        <v>0</v>
      </c>
      <c r="P274" s="180">
        <v>0</v>
      </c>
      <c r="Q274" s="180">
        <f t="shared" si="12"/>
        <v>0</v>
      </c>
      <c r="R274" s="182"/>
      <c r="S274" s="182" t="s">
        <v>109</v>
      </c>
      <c r="T274" s="182" t="s">
        <v>110</v>
      </c>
      <c r="U274" s="182">
        <v>0</v>
      </c>
      <c r="V274" s="182">
        <f t="shared" si="13"/>
        <v>0</v>
      </c>
      <c r="W274" s="182"/>
      <c r="X274" s="183" t="s">
        <v>263</v>
      </c>
      <c r="Y274" s="157" t="s">
        <v>112</v>
      </c>
      <c r="Z274" s="147"/>
      <c r="AA274" s="147"/>
      <c r="AB274" s="147"/>
      <c r="AC274" s="147"/>
      <c r="AD274" s="147"/>
      <c r="AE274" s="147"/>
      <c r="AF274" s="147"/>
      <c r="AG274" s="147" t="s">
        <v>264</v>
      </c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</row>
    <row r="275" spans="1:60" outlineLevel="1" x14ac:dyDescent="0.2">
      <c r="A275" s="177">
        <v>45</v>
      </c>
      <c r="B275" s="178" t="s">
        <v>267</v>
      </c>
      <c r="C275" s="188" t="s">
        <v>268</v>
      </c>
      <c r="D275" s="179" t="s">
        <v>262</v>
      </c>
      <c r="E275" s="180">
        <v>1</v>
      </c>
      <c r="F275" s="181"/>
      <c r="G275" s="182">
        <f t="shared" si="7"/>
        <v>0</v>
      </c>
      <c r="H275" s="181"/>
      <c r="I275" s="182">
        <f t="shared" si="8"/>
        <v>0</v>
      </c>
      <c r="J275" s="181"/>
      <c r="K275" s="182">
        <f t="shared" si="9"/>
        <v>0</v>
      </c>
      <c r="L275" s="182">
        <v>21</v>
      </c>
      <c r="M275" s="182">
        <f t="shared" si="10"/>
        <v>0</v>
      </c>
      <c r="N275" s="180">
        <v>0</v>
      </c>
      <c r="O275" s="180">
        <f t="shared" si="11"/>
        <v>0</v>
      </c>
      <c r="P275" s="180">
        <v>0</v>
      </c>
      <c r="Q275" s="180">
        <f t="shared" si="12"/>
        <v>0</v>
      </c>
      <c r="R275" s="182"/>
      <c r="S275" s="182" t="s">
        <v>109</v>
      </c>
      <c r="T275" s="182" t="s">
        <v>110</v>
      </c>
      <c r="U275" s="182">
        <v>0</v>
      </c>
      <c r="V275" s="182">
        <f t="shared" si="13"/>
        <v>0</v>
      </c>
      <c r="W275" s="182"/>
      <c r="X275" s="183" t="s">
        <v>263</v>
      </c>
      <c r="Y275" s="157" t="s">
        <v>112</v>
      </c>
      <c r="Z275" s="147"/>
      <c r="AA275" s="147"/>
      <c r="AB275" s="147"/>
      <c r="AC275" s="147"/>
      <c r="AD275" s="147"/>
      <c r="AE275" s="147"/>
      <c r="AF275" s="147"/>
      <c r="AG275" s="147" t="s">
        <v>264</v>
      </c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</row>
    <row r="276" spans="1:60" outlineLevel="1" x14ac:dyDescent="0.2">
      <c r="A276" s="177">
        <v>46</v>
      </c>
      <c r="B276" s="178" t="s">
        <v>269</v>
      </c>
      <c r="C276" s="188" t="s">
        <v>270</v>
      </c>
      <c r="D276" s="179" t="s">
        <v>262</v>
      </c>
      <c r="E276" s="180">
        <v>1</v>
      </c>
      <c r="F276" s="181"/>
      <c r="G276" s="182">
        <f t="shared" si="7"/>
        <v>0</v>
      </c>
      <c r="H276" s="181"/>
      <c r="I276" s="182">
        <f t="shared" si="8"/>
        <v>0</v>
      </c>
      <c r="J276" s="181"/>
      <c r="K276" s="182">
        <f t="shared" si="9"/>
        <v>0</v>
      </c>
      <c r="L276" s="182">
        <v>21</v>
      </c>
      <c r="M276" s="182">
        <f t="shared" si="10"/>
        <v>0</v>
      </c>
      <c r="N276" s="180">
        <v>0</v>
      </c>
      <c r="O276" s="180">
        <f t="shared" si="11"/>
        <v>0</v>
      </c>
      <c r="P276" s="180">
        <v>0</v>
      </c>
      <c r="Q276" s="180">
        <f t="shared" si="12"/>
        <v>0</v>
      </c>
      <c r="R276" s="182"/>
      <c r="S276" s="182" t="s">
        <v>109</v>
      </c>
      <c r="T276" s="182" t="s">
        <v>110</v>
      </c>
      <c r="U276" s="182">
        <v>0</v>
      </c>
      <c r="V276" s="182">
        <f t="shared" si="13"/>
        <v>0</v>
      </c>
      <c r="W276" s="182"/>
      <c r="X276" s="183" t="s">
        <v>263</v>
      </c>
      <c r="Y276" s="157" t="s">
        <v>112</v>
      </c>
      <c r="Z276" s="147"/>
      <c r="AA276" s="147"/>
      <c r="AB276" s="147"/>
      <c r="AC276" s="147"/>
      <c r="AD276" s="147"/>
      <c r="AE276" s="147"/>
      <c r="AF276" s="147"/>
      <c r="AG276" s="147" t="s">
        <v>264</v>
      </c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</row>
    <row r="277" spans="1:60" outlineLevel="1" x14ac:dyDescent="0.2">
      <c r="A277" s="177">
        <v>47</v>
      </c>
      <c r="B277" s="178" t="s">
        <v>271</v>
      </c>
      <c r="C277" s="188" t="s">
        <v>272</v>
      </c>
      <c r="D277" s="179" t="s">
        <v>262</v>
      </c>
      <c r="E277" s="180">
        <v>1</v>
      </c>
      <c r="F277" s="181"/>
      <c r="G277" s="182">
        <f t="shared" si="7"/>
        <v>0</v>
      </c>
      <c r="H277" s="181"/>
      <c r="I277" s="182">
        <f t="shared" si="8"/>
        <v>0</v>
      </c>
      <c r="J277" s="181"/>
      <c r="K277" s="182">
        <f t="shared" si="9"/>
        <v>0</v>
      </c>
      <c r="L277" s="182">
        <v>21</v>
      </c>
      <c r="M277" s="182">
        <f t="shared" si="10"/>
        <v>0</v>
      </c>
      <c r="N277" s="180">
        <v>0</v>
      </c>
      <c r="O277" s="180">
        <f t="shared" si="11"/>
        <v>0</v>
      </c>
      <c r="P277" s="180">
        <v>0</v>
      </c>
      <c r="Q277" s="180">
        <f t="shared" si="12"/>
        <v>0</v>
      </c>
      <c r="R277" s="182"/>
      <c r="S277" s="182" t="s">
        <v>109</v>
      </c>
      <c r="T277" s="182" t="s">
        <v>110</v>
      </c>
      <c r="U277" s="182">
        <v>0</v>
      </c>
      <c r="V277" s="182">
        <f t="shared" si="13"/>
        <v>0</v>
      </c>
      <c r="W277" s="182"/>
      <c r="X277" s="183" t="s">
        <v>263</v>
      </c>
      <c r="Y277" s="157" t="s">
        <v>112</v>
      </c>
      <c r="Z277" s="147"/>
      <c r="AA277" s="147"/>
      <c r="AB277" s="147"/>
      <c r="AC277" s="147"/>
      <c r="AD277" s="147"/>
      <c r="AE277" s="147"/>
      <c r="AF277" s="147"/>
      <c r="AG277" s="147" t="s">
        <v>264</v>
      </c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</row>
    <row r="278" spans="1:60" outlineLevel="1" x14ac:dyDescent="0.2">
      <c r="A278" s="177">
        <v>48</v>
      </c>
      <c r="B278" s="178" t="s">
        <v>273</v>
      </c>
      <c r="C278" s="188" t="s">
        <v>274</v>
      </c>
      <c r="D278" s="179" t="s">
        <v>193</v>
      </c>
      <c r="E278" s="180">
        <v>1</v>
      </c>
      <c r="F278" s="181"/>
      <c r="G278" s="182">
        <f t="shared" si="7"/>
        <v>0</v>
      </c>
      <c r="H278" s="181"/>
      <c r="I278" s="182">
        <f t="shared" si="8"/>
        <v>0</v>
      </c>
      <c r="J278" s="181"/>
      <c r="K278" s="182">
        <f t="shared" si="9"/>
        <v>0</v>
      </c>
      <c r="L278" s="182">
        <v>21</v>
      </c>
      <c r="M278" s="182">
        <f t="shared" si="10"/>
        <v>0</v>
      </c>
      <c r="N278" s="180">
        <v>0</v>
      </c>
      <c r="O278" s="180">
        <f t="shared" si="11"/>
        <v>0</v>
      </c>
      <c r="P278" s="180">
        <v>0</v>
      </c>
      <c r="Q278" s="180">
        <f t="shared" si="12"/>
        <v>0</v>
      </c>
      <c r="R278" s="182"/>
      <c r="S278" s="182" t="s">
        <v>109</v>
      </c>
      <c r="T278" s="182" t="s">
        <v>110</v>
      </c>
      <c r="U278" s="182">
        <v>0</v>
      </c>
      <c r="V278" s="182">
        <f t="shared" si="13"/>
        <v>0</v>
      </c>
      <c r="W278" s="182"/>
      <c r="X278" s="183" t="s">
        <v>263</v>
      </c>
      <c r="Y278" s="157" t="s">
        <v>112</v>
      </c>
      <c r="Z278" s="147"/>
      <c r="AA278" s="147"/>
      <c r="AB278" s="147"/>
      <c r="AC278" s="147"/>
      <c r="AD278" s="147"/>
      <c r="AE278" s="147"/>
      <c r="AF278" s="147"/>
      <c r="AG278" s="147" t="s">
        <v>264</v>
      </c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</row>
    <row r="279" spans="1:60" outlineLevel="1" x14ac:dyDescent="0.2">
      <c r="A279" s="170">
        <v>49</v>
      </c>
      <c r="B279" s="171" t="s">
        <v>275</v>
      </c>
      <c r="C279" s="185" t="s">
        <v>276</v>
      </c>
      <c r="D279" s="172" t="s">
        <v>193</v>
      </c>
      <c r="E279" s="173">
        <v>1</v>
      </c>
      <c r="F279" s="174"/>
      <c r="G279" s="175">
        <f t="shared" si="7"/>
        <v>0</v>
      </c>
      <c r="H279" s="174"/>
      <c r="I279" s="175">
        <f t="shared" si="8"/>
        <v>0</v>
      </c>
      <c r="J279" s="174"/>
      <c r="K279" s="175">
        <f t="shared" si="9"/>
        <v>0</v>
      </c>
      <c r="L279" s="175">
        <v>21</v>
      </c>
      <c r="M279" s="175">
        <f t="shared" si="10"/>
        <v>0</v>
      </c>
      <c r="N279" s="173">
        <v>0</v>
      </c>
      <c r="O279" s="173">
        <f t="shared" si="11"/>
        <v>0</v>
      </c>
      <c r="P279" s="173">
        <v>0</v>
      </c>
      <c r="Q279" s="173">
        <f t="shared" si="12"/>
        <v>0</v>
      </c>
      <c r="R279" s="175"/>
      <c r="S279" s="175" t="s">
        <v>109</v>
      </c>
      <c r="T279" s="175" t="s">
        <v>110</v>
      </c>
      <c r="U279" s="175">
        <v>0</v>
      </c>
      <c r="V279" s="175">
        <f t="shared" si="13"/>
        <v>0</v>
      </c>
      <c r="W279" s="175"/>
      <c r="X279" s="176" t="s">
        <v>263</v>
      </c>
      <c r="Y279" s="157" t="s">
        <v>112</v>
      </c>
      <c r="Z279" s="147"/>
      <c r="AA279" s="147"/>
      <c r="AB279" s="147"/>
      <c r="AC279" s="147"/>
      <c r="AD279" s="147"/>
      <c r="AE279" s="147"/>
      <c r="AF279" s="147"/>
      <c r="AG279" s="147" t="s">
        <v>264</v>
      </c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</row>
    <row r="280" spans="1:60" x14ac:dyDescent="0.2">
      <c r="A280" s="3"/>
      <c r="B280" s="4"/>
      <c r="C280" s="189"/>
      <c r="D280" s="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AE280">
        <v>12</v>
      </c>
      <c r="AF280">
        <v>21</v>
      </c>
      <c r="AG280" t="s">
        <v>90</v>
      </c>
    </row>
    <row r="281" spans="1:60" x14ac:dyDescent="0.2">
      <c r="A281" s="150"/>
      <c r="B281" s="151" t="s">
        <v>31</v>
      </c>
      <c r="C281" s="190"/>
      <c r="D281" s="152"/>
      <c r="E281" s="153"/>
      <c r="F281" s="153"/>
      <c r="G281" s="169">
        <f>G8+G26+G39+G57+G151+G206+G213+G235+G237+G263+G265+G272</f>
        <v>0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AE281">
        <f>SUMIF(L7:L279,AE280,G7:G279)</f>
        <v>0</v>
      </c>
      <c r="AF281">
        <f>SUMIF(L7:L279,AF280,G7:G279)</f>
        <v>0</v>
      </c>
      <c r="AG281" t="s">
        <v>277</v>
      </c>
    </row>
    <row r="282" spans="1:60" x14ac:dyDescent="0.2">
      <c r="A282" s="3"/>
      <c r="B282" s="4"/>
      <c r="C282" s="189"/>
      <c r="D282" s="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60" x14ac:dyDescent="0.2">
      <c r="A283" s="3"/>
      <c r="B283" s="4"/>
      <c r="C283" s="189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60" x14ac:dyDescent="0.2">
      <c r="A284" s="290" t="s">
        <v>278</v>
      </c>
      <c r="B284" s="290"/>
      <c r="C284" s="291"/>
      <c r="D284" s="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60" x14ac:dyDescent="0.2">
      <c r="A285" s="271"/>
      <c r="B285" s="272"/>
      <c r="C285" s="273"/>
      <c r="D285" s="272"/>
      <c r="E285" s="272"/>
      <c r="F285" s="272"/>
      <c r="G285" s="27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AG285" t="s">
        <v>279</v>
      </c>
    </row>
    <row r="286" spans="1:60" x14ac:dyDescent="0.2">
      <c r="A286" s="275"/>
      <c r="B286" s="276"/>
      <c r="C286" s="277"/>
      <c r="D286" s="276"/>
      <c r="E286" s="276"/>
      <c r="F286" s="276"/>
      <c r="G286" s="278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60" x14ac:dyDescent="0.2">
      <c r="A287" s="275"/>
      <c r="B287" s="276"/>
      <c r="C287" s="277"/>
      <c r="D287" s="276"/>
      <c r="E287" s="276"/>
      <c r="F287" s="276"/>
      <c r="G287" s="278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60" x14ac:dyDescent="0.2">
      <c r="A288" s="275"/>
      <c r="B288" s="276"/>
      <c r="C288" s="277"/>
      <c r="D288" s="276"/>
      <c r="E288" s="276"/>
      <c r="F288" s="276"/>
      <c r="G288" s="278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33" x14ac:dyDescent="0.2">
      <c r="A289" s="279"/>
      <c r="B289" s="280"/>
      <c r="C289" s="281"/>
      <c r="D289" s="280"/>
      <c r="E289" s="280"/>
      <c r="F289" s="280"/>
      <c r="G289" s="28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33" x14ac:dyDescent="0.2">
      <c r="A290" s="3"/>
      <c r="B290" s="4"/>
      <c r="C290" s="189"/>
      <c r="D290" s="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33" x14ac:dyDescent="0.2">
      <c r="C291" s="191"/>
      <c r="D291" s="10"/>
      <c r="AG291" t="s">
        <v>280</v>
      </c>
    </row>
    <row r="292" spans="1:33" x14ac:dyDescent="0.2">
      <c r="D292" s="10"/>
    </row>
    <row r="293" spans="1:33" x14ac:dyDescent="0.2">
      <c r="D293" s="10"/>
    </row>
    <row r="294" spans="1:33" x14ac:dyDescent="0.2">
      <c r="D294" s="10"/>
    </row>
    <row r="295" spans="1:33" x14ac:dyDescent="0.2">
      <c r="D295" s="10"/>
    </row>
    <row r="296" spans="1:33" x14ac:dyDescent="0.2">
      <c r="D296" s="10"/>
    </row>
    <row r="297" spans="1:33" x14ac:dyDescent="0.2">
      <c r="D297" s="10"/>
    </row>
    <row r="298" spans="1:33" x14ac:dyDescent="0.2">
      <c r="D298" s="10"/>
    </row>
    <row r="299" spans="1:33" x14ac:dyDescent="0.2">
      <c r="D299" s="10"/>
    </row>
    <row r="300" spans="1:33" x14ac:dyDescent="0.2">
      <c r="D300" s="10"/>
    </row>
    <row r="301" spans="1:33" x14ac:dyDescent="0.2">
      <c r="D301" s="10"/>
    </row>
    <row r="302" spans="1:33" x14ac:dyDescent="0.2">
      <c r="D302" s="10"/>
    </row>
    <row r="303" spans="1:33" x14ac:dyDescent="0.2">
      <c r="D303" s="10"/>
    </row>
    <row r="304" spans="1:33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85:G289"/>
    <mergeCell ref="A1:G1"/>
    <mergeCell ref="C2:G2"/>
    <mergeCell ref="C3:G3"/>
    <mergeCell ref="C4:G4"/>
    <mergeCell ref="A284:C28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A279-9538-475B-A784-B9F96C08902E}">
  <sheetPr>
    <outlinePr summaryBelow="0"/>
  </sheetPr>
  <dimension ref="A1:BH5000"/>
  <sheetViews>
    <sheetView topLeftCell="A126" workbookViewId="0">
      <pane xSplit="1" topLeftCell="B1" activePane="topRight" state="frozen"/>
      <selection activeCell="A8" sqref="A8"/>
      <selection pane="topRight" activeCell="C84" sqref="C84"/>
    </sheetView>
  </sheetViews>
  <sheetFormatPr defaultRowHeight="12.75" outlineLevelRow="3" x14ac:dyDescent="0.2"/>
  <cols>
    <col min="1" max="1" width="3.42578125" customWidth="1"/>
    <col min="2" max="2" width="12.7109375" style="120" customWidth="1"/>
    <col min="3" max="3" width="38.28515625" style="120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1" width="0" hidden="1" customWidth="1"/>
    <col min="18" max="23" width="0" hidden="1" customWidth="1"/>
    <col min="25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7</v>
      </c>
      <c r="B1" s="283"/>
      <c r="C1" s="283"/>
      <c r="D1" s="283"/>
      <c r="E1" s="283"/>
      <c r="F1" s="283"/>
      <c r="G1" s="283"/>
      <c r="AG1" t="s">
        <v>78</v>
      </c>
    </row>
    <row r="2" spans="1:60" ht="25.15" customHeight="1" x14ac:dyDescent="0.2">
      <c r="A2" s="139" t="s">
        <v>8</v>
      </c>
      <c r="B2" s="49" t="s">
        <v>44</v>
      </c>
      <c r="C2" s="284" t="s">
        <v>45</v>
      </c>
      <c r="D2" s="285"/>
      <c r="E2" s="285"/>
      <c r="F2" s="285"/>
      <c r="G2" s="286"/>
      <c r="AG2" t="s">
        <v>79</v>
      </c>
    </row>
    <row r="3" spans="1:60" ht="25.15" customHeight="1" x14ac:dyDescent="0.2">
      <c r="A3" s="139" t="s">
        <v>9</v>
      </c>
      <c r="B3" s="49" t="s">
        <v>51</v>
      </c>
      <c r="C3" s="284" t="s">
        <v>52</v>
      </c>
      <c r="D3" s="285"/>
      <c r="E3" s="285"/>
      <c r="F3" s="285"/>
      <c r="G3" s="286"/>
      <c r="AC3" s="120" t="s">
        <v>79</v>
      </c>
      <c r="AG3" t="s">
        <v>80</v>
      </c>
    </row>
    <row r="4" spans="1:60" ht="25.15" customHeight="1" x14ac:dyDescent="0.2">
      <c r="A4" s="140" t="s">
        <v>10</v>
      </c>
      <c r="B4" s="141" t="s">
        <v>49</v>
      </c>
      <c r="C4" s="287" t="s">
        <v>50</v>
      </c>
      <c r="D4" s="288"/>
      <c r="E4" s="288"/>
      <c r="F4" s="288"/>
      <c r="G4" s="289"/>
      <c r="AG4" t="s">
        <v>81</v>
      </c>
    </row>
    <row r="5" spans="1:60" x14ac:dyDescent="0.2">
      <c r="D5" s="10"/>
    </row>
    <row r="6" spans="1:60" ht="38.25" x14ac:dyDescent="0.2">
      <c r="A6" s="143" t="s">
        <v>82</v>
      </c>
      <c r="B6" s="145" t="s">
        <v>83</v>
      </c>
      <c r="C6" s="145" t="s">
        <v>84</v>
      </c>
      <c r="D6" s="144" t="s">
        <v>85</v>
      </c>
      <c r="E6" s="143" t="s">
        <v>86</v>
      </c>
      <c r="F6" s="142" t="s">
        <v>87</v>
      </c>
      <c r="G6" s="143" t="s">
        <v>31</v>
      </c>
      <c r="H6" s="146" t="s">
        <v>32</v>
      </c>
      <c r="I6" s="146" t="s">
        <v>88</v>
      </c>
      <c r="J6" s="146" t="s">
        <v>33</v>
      </c>
      <c r="K6" s="146" t="s">
        <v>89</v>
      </c>
      <c r="L6" s="146" t="s">
        <v>90</v>
      </c>
      <c r="M6" s="146" t="s">
        <v>91</v>
      </c>
      <c r="N6" s="146" t="s">
        <v>92</v>
      </c>
      <c r="O6" s="146" t="s">
        <v>93</v>
      </c>
      <c r="P6" s="146" t="s">
        <v>94</v>
      </c>
      <c r="Q6" s="146" t="s">
        <v>95</v>
      </c>
      <c r="R6" s="146" t="s">
        <v>96</v>
      </c>
      <c r="S6" s="146" t="s">
        <v>97</v>
      </c>
      <c r="T6" s="146" t="s">
        <v>98</v>
      </c>
      <c r="U6" s="146" t="s">
        <v>99</v>
      </c>
      <c r="V6" s="146" t="s">
        <v>100</v>
      </c>
      <c r="W6" s="146" t="s">
        <v>101</v>
      </c>
      <c r="X6" s="146" t="s">
        <v>102</v>
      </c>
      <c r="Y6" s="146" t="s">
        <v>103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3" t="s">
        <v>104</v>
      </c>
      <c r="B8" s="164" t="s">
        <v>57</v>
      </c>
      <c r="C8" s="184" t="s">
        <v>58</v>
      </c>
      <c r="D8" s="165"/>
      <c r="E8" s="166"/>
      <c r="F8" s="167"/>
      <c r="G8" s="167">
        <f>SUMIF(AG9:AG32,"&lt;&gt;NOR",G9:G32)</f>
        <v>0</v>
      </c>
      <c r="H8" s="167"/>
      <c r="I8" s="167">
        <f>SUM(I9:I32)</f>
        <v>0</v>
      </c>
      <c r="J8" s="167"/>
      <c r="K8" s="167">
        <f>SUM(K9:K32)</f>
        <v>0</v>
      </c>
      <c r="L8" s="167"/>
      <c r="M8" s="167">
        <f>SUM(M9:M32)</f>
        <v>0</v>
      </c>
      <c r="N8" s="166"/>
      <c r="O8" s="166">
        <f>SUM(O9:O32)</f>
        <v>0.19999999999999998</v>
      </c>
      <c r="P8" s="166"/>
      <c r="Q8" s="166">
        <f>SUM(Q9:Q32)</f>
        <v>0</v>
      </c>
      <c r="R8" s="167"/>
      <c r="S8" s="167"/>
      <c r="T8" s="167"/>
      <c r="U8" s="167"/>
      <c r="V8" s="167">
        <f>SUM(V9:V32)</f>
        <v>19.89</v>
      </c>
      <c r="W8" s="167"/>
      <c r="X8" s="168"/>
      <c r="Y8" s="162"/>
      <c r="AG8" t="s">
        <v>105</v>
      </c>
    </row>
    <row r="9" spans="1:60" ht="22.5" outlineLevel="1" collapsed="1" x14ac:dyDescent="0.2">
      <c r="A9" s="170">
        <v>1</v>
      </c>
      <c r="B9" s="171" t="s">
        <v>106</v>
      </c>
      <c r="C9" s="185" t="s">
        <v>107</v>
      </c>
      <c r="D9" s="172" t="s">
        <v>108</v>
      </c>
      <c r="E9" s="173">
        <v>68.584999999999994</v>
      </c>
      <c r="F9" s="174"/>
      <c r="G9" s="175">
        <f>ROUND(E9*F9,2)</f>
        <v>0</v>
      </c>
      <c r="H9" s="174"/>
      <c r="I9" s="175">
        <f>ROUND(E9*H9,2)</f>
        <v>0</v>
      </c>
      <c r="J9" s="174"/>
      <c r="K9" s="175">
        <f>ROUND(E9*J9,2)</f>
        <v>0</v>
      </c>
      <c r="L9" s="175">
        <v>21</v>
      </c>
      <c r="M9" s="175">
        <f>G9*(1+L9/100)</f>
        <v>0</v>
      </c>
      <c r="N9" s="173">
        <v>2.63E-3</v>
      </c>
      <c r="O9" s="173">
        <f>ROUND(E9*N9,2)</f>
        <v>0.18</v>
      </c>
      <c r="P9" s="173">
        <v>0</v>
      </c>
      <c r="Q9" s="173">
        <f>ROUND(E9*P9,2)</f>
        <v>0</v>
      </c>
      <c r="R9" s="175"/>
      <c r="S9" s="175" t="s">
        <v>109</v>
      </c>
      <c r="T9" s="175" t="s">
        <v>110</v>
      </c>
      <c r="U9" s="175">
        <v>0.22</v>
      </c>
      <c r="V9" s="175">
        <f>ROUND(E9*U9,2)</f>
        <v>15.09</v>
      </c>
      <c r="W9" s="175"/>
      <c r="X9" s="176" t="s">
        <v>111</v>
      </c>
      <c r="Y9" s="157" t="s">
        <v>112</v>
      </c>
      <c r="Z9" s="147"/>
      <c r="AA9" s="147"/>
      <c r="AB9" s="147"/>
      <c r="AC9" s="147"/>
      <c r="AD9" s="147"/>
      <c r="AE9" s="147"/>
      <c r="AF9" s="147"/>
      <c r="AG9" s="147" t="s">
        <v>113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idden="1" outlineLevel="2" collapsed="1" x14ac:dyDescent="0.2">
      <c r="A10" s="154"/>
      <c r="B10" s="155"/>
      <c r="C10" s="186" t="s">
        <v>281</v>
      </c>
      <c r="D10" s="158"/>
      <c r="E10" s="159">
        <v>77.84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115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idden="1" outlineLevel="3" x14ac:dyDescent="0.2">
      <c r="A11" s="154"/>
      <c r="B11" s="155"/>
      <c r="C11" s="186" t="s">
        <v>282</v>
      </c>
      <c r="D11" s="158"/>
      <c r="E11" s="159">
        <v>-11.52</v>
      </c>
      <c r="F11" s="157"/>
      <c r="G11" s="157"/>
      <c r="H11" s="157"/>
      <c r="I11" s="157"/>
      <c r="J11" s="157"/>
      <c r="K11" s="157"/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Z11" s="147"/>
      <c r="AA11" s="147"/>
      <c r="AB11" s="147"/>
      <c r="AC11" s="147"/>
      <c r="AD11" s="147"/>
      <c r="AE11" s="147"/>
      <c r="AF11" s="147"/>
      <c r="AG11" s="147" t="s">
        <v>115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idden="1" outlineLevel="3" x14ac:dyDescent="0.2">
      <c r="A12" s="154"/>
      <c r="B12" s="155"/>
      <c r="C12" s="187" t="s">
        <v>126</v>
      </c>
      <c r="D12" s="160"/>
      <c r="E12" s="161">
        <v>66.319999999999993</v>
      </c>
      <c r="F12" s="157"/>
      <c r="G12" s="157"/>
      <c r="H12" s="157"/>
      <c r="I12" s="157"/>
      <c r="J12" s="157"/>
      <c r="K12" s="157"/>
      <c r="L12" s="157"/>
      <c r="M12" s="157"/>
      <c r="N12" s="156"/>
      <c r="O12" s="156"/>
      <c r="P12" s="156"/>
      <c r="Q12" s="156"/>
      <c r="R12" s="157"/>
      <c r="S12" s="157"/>
      <c r="T12" s="157"/>
      <c r="U12" s="157"/>
      <c r="V12" s="157"/>
      <c r="W12" s="157"/>
      <c r="X12" s="157"/>
      <c r="Y12" s="157"/>
      <c r="Z12" s="147"/>
      <c r="AA12" s="147"/>
      <c r="AB12" s="147"/>
      <c r="AC12" s="147"/>
      <c r="AD12" s="147"/>
      <c r="AE12" s="147"/>
      <c r="AF12" s="147"/>
      <c r="AG12" s="147" t="s">
        <v>115</v>
      </c>
      <c r="AH12" s="147">
        <v>1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idden="1" outlineLevel="3" x14ac:dyDescent="0.2">
      <c r="A13" s="154"/>
      <c r="B13" s="155"/>
      <c r="C13" s="186" t="s">
        <v>283</v>
      </c>
      <c r="D13" s="158"/>
      <c r="E13" s="159">
        <v>0.32</v>
      </c>
      <c r="F13" s="157"/>
      <c r="G13" s="157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115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idden="1" outlineLevel="3" x14ac:dyDescent="0.2">
      <c r="A14" s="154"/>
      <c r="B14" s="155"/>
      <c r="C14" s="186" t="s">
        <v>284</v>
      </c>
      <c r="D14" s="158"/>
      <c r="E14" s="159">
        <v>0.35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115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idden="1" outlineLevel="3" x14ac:dyDescent="0.2">
      <c r="A15" s="154"/>
      <c r="B15" s="155"/>
      <c r="C15" s="186" t="s">
        <v>285</v>
      </c>
      <c r="D15" s="158"/>
      <c r="E15" s="159">
        <v>0.43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115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idden="1" outlineLevel="3" x14ac:dyDescent="0.2">
      <c r="A16" s="154"/>
      <c r="B16" s="155"/>
      <c r="C16" s="186" t="s">
        <v>286</v>
      </c>
      <c r="D16" s="158"/>
      <c r="E16" s="159">
        <v>0.28999999999999998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115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idden="1" outlineLevel="3" x14ac:dyDescent="0.2">
      <c r="A17" s="154"/>
      <c r="B17" s="155"/>
      <c r="C17" s="186" t="s">
        <v>287</v>
      </c>
      <c r="D17" s="158"/>
      <c r="E17" s="159">
        <v>0.25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115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idden="1" outlineLevel="3" x14ac:dyDescent="0.2">
      <c r="A18" s="154"/>
      <c r="B18" s="155"/>
      <c r="C18" s="186" t="s">
        <v>288</v>
      </c>
      <c r="D18" s="158"/>
      <c r="E18" s="159">
        <v>0.28000000000000003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115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idden="1" outlineLevel="3" x14ac:dyDescent="0.2">
      <c r="A19" s="154"/>
      <c r="B19" s="155"/>
      <c r="C19" s="186" t="s">
        <v>289</v>
      </c>
      <c r="D19" s="158"/>
      <c r="E19" s="159">
        <v>0.35</v>
      </c>
      <c r="F19" s="157"/>
      <c r="G19" s="157"/>
      <c r="H19" s="157"/>
      <c r="I19" s="157"/>
      <c r="J19" s="157"/>
      <c r="K19" s="157"/>
      <c r="L19" s="157"/>
      <c r="M19" s="157"/>
      <c r="N19" s="156"/>
      <c r="O19" s="156"/>
      <c r="P19" s="156"/>
      <c r="Q19" s="156"/>
      <c r="R19" s="157"/>
      <c r="S19" s="157"/>
      <c r="T19" s="157"/>
      <c r="U19" s="157"/>
      <c r="V19" s="157"/>
      <c r="W19" s="157"/>
      <c r="X19" s="157"/>
      <c r="Y19" s="157"/>
      <c r="Z19" s="147"/>
      <c r="AA19" s="147"/>
      <c r="AB19" s="147"/>
      <c r="AC19" s="147"/>
      <c r="AD19" s="147"/>
      <c r="AE19" s="147"/>
      <c r="AF19" s="147"/>
      <c r="AG19" s="147" t="s">
        <v>115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idden="1" outlineLevel="3" x14ac:dyDescent="0.2">
      <c r="A20" s="154"/>
      <c r="B20" s="155"/>
      <c r="C20" s="187" t="s">
        <v>126</v>
      </c>
      <c r="D20" s="160"/>
      <c r="E20" s="161">
        <v>2.2599999999999998</v>
      </c>
      <c r="F20" s="157"/>
      <c r="G20" s="157"/>
      <c r="H20" s="157"/>
      <c r="I20" s="157"/>
      <c r="J20" s="157"/>
      <c r="K20" s="157"/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Z20" s="147"/>
      <c r="AA20" s="147"/>
      <c r="AB20" s="147"/>
      <c r="AC20" s="147"/>
      <c r="AD20" s="147"/>
      <c r="AE20" s="147"/>
      <c r="AF20" s="147"/>
      <c r="AG20" s="147" t="s">
        <v>115</v>
      </c>
      <c r="AH20" s="147">
        <v>1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collapsed="1" x14ac:dyDescent="0.2">
      <c r="A21" s="170">
        <v>2</v>
      </c>
      <c r="B21" s="171" t="s">
        <v>142</v>
      </c>
      <c r="C21" s="185" t="s">
        <v>143</v>
      </c>
      <c r="D21" s="172" t="s">
        <v>108</v>
      </c>
      <c r="E21" s="173">
        <v>68.584999999999994</v>
      </c>
      <c r="F21" s="174"/>
      <c r="G21" s="175">
        <f>ROUND(E21*F21,2)</f>
        <v>0</v>
      </c>
      <c r="H21" s="174"/>
      <c r="I21" s="175">
        <f>ROUND(E21*H21,2)</f>
        <v>0</v>
      </c>
      <c r="J21" s="174"/>
      <c r="K21" s="175">
        <f>ROUND(E21*J21,2)</f>
        <v>0</v>
      </c>
      <c r="L21" s="175">
        <v>21</v>
      </c>
      <c r="M21" s="175">
        <f>G21*(1+L21/100)</f>
        <v>0</v>
      </c>
      <c r="N21" s="173">
        <v>3.2000000000000003E-4</v>
      </c>
      <c r="O21" s="173">
        <f>ROUND(E21*N21,2)</f>
        <v>0.02</v>
      </c>
      <c r="P21" s="173">
        <v>0</v>
      </c>
      <c r="Q21" s="173">
        <f>ROUND(E21*P21,2)</f>
        <v>0</v>
      </c>
      <c r="R21" s="175"/>
      <c r="S21" s="175" t="s">
        <v>109</v>
      </c>
      <c r="T21" s="175" t="s">
        <v>110</v>
      </c>
      <c r="U21" s="175">
        <v>7.0000000000000007E-2</v>
      </c>
      <c r="V21" s="175">
        <f>ROUND(E21*U21,2)</f>
        <v>4.8</v>
      </c>
      <c r="W21" s="175"/>
      <c r="X21" s="176" t="s">
        <v>111</v>
      </c>
      <c r="Y21" s="157" t="s">
        <v>112</v>
      </c>
      <c r="Z21" s="147"/>
      <c r="AA21" s="147"/>
      <c r="AB21" s="147"/>
      <c r="AC21" s="147"/>
      <c r="AD21" s="147"/>
      <c r="AE21" s="147"/>
      <c r="AF21" s="147"/>
      <c r="AG21" s="147" t="s">
        <v>113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idden="1" outlineLevel="2" collapsed="1" x14ac:dyDescent="0.2">
      <c r="A22" s="154"/>
      <c r="B22" s="155"/>
      <c r="C22" s="186" t="s">
        <v>281</v>
      </c>
      <c r="D22" s="158"/>
      <c r="E22" s="159">
        <v>77.84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115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idden="1" outlineLevel="3" x14ac:dyDescent="0.2">
      <c r="A23" s="154"/>
      <c r="B23" s="155"/>
      <c r="C23" s="186" t="s">
        <v>282</v>
      </c>
      <c r="D23" s="158"/>
      <c r="E23" s="159">
        <v>-11.52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115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idden="1" outlineLevel="3" x14ac:dyDescent="0.2">
      <c r="A24" s="154"/>
      <c r="B24" s="155"/>
      <c r="C24" s="187" t="s">
        <v>126</v>
      </c>
      <c r="D24" s="160"/>
      <c r="E24" s="161">
        <v>66.319999999999993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115</v>
      </c>
      <c r="AH24" s="147">
        <v>1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idden="1" outlineLevel="3" x14ac:dyDescent="0.2">
      <c r="A25" s="154"/>
      <c r="B25" s="155"/>
      <c r="C25" s="186" t="s">
        <v>283</v>
      </c>
      <c r="D25" s="158"/>
      <c r="E25" s="159">
        <v>0.32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115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idden="1" outlineLevel="3" x14ac:dyDescent="0.2">
      <c r="A26" s="154"/>
      <c r="B26" s="155"/>
      <c r="C26" s="186" t="s">
        <v>284</v>
      </c>
      <c r="D26" s="158"/>
      <c r="E26" s="159">
        <v>0.35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115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idden="1" outlineLevel="3" x14ac:dyDescent="0.2">
      <c r="A27" s="154"/>
      <c r="B27" s="155"/>
      <c r="C27" s="186" t="s">
        <v>285</v>
      </c>
      <c r="D27" s="158"/>
      <c r="E27" s="159">
        <v>0.43</v>
      </c>
      <c r="F27" s="157"/>
      <c r="G27" s="157"/>
      <c r="H27" s="157"/>
      <c r="I27" s="157"/>
      <c r="J27" s="157"/>
      <c r="K27" s="157"/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Z27" s="147"/>
      <c r="AA27" s="147"/>
      <c r="AB27" s="147"/>
      <c r="AC27" s="147"/>
      <c r="AD27" s="147"/>
      <c r="AE27" s="147"/>
      <c r="AF27" s="147"/>
      <c r="AG27" s="147" t="s">
        <v>115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idden="1" outlineLevel="3" x14ac:dyDescent="0.2">
      <c r="A28" s="154"/>
      <c r="B28" s="155"/>
      <c r="C28" s="186" t="s">
        <v>286</v>
      </c>
      <c r="D28" s="158"/>
      <c r="E28" s="159">
        <v>0.28999999999999998</v>
      </c>
      <c r="F28" s="157"/>
      <c r="G28" s="157"/>
      <c r="H28" s="157"/>
      <c r="I28" s="157"/>
      <c r="J28" s="157"/>
      <c r="K28" s="157"/>
      <c r="L28" s="157"/>
      <c r="M28" s="157"/>
      <c r="N28" s="156"/>
      <c r="O28" s="156"/>
      <c r="P28" s="156"/>
      <c r="Q28" s="156"/>
      <c r="R28" s="157"/>
      <c r="S28" s="157"/>
      <c r="T28" s="157"/>
      <c r="U28" s="157"/>
      <c r="V28" s="157"/>
      <c r="W28" s="157"/>
      <c r="X28" s="157"/>
      <c r="Y28" s="157"/>
      <c r="Z28" s="147"/>
      <c r="AA28" s="147"/>
      <c r="AB28" s="147"/>
      <c r="AC28" s="147"/>
      <c r="AD28" s="147"/>
      <c r="AE28" s="147"/>
      <c r="AF28" s="147"/>
      <c r="AG28" s="147" t="s">
        <v>115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idden="1" outlineLevel="3" x14ac:dyDescent="0.2">
      <c r="A29" s="154"/>
      <c r="B29" s="155"/>
      <c r="C29" s="186" t="s">
        <v>287</v>
      </c>
      <c r="D29" s="158"/>
      <c r="E29" s="159">
        <v>0.25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115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idden="1" outlineLevel="3" x14ac:dyDescent="0.2">
      <c r="A30" s="154"/>
      <c r="B30" s="155"/>
      <c r="C30" s="186" t="s">
        <v>288</v>
      </c>
      <c r="D30" s="158"/>
      <c r="E30" s="159">
        <v>0.28000000000000003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115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idden="1" outlineLevel="3" x14ac:dyDescent="0.2">
      <c r="A31" s="154"/>
      <c r="B31" s="155"/>
      <c r="C31" s="186" t="s">
        <v>289</v>
      </c>
      <c r="D31" s="158"/>
      <c r="E31" s="159">
        <v>0.35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115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idden="1" outlineLevel="3" x14ac:dyDescent="0.2">
      <c r="A32" s="154"/>
      <c r="B32" s="155"/>
      <c r="C32" s="187" t="s">
        <v>126</v>
      </c>
      <c r="D32" s="160"/>
      <c r="E32" s="161">
        <v>2.2599999999999998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115</v>
      </c>
      <c r="AH32" s="147">
        <v>1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63" t="s">
        <v>104</v>
      </c>
      <c r="B33" s="164" t="s">
        <v>59</v>
      </c>
      <c r="C33" s="184" t="s">
        <v>60</v>
      </c>
      <c r="D33" s="165"/>
      <c r="E33" s="166"/>
      <c r="F33" s="167"/>
      <c r="G33" s="167">
        <f>SUMIF(AG34:AG106,"&lt;&gt;NOR",G34:G106)</f>
        <v>0</v>
      </c>
      <c r="H33" s="167"/>
      <c r="I33" s="167">
        <f>SUM(I34:I106)</f>
        <v>0</v>
      </c>
      <c r="J33" s="167"/>
      <c r="K33" s="167">
        <f>SUM(K34:K106)</f>
        <v>0</v>
      </c>
      <c r="L33" s="167"/>
      <c r="M33" s="167">
        <f>SUM(M34:M106)</f>
        <v>0</v>
      </c>
      <c r="N33" s="166"/>
      <c r="O33" s="166">
        <f>SUM(O34:O106)</f>
        <v>0.64</v>
      </c>
      <c r="P33" s="166"/>
      <c r="Q33" s="166">
        <f>SUM(Q34:Q106)</f>
        <v>0</v>
      </c>
      <c r="R33" s="167"/>
      <c r="S33" s="167"/>
      <c r="T33" s="167"/>
      <c r="U33" s="167"/>
      <c r="V33" s="167">
        <f>SUM(V34:V106)</f>
        <v>84.88</v>
      </c>
      <c r="W33" s="167"/>
      <c r="X33" s="168"/>
      <c r="Y33" s="162"/>
      <c r="AG33" t="s">
        <v>105</v>
      </c>
    </row>
    <row r="34" spans="1:60" outlineLevel="1" collapsed="1" x14ac:dyDescent="0.2">
      <c r="A34" s="170">
        <v>3</v>
      </c>
      <c r="B34" s="171" t="s">
        <v>144</v>
      </c>
      <c r="C34" s="185" t="s">
        <v>145</v>
      </c>
      <c r="D34" s="172" t="s">
        <v>131</v>
      </c>
      <c r="E34" s="173">
        <v>28.27</v>
      </c>
      <c r="F34" s="174"/>
      <c r="G34" s="175">
        <f>ROUND(E34*F34,2)</f>
        <v>0</v>
      </c>
      <c r="H34" s="174"/>
      <c r="I34" s="175">
        <f>ROUND(E34*H34,2)</f>
        <v>0</v>
      </c>
      <c r="J34" s="174"/>
      <c r="K34" s="175">
        <f>ROUND(E34*J34,2)</f>
        <v>0</v>
      </c>
      <c r="L34" s="175">
        <v>21</v>
      </c>
      <c r="M34" s="175">
        <f>G34*(1+L34/100)</f>
        <v>0</v>
      </c>
      <c r="N34" s="173">
        <v>1.2E-4</v>
      </c>
      <c r="O34" s="173">
        <f>ROUND(E34*N34,2)</f>
        <v>0</v>
      </c>
      <c r="P34" s="173">
        <v>0</v>
      </c>
      <c r="Q34" s="173">
        <f>ROUND(E34*P34,2)</f>
        <v>0</v>
      </c>
      <c r="R34" s="175"/>
      <c r="S34" s="175" t="s">
        <v>109</v>
      </c>
      <c r="T34" s="175" t="s">
        <v>110</v>
      </c>
      <c r="U34" s="175">
        <v>0.05</v>
      </c>
      <c r="V34" s="175">
        <f>ROUND(E34*U34,2)</f>
        <v>1.41</v>
      </c>
      <c r="W34" s="175"/>
      <c r="X34" s="176" t="s">
        <v>111</v>
      </c>
      <c r="Y34" s="157" t="s">
        <v>112</v>
      </c>
      <c r="Z34" s="147"/>
      <c r="AA34" s="147"/>
      <c r="AB34" s="147"/>
      <c r="AC34" s="147"/>
      <c r="AD34" s="147"/>
      <c r="AE34" s="147"/>
      <c r="AF34" s="147"/>
      <c r="AG34" s="147" t="s">
        <v>113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idden="1" outlineLevel="2" collapsed="1" x14ac:dyDescent="0.2">
      <c r="A35" s="154"/>
      <c r="B35" s="155"/>
      <c r="C35" s="186" t="s">
        <v>290</v>
      </c>
      <c r="D35" s="158"/>
      <c r="E35" s="159">
        <v>4.01</v>
      </c>
      <c r="F35" s="157"/>
      <c r="G35" s="157"/>
      <c r="H35" s="157"/>
      <c r="I35" s="157"/>
      <c r="J35" s="157"/>
      <c r="K35" s="157"/>
      <c r="L35" s="157"/>
      <c r="M35" s="157"/>
      <c r="N35" s="156"/>
      <c r="O35" s="156"/>
      <c r="P35" s="156"/>
      <c r="Q35" s="156"/>
      <c r="R35" s="157"/>
      <c r="S35" s="157"/>
      <c r="T35" s="157"/>
      <c r="U35" s="157"/>
      <c r="V35" s="157"/>
      <c r="W35" s="157"/>
      <c r="X35" s="157"/>
      <c r="Y35" s="157"/>
      <c r="Z35" s="147"/>
      <c r="AA35" s="147"/>
      <c r="AB35" s="147"/>
      <c r="AC35" s="147"/>
      <c r="AD35" s="147"/>
      <c r="AE35" s="147"/>
      <c r="AF35" s="147"/>
      <c r="AG35" s="147" t="s">
        <v>115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idden="1" outlineLevel="3" x14ac:dyDescent="0.2">
      <c r="A36" s="154"/>
      <c r="B36" s="155"/>
      <c r="C36" s="186" t="s">
        <v>291</v>
      </c>
      <c r="D36" s="158"/>
      <c r="E36" s="159">
        <v>4.34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115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idden="1" outlineLevel="3" x14ac:dyDescent="0.2">
      <c r="A37" s="154"/>
      <c r="B37" s="155"/>
      <c r="C37" s="186" t="s">
        <v>292</v>
      </c>
      <c r="D37" s="158"/>
      <c r="E37" s="159">
        <v>5.32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115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idden="1" outlineLevel="3" x14ac:dyDescent="0.2">
      <c r="A38" s="154"/>
      <c r="B38" s="155"/>
      <c r="C38" s="186" t="s">
        <v>293</v>
      </c>
      <c r="D38" s="158"/>
      <c r="E38" s="159">
        <v>3.62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115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idden="1" outlineLevel="3" x14ac:dyDescent="0.2">
      <c r="A39" s="154"/>
      <c r="B39" s="155"/>
      <c r="C39" s="186" t="s">
        <v>294</v>
      </c>
      <c r="D39" s="158"/>
      <c r="E39" s="159">
        <v>3.14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115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idden="1" outlineLevel="3" x14ac:dyDescent="0.2">
      <c r="A40" s="154"/>
      <c r="B40" s="155"/>
      <c r="C40" s="186" t="s">
        <v>295</v>
      </c>
      <c r="D40" s="158"/>
      <c r="E40" s="159">
        <v>3.44</v>
      </c>
      <c r="F40" s="157"/>
      <c r="G40" s="157"/>
      <c r="H40" s="157"/>
      <c r="I40" s="157"/>
      <c r="J40" s="157"/>
      <c r="K40" s="157"/>
      <c r="L40" s="157"/>
      <c r="M40" s="157"/>
      <c r="N40" s="156"/>
      <c r="O40" s="156"/>
      <c r="P40" s="156"/>
      <c r="Q40" s="156"/>
      <c r="R40" s="157"/>
      <c r="S40" s="157"/>
      <c r="T40" s="157"/>
      <c r="U40" s="157"/>
      <c r="V40" s="157"/>
      <c r="W40" s="157"/>
      <c r="X40" s="157"/>
      <c r="Y40" s="157"/>
      <c r="Z40" s="147"/>
      <c r="AA40" s="147"/>
      <c r="AB40" s="147"/>
      <c r="AC40" s="147"/>
      <c r="AD40" s="147"/>
      <c r="AE40" s="147"/>
      <c r="AF40" s="147"/>
      <c r="AG40" s="147" t="s">
        <v>115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idden="1" outlineLevel="3" x14ac:dyDescent="0.2">
      <c r="A41" s="154"/>
      <c r="B41" s="155"/>
      <c r="C41" s="186" t="s">
        <v>296</v>
      </c>
      <c r="D41" s="158"/>
      <c r="E41" s="159">
        <v>4.4000000000000004</v>
      </c>
      <c r="F41" s="157"/>
      <c r="G41" s="157"/>
      <c r="H41" s="157"/>
      <c r="I41" s="157"/>
      <c r="J41" s="157"/>
      <c r="K41" s="157"/>
      <c r="L41" s="157"/>
      <c r="M41" s="157"/>
      <c r="N41" s="156"/>
      <c r="O41" s="156"/>
      <c r="P41" s="156"/>
      <c r="Q41" s="156"/>
      <c r="R41" s="157"/>
      <c r="S41" s="157"/>
      <c r="T41" s="157"/>
      <c r="U41" s="157"/>
      <c r="V41" s="157"/>
      <c r="W41" s="157"/>
      <c r="X41" s="157"/>
      <c r="Y41" s="157"/>
      <c r="Z41" s="147"/>
      <c r="AA41" s="147"/>
      <c r="AB41" s="147"/>
      <c r="AC41" s="147"/>
      <c r="AD41" s="147"/>
      <c r="AE41" s="147"/>
      <c r="AF41" s="147"/>
      <c r="AG41" s="147" t="s">
        <v>115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idden="1" outlineLevel="3" x14ac:dyDescent="0.2">
      <c r="A42" s="154"/>
      <c r="B42" s="155"/>
      <c r="C42" s="187" t="s">
        <v>126</v>
      </c>
      <c r="D42" s="160"/>
      <c r="E42" s="161">
        <v>28.27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115</v>
      </c>
      <c r="AH42" s="147">
        <v>1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collapsed="1" x14ac:dyDescent="0.2">
      <c r="A43" s="170">
        <v>4</v>
      </c>
      <c r="B43" s="171" t="s">
        <v>158</v>
      </c>
      <c r="C43" s="185" t="s">
        <v>159</v>
      </c>
      <c r="D43" s="172" t="s">
        <v>108</v>
      </c>
      <c r="E43" s="173">
        <v>11.5166</v>
      </c>
      <c r="F43" s="174"/>
      <c r="G43" s="175">
        <f>ROUND(E43*F43,2)</f>
        <v>0</v>
      </c>
      <c r="H43" s="174"/>
      <c r="I43" s="175">
        <f>ROUND(E43*H43,2)</f>
        <v>0</v>
      </c>
      <c r="J43" s="174"/>
      <c r="K43" s="175">
        <f>ROUND(E43*J43,2)</f>
        <v>0</v>
      </c>
      <c r="L43" s="175">
        <v>21</v>
      </c>
      <c r="M43" s="175">
        <f>G43*(1+L43/100)</f>
        <v>0</v>
      </c>
      <c r="N43" s="173">
        <v>4.0000000000000003E-5</v>
      </c>
      <c r="O43" s="173">
        <f>ROUND(E43*N43,2)</f>
        <v>0</v>
      </c>
      <c r="P43" s="173">
        <v>0</v>
      </c>
      <c r="Q43" s="173">
        <f>ROUND(E43*P43,2)</f>
        <v>0</v>
      </c>
      <c r="R43" s="175"/>
      <c r="S43" s="175" t="s">
        <v>109</v>
      </c>
      <c r="T43" s="175" t="s">
        <v>110</v>
      </c>
      <c r="U43" s="175">
        <v>7.8E-2</v>
      </c>
      <c r="V43" s="175">
        <f>ROUND(E43*U43,2)</f>
        <v>0.9</v>
      </c>
      <c r="W43" s="175"/>
      <c r="X43" s="176" t="s">
        <v>111</v>
      </c>
      <c r="Y43" s="157" t="s">
        <v>112</v>
      </c>
      <c r="Z43" s="147"/>
      <c r="AA43" s="147"/>
      <c r="AB43" s="147"/>
      <c r="AC43" s="147"/>
      <c r="AD43" s="147"/>
      <c r="AE43" s="147"/>
      <c r="AF43" s="147"/>
      <c r="AG43" s="147" t="s">
        <v>113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idden="1" outlineLevel="2" collapsed="1" x14ac:dyDescent="0.2">
      <c r="A44" s="154"/>
      <c r="B44" s="155"/>
      <c r="C44" s="186" t="s">
        <v>297</v>
      </c>
      <c r="D44" s="158"/>
      <c r="E44" s="159">
        <v>1.6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115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idden="1" outlineLevel="3" x14ac:dyDescent="0.2">
      <c r="A45" s="154"/>
      <c r="B45" s="155"/>
      <c r="C45" s="186" t="s">
        <v>298</v>
      </c>
      <c r="D45" s="158"/>
      <c r="E45" s="159">
        <v>2.3199999999999998</v>
      </c>
      <c r="F45" s="157"/>
      <c r="G45" s="157"/>
      <c r="H45" s="157"/>
      <c r="I45" s="157"/>
      <c r="J45" s="157"/>
      <c r="K45" s="157"/>
      <c r="L45" s="157"/>
      <c r="M45" s="157"/>
      <c r="N45" s="156"/>
      <c r="O45" s="156"/>
      <c r="P45" s="156"/>
      <c r="Q45" s="156"/>
      <c r="R45" s="157"/>
      <c r="S45" s="157"/>
      <c r="T45" s="157"/>
      <c r="U45" s="157"/>
      <c r="V45" s="157"/>
      <c r="W45" s="157"/>
      <c r="X45" s="157"/>
      <c r="Y45" s="157"/>
      <c r="Z45" s="147"/>
      <c r="AA45" s="147"/>
      <c r="AB45" s="147"/>
      <c r="AC45" s="147"/>
      <c r="AD45" s="147"/>
      <c r="AE45" s="147"/>
      <c r="AF45" s="147"/>
      <c r="AG45" s="147" t="s">
        <v>115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idden="1" outlineLevel="3" x14ac:dyDescent="0.2">
      <c r="A46" s="154"/>
      <c r="B46" s="155"/>
      <c r="C46" s="186" t="s">
        <v>299</v>
      </c>
      <c r="D46" s="158"/>
      <c r="E46" s="159">
        <v>2.64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115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idden="1" outlineLevel="3" x14ac:dyDescent="0.2">
      <c r="A47" s="154"/>
      <c r="B47" s="155"/>
      <c r="C47" s="186" t="s">
        <v>300</v>
      </c>
      <c r="D47" s="158"/>
      <c r="E47" s="159">
        <v>1.44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115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idden="1" outlineLevel="3" x14ac:dyDescent="0.2">
      <c r="A48" s="154"/>
      <c r="B48" s="155"/>
      <c r="C48" s="186" t="s">
        <v>301</v>
      </c>
      <c r="D48" s="158"/>
      <c r="E48" s="159">
        <v>0.6</v>
      </c>
      <c r="F48" s="157"/>
      <c r="G48" s="157"/>
      <c r="H48" s="157"/>
      <c r="I48" s="157"/>
      <c r="J48" s="157"/>
      <c r="K48" s="157"/>
      <c r="L48" s="157"/>
      <c r="M48" s="157"/>
      <c r="N48" s="156"/>
      <c r="O48" s="156"/>
      <c r="P48" s="156"/>
      <c r="Q48" s="156"/>
      <c r="R48" s="157"/>
      <c r="S48" s="157"/>
      <c r="T48" s="157"/>
      <c r="U48" s="157"/>
      <c r="V48" s="157"/>
      <c r="W48" s="157"/>
      <c r="X48" s="157"/>
      <c r="Y48" s="157"/>
      <c r="Z48" s="147"/>
      <c r="AA48" s="147"/>
      <c r="AB48" s="147"/>
      <c r="AC48" s="147"/>
      <c r="AD48" s="147"/>
      <c r="AE48" s="147"/>
      <c r="AF48" s="147"/>
      <c r="AG48" s="147" t="s">
        <v>115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idden="1" outlineLevel="3" x14ac:dyDescent="0.2">
      <c r="A49" s="154"/>
      <c r="B49" s="155"/>
      <c r="C49" s="186" t="s">
        <v>302</v>
      </c>
      <c r="D49" s="158"/>
      <c r="E49" s="159">
        <v>1.22</v>
      </c>
      <c r="F49" s="157"/>
      <c r="G49" s="157"/>
      <c r="H49" s="157"/>
      <c r="I49" s="157"/>
      <c r="J49" s="157"/>
      <c r="K49" s="157"/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Z49" s="147"/>
      <c r="AA49" s="147"/>
      <c r="AB49" s="147"/>
      <c r="AC49" s="147"/>
      <c r="AD49" s="147"/>
      <c r="AE49" s="147"/>
      <c r="AF49" s="147"/>
      <c r="AG49" s="147" t="s">
        <v>115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idden="1" outlineLevel="3" x14ac:dyDescent="0.2">
      <c r="A50" s="154"/>
      <c r="B50" s="155"/>
      <c r="C50" s="186" t="s">
        <v>303</v>
      </c>
      <c r="D50" s="158"/>
      <c r="E50" s="159">
        <v>1.7</v>
      </c>
      <c r="F50" s="157"/>
      <c r="G50" s="157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115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idden="1" outlineLevel="3" x14ac:dyDescent="0.2">
      <c r="A51" s="154"/>
      <c r="B51" s="155"/>
      <c r="C51" s="187" t="s">
        <v>126</v>
      </c>
      <c r="D51" s="160"/>
      <c r="E51" s="161">
        <v>11.52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115</v>
      </c>
      <c r="AH51" s="147">
        <v>1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33.75" outlineLevel="1" collapsed="1" x14ac:dyDescent="0.2">
      <c r="A52" s="170">
        <v>5</v>
      </c>
      <c r="B52" s="171" t="s">
        <v>172</v>
      </c>
      <c r="C52" s="185" t="s">
        <v>366</v>
      </c>
      <c r="D52" s="172" t="s">
        <v>108</v>
      </c>
      <c r="E52" s="173">
        <v>66.323400000000007</v>
      </c>
      <c r="F52" s="174"/>
      <c r="G52" s="175">
        <f>ROUND(E52*F52,2)</f>
        <v>0</v>
      </c>
      <c r="H52" s="174"/>
      <c r="I52" s="175">
        <f>ROUND(E52*H52,2)</f>
        <v>0</v>
      </c>
      <c r="J52" s="174"/>
      <c r="K52" s="175">
        <f>ROUND(E52*J52,2)</f>
        <v>0</v>
      </c>
      <c r="L52" s="175">
        <v>21</v>
      </c>
      <c r="M52" s="175">
        <f>G52*(1+L52/100)</f>
        <v>0</v>
      </c>
      <c r="N52" s="173">
        <v>9.0399999999999994E-3</v>
      </c>
      <c r="O52" s="173">
        <f>ROUND(E52*N52,2)</f>
        <v>0.6</v>
      </c>
      <c r="P52" s="173">
        <v>0</v>
      </c>
      <c r="Q52" s="173">
        <f>ROUND(E52*P52,2)</f>
        <v>0</v>
      </c>
      <c r="R52" s="175"/>
      <c r="S52" s="175" t="s">
        <v>109</v>
      </c>
      <c r="T52" s="175" t="s">
        <v>110</v>
      </c>
      <c r="U52" s="175">
        <v>0.86</v>
      </c>
      <c r="V52" s="175">
        <f>ROUND(E52*U52,2)</f>
        <v>57.04</v>
      </c>
      <c r="W52" s="175"/>
      <c r="X52" s="176" t="s">
        <v>111</v>
      </c>
      <c r="Y52" s="157" t="s">
        <v>112</v>
      </c>
      <c r="Z52" s="147"/>
      <c r="AA52" s="147"/>
      <c r="AB52" s="147"/>
      <c r="AC52" s="147"/>
      <c r="AD52" s="147"/>
      <c r="AE52" s="147"/>
      <c r="AF52" s="147"/>
      <c r="AG52" s="147" t="s">
        <v>113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idden="1" outlineLevel="2" collapsed="1" x14ac:dyDescent="0.2">
      <c r="A53" s="154"/>
      <c r="B53" s="155"/>
      <c r="C53" s="186" t="s">
        <v>281</v>
      </c>
      <c r="D53" s="158"/>
      <c r="E53" s="159">
        <v>77.84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115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idden="1" outlineLevel="3" x14ac:dyDescent="0.2">
      <c r="A54" s="154"/>
      <c r="B54" s="155"/>
      <c r="C54" s="186" t="s">
        <v>282</v>
      </c>
      <c r="D54" s="158"/>
      <c r="E54" s="159">
        <v>-11.52</v>
      </c>
      <c r="F54" s="157"/>
      <c r="G54" s="157"/>
      <c r="H54" s="157"/>
      <c r="I54" s="157"/>
      <c r="J54" s="157"/>
      <c r="K54" s="157"/>
      <c r="L54" s="157"/>
      <c r="M54" s="157"/>
      <c r="N54" s="156"/>
      <c r="O54" s="156"/>
      <c r="P54" s="156"/>
      <c r="Q54" s="156"/>
      <c r="R54" s="157"/>
      <c r="S54" s="157"/>
      <c r="T54" s="157"/>
      <c r="U54" s="157"/>
      <c r="V54" s="157"/>
      <c r="W54" s="157"/>
      <c r="X54" s="157"/>
      <c r="Y54" s="157"/>
      <c r="Z54" s="147"/>
      <c r="AA54" s="147"/>
      <c r="AB54" s="147"/>
      <c r="AC54" s="147"/>
      <c r="AD54" s="147"/>
      <c r="AE54" s="147"/>
      <c r="AF54" s="147"/>
      <c r="AG54" s="147" t="s">
        <v>115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idden="1" outlineLevel="3" x14ac:dyDescent="0.2">
      <c r="A55" s="154"/>
      <c r="B55" s="155"/>
      <c r="C55" s="187" t="s">
        <v>126</v>
      </c>
      <c r="D55" s="160"/>
      <c r="E55" s="161">
        <v>66.319999999999993</v>
      </c>
      <c r="F55" s="157"/>
      <c r="G55" s="157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115</v>
      </c>
      <c r="AH55" s="147">
        <v>1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collapsed="1" x14ac:dyDescent="0.2">
      <c r="A56" s="170">
        <v>6</v>
      </c>
      <c r="B56" s="171" t="s">
        <v>173</v>
      </c>
      <c r="C56" s="185" t="s">
        <v>363</v>
      </c>
      <c r="D56" s="172" t="s">
        <v>131</v>
      </c>
      <c r="E56" s="173">
        <v>25.53</v>
      </c>
      <c r="F56" s="174"/>
      <c r="G56" s="175">
        <f>ROUND(E56*F56,2)</f>
        <v>0</v>
      </c>
      <c r="H56" s="174"/>
      <c r="I56" s="175">
        <f>ROUND(E56*H56,2)</f>
        <v>0</v>
      </c>
      <c r="J56" s="174"/>
      <c r="K56" s="175">
        <f>ROUND(E56*J56,2)</f>
        <v>0</v>
      </c>
      <c r="L56" s="175">
        <v>21</v>
      </c>
      <c r="M56" s="175">
        <f>G56*(1+L56/100)</f>
        <v>0</v>
      </c>
      <c r="N56" s="173">
        <v>2.1000000000000001E-4</v>
      </c>
      <c r="O56" s="173">
        <f>ROUND(E56*N56,2)</f>
        <v>0.01</v>
      </c>
      <c r="P56" s="173">
        <v>0</v>
      </c>
      <c r="Q56" s="173">
        <f>ROUND(E56*P56,2)</f>
        <v>0</v>
      </c>
      <c r="R56" s="175"/>
      <c r="S56" s="175" t="s">
        <v>109</v>
      </c>
      <c r="T56" s="175" t="s">
        <v>110</v>
      </c>
      <c r="U56" s="175">
        <v>0.21</v>
      </c>
      <c r="V56" s="175">
        <f>ROUND(E56*U56,2)</f>
        <v>5.36</v>
      </c>
      <c r="W56" s="175"/>
      <c r="X56" s="176" t="s">
        <v>111</v>
      </c>
      <c r="Y56" s="157" t="s">
        <v>112</v>
      </c>
      <c r="Z56" s="147"/>
      <c r="AA56" s="147"/>
      <c r="AB56" s="147"/>
      <c r="AC56" s="147"/>
      <c r="AD56" s="147"/>
      <c r="AE56" s="147"/>
      <c r="AF56" s="147"/>
      <c r="AG56" s="147" t="s">
        <v>113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idden="1" outlineLevel="2" x14ac:dyDescent="0.2">
      <c r="A57" s="154"/>
      <c r="B57" s="155"/>
      <c r="C57" s="186" t="s">
        <v>304</v>
      </c>
      <c r="D57" s="158"/>
      <c r="E57" s="159">
        <v>27.8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115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idden="1" outlineLevel="3" x14ac:dyDescent="0.2">
      <c r="A58" s="154"/>
      <c r="B58" s="155"/>
      <c r="C58" s="186" t="s">
        <v>305</v>
      </c>
      <c r="D58" s="158"/>
      <c r="E58" s="159">
        <v>-2.27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115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idden="1" outlineLevel="3" x14ac:dyDescent="0.2">
      <c r="A59" s="154"/>
      <c r="B59" s="155"/>
      <c r="C59" s="187" t="s">
        <v>126</v>
      </c>
      <c r="D59" s="160"/>
      <c r="E59" s="161">
        <v>25.53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115</v>
      </c>
      <c r="AH59" s="147">
        <v>1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collapsed="1" x14ac:dyDescent="0.2">
      <c r="A60" s="170">
        <v>7</v>
      </c>
      <c r="B60" s="171" t="s">
        <v>174</v>
      </c>
      <c r="C60" s="185" t="s">
        <v>175</v>
      </c>
      <c r="D60" s="172" t="s">
        <v>131</v>
      </c>
      <c r="E60" s="173">
        <v>39.47</v>
      </c>
      <c r="F60" s="174"/>
      <c r="G60" s="175">
        <f>ROUND(E60*F60,2)</f>
        <v>0</v>
      </c>
      <c r="H60" s="174"/>
      <c r="I60" s="175">
        <f>ROUND(E60*H60,2)</f>
        <v>0</v>
      </c>
      <c r="J60" s="174"/>
      <c r="K60" s="175">
        <f>ROUND(E60*J60,2)</f>
        <v>0</v>
      </c>
      <c r="L60" s="175">
        <v>21</v>
      </c>
      <c r="M60" s="175">
        <f>G60*(1+L60/100)</f>
        <v>0</v>
      </c>
      <c r="N60" s="173">
        <v>2.0000000000000002E-5</v>
      </c>
      <c r="O60" s="173">
        <f>ROUND(E60*N60,2)</f>
        <v>0</v>
      </c>
      <c r="P60" s="173">
        <v>0</v>
      </c>
      <c r="Q60" s="173">
        <f>ROUND(E60*P60,2)</f>
        <v>0</v>
      </c>
      <c r="R60" s="175"/>
      <c r="S60" s="175" t="s">
        <v>109</v>
      </c>
      <c r="T60" s="175" t="s">
        <v>110</v>
      </c>
      <c r="U60" s="175">
        <v>0.16</v>
      </c>
      <c r="V60" s="175">
        <f>ROUND(E60*U60,2)</f>
        <v>6.32</v>
      </c>
      <c r="W60" s="175"/>
      <c r="X60" s="176" t="s">
        <v>111</v>
      </c>
      <c r="Y60" s="157" t="s">
        <v>112</v>
      </c>
      <c r="Z60" s="147"/>
      <c r="AA60" s="147"/>
      <c r="AB60" s="147"/>
      <c r="AC60" s="147"/>
      <c r="AD60" s="147"/>
      <c r="AE60" s="147"/>
      <c r="AF60" s="147"/>
      <c r="AG60" s="147" t="s">
        <v>113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idden="1" outlineLevel="2" collapsed="1" x14ac:dyDescent="0.2">
      <c r="A61" s="154"/>
      <c r="B61" s="155"/>
      <c r="C61" s="186" t="s">
        <v>290</v>
      </c>
      <c r="D61" s="158"/>
      <c r="E61" s="159">
        <v>4.01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115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idden="1" outlineLevel="3" x14ac:dyDescent="0.2">
      <c r="A62" s="154"/>
      <c r="B62" s="155"/>
      <c r="C62" s="186" t="s">
        <v>291</v>
      </c>
      <c r="D62" s="158"/>
      <c r="E62" s="159">
        <v>4.34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115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idden="1" outlineLevel="3" x14ac:dyDescent="0.2">
      <c r="A63" s="154"/>
      <c r="B63" s="155"/>
      <c r="C63" s="186" t="s">
        <v>292</v>
      </c>
      <c r="D63" s="158"/>
      <c r="E63" s="159">
        <v>5.32</v>
      </c>
      <c r="F63" s="157"/>
      <c r="G63" s="157"/>
      <c r="H63" s="157"/>
      <c r="I63" s="157"/>
      <c r="J63" s="157"/>
      <c r="K63" s="157"/>
      <c r="L63" s="157"/>
      <c r="M63" s="157"/>
      <c r="N63" s="156"/>
      <c r="O63" s="156"/>
      <c r="P63" s="156"/>
      <c r="Q63" s="156"/>
      <c r="R63" s="157"/>
      <c r="S63" s="157"/>
      <c r="T63" s="157"/>
      <c r="U63" s="157"/>
      <c r="V63" s="157"/>
      <c r="W63" s="157"/>
      <c r="X63" s="157"/>
      <c r="Y63" s="157"/>
      <c r="Z63" s="147"/>
      <c r="AA63" s="147"/>
      <c r="AB63" s="147"/>
      <c r="AC63" s="147"/>
      <c r="AD63" s="147"/>
      <c r="AE63" s="147"/>
      <c r="AF63" s="147"/>
      <c r="AG63" s="147" t="s">
        <v>115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idden="1" outlineLevel="3" x14ac:dyDescent="0.2">
      <c r="A64" s="154"/>
      <c r="B64" s="155"/>
      <c r="C64" s="186" t="s">
        <v>293</v>
      </c>
      <c r="D64" s="158"/>
      <c r="E64" s="159">
        <v>3.62</v>
      </c>
      <c r="F64" s="157"/>
      <c r="G64" s="157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115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idden="1" outlineLevel="3" x14ac:dyDescent="0.2">
      <c r="A65" s="154"/>
      <c r="B65" s="155"/>
      <c r="C65" s="186" t="s">
        <v>294</v>
      </c>
      <c r="D65" s="158"/>
      <c r="E65" s="159">
        <v>3.14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115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idden="1" outlineLevel="3" x14ac:dyDescent="0.2">
      <c r="A66" s="154"/>
      <c r="B66" s="155"/>
      <c r="C66" s="186" t="s">
        <v>295</v>
      </c>
      <c r="D66" s="158"/>
      <c r="E66" s="159">
        <v>3.44</v>
      </c>
      <c r="F66" s="157"/>
      <c r="G66" s="157"/>
      <c r="H66" s="157"/>
      <c r="I66" s="157"/>
      <c r="J66" s="157"/>
      <c r="K66" s="157"/>
      <c r="L66" s="157"/>
      <c r="M66" s="157"/>
      <c r="N66" s="156"/>
      <c r="O66" s="156"/>
      <c r="P66" s="156"/>
      <c r="Q66" s="156"/>
      <c r="R66" s="157"/>
      <c r="S66" s="157"/>
      <c r="T66" s="157"/>
      <c r="U66" s="157"/>
      <c r="V66" s="157"/>
      <c r="W66" s="157"/>
      <c r="X66" s="157"/>
      <c r="Y66" s="157"/>
      <c r="Z66" s="147"/>
      <c r="AA66" s="147"/>
      <c r="AB66" s="147"/>
      <c r="AC66" s="147"/>
      <c r="AD66" s="147"/>
      <c r="AE66" s="147"/>
      <c r="AF66" s="147"/>
      <c r="AG66" s="147" t="s">
        <v>115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idden="1" outlineLevel="3" x14ac:dyDescent="0.2">
      <c r="A67" s="154"/>
      <c r="B67" s="155"/>
      <c r="C67" s="186" t="s">
        <v>296</v>
      </c>
      <c r="D67" s="158"/>
      <c r="E67" s="159">
        <v>4.4000000000000004</v>
      </c>
      <c r="F67" s="157"/>
      <c r="G67" s="157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115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idden="1" outlineLevel="3" x14ac:dyDescent="0.2">
      <c r="A68" s="154"/>
      <c r="B68" s="155"/>
      <c r="C68" s="187" t="s">
        <v>126</v>
      </c>
      <c r="D68" s="160"/>
      <c r="E68" s="161">
        <v>28.27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115</v>
      </c>
      <c r="AH68" s="147">
        <v>1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idden="1" outlineLevel="3" x14ac:dyDescent="0.2">
      <c r="A69" s="154"/>
      <c r="B69" s="155"/>
      <c r="C69" s="186" t="s">
        <v>306</v>
      </c>
      <c r="D69" s="158"/>
      <c r="E69" s="159">
        <v>11.2</v>
      </c>
      <c r="F69" s="157"/>
      <c r="G69" s="157"/>
      <c r="H69" s="157"/>
      <c r="I69" s="157"/>
      <c r="J69" s="157"/>
      <c r="K69" s="157"/>
      <c r="L69" s="157"/>
      <c r="M69" s="157"/>
      <c r="N69" s="156"/>
      <c r="O69" s="156"/>
      <c r="P69" s="156"/>
      <c r="Q69" s="156"/>
      <c r="R69" s="157"/>
      <c r="S69" s="157"/>
      <c r="T69" s="157"/>
      <c r="U69" s="157"/>
      <c r="V69" s="157"/>
      <c r="W69" s="157"/>
      <c r="X69" s="157"/>
      <c r="Y69" s="157"/>
      <c r="Z69" s="147"/>
      <c r="AA69" s="147"/>
      <c r="AB69" s="147"/>
      <c r="AC69" s="147"/>
      <c r="AD69" s="147"/>
      <c r="AE69" s="147"/>
      <c r="AF69" s="147"/>
      <c r="AG69" s="147" t="s">
        <v>115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idden="1" outlineLevel="3" x14ac:dyDescent="0.2">
      <c r="A70" s="154"/>
      <c r="B70" s="155"/>
      <c r="C70" s="187" t="s">
        <v>126</v>
      </c>
      <c r="D70" s="160"/>
      <c r="E70" s="161">
        <v>11.2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115</v>
      </c>
      <c r="AH70" s="147">
        <v>1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collapsed="1" x14ac:dyDescent="0.2">
      <c r="A71" s="170">
        <v>8</v>
      </c>
      <c r="B71" s="171" t="s">
        <v>177</v>
      </c>
      <c r="C71" s="185" t="s">
        <v>178</v>
      </c>
      <c r="D71" s="172" t="s">
        <v>131</v>
      </c>
      <c r="E71" s="173">
        <v>8.69</v>
      </c>
      <c r="F71" s="174"/>
      <c r="G71" s="175">
        <f>ROUND(E71*F71,2)</f>
        <v>0</v>
      </c>
      <c r="H71" s="174"/>
      <c r="I71" s="175">
        <f>ROUND(E71*H71,2)</f>
        <v>0</v>
      </c>
      <c r="J71" s="174"/>
      <c r="K71" s="175">
        <f>ROUND(E71*J71,2)</f>
        <v>0</v>
      </c>
      <c r="L71" s="175">
        <v>21</v>
      </c>
      <c r="M71" s="175">
        <f>G71*(1+L71/100)</f>
        <v>0</v>
      </c>
      <c r="N71" s="173">
        <v>6.9999999999999994E-5</v>
      </c>
      <c r="O71" s="173">
        <f>ROUND(E71*N71,2)</f>
        <v>0</v>
      </c>
      <c r="P71" s="173">
        <v>0</v>
      </c>
      <c r="Q71" s="173">
        <f>ROUND(E71*P71,2)</f>
        <v>0</v>
      </c>
      <c r="R71" s="175"/>
      <c r="S71" s="175" t="s">
        <v>109</v>
      </c>
      <c r="T71" s="175" t="s">
        <v>110</v>
      </c>
      <c r="U71" s="175">
        <v>0.16</v>
      </c>
      <c r="V71" s="175">
        <f>ROUND(E71*U71,2)</f>
        <v>1.39</v>
      </c>
      <c r="W71" s="175"/>
      <c r="X71" s="176" t="s">
        <v>111</v>
      </c>
      <c r="Y71" s="157" t="s">
        <v>112</v>
      </c>
      <c r="Z71" s="147"/>
      <c r="AA71" s="147"/>
      <c r="AB71" s="147"/>
      <c r="AC71" s="147"/>
      <c r="AD71" s="147"/>
      <c r="AE71" s="147"/>
      <c r="AF71" s="147"/>
      <c r="AG71" s="147" t="s">
        <v>113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idden="1" outlineLevel="2" collapsed="1" x14ac:dyDescent="0.2">
      <c r="A72" s="154"/>
      <c r="B72" s="155"/>
      <c r="C72" s="186" t="s">
        <v>307</v>
      </c>
      <c r="D72" s="158"/>
      <c r="E72" s="159">
        <v>0.95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115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idden="1" outlineLevel="3" x14ac:dyDescent="0.2">
      <c r="A73" s="154"/>
      <c r="B73" s="155"/>
      <c r="C73" s="186" t="s">
        <v>308</v>
      </c>
      <c r="D73" s="158"/>
      <c r="E73" s="159">
        <v>1.9</v>
      </c>
      <c r="F73" s="157"/>
      <c r="G73" s="157"/>
      <c r="H73" s="157"/>
      <c r="I73" s="157"/>
      <c r="J73" s="157"/>
      <c r="K73" s="157"/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Z73" s="147"/>
      <c r="AA73" s="147"/>
      <c r="AB73" s="147"/>
      <c r="AC73" s="147"/>
      <c r="AD73" s="147"/>
      <c r="AE73" s="147"/>
      <c r="AF73" s="147"/>
      <c r="AG73" s="147" t="s">
        <v>115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idden="1" outlineLevel="3" x14ac:dyDescent="0.2">
      <c r="A74" s="154"/>
      <c r="B74" s="155"/>
      <c r="C74" s="186" t="s">
        <v>309</v>
      </c>
      <c r="D74" s="158"/>
      <c r="E74" s="159">
        <v>1.32</v>
      </c>
      <c r="F74" s="157"/>
      <c r="G74" s="157"/>
      <c r="H74" s="157"/>
      <c r="I74" s="157"/>
      <c r="J74" s="157"/>
      <c r="K74" s="157"/>
      <c r="L74" s="157"/>
      <c r="M74" s="157"/>
      <c r="N74" s="156"/>
      <c r="O74" s="156"/>
      <c r="P74" s="156"/>
      <c r="Q74" s="156"/>
      <c r="R74" s="157"/>
      <c r="S74" s="157"/>
      <c r="T74" s="157"/>
      <c r="U74" s="157"/>
      <c r="V74" s="157"/>
      <c r="W74" s="157"/>
      <c r="X74" s="157"/>
      <c r="Y74" s="157"/>
      <c r="Z74" s="147"/>
      <c r="AA74" s="147"/>
      <c r="AB74" s="147"/>
      <c r="AC74" s="147"/>
      <c r="AD74" s="147"/>
      <c r="AE74" s="147"/>
      <c r="AF74" s="147"/>
      <c r="AG74" s="147" t="s">
        <v>115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idden="1" outlineLevel="3" x14ac:dyDescent="0.2">
      <c r="A75" s="154"/>
      <c r="B75" s="155"/>
      <c r="C75" s="186" t="s">
        <v>310</v>
      </c>
      <c r="D75" s="158"/>
      <c r="E75" s="159">
        <v>1.18</v>
      </c>
      <c r="F75" s="157"/>
      <c r="G75" s="157"/>
      <c r="H75" s="157"/>
      <c r="I75" s="157"/>
      <c r="J75" s="157"/>
      <c r="K75" s="157"/>
      <c r="L75" s="157"/>
      <c r="M75" s="157"/>
      <c r="N75" s="156"/>
      <c r="O75" s="156"/>
      <c r="P75" s="156"/>
      <c r="Q75" s="156"/>
      <c r="R75" s="157"/>
      <c r="S75" s="157"/>
      <c r="T75" s="157"/>
      <c r="U75" s="157"/>
      <c r="V75" s="157"/>
      <c r="W75" s="157"/>
      <c r="X75" s="157"/>
      <c r="Y75" s="157"/>
      <c r="Z75" s="147"/>
      <c r="AA75" s="147"/>
      <c r="AB75" s="147"/>
      <c r="AC75" s="147"/>
      <c r="AD75" s="147"/>
      <c r="AE75" s="147"/>
      <c r="AF75" s="147"/>
      <c r="AG75" s="147" t="s">
        <v>115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idden="1" outlineLevel="3" x14ac:dyDescent="0.2">
      <c r="A76" s="154"/>
      <c r="B76" s="155"/>
      <c r="C76" s="186" t="s">
        <v>311</v>
      </c>
      <c r="D76" s="158"/>
      <c r="E76" s="159">
        <v>1.34</v>
      </c>
      <c r="F76" s="157"/>
      <c r="G76" s="157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115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idden="1" outlineLevel="3" x14ac:dyDescent="0.2">
      <c r="A77" s="154"/>
      <c r="B77" s="155"/>
      <c r="C77" s="186" t="s">
        <v>312</v>
      </c>
      <c r="D77" s="158"/>
      <c r="E77" s="159">
        <v>1</v>
      </c>
      <c r="F77" s="157"/>
      <c r="G77" s="157"/>
      <c r="H77" s="157"/>
      <c r="I77" s="157"/>
      <c r="J77" s="157"/>
      <c r="K77" s="157"/>
      <c r="L77" s="157"/>
      <c r="M77" s="157"/>
      <c r="N77" s="156"/>
      <c r="O77" s="156"/>
      <c r="P77" s="156"/>
      <c r="Q77" s="156"/>
      <c r="R77" s="157"/>
      <c r="S77" s="157"/>
      <c r="T77" s="157"/>
      <c r="U77" s="157"/>
      <c r="V77" s="157"/>
      <c r="W77" s="157"/>
      <c r="X77" s="157"/>
      <c r="Y77" s="157"/>
      <c r="Z77" s="147"/>
      <c r="AA77" s="147"/>
      <c r="AB77" s="147"/>
      <c r="AC77" s="147"/>
      <c r="AD77" s="147"/>
      <c r="AE77" s="147"/>
      <c r="AF77" s="147"/>
      <c r="AG77" s="147" t="s">
        <v>115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idden="1" outlineLevel="3" x14ac:dyDescent="0.2">
      <c r="A78" s="154"/>
      <c r="B78" s="155"/>
      <c r="C78" s="186" t="s">
        <v>312</v>
      </c>
      <c r="D78" s="158"/>
      <c r="E78" s="159">
        <v>1</v>
      </c>
      <c r="F78" s="157"/>
      <c r="G78" s="157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115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idden="1" outlineLevel="3" x14ac:dyDescent="0.2">
      <c r="A79" s="154"/>
      <c r="B79" s="155"/>
      <c r="C79" s="187" t="s">
        <v>126</v>
      </c>
      <c r="D79" s="160"/>
      <c r="E79" s="161">
        <v>8.69</v>
      </c>
      <c r="F79" s="157"/>
      <c r="G79" s="157"/>
      <c r="H79" s="157"/>
      <c r="I79" s="157"/>
      <c r="J79" s="157"/>
      <c r="K79" s="157"/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Z79" s="147"/>
      <c r="AA79" s="147"/>
      <c r="AB79" s="147"/>
      <c r="AC79" s="147"/>
      <c r="AD79" s="147"/>
      <c r="AE79" s="147"/>
      <c r="AF79" s="147"/>
      <c r="AG79" s="147" t="s">
        <v>115</v>
      </c>
      <c r="AH79" s="147">
        <v>1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collapsed="1" x14ac:dyDescent="0.2">
      <c r="A80" s="170">
        <v>9</v>
      </c>
      <c r="B80" s="171" t="s">
        <v>186</v>
      </c>
      <c r="C80" s="185" t="s">
        <v>187</v>
      </c>
      <c r="D80" s="172" t="s">
        <v>108</v>
      </c>
      <c r="E80" s="173">
        <v>66.323400000000007</v>
      </c>
      <c r="F80" s="174"/>
      <c r="G80" s="175">
        <f>ROUND(E80*F80,2)</f>
        <v>0</v>
      </c>
      <c r="H80" s="174"/>
      <c r="I80" s="175">
        <f>ROUND(E80*H80,2)</f>
        <v>0</v>
      </c>
      <c r="J80" s="174"/>
      <c r="K80" s="175">
        <f>ROUND(E80*J80,2)</f>
        <v>0</v>
      </c>
      <c r="L80" s="175">
        <v>21</v>
      </c>
      <c r="M80" s="175">
        <f>G80*(1+L80/100)</f>
        <v>0</v>
      </c>
      <c r="N80" s="173">
        <v>2.0000000000000002E-5</v>
      </c>
      <c r="O80" s="173">
        <f>ROUND(E80*N80,2)</f>
        <v>0</v>
      </c>
      <c r="P80" s="173">
        <v>0</v>
      </c>
      <c r="Q80" s="173">
        <f>ROUND(E80*P80,2)</f>
        <v>0</v>
      </c>
      <c r="R80" s="175"/>
      <c r="S80" s="175" t="s">
        <v>109</v>
      </c>
      <c r="T80" s="175" t="s">
        <v>110</v>
      </c>
      <c r="U80" s="175">
        <v>0.11</v>
      </c>
      <c r="V80" s="175">
        <f>ROUND(E80*U80,2)</f>
        <v>7.3</v>
      </c>
      <c r="W80" s="175"/>
      <c r="X80" s="176" t="s">
        <v>111</v>
      </c>
      <c r="Y80" s="157" t="s">
        <v>112</v>
      </c>
      <c r="Z80" s="147"/>
      <c r="AA80" s="147"/>
      <c r="AB80" s="147"/>
      <c r="AC80" s="147"/>
      <c r="AD80" s="147"/>
      <c r="AE80" s="147"/>
      <c r="AF80" s="147"/>
      <c r="AG80" s="147" t="s">
        <v>113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idden="1" outlineLevel="2" x14ac:dyDescent="0.2">
      <c r="A81" s="154"/>
      <c r="B81" s="155"/>
      <c r="C81" s="186" t="s">
        <v>281</v>
      </c>
      <c r="D81" s="158"/>
      <c r="E81" s="159">
        <v>77.84</v>
      </c>
      <c r="F81" s="157"/>
      <c r="G81" s="157"/>
      <c r="H81" s="157"/>
      <c r="I81" s="157"/>
      <c r="J81" s="157"/>
      <c r="K81" s="157"/>
      <c r="L81" s="157"/>
      <c r="M81" s="157"/>
      <c r="N81" s="156"/>
      <c r="O81" s="156"/>
      <c r="P81" s="156"/>
      <c r="Q81" s="156"/>
      <c r="R81" s="157"/>
      <c r="S81" s="157"/>
      <c r="T81" s="157"/>
      <c r="U81" s="157"/>
      <c r="V81" s="157"/>
      <c r="W81" s="157"/>
      <c r="X81" s="157"/>
      <c r="Y81" s="157"/>
      <c r="Z81" s="147"/>
      <c r="AA81" s="147"/>
      <c r="AB81" s="147"/>
      <c r="AC81" s="147"/>
      <c r="AD81" s="147"/>
      <c r="AE81" s="147"/>
      <c r="AF81" s="147"/>
      <c r="AG81" s="147" t="s">
        <v>115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idden="1" outlineLevel="3" x14ac:dyDescent="0.2">
      <c r="A82" s="154"/>
      <c r="B82" s="155"/>
      <c r="C82" s="186" t="s">
        <v>282</v>
      </c>
      <c r="D82" s="158"/>
      <c r="E82" s="159">
        <v>-11.52</v>
      </c>
      <c r="F82" s="157"/>
      <c r="G82" s="157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115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idden="1" outlineLevel="3" x14ac:dyDescent="0.2">
      <c r="A83" s="154"/>
      <c r="B83" s="155"/>
      <c r="C83" s="187" t="s">
        <v>126</v>
      </c>
      <c r="D83" s="160"/>
      <c r="E83" s="161">
        <v>66.319999999999993</v>
      </c>
      <c r="F83" s="157"/>
      <c r="G83" s="157"/>
      <c r="H83" s="157"/>
      <c r="I83" s="157"/>
      <c r="J83" s="157"/>
      <c r="K83" s="157"/>
      <c r="L83" s="157"/>
      <c r="M83" s="157"/>
      <c r="N83" s="156"/>
      <c r="O83" s="156"/>
      <c r="P83" s="156"/>
      <c r="Q83" s="156"/>
      <c r="R83" s="157"/>
      <c r="S83" s="157"/>
      <c r="T83" s="157"/>
      <c r="U83" s="157"/>
      <c r="V83" s="157"/>
      <c r="W83" s="157"/>
      <c r="X83" s="157"/>
      <c r="Y83" s="157"/>
      <c r="Z83" s="147"/>
      <c r="AA83" s="147"/>
      <c r="AB83" s="147"/>
      <c r="AC83" s="147"/>
      <c r="AD83" s="147"/>
      <c r="AE83" s="147"/>
      <c r="AF83" s="147"/>
      <c r="AG83" s="147" t="s">
        <v>115</v>
      </c>
      <c r="AH83" s="147">
        <v>1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collapsed="1" x14ac:dyDescent="0.2">
      <c r="A84" s="170">
        <v>10</v>
      </c>
      <c r="B84" s="171" t="s">
        <v>129</v>
      </c>
      <c r="C84" s="185" t="s">
        <v>130</v>
      </c>
      <c r="D84" s="172" t="s">
        <v>131</v>
      </c>
      <c r="E84" s="173">
        <v>25.53</v>
      </c>
      <c r="F84" s="174"/>
      <c r="G84" s="175">
        <f>ROUND(E84*F84,2)</f>
        <v>0</v>
      </c>
      <c r="H84" s="174"/>
      <c r="I84" s="175">
        <f>ROUND(E84*H84,2)</f>
        <v>0</v>
      </c>
      <c r="J84" s="174"/>
      <c r="K84" s="175">
        <f>ROUND(E84*J84,2)</f>
        <v>0</v>
      </c>
      <c r="L84" s="175">
        <v>21</v>
      </c>
      <c r="M84" s="175">
        <f>G84*(1+L84/100)</f>
        <v>0</v>
      </c>
      <c r="N84" s="173">
        <v>0</v>
      </c>
      <c r="O84" s="173">
        <f>ROUND(E84*N84,2)</f>
        <v>0</v>
      </c>
      <c r="P84" s="173">
        <v>0</v>
      </c>
      <c r="Q84" s="173">
        <f>ROUND(E84*P84,2)</f>
        <v>0</v>
      </c>
      <c r="R84" s="175"/>
      <c r="S84" s="175" t="s">
        <v>132</v>
      </c>
      <c r="T84" s="175" t="s">
        <v>132</v>
      </c>
      <c r="U84" s="175">
        <v>0.11</v>
      </c>
      <c r="V84" s="175">
        <f>ROUND(E84*U84,2)</f>
        <v>2.81</v>
      </c>
      <c r="W84" s="175"/>
      <c r="X84" s="176" t="s">
        <v>111</v>
      </c>
      <c r="Y84" s="157" t="s">
        <v>112</v>
      </c>
      <c r="Z84" s="147"/>
      <c r="AA84" s="147"/>
      <c r="AB84" s="147"/>
      <c r="AC84" s="147"/>
      <c r="AD84" s="147"/>
      <c r="AE84" s="147"/>
      <c r="AF84" s="147"/>
      <c r="AG84" s="147" t="s">
        <v>113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idden="1" outlineLevel="2" collapsed="1" x14ac:dyDescent="0.2">
      <c r="A85" s="154"/>
      <c r="B85" s="155"/>
      <c r="C85" s="186" t="s">
        <v>304</v>
      </c>
      <c r="D85" s="158"/>
      <c r="E85" s="159">
        <v>27.8</v>
      </c>
      <c r="F85" s="157"/>
      <c r="G85" s="157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115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idden="1" outlineLevel="3" x14ac:dyDescent="0.2">
      <c r="A86" s="154"/>
      <c r="B86" s="155"/>
      <c r="C86" s="186" t="s">
        <v>305</v>
      </c>
      <c r="D86" s="158"/>
      <c r="E86" s="159">
        <v>-2.27</v>
      </c>
      <c r="F86" s="157"/>
      <c r="G86" s="157"/>
      <c r="H86" s="157"/>
      <c r="I86" s="157"/>
      <c r="J86" s="157"/>
      <c r="K86" s="157"/>
      <c r="L86" s="157"/>
      <c r="M86" s="157"/>
      <c r="N86" s="156"/>
      <c r="O86" s="156"/>
      <c r="P86" s="156"/>
      <c r="Q86" s="156"/>
      <c r="R86" s="157"/>
      <c r="S86" s="157"/>
      <c r="T86" s="157"/>
      <c r="U86" s="157"/>
      <c r="V86" s="157"/>
      <c r="W86" s="157"/>
      <c r="X86" s="157"/>
      <c r="Y86" s="157"/>
      <c r="Z86" s="147"/>
      <c r="AA86" s="147"/>
      <c r="AB86" s="147"/>
      <c r="AC86" s="147"/>
      <c r="AD86" s="147"/>
      <c r="AE86" s="147"/>
      <c r="AF86" s="147"/>
      <c r="AG86" s="147" t="s">
        <v>115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idden="1" outlineLevel="3" x14ac:dyDescent="0.2">
      <c r="A87" s="154"/>
      <c r="B87" s="155"/>
      <c r="C87" s="187" t="s">
        <v>126</v>
      </c>
      <c r="D87" s="160"/>
      <c r="E87" s="161">
        <v>25.53</v>
      </c>
      <c r="F87" s="157"/>
      <c r="G87" s="157"/>
      <c r="H87" s="157"/>
      <c r="I87" s="157"/>
      <c r="J87" s="157"/>
      <c r="K87" s="157"/>
      <c r="L87" s="157"/>
      <c r="M87" s="157"/>
      <c r="N87" s="156"/>
      <c r="O87" s="156"/>
      <c r="P87" s="156"/>
      <c r="Q87" s="156"/>
      <c r="R87" s="157"/>
      <c r="S87" s="157"/>
      <c r="T87" s="157"/>
      <c r="U87" s="157"/>
      <c r="V87" s="157"/>
      <c r="W87" s="157"/>
      <c r="X87" s="157"/>
      <c r="Y87" s="157"/>
      <c r="Z87" s="147"/>
      <c r="AA87" s="147"/>
      <c r="AB87" s="147"/>
      <c r="AC87" s="147"/>
      <c r="AD87" s="147"/>
      <c r="AE87" s="147"/>
      <c r="AF87" s="147"/>
      <c r="AG87" s="147" t="s">
        <v>115</v>
      </c>
      <c r="AH87" s="147">
        <v>1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collapsed="1" x14ac:dyDescent="0.2">
      <c r="A88" s="170">
        <v>11</v>
      </c>
      <c r="B88" s="171" t="s">
        <v>134</v>
      </c>
      <c r="C88" s="185" t="s">
        <v>135</v>
      </c>
      <c r="D88" s="172" t="s">
        <v>131</v>
      </c>
      <c r="E88" s="173">
        <v>25.53</v>
      </c>
      <c r="F88" s="174"/>
      <c r="G88" s="175">
        <f>ROUND(E88*F88,2)</f>
        <v>0</v>
      </c>
      <c r="H88" s="174"/>
      <c r="I88" s="175">
        <f>ROUND(E88*H88,2)</f>
        <v>0</v>
      </c>
      <c r="J88" s="174"/>
      <c r="K88" s="175">
        <f>ROUND(E88*J88,2)</f>
        <v>0</v>
      </c>
      <c r="L88" s="175">
        <v>21</v>
      </c>
      <c r="M88" s="175">
        <f>G88*(1+L88/100)</f>
        <v>0</v>
      </c>
      <c r="N88" s="173">
        <v>0</v>
      </c>
      <c r="O88" s="173">
        <f>ROUND(E88*N88,2)</f>
        <v>0</v>
      </c>
      <c r="P88" s="173">
        <v>0</v>
      </c>
      <c r="Q88" s="173">
        <f>ROUND(E88*P88,2)</f>
        <v>0</v>
      </c>
      <c r="R88" s="175"/>
      <c r="S88" s="175" t="s">
        <v>132</v>
      </c>
      <c r="T88" s="175" t="s">
        <v>132</v>
      </c>
      <c r="U88" s="175">
        <v>0.06</v>
      </c>
      <c r="V88" s="175">
        <f>ROUND(E88*U88,2)</f>
        <v>1.53</v>
      </c>
      <c r="W88" s="175"/>
      <c r="X88" s="176" t="s">
        <v>111</v>
      </c>
      <c r="Y88" s="157" t="s">
        <v>112</v>
      </c>
      <c r="Z88" s="147"/>
      <c r="AA88" s="147"/>
      <c r="AB88" s="147"/>
      <c r="AC88" s="147"/>
      <c r="AD88" s="147"/>
      <c r="AE88" s="147"/>
      <c r="AF88" s="147"/>
      <c r="AG88" s="147" t="s">
        <v>113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idden="1" outlineLevel="2" x14ac:dyDescent="0.2">
      <c r="A89" s="154"/>
      <c r="B89" s="155"/>
      <c r="C89" s="186" t="s">
        <v>304</v>
      </c>
      <c r="D89" s="158"/>
      <c r="E89" s="159">
        <v>27.8</v>
      </c>
      <c r="F89" s="157"/>
      <c r="G89" s="157"/>
      <c r="H89" s="157"/>
      <c r="I89" s="157"/>
      <c r="J89" s="157"/>
      <c r="K89" s="157"/>
      <c r="L89" s="157"/>
      <c r="M89" s="157"/>
      <c r="N89" s="156"/>
      <c r="O89" s="156"/>
      <c r="P89" s="156"/>
      <c r="Q89" s="156"/>
      <c r="R89" s="157"/>
      <c r="S89" s="157"/>
      <c r="T89" s="157"/>
      <c r="U89" s="157"/>
      <c r="V89" s="157"/>
      <c r="W89" s="157"/>
      <c r="X89" s="157"/>
      <c r="Y89" s="157"/>
      <c r="Z89" s="147"/>
      <c r="AA89" s="147"/>
      <c r="AB89" s="147"/>
      <c r="AC89" s="147"/>
      <c r="AD89" s="147"/>
      <c r="AE89" s="147"/>
      <c r="AF89" s="147"/>
      <c r="AG89" s="147" t="s">
        <v>115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hidden="1" outlineLevel="3" x14ac:dyDescent="0.2">
      <c r="A90" s="154"/>
      <c r="B90" s="155"/>
      <c r="C90" s="186" t="s">
        <v>305</v>
      </c>
      <c r="D90" s="158"/>
      <c r="E90" s="159">
        <v>-2.27</v>
      </c>
      <c r="F90" s="157"/>
      <c r="G90" s="157"/>
      <c r="H90" s="157"/>
      <c r="I90" s="157"/>
      <c r="J90" s="157"/>
      <c r="K90" s="157"/>
      <c r="L90" s="157"/>
      <c r="M90" s="157"/>
      <c r="N90" s="156"/>
      <c r="O90" s="156"/>
      <c r="P90" s="156"/>
      <c r="Q90" s="156"/>
      <c r="R90" s="157"/>
      <c r="S90" s="157"/>
      <c r="T90" s="157"/>
      <c r="U90" s="157"/>
      <c r="V90" s="157"/>
      <c r="W90" s="157"/>
      <c r="X90" s="157"/>
      <c r="Y90" s="157"/>
      <c r="Z90" s="147"/>
      <c r="AA90" s="147"/>
      <c r="AB90" s="147"/>
      <c r="AC90" s="147"/>
      <c r="AD90" s="147"/>
      <c r="AE90" s="147"/>
      <c r="AF90" s="147"/>
      <c r="AG90" s="147" t="s">
        <v>115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hidden="1" outlineLevel="3" x14ac:dyDescent="0.2">
      <c r="A91" s="154"/>
      <c r="B91" s="155"/>
      <c r="C91" s="187" t="s">
        <v>126</v>
      </c>
      <c r="D91" s="160"/>
      <c r="E91" s="161">
        <v>25.53</v>
      </c>
      <c r="F91" s="157"/>
      <c r="G91" s="157"/>
      <c r="H91" s="157"/>
      <c r="I91" s="157"/>
      <c r="J91" s="157"/>
      <c r="K91" s="157"/>
      <c r="L91" s="157"/>
      <c r="M91" s="157"/>
      <c r="N91" s="156"/>
      <c r="O91" s="156"/>
      <c r="P91" s="156"/>
      <c r="Q91" s="156"/>
      <c r="R91" s="157"/>
      <c r="S91" s="157"/>
      <c r="T91" s="157"/>
      <c r="U91" s="157"/>
      <c r="V91" s="157"/>
      <c r="W91" s="157"/>
      <c r="X91" s="157"/>
      <c r="Y91" s="157"/>
      <c r="Z91" s="147"/>
      <c r="AA91" s="147"/>
      <c r="AB91" s="147"/>
      <c r="AC91" s="147"/>
      <c r="AD91" s="147"/>
      <c r="AE91" s="147"/>
      <c r="AF91" s="147"/>
      <c r="AG91" s="147" t="s">
        <v>115</v>
      </c>
      <c r="AH91" s="147">
        <v>1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2.5" outlineLevel="1" collapsed="1" x14ac:dyDescent="0.2">
      <c r="A92" s="170">
        <v>12</v>
      </c>
      <c r="B92" s="171" t="s">
        <v>136</v>
      </c>
      <c r="C92" s="185" t="s">
        <v>331</v>
      </c>
      <c r="D92" s="172" t="s">
        <v>131</v>
      </c>
      <c r="E92" s="173">
        <v>28.082999999999998</v>
      </c>
      <c r="F92" s="174"/>
      <c r="G92" s="175">
        <f>ROUND(E92*F92,2)</f>
        <v>0</v>
      </c>
      <c r="H92" s="174"/>
      <c r="I92" s="175">
        <f>ROUND(E92*H92,2)</f>
        <v>0</v>
      </c>
      <c r="J92" s="174"/>
      <c r="K92" s="175">
        <f>ROUND(E92*J92,2)</f>
        <v>0</v>
      </c>
      <c r="L92" s="175">
        <v>21</v>
      </c>
      <c r="M92" s="175">
        <f>G92*(1+L92/100)</f>
        <v>0</v>
      </c>
      <c r="N92" s="173">
        <v>2.9999999999999997E-4</v>
      </c>
      <c r="O92" s="173">
        <f>ROUND(E92*N92,2)</f>
        <v>0.01</v>
      </c>
      <c r="P92" s="173">
        <v>0</v>
      </c>
      <c r="Q92" s="173">
        <f>ROUND(E92*P92,2)</f>
        <v>0</v>
      </c>
      <c r="R92" s="175" t="s">
        <v>137</v>
      </c>
      <c r="S92" s="175" t="s">
        <v>132</v>
      </c>
      <c r="T92" s="175" t="s">
        <v>132</v>
      </c>
      <c r="U92" s="175">
        <v>0</v>
      </c>
      <c r="V92" s="175">
        <f>ROUND(E92*U92,2)</f>
        <v>0</v>
      </c>
      <c r="W92" s="175"/>
      <c r="X92" s="176" t="s">
        <v>138</v>
      </c>
      <c r="Y92" s="157" t="s">
        <v>112</v>
      </c>
      <c r="Z92" s="147"/>
      <c r="AA92" s="147"/>
      <c r="AB92" s="147"/>
      <c r="AC92" s="147"/>
      <c r="AD92" s="147"/>
      <c r="AE92" s="147"/>
      <c r="AF92" s="147"/>
      <c r="AG92" s="147" t="s">
        <v>139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idden="1" outlineLevel="2" collapsed="1" x14ac:dyDescent="0.2">
      <c r="A93" s="154"/>
      <c r="B93" s="155"/>
      <c r="C93" s="186" t="s">
        <v>313</v>
      </c>
      <c r="D93" s="158"/>
      <c r="E93" s="159">
        <v>28.082999999999998</v>
      </c>
      <c r="F93" s="157"/>
      <c r="G93" s="157"/>
      <c r="H93" s="157"/>
      <c r="I93" s="157"/>
      <c r="J93" s="157"/>
      <c r="K93" s="157"/>
      <c r="L93" s="157"/>
      <c r="M93" s="157"/>
      <c r="N93" s="156"/>
      <c r="O93" s="156"/>
      <c r="P93" s="156"/>
      <c r="Q93" s="156"/>
      <c r="R93" s="157"/>
      <c r="S93" s="157"/>
      <c r="T93" s="157"/>
      <c r="U93" s="157"/>
      <c r="V93" s="157"/>
      <c r="W93" s="157"/>
      <c r="X93" s="157"/>
      <c r="Y93" s="157"/>
      <c r="Z93" s="147"/>
      <c r="AA93" s="147"/>
      <c r="AB93" s="147"/>
      <c r="AC93" s="147"/>
      <c r="AD93" s="147"/>
      <c r="AE93" s="147"/>
      <c r="AF93" s="147"/>
      <c r="AG93" s="147" t="s">
        <v>115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idden="1" outlineLevel="3" x14ac:dyDescent="0.2">
      <c r="A94" s="154"/>
      <c r="B94" s="155"/>
      <c r="C94" s="187" t="s">
        <v>126</v>
      </c>
      <c r="D94" s="160"/>
      <c r="E94" s="161">
        <v>28.082999999999998</v>
      </c>
      <c r="F94" s="157"/>
      <c r="G94" s="157"/>
      <c r="H94" s="157"/>
      <c r="I94" s="157"/>
      <c r="J94" s="157"/>
      <c r="K94" s="157"/>
      <c r="L94" s="157"/>
      <c r="M94" s="157"/>
      <c r="N94" s="156"/>
      <c r="O94" s="156"/>
      <c r="P94" s="156"/>
      <c r="Q94" s="156"/>
      <c r="R94" s="157"/>
      <c r="S94" s="157"/>
      <c r="T94" s="157"/>
      <c r="U94" s="157"/>
      <c r="V94" s="157"/>
      <c r="W94" s="157"/>
      <c r="X94" s="157"/>
      <c r="Y94" s="157"/>
      <c r="Z94" s="147"/>
      <c r="AA94" s="147"/>
      <c r="AB94" s="147"/>
      <c r="AC94" s="147"/>
      <c r="AD94" s="147"/>
      <c r="AE94" s="147"/>
      <c r="AF94" s="147"/>
      <c r="AG94" s="147" t="s">
        <v>115</v>
      </c>
      <c r="AH94" s="147">
        <v>1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2.5" outlineLevel="1" collapsed="1" x14ac:dyDescent="0.2">
      <c r="A95" s="170">
        <v>13</v>
      </c>
      <c r="B95" s="171" t="s">
        <v>141</v>
      </c>
      <c r="C95" s="185" t="s">
        <v>332</v>
      </c>
      <c r="D95" s="172" t="s">
        <v>131</v>
      </c>
      <c r="E95" s="173">
        <v>28.082999999999998</v>
      </c>
      <c r="F95" s="174"/>
      <c r="G95" s="175">
        <f>ROUND(E95*F95,2)</f>
        <v>0</v>
      </c>
      <c r="H95" s="174"/>
      <c r="I95" s="175">
        <f>ROUND(E95*H95,2)</f>
        <v>0</v>
      </c>
      <c r="J95" s="174"/>
      <c r="K95" s="175">
        <f>ROUND(E95*J95,2)</f>
        <v>0</v>
      </c>
      <c r="L95" s="175">
        <v>21</v>
      </c>
      <c r="M95" s="175">
        <f>G95*(1+L95/100)</f>
        <v>0</v>
      </c>
      <c r="N95" s="173">
        <v>2.0000000000000001E-4</v>
      </c>
      <c r="O95" s="173">
        <f>ROUND(E95*N95,2)</f>
        <v>0.01</v>
      </c>
      <c r="P95" s="173">
        <v>0</v>
      </c>
      <c r="Q95" s="173">
        <f>ROUND(E95*P95,2)</f>
        <v>0</v>
      </c>
      <c r="R95" s="175" t="s">
        <v>137</v>
      </c>
      <c r="S95" s="175" t="s">
        <v>132</v>
      </c>
      <c r="T95" s="175" t="s">
        <v>132</v>
      </c>
      <c r="U95" s="175">
        <v>0</v>
      </c>
      <c r="V95" s="175">
        <f>ROUND(E95*U95,2)</f>
        <v>0</v>
      </c>
      <c r="W95" s="175"/>
      <c r="X95" s="176" t="s">
        <v>138</v>
      </c>
      <c r="Y95" s="157" t="s">
        <v>112</v>
      </c>
      <c r="Z95" s="147"/>
      <c r="AA95" s="147"/>
      <c r="AB95" s="147"/>
      <c r="AC95" s="147"/>
      <c r="AD95" s="147"/>
      <c r="AE95" s="147"/>
      <c r="AF95" s="147"/>
      <c r="AG95" s="147" t="s">
        <v>139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idden="1" outlineLevel="2" x14ac:dyDescent="0.2">
      <c r="A96" s="154"/>
      <c r="B96" s="155"/>
      <c r="C96" s="186" t="s">
        <v>313</v>
      </c>
      <c r="D96" s="158"/>
      <c r="E96" s="159">
        <v>28.082999999999998</v>
      </c>
      <c r="F96" s="157"/>
      <c r="G96" s="157"/>
      <c r="H96" s="157"/>
      <c r="I96" s="157"/>
      <c r="J96" s="157"/>
      <c r="K96" s="157"/>
      <c r="L96" s="157"/>
      <c r="M96" s="157"/>
      <c r="N96" s="156"/>
      <c r="O96" s="156"/>
      <c r="P96" s="156"/>
      <c r="Q96" s="156"/>
      <c r="R96" s="157"/>
      <c r="S96" s="157"/>
      <c r="T96" s="157"/>
      <c r="U96" s="157"/>
      <c r="V96" s="157"/>
      <c r="W96" s="157"/>
      <c r="X96" s="157"/>
      <c r="Y96" s="157"/>
      <c r="Z96" s="147"/>
      <c r="AA96" s="147"/>
      <c r="AB96" s="147"/>
      <c r="AC96" s="147"/>
      <c r="AD96" s="147"/>
      <c r="AE96" s="147"/>
      <c r="AF96" s="147"/>
      <c r="AG96" s="147" t="s">
        <v>115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idden="1" outlineLevel="3" x14ac:dyDescent="0.2">
      <c r="A97" s="154"/>
      <c r="B97" s="155"/>
      <c r="C97" s="187" t="s">
        <v>126</v>
      </c>
      <c r="D97" s="160"/>
      <c r="E97" s="161">
        <v>28.082999999999998</v>
      </c>
      <c r="F97" s="157"/>
      <c r="G97" s="157"/>
      <c r="H97" s="157"/>
      <c r="I97" s="157"/>
      <c r="J97" s="157"/>
      <c r="K97" s="157"/>
      <c r="L97" s="157"/>
      <c r="M97" s="157"/>
      <c r="N97" s="156"/>
      <c r="O97" s="156"/>
      <c r="P97" s="156"/>
      <c r="Q97" s="156"/>
      <c r="R97" s="157"/>
      <c r="S97" s="157"/>
      <c r="T97" s="157"/>
      <c r="U97" s="157"/>
      <c r="V97" s="157"/>
      <c r="W97" s="157"/>
      <c r="X97" s="157"/>
      <c r="Y97" s="157"/>
      <c r="Z97" s="147"/>
      <c r="AA97" s="147"/>
      <c r="AB97" s="147"/>
      <c r="AC97" s="147"/>
      <c r="AD97" s="147"/>
      <c r="AE97" s="147"/>
      <c r="AF97" s="147"/>
      <c r="AG97" s="147" t="s">
        <v>115</v>
      </c>
      <c r="AH97" s="147">
        <v>1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22.5" outlineLevel="1" collapsed="1" x14ac:dyDescent="0.2">
      <c r="A98" s="170">
        <v>14</v>
      </c>
      <c r="B98" s="171" t="s">
        <v>190</v>
      </c>
      <c r="C98" s="185" t="s">
        <v>333</v>
      </c>
      <c r="D98" s="172" t="s">
        <v>108</v>
      </c>
      <c r="E98" s="173">
        <v>2.2616000000000001</v>
      </c>
      <c r="F98" s="174"/>
      <c r="G98" s="175">
        <f>ROUND(E98*F98,2)</f>
        <v>0</v>
      </c>
      <c r="H98" s="174"/>
      <c r="I98" s="175">
        <f>ROUND(E98*H98,2)</f>
        <v>0</v>
      </c>
      <c r="J98" s="174"/>
      <c r="K98" s="175">
        <f>ROUND(E98*J98,2)</f>
        <v>0</v>
      </c>
      <c r="L98" s="175">
        <v>21</v>
      </c>
      <c r="M98" s="175">
        <f>G98*(1+L98/100)</f>
        <v>0</v>
      </c>
      <c r="N98" s="173">
        <v>3.6700000000000001E-3</v>
      </c>
      <c r="O98" s="173">
        <f>ROUND(E98*N98,2)</f>
        <v>0.01</v>
      </c>
      <c r="P98" s="173">
        <v>0</v>
      </c>
      <c r="Q98" s="173">
        <f>ROUND(E98*P98,2)</f>
        <v>0</v>
      </c>
      <c r="R98" s="175"/>
      <c r="S98" s="175" t="s">
        <v>109</v>
      </c>
      <c r="T98" s="175" t="s">
        <v>110</v>
      </c>
      <c r="U98" s="175">
        <v>0.36199999999999999</v>
      </c>
      <c r="V98" s="175">
        <f>ROUND(E98*U98,2)</f>
        <v>0.82</v>
      </c>
      <c r="W98" s="175"/>
      <c r="X98" s="176" t="s">
        <v>111</v>
      </c>
      <c r="Y98" s="157" t="s">
        <v>112</v>
      </c>
      <c r="Z98" s="147"/>
      <c r="AA98" s="147"/>
      <c r="AB98" s="147"/>
      <c r="AC98" s="147"/>
      <c r="AD98" s="147"/>
      <c r="AE98" s="147"/>
      <c r="AF98" s="147"/>
      <c r="AG98" s="147" t="s">
        <v>113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idden="1" outlineLevel="2" x14ac:dyDescent="0.2">
      <c r="A99" s="154"/>
      <c r="B99" s="155"/>
      <c r="C99" s="186" t="s">
        <v>283</v>
      </c>
      <c r="D99" s="158"/>
      <c r="E99" s="159">
        <v>0.32</v>
      </c>
      <c r="F99" s="157"/>
      <c r="G99" s="157"/>
      <c r="H99" s="157"/>
      <c r="I99" s="157"/>
      <c r="J99" s="157"/>
      <c r="K99" s="157"/>
      <c r="L99" s="157"/>
      <c r="M99" s="157"/>
      <c r="N99" s="156"/>
      <c r="O99" s="156"/>
      <c r="P99" s="156"/>
      <c r="Q99" s="156"/>
      <c r="R99" s="157"/>
      <c r="S99" s="157"/>
      <c r="T99" s="157"/>
      <c r="U99" s="157"/>
      <c r="V99" s="157"/>
      <c r="W99" s="157"/>
      <c r="X99" s="157"/>
      <c r="Y99" s="157"/>
      <c r="Z99" s="147"/>
      <c r="AA99" s="147"/>
      <c r="AB99" s="147"/>
      <c r="AC99" s="147"/>
      <c r="AD99" s="147"/>
      <c r="AE99" s="147"/>
      <c r="AF99" s="147"/>
      <c r="AG99" s="147" t="s">
        <v>115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hidden="1" outlineLevel="3" x14ac:dyDescent="0.2">
      <c r="A100" s="154"/>
      <c r="B100" s="155"/>
      <c r="C100" s="186" t="s">
        <v>284</v>
      </c>
      <c r="D100" s="158"/>
      <c r="E100" s="159">
        <v>0.35</v>
      </c>
      <c r="F100" s="157"/>
      <c r="G100" s="157"/>
      <c r="H100" s="157"/>
      <c r="I100" s="157"/>
      <c r="J100" s="157"/>
      <c r="K100" s="157"/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Z100" s="147"/>
      <c r="AA100" s="147"/>
      <c r="AB100" s="147"/>
      <c r="AC100" s="147"/>
      <c r="AD100" s="147"/>
      <c r="AE100" s="147"/>
      <c r="AF100" s="147"/>
      <c r="AG100" s="147" t="s">
        <v>115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idden="1" outlineLevel="3" x14ac:dyDescent="0.2">
      <c r="A101" s="154"/>
      <c r="B101" s="155"/>
      <c r="C101" s="186" t="s">
        <v>285</v>
      </c>
      <c r="D101" s="158"/>
      <c r="E101" s="159">
        <v>0.43</v>
      </c>
      <c r="F101" s="157"/>
      <c r="G101" s="157"/>
      <c r="H101" s="157"/>
      <c r="I101" s="157"/>
      <c r="J101" s="157"/>
      <c r="K101" s="157"/>
      <c r="L101" s="157"/>
      <c r="M101" s="157"/>
      <c r="N101" s="156"/>
      <c r="O101" s="156"/>
      <c r="P101" s="156"/>
      <c r="Q101" s="156"/>
      <c r="R101" s="157"/>
      <c r="S101" s="157"/>
      <c r="T101" s="157"/>
      <c r="U101" s="157"/>
      <c r="V101" s="157"/>
      <c r="W101" s="157"/>
      <c r="X101" s="157"/>
      <c r="Y101" s="157"/>
      <c r="Z101" s="147"/>
      <c r="AA101" s="147"/>
      <c r="AB101" s="147"/>
      <c r="AC101" s="147"/>
      <c r="AD101" s="147"/>
      <c r="AE101" s="147"/>
      <c r="AF101" s="147"/>
      <c r="AG101" s="147" t="s">
        <v>115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idden="1" outlineLevel="3" x14ac:dyDescent="0.2">
      <c r="A102" s="154"/>
      <c r="B102" s="155"/>
      <c r="C102" s="186" t="s">
        <v>286</v>
      </c>
      <c r="D102" s="158"/>
      <c r="E102" s="159">
        <v>0.28999999999999998</v>
      </c>
      <c r="F102" s="157"/>
      <c r="G102" s="157"/>
      <c r="H102" s="157"/>
      <c r="I102" s="157"/>
      <c r="J102" s="157"/>
      <c r="K102" s="157"/>
      <c r="L102" s="157"/>
      <c r="M102" s="157"/>
      <c r="N102" s="156"/>
      <c r="O102" s="156"/>
      <c r="P102" s="156"/>
      <c r="Q102" s="156"/>
      <c r="R102" s="157"/>
      <c r="S102" s="157"/>
      <c r="T102" s="157"/>
      <c r="U102" s="157"/>
      <c r="V102" s="157"/>
      <c r="W102" s="157"/>
      <c r="X102" s="157"/>
      <c r="Y102" s="157"/>
      <c r="Z102" s="147"/>
      <c r="AA102" s="147"/>
      <c r="AB102" s="147"/>
      <c r="AC102" s="147"/>
      <c r="AD102" s="147"/>
      <c r="AE102" s="147"/>
      <c r="AF102" s="147"/>
      <c r="AG102" s="147" t="s">
        <v>115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idden="1" outlineLevel="3" x14ac:dyDescent="0.2">
      <c r="A103" s="154"/>
      <c r="B103" s="155"/>
      <c r="C103" s="186" t="s">
        <v>287</v>
      </c>
      <c r="D103" s="158"/>
      <c r="E103" s="159">
        <v>0.25</v>
      </c>
      <c r="F103" s="157"/>
      <c r="G103" s="157"/>
      <c r="H103" s="157"/>
      <c r="I103" s="157"/>
      <c r="J103" s="157"/>
      <c r="K103" s="157"/>
      <c r="L103" s="157"/>
      <c r="M103" s="157"/>
      <c r="N103" s="156"/>
      <c r="O103" s="156"/>
      <c r="P103" s="156"/>
      <c r="Q103" s="156"/>
      <c r="R103" s="157"/>
      <c r="S103" s="157"/>
      <c r="T103" s="157"/>
      <c r="U103" s="157"/>
      <c r="V103" s="157"/>
      <c r="W103" s="157"/>
      <c r="X103" s="157"/>
      <c r="Y103" s="157"/>
      <c r="Z103" s="147"/>
      <c r="AA103" s="147"/>
      <c r="AB103" s="147"/>
      <c r="AC103" s="147"/>
      <c r="AD103" s="147"/>
      <c r="AE103" s="147"/>
      <c r="AF103" s="147"/>
      <c r="AG103" s="147" t="s">
        <v>115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idden="1" outlineLevel="3" x14ac:dyDescent="0.2">
      <c r="A104" s="154"/>
      <c r="B104" s="155"/>
      <c r="C104" s="186" t="s">
        <v>288</v>
      </c>
      <c r="D104" s="158"/>
      <c r="E104" s="159">
        <v>0.28000000000000003</v>
      </c>
      <c r="F104" s="157"/>
      <c r="G104" s="157"/>
      <c r="H104" s="157"/>
      <c r="I104" s="157"/>
      <c r="J104" s="157"/>
      <c r="K104" s="157"/>
      <c r="L104" s="157"/>
      <c r="M104" s="157"/>
      <c r="N104" s="156"/>
      <c r="O104" s="156"/>
      <c r="P104" s="156"/>
      <c r="Q104" s="156"/>
      <c r="R104" s="157"/>
      <c r="S104" s="157"/>
      <c r="T104" s="157"/>
      <c r="U104" s="157"/>
      <c r="V104" s="157"/>
      <c r="W104" s="157"/>
      <c r="X104" s="157"/>
      <c r="Y104" s="157"/>
      <c r="Z104" s="147"/>
      <c r="AA104" s="147"/>
      <c r="AB104" s="147"/>
      <c r="AC104" s="147"/>
      <c r="AD104" s="147"/>
      <c r="AE104" s="147"/>
      <c r="AF104" s="147"/>
      <c r="AG104" s="147" t="s">
        <v>115</v>
      </c>
      <c r="AH104" s="147">
        <v>0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hidden="1" outlineLevel="3" x14ac:dyDescent="0.2">
      <c r="A105" s="154"/>
      <c r="B105" s="155"/>
      <c r="C105" s="186" t="s">
        <v>289</v>
      </c>
      <c r="D105" s="158"/>
      <c r="E105" s="159">
        <v>0.35</v>
      </c>
      <c r="F105" s="157"/>
      <c r="G105" s="157"/>
      <c r="H105" s="157"/>
      <c r="I105" s="157"/>
      <c r="J105" s="157"/>
      <c r="K105" s="157"/>
      <c r="L105" s="157"/>
      <c r="M105" s="157"/>
      <c r="N105" s="156"/>
      <c r="O105" s="156"/>
      <c r="P105" s="156"/>
      <c r="Q105" s="156"/>
      <c r="R105" s="157"/>
      <c r="S105" s="157"/>
      <c r="T105" s="157"/>
      <c r="U105" s="157"/>
      <c r="V105" s="157"/>
      <c r="W105" s="157"/>
      <c r="X105" s="157"/>
      <c r="Y105" s="157"/>
      <c r="Z105" s="147"/>
      <c r="AA105" s="147"/>
      <c r="AB105" s="147"/>
      <c r="AC105" s="147"/>
      <c r="AD105" s="147"/>
      <c r="AE105" s="147"/>
      <c r="AF105" s="147"/>
      <c r="AG105" s="147" t="s">
        <v>115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idden="1" outlineLevel="3" x14ac:dyDescent="0.2">
      <c r="A106" s="154"/>
      <c r="B106" s="155"/>
      <c r="C106" s="187" t="s">
        <v>126</v>
      </c>
      <c r="D106" s="160"/>
      <c r="E106" s="161">
        <v>2.2599999999999998</v>
      </c>
      <c r="F106" s="157"/>
      <c r="G106" s="157"/>
      <c r="H106" s="157"/>
      <c r="I106" s="157"/>
      <c r="J106" s="157"/>
      <c r="K106" s="157"/>
      <c r="L106" s="157"/>
      <c r="M106" s="157"/>
      <c r="N106" s="156"/>
      <c r="O106" s="156"/>
      <c r="P106" s="156"/>
      <c r="Q106" s="156"/>
      <c r="R106" s="157"/>
      <c r="S106" s="157"/>
      <c r="T106" s="157"/>
      <c r="U106" s="157"/>
      <c r="V106" s="157"/>
      <c r="W106" s="157"/>
      <c r="X106" s="157"/>
      <c r="Y106" s="157"/>
      <c r="Z106" s="147"/>
      <c r="AA106" s="147"/>
      <c r="AB106" s="147"/>
      <c r="AC106" s="147"/>
      <c r="AD106" s="147"/>
      <c r="AE106" s="147"/>
      <c r="AF106" s="147"/>
      <c r="AG106" s="147" t="s">
        <v>115</v>
      </c>
      <c r="AH106" s="147">
        <v>1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x14ac:dyDescent="0.2">
      <c r="A107" s="163" t="s">
        <v>104</v>
      </c>
      <c r="B107" s="164" t="s">
        <v>61</v>
      </c>
      <c r="C107" s="184" t="s">
        <v>62</v>
      </c>
      <c r="D107" s="165"/>
      <c r="E107" s="166"/>
      <c r="F107" s="167"/>
      <c r="G107" s="167">
        <f>SUMIF(AG108:AG125,"&lt;&gt;NOR",G108:G125)</f>
        <v>0</v>
      </c>
      <c r="H107" s="167"/>
      <c r="I107" s="167">
        <f>SUM(I108:I125)</f>
        <v>0</v>
      </c>
      <c r="J107" s="167"/>
      <c r="K107" s="167">
        <f>SUM(K108:K125)</f>
        <v>0</v>
      </c>
      <c r="L107" s="167"/>
      <c r="M107" s="167">
        <f>SUM(M108:M125)</f>
        <v>0</v>
      </c>
      <c r="N107" s="166"/>
      <c r="O107" s="166">
        <f>SUM(O108:O125)</f>
        <v>1.6800000000000002</v>
      </c>
      <c r="P107" s="166"/>
      <c r="Q107" s="166">
        <f>SUM(Q108:Q125)</f>
        <v>0</v>
      </c>
      <c r="R107" s="167"/>
      <c r="S107" s="167"/>
      <c r="T107" s="167"/>
      <c r="U107" s="167"/>
      <c r="V107" s="167">
        <f>SUM(V108:V125)</f>
        <v>28.22</v>
      </c>
      <c r="W107" s="167"/>
      <c r="X107" s="168"/>
      <c r="Y107" s="162"/>
      <c r="AG107" t="s">
        <v>105</v>
      </c>
    </row>
    <row r="108" spans="1:60" outlineLevel="1" collapsed="1" x14ac:dyDescent="0.2">
      <c r="A108" s="170">
        <v>15</v>
      </c>
      <c r="B108" s="171" t="s">
        <v>314</v>
      </c>
      <c r="C108" s="185" t="s">
        <v>334</v>
      </c>
      <c r="D108" s="172" t="s">
        <v>108</v>
      </c>
      <c r="E108" s="173">
        <v>87</v>
      </c>
      <c r="F108" s="174"/>
      <c r="G108" s="175">
        <f>ROUND(E108*F108,2)</f>
        <v>0</v>
      </c>
      <c r="H108" s="174"/>
      <c r="I108" s="175">
        <f>ROUND(E108*H108,2)</f>
        <v>0</v>
      </c>
      <c r="J108" s="174"/>
      <c r="K108" s="175">
        <f>ROUND(E108*J108,2)</f>
        <v>0</v>
      </c>
      <c r="L108" s="175">
        <v>21</v>
      </c>
      <c r="M108" s="175">
        <f>G108*(1+L108/100)</f>
        <v>0</v>
      </c>
      <c r="N108" s="173">
        <v>1.8380000000000001E-2</v>
      </c>
      <c r="O108" s="173">
        <f>ROUND(E108*N108,2)</f>
        <v>1.6</v>
      </c>
      <c r="P108" s="173">
        <v>0</v>
      </c>
      <c r="Q108" s="173">
        <f>ROUND(E108*P108,2)</f>
        <v>0</v>
      </c>
      <c r="R108" s="175"/>
      <c r="S108" s="175" t="s">
        <v>109</v>
      </c>
      <c r="T108" s="175" t="s">
        <v>110</v>
      </c>
      <c r="U108" s="175">
        <v>0.14399999999999999</v>
      </c>
      <c r="V108" s="175">
        <f>ROUND(E108*U108,2)</f>
        <v>12.53</v>
      </c>
      <c r="W108" s="175"/>
      <c r="X108" s="176" t="s">
        <v>111</v>
      </c>
      <c r="Y108" s="157" t="s">
        <v>112</v>
      </c>
      <c r="Z108" s="147"/>
      <c r="AA108" s="147"/>
      <c r="AB108" s="147"/>
      <c r="AC108" s="147"/>
      <c r="AD108" s="147"/>
      <c r="AE108" s="147"/>
      <c r="AF108" s="147"/>
      <c r="AG108" s="147" t="s">
        <v>113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hidden="1" outlineLevel="2" x14ac:dyDescent="0.2">
      <c r="A109" s="154"/>
      <c r="B109" s="155"/>
      <c r="C109" s="186" t="s">
        <v>315</v>
      </c>
      <c r="D109" s="158"/>
      <c r="E109" s="159">
        <v>87</v>
      </c>
      <c r="F109" s="157"/>
      <c r="G109" s="157"/>
      <c r="H109" s="157"/>
      <c r="I109" s="157"/>
      <c r="J109" s="157"/>
      <c r="K109" s="157"/>
      <c r="L109" s="157"/>
      <c r="M109" s="157"/>
      <c r="N109" s="156"/>
      <c r="O109" s="156"/>
      <c r="P109" s="156"/>
      <c r="Q109" s="156"/>
      <c r="R109" s="157"/>
      <c r="S109" s="157"/>
      <c r="T109" s="157"/>
      <c r="U109" s="157"/>
      <c r="V109" s="157"/>
      <c r="W109" s="157"/>
      <c r="X109" s="157"/>
      <c r="Y109" s="157"/>
      <c r="Z109" s="147"/>
      <c r="AA109" s="147"/>
      <c r="AB109" s="147"/>
      <c r="AC109" s="147"/>
      <c r="AD109" s="147"/>
      <c r="AE109" s="147"/>
      <c r="AF109" s="147"/>
      <c r="AG109" s="147" t="s">
        <v>115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hidden="1" outlineLevel="3" x14ac:dyDescent="0.2">
      <c r="A110" s="154"/>
      <c r="B110" s="155"/>
      <c r="C110" s="187" t="s">
        <v>126</v>
      </c>
      <c r="D110" s="160"/>
      <c r="E110" s="161">
        <v>87</v>
      </c>
      <c r="F110" s="157"/>
      <c r="G110" s="157"/>
      <c r="H110" s="157"/>
      <c r="I110" s="157"/>
      <c r="J110" s="157"/>
      <c r="K110" s="157"/>
      <c r="L110" s="157"/>
      <c r="M110" s="157"/>
      <c r="N110" s="156"/>
      <c r="O110" s="156"/>
      <c r="P110" s="156"/>
      <c r="Q110" s="156"/>
      <c r="R110" s="157"/>
      <c r="S110" s="157"/>
      <c r="T110" s="157"/>
      <c r="U110" s="157"/>
      <c r="V110" s="157"/>
      <c r="W110" s="157"/>
      <c r="X110" s="157"/>
      <c r="Y110" s="157"/>
      <c r="Z110" s="147"/>
      <c r="AA110" s="147"/>
      <c r="AB110" s="147"/>
      <c r="AC110" s="147"/>
      <c r="AD110" s="147"/>
      <c r="AE110" s="147"/>
      <c r="AF110" s="147"/>
      <c r="AG110" s="147" t="s">
        <v>115</v>
      </c>
      <c r="AH110" s="147">
        <v>1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collapsed="1" x14ac:dyDescent="0.2">
      <c r="A111" s="170">
        <v>16</v>
      </c>
      <c r="B111" s="171" t="s">
        <v>316</v>
      </c>
      <c r="C111" s="185" t="s">
        <v>317</v>
      </c>
      <c r="D111" s="172" t="s">
        <v>108</v>
      </c>
      <c r="E111" s="173">
        <v>87</v>
      </c>
      <c r="F111" s="174"/>
      <c r="G111" s="175">
        <f>ROUND(E111*F111,2)</f>
        <v>0</v>
      </c>
      <c r="H111" s="174"/>
      <c r="I111" s="175">
        <f>ROUND(E111*H111,2)</f>
        <v>0</v>
      </c>
      <c r="J111" s="174"/>
      <c r="K111" s="175">
        <f>ROUND(E111*J111,2)</f>
        <v>0</v>
      </c>
      <c r="L111" s="175">
        <v>21</v>
      </c>
      <c r="M111" s="175">
        <f>G111*(1+L111/100)</f>
        <v>0</v>
      </c>
      <c r="N111" s="173">
        <v>9.7000000000000005E-4</v>
      </c>
      <c r="O111" s="173">
        <f>ROUND(E111*N111,2)</f>
        <v>0.08</v>
      </c>
      <c r="P111" s="173">
        <v>0</v>
      </c>
      <c r="Q111" s="173">
        <f>ROUND(E111*P111,2)</f>
        <v>0</v>
      </c>
      <c r="R111" s="175"/>
      <c r="S111" s="175" t="s">
        <v>109</v>
      </c>
      <c r="T111" s="175" t="s">
        <v>110</v>
      </c>
      <c r="U111" s="175">
        <v>6.0000000000000001E-3</v>
      </c>
      <c r="V111" s="175">
        <f>ROUND(E111*U111,2)</f>
        <v>0.52</v>
      </c>
      <c r="W111" s="175"/>
      <c r="X111" s="176" t="s">
        <v>111</v>
      </c>
      <c r="Y111" s="157" t="s">
        <v>112</v>
      </c>
      <c r="Z111" s="147"/>
      <c r="AA111" s="147"/>
      <c r="AB111" s="147"/>
      <c r="AC111" s="147"/>
      <c r="AD111" s="147"/>
      <c r="AE111" s="147"/>
      <c r="AF111" s="147"/>
      <c r="AG111" s="147" t="s">
        <v>113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hidden="1" outlineLevel="2" x14ac:dyDescent="0.2">
      <c r="A112" s="154"/>
      <c r="B112" s="155"/>
      <c r="C112" s="186" t="s">
        <v>315</v>
      </c>
      <c r="D112" s="158"/>
      <c r="E112" s="159">
        <v>87</v>
      </c>
      <c r="F112" s="157"/>
      <c r="G112" s="157"/>
      <c r="H112" s="157"/>
      <c r="I112" s="157"/>
      <c r="J112" s="157"/>
      <c r="K112" s="157"/>
      <c r="L112" s="157"/>
      <c r="M112" s="157"/>
      <c r="N112" s="156"/>
      <c r="O112" s="156"/>
      <c r="P112" s="156"/>
      <c r="Q112" s="156"/>
      <c r="R112" s="157"/>
      <c r="S112" s="157"/>
      <c r="T112" s="157"/>
      <c r="U112" s="157"/>
      <c r="V112" s="157"/>
      <c r="W112" s="157"/>
      <c r="X112" s="157"/>
      <c r="Y112" s="157"/>
      <c r="Z112" s="147"/>
      <c r="AA112" s="147"/>
      <c r="AB112" s="147"/>
      <c r="AC112" s="147"/>
      <c r="AD112" s="147"/>
      <c r="AE112" s="147"/>
      <c r="AF112" s="147"/>
      <c r="AG112" s="147" t="s">
        <v>115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idden="1" outlineLevel="3" x14ac:dyDescent="0.2">
      <c r="A113" s="154"/>
      <c r="B113" s="155"/>
      <c r="C113" s="187" t="s">
        <v>126</v>
      </c>
      <c r="D113" s="160"/>
      <c r="E113" s="161">
        <v>87</v>
      </c>
      <c r="F113" s="157"/>
      <c r="G113" s="157"/>
      <c r="H113" s="157"/>
      <c r="I113" s="157"/>
      <c r="J113" s="157"/>
      <c r="K113" s="157"/>
      <c r="L113" s="157"/>
      <c r="M113" s="157"/>
      <c r="N113" s="156"/>
      <c r="O113" s="156"/>
      <c r="P113" s="156"/>
      <c r="Q113" s="156"/>
      <c r="R113" s="157"/>
      <c r="S113" s="157"/>
      <c r="T113" s="157"/>
      <c r="U113" s="157"/>
      <c r="V113" s="157"/>
      <c r="W113" s="157"/>
      <c r="X113" s="157"/>
      <c r="Y113" s="157"/>
      <c r="Z113" s="147"/>
      <c r="AA113" s="147"/>
      <c r="AB113" s="147"/>
      <c r="AC113" s="147"/>
      <c r="AD113" s="147"/>
      <c r="AE113" s="147"/>
      <c r="AF113" s="147"/>
      <c r="AG113" s="147" t="s">
        <v>115</v>
      </c>
      <c r="AH113" s="147">
        <v>1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collapsed="1" x14ac:dyDescent="0.2">
      <c r="A114" s="170">
        <v>17</v>
      </c>
      <c r="B114" s="171" t="s">
        <v>318</v>
      </c>
      <c r="C114" s="185" t="s">
        <v>319</v>
      </c>
      <c r="D114" s="172" t="s">
        <v>108</v>
      </c>
      <c r="E114" s="173">
        <v>87</v>
      </c>
      <c r="F114" s="174"/>
      <c r="G114" s="175">
        <f>ROUND(E114*F114,2)</f>
        <v>0</v>
      </c>
      <c r="H114" s="174"/>
      <c r="I114" s="175">
        <f>ROUND(E114*H114,2)</f>
        <v>0</v>
      </c>
      <c r="J114" s="174"/>
      <c r="K114" s="175">
        <f>ROUND(E114*J114,2)</f>
        <v>0</v>
      </c>
      <c r="L114" s="175">
        <v>21</v>
      </c>
      <c r="M114" s="175">
        <f>G114*(1+L114/100)</f>
        <v>0</v>
      </c>
      <c r="N114" s="173">
        <v>0</v>
      </c>
      <c r="O114" s="173">
        <f>ROUND(E114*N114,2)</f>
        <v>0</v>
      </c>
      <c r="P114" s="173">
        <v>0</v>
      </c>
      <c r="Q114" s="173">
        <f>ROUND(E114*P114,2)</f>
        <v>0</v>
      </c>
      <c r="R114" s="175"/>
      <c r="S114" s="175" t="s">
        <v>109</v>
      </c>
      <c r="T114" s="175" t="s">
        <v>110</v>
      </c>
      <c r="U114" s="175">
        <v>0.126</v>
      </c>
      <c r="V114" s="175">
        <f>ROUND(E114*U114,2)</f>
        <v>10.96</v>
      </c>
      <c r="W114" s="175"/>
      <c r="X114" s="176" t="s">
        <v>111</v>
      </c>
      <c r="Y114" s="157" t="s">
        <v>112</v>
      </c>
      <c r="Z114" s="147"/>
      <c r="AA114" s="147"/>
      <c r="AB114" s="147"/>
      <c r="AC114" s="147"/>
      <c r="AD114" s="147"/>
      <c r="AE114" s="147"/>
      <c r="AF114" s="147"/>
      <c r="AG114" s="147" t="s">
        <v>113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hidden="1" outlineLevel="2" x14ac:dyDescent="0.2">
      <c r="A115" s="154"/>
      <c r="B115" s="155"/>
      <c r="C115" s="186" t="s">
        <v>315</v>
      </c>
      <c r="D115" s="158"/>
      <c r="E115" s="159">
        <v>87</v>
      </c>
      <c r="F115" s="157"/>
      <c r="G115" s="157"/>
      <c r="H115" s="157"/>
      <c r="I115" s="157"/>
      <c r="J115" s="157"/>
      <c r="K115" s="157"/>
      <c r="L115" s="157"/>
      <c r="M115" s="157"/>
      <c r="N115" s="156"/>
      <c r="O115" s="156"/>
      <c r="P115" s="156"/>
      <c r="Q115" s="156"/>
      <c r="R115" s="157"/>
      <c r="S115" s="157"/>
      <c r="T115" s="157"/>
      <c r="U115" s="157"/>
      <c r="V115" s="157"/>
      <c r="W115" s="157"/>
      <c r="X115" s="157"/>
      <c r="Y115" s="157"/>
      <c r="Z115" s="147"/>
      <c r="AA115" s="147"/>
      <c r="AB115" s="147"/>
      <c r="AC115" s="147"/>
      <c r="AD115" s="147"/>
      <c r="AE115" s="147"/>
      <c r="AF115" s="147"/>
      <c r="AG115" s="147" t="s">
        <v>115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hidden="1" outlineLevel="3" x14ac:dyDescent="0.2">
      <c r="A116" s="154"/>
      <c r="B116" s="155"/>
      <c r="C116" s="187" t="s">
        <v>126</v>
      </c>
      <c r="D116" s="160"/>
      <c r="E116" s="161">
        <v>87</v>
      </c>
      <c r="F116" s="157"/>
      <c r="G116" s="157"/>
      <c r="H116" s="157"/>
      <c r="I116" s="157"/>
      <c r="J116" s="157"/>
      <c r="K116" s="157"/>
      <c r="L116" s="157"/>
      <c r="M116" s="157"/>
      <c r="N116" s="156"/>
      <c r="O116" s="156"/>
      <c r="P116" s="156"/>
      <c r="Q116" s="156"/>
      <c r="R116" s="157"/>
      <c r="S116" s="157"/>
      <c r="T116" s="157"/>
      <c r="U116" s="157"/>
      <c r="V116" s="157"/>
      <c r="W116" s="157"/>
      <c r="X116" s="157"/>
      <c r="Y116" s="157"/>
      <c r="Z116" s="147"/>
      <c r="AA116" s="147"/>
      <c r="AB116" s="147"/>
      <c r="AC116" s="147"/>
      <c r="AD116" s="147"/>
      <c r="AE116" s="147"/>
      <c r="AF116" s="147"/>
      <c r="AG116" s="147" t="s">
        <v>115</v>
      </c>
      <c r="AH116" s="147">
        <v>1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collapsed="1" x14ac:dyDescent="0.2">
      <c r="A117" s="170">
        <v>18</v>
      </c>
      <c r="B117" s="171" t="s">
        <v>208</v>
      </c>
      <c r="C117" s="185" t="s">
        <v>209</v>
      </c>
      <c r="D117" s="172" t="s">
        <v>108</v>
      </c>
      <c r="E117" s="173">
        <v>87</v>
      </c>
      <c r="F117" s="174"/>
      <c r="G117" s="175">
        <f>ROUND(E117*F117,2)</f>
        <v>0</v>
      </c>
      <c r="H117" s="174"/>
      <c r="I117" s="175">
        <f>ROUND(E117*H117,2)</f>
        <v>0</v>
      </c>
      <c r="J117" s="174"/>
      <c r="K117" s="175">
        <f>ROUND(E117*J117,2)</f>
        <v>0</v>
      </c>
      <c r="L117" s="175">
        <v>21</v>
      </c>
      <c r="M117" s="175">
        <f>G117*(1+L117/100)</f>
        <v>0</v>
      </c>
      <c r="N117" s="173">
        <v>0</v>
      </c>
      <c r="O117" s="173">
        <f>ROUND(E117*N117,2)</f>
        <v>0</v>
      </c>
      <c r="P117" s="173">
        <v>0</v>
      </c>
      <c r="Q117" s="173">
        <f>ROUND(E117*P117,2)</f>
        <v>0</v>
      </c>
      <c r="R117" s="175"/>
      <c r="S117" s="175" t="s">
        <v>109</v>
      </c>
      <c r="T117" s="175" t="s">
        <v>110</v>
      </c>
      <c r="U117" s="175">
        <v>3.0300000000000001E-2</v>
      </c>
      <c r="V117" s="175">
        <f>ROUND(E117*U117,2)</f>
        <v>2.64</v>
      </c>
      <c r="W117" s="175"/>
      <c r="X117" s="176" t="s">
        <v>111</v>
      </c>
      <c r="Y117" s="157" t="s">
        <v>112</v>
      </c>
      <c r="Z117" s="147"/>
      <c r="AA117" s="147"/>
      <c r="AB117" s="147"/>
      <c r="AC117" s="147"/>
      <c r="AD117" s="147"/>
      <c r="AE117" s="147"/>
      <c r="AF117" s="147"/>
      <c r="AG117" s="147" t="s">
        <v>113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hidden="1" outlineLevel="2" x14ac:dyDescent="0.2">
      <c r="A118" s="154"/>
      <c r="B118" s="155"/>
      <c r="C118" s="186" t="s">
        <v>315</v>
      </c>
      <c r="D118" s="158"/>
      <c r="E118" s="159">
        <v>87</v>
      </c>
      <c r="F118" s="157"/>
      <c r="G118" s="157"/>
      <c r="H118" s="157"/>
      <c r="I118" s="157"/>
      <c r="J118" s="157"/>
      <c r="K118" s="157"/>
      <c r="L118" s="157"/>
      <c r="M118" s="157"/>
      <c r="N118" s="156"/>
      <c r="O118" s="156"/>
      <c r="P118" s="156"/>
      <c r="Q118" s="156"/>
      <c r="R118" s="157"/>
      <c r="S118" s="157"/>
      <c r="T118" s="157"/>
      <c r="U118" s="157"/>
      <c r="V118" s="157"/>
      <c r="W118" s="157"/>
      <c r="X118" s="157"/>
      <c r="Y118" s="157"/>
      <c r="Z118" s="147"/>
      <c r="AA118" s="147"/>
      <c r="AB118" s="147"/>
      <c r="AC118" s="147"/>
      <c r="AD118" s="147"/>
      <c r="AE118" s="147"/>
      <c r="AF118" s="147"/>
      <c r="AG118" s="147" t="s">
        <v>115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idden="1" outlineLevel="3" x14ac:dyDescent="0.2">
      <c r="A119" s="154"/>
      <c r="B119" s="155"/>
      <c r="C119" s="187" t="s">
        <v>126</v>
      </c>
      <c r="D119" s="160"/>
      <c r="E119" s="161">
        <v>87</v>
      </c>
      <c r="F119" s="157"/>
      <c r="G119" s="157"/>
      <c r="H119" s="157"/>
      <c r="I119" s="157"/>
      <c r="J119" s="157"/>
      <c r="K119" s="157"/>
      <c r="L119" s="157"/>
      <c r="M119" s="157"/>
      <c r="N119" s="156"/>
      <c r="O119" s="156"/>
      <c r="P119" s="156"/>
      <c r="Q119" s="156"/>
      <c r="R119" s="157"/>
      <c r="S119" s="157"/>
      <c r="T119" s="157"/>
      <c r="U119" s="157"/>
      <c r="V119" s="157"/>
      <c r="W119" s="157"/>
      <c r="X119" s="157"/>
      <c r="Y119" s="157"/>
      <c r="Z119" s="147"/>
      <c r="AA119" s="147"/>
      <c r="AB119" s="147"/>
      <c r="AC119" s="147"/>
      <c r="AD119" s="147"/>
      <c r="AE119" s="147"/>
      <c r="AF119" s="147"/>
      <c r="AG119" s="147" t="s">
        <v>115</v>
      </c>
      <c r="AH119" s="147">
        <v>1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collapsed="1" x14ac:dyDescent="0.2">
      <c r="A120" s="170">
        <v>19</v>
      </c>
      <c r="B120" s="171" t="s">
        <v>210</v>
      </c>
      <c r="C120" s="185" t="s">
        <v>211</v>
      </c>
      <c r="D120" s="172" t="s">
        <v>108</v>
      </c>
      <c r="E120" s="173">
        <v>87</v>
      </c>
      <c r="F120" s="174"/>
      <c r="G120" s="175">
        <f>ROUND(E120*F120,2)</f>
        <v>0</v>
      </c>
      <c r="H120" s="174"/>
      <c r="I120" s="175">
        <f>ROUND(E120*H120,2)</f>
        <v>0</v>
      </c>
      <c r="J120" s="174"/>
      <c r="K120" s="175">
        <f>ROUND(E120*J120,2)</f>
        <v>0</v>
      </c>
      <c r="L120" s="175">
        <v>21</v>
      </c>
      <c r="M120" s="175">
        <f>G120*(1+L120/100)</f>
        <v>0</v>
      </c>
      <c r="N120" s="173">
        <v>5.0000000000000002E-5</v>
      </c>
      <c r="O120" s="173">
        <f>ROUND(E120*N120,2)</f>
        <v>0</v>
      </c>
      <c r="P120" s="173">
        <v>0</v>
      </c>
      <c r="Q120" s="173">
        <f>ROUND(E120*P120,2)</f>
        <v>0</v>
      </c>
      <c r="R120" s="175"/>
      <c r="S120" s="175" t="s">
        <v>109</v>
      </c>
      <c r="T120" s="175" t="s">
        <v>110</v>
      </c>
      <c r="U120" s="175">
        <v>0</v>
      </c>
      <c r="V120" s="175">
        <f>ROUND(E120*U120,2)</f>
        <v>0</v>
      </c>
      <c r="W120" s="175"/>
      <c r="X120" s="176" t="s">
        <v>111</v>
      </c>
      <c r="Y120" s="157" t="s">
        <v>112</v>
      </c>
      <c r="Z120" s="147"/>
      <c r="AA120" s="147"/>
      <c r="AB120" s="147"/>
      <c r="AC120" s="147"/>
      <c r="AD120" s="147"/>
      <c r="AE120" s="147"/>
      <c r="AF120" s="147"/>
      <c r="AG120" s="147" t="s">
        <v>113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idden="1" outlineLevel="2" x14ac:dyDescent="0.2">
      <c r="A121" s="154"/>
      <c r="B121" s="155"/>
      <c r="C121" s="186" t="s">
        <v>315</v>
      </c>
      <c r="D121" s="158"/>
      <c r="E121" s="159">
        <v>87</v>
      </c>
      <c r="F121" s="157"/>
      <c r="G121" s="157"/>
      <c r="H121" s="157"/>
      <c r="I121" s="157"/>
      <c r="J121" s="157"/>
      <c r="K121" s="157"/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Z121" s="147"/>
      <c r="AA121" s="147"/>
      <c r="AB121" s="147"/>
      <c r="AC121" s="147"/>
      <c r="AD121" s="147"/>
      <c r="AE121" s="147"/>
      <c r="AF121" s="147"/>
      <c r="AG121" s="147" t="s">
        <v>115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hidden="1" outlineLevel="3" x14ac:dyDescent="0.2">
      <c r="A122" s="154"/>
      <c r="B122" s="155"/>
      <c r="C122" s="187" t="s">
        <v>126</v>
      </c>
      <c r="D122" s="160"/>
      <c r="E122" s="161">
        <v>87</v>
      </c>
      <c r="F122" s="157"/>
      <c r="G122" s="157"/>
      <c r="H122" s="157"/>
      <c r="I122" s="157"/>
      <c r="J122" s="157"/>
      <c r="K122" s="157"/>
      <c r="L122" s="157"/>
      <c r="M122" s="157"/>
      <c r="N122" s="156"/>
      <c r="O122" s="156"/>
      <c r="P122" s="156"/>
      <c r="Q122" s="156"/>
      <c r="R122" s="157"/>
      <c r="S122" s="157"/>
      <c r="T122" s="157"/>
      <c r="U122" s="157"/>
      <c r="V122" s="157"/>
      <c r="W122" s="157"/>
      <c r="X122" s="157"/>
      <c r="Y122" s="157"/>
      <c r="Z122" s="147"/>
      <c r="AA122" s="147"/>
      <c r="AB122" s="147"/>
      <c r="AC122" s="147"/>
      <c r="AD122" s="147"/>
      <c r="AE122" s="147"/>
      <c r="AF122" s="147"/>
      <c r="AG122" s="147" t="s">
        <v>115</v>
      </c>
      <c r="AH122" s="147">
        <v>1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collapsed="1" x14ac:dyDescent="0.2">
      <c r="A123" s="170">
        <v>20</v>
      </c>
      <c r="B123" s="171" t="s">
        <v>212</v>
      </c>
      <c r="C123" s="185" t="s">
        <v>213</v>
      </c>
      <c r="D123" s="172" t="s">
        <v>108</v>
      </c>
      <c r="E123" s="173">
        <v>87</v>
      </c>
      <c r="F123" s="174"/>
      <c r="G123" s="175">
        <f>ROUND(E123*F123,2)</f>
        <v>0</v>
      </c>
      <c r="H123" s="174"/>
      <c r="I123" s="175">
        <f>ROUND(E123*H123,2)</f>
        <v>0</v>
      </c>
      <c r="J123" s="174"/>
      <c r="K123" s="175">
        <f>ROUND(E123*J123,2)</f>
        <v>0</v>
      </c>
      <c r="L123" s="175">
        <v>21</v>
      </c>
      <c r="M123" s="175">
        <f>G123*(1+L123/100)</f>
        <v>0</v>
      </c>
      <c r="N123" s="173">
        <v>0</v>
      </c>
      <c r="O123" s="173">
        <f>ROUND(E123*N123,2)</f>
        <v>0</v>
      </c>
      <c r="P123" s="173">
        <v>0</v>
      </c>
      <c r="Q123" s="173">
        <f>ROUND(E123*P123,2)</f>
        <v>0</v>
      </c>
      <c r="R123" s="175"/>
      <c r="S123" s="175" t="s">
        <v>109</v>
      </c>
      <c r="T123" s="175" t="s">
        <v>110</v>
      </c>
      <c r="U123" s="175">
        <v>1.7999999999999999E-2</v>
      </c>
      <c r="V123" s="175">
        <f>ROUND(E123*U123,2)</f>
        <v>1.57</v>
      </c>
      <c r="W123" s="175"/>
      <c r="X123" s="176" t="s">
        <v>111</v>
      </c>
      <c r="Y123" s="157" t="s">
        <v>112</v>
      </c>
      <c r="Z123" s="147"/>
      <c r="AA123" s="147"/>
      <c r="AB123" s="147"/>
      <c r="AC123" s="147"/>
      <c r="AD123" s="147"/>
      <c r="AE123" s="147"/>
      <c r="AF123" s="147"/>
      <c r="AG123" s="147" t="s">
        <v>113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hidden="1" outlineLevel="2" x14ac:dyDescent="0.2">
      <c r="A124" s="154"/>
      <c r="B124" s="155"/>
      <c r="C124" s="186" t="s">
        <v>315</v>
      </c>
      <c r="D124" s="158"/>
      <c r="E124" s="159">
        <v>87</v>
      </c>
      <c r="F124" s="157"/>
      <c r="G124" s="157"/>
      <c r="H124" s="157"/>
      <c r="I124" s="157"/>
      <c r="J124" s="157"/>
      <c r="K124" s="157"/>
      <c r="L124" s="157"/>
      <c r="M124" s="157"/>
      <c r="N124" s="156"/>
      <c r="O124" s="156"/>
      <c r="P124" s="156"/>
      <c r="Q124" s="156"/>
      <c r="R124" s="157"/>
      <c r="S124" s="157"/>
      <c r="T124" s="157"/>
      <c r="U124" s="157"/>
      <c r="V124" s="157"/>
      <c r="W124" s="157"/>
      <c r="X124" s="157"/>
      <c r="Y124" s="157"/>
      <c r="Z124" s="147"/>
      <c r="AA124" s="147"/>
      <c r="AB124" s="147"/>
      <c r="AC124" s="147"/>
      <c r="AD124" s="147"/>
      <c r="AE124" s="147"/>
      <c r="AF124" s="147"/>
      <c r="AG124" s="147" t="s">
        <v>115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idden="1" outlineLevel="3" x14ac:dyDescent="0.2">
      <c r="A125" s="154"/>
      <c r="B125" s="155"/>
      <c r="C125" s="187" t="s">
        <v>126</v>
      </c>
      <c r="D125" s="160"/>
      <c r="E125" s="161">
        <v>87</v>
      </c>
      <c r="F125" s="157"/>
      <c r="G125" s="157"/>
      <c r="H125" s="157"/>
      <c r="I125" s="157"/>
      <c r="J125" s="157"/>
      <c r="K125" s="157"/>
      <c r="L125" s="157"/>
      <c r="M125" s="157"/>
      <c r="N125" s="156"/>
      <c r="O125" s="156"/>
      <c r="P125" s="156"/>
      <c r="Q125" s="156"/>
      <c r="R125" s="157"/>
      <c r="S125" s="157"/>
      <c r="T125" s="157"/>
      <c r="U125" s="157"/>
      <c r="V125" s="157"/>
      <c r="W125" s="157"/>
      <c r="X125" s="157"/>
      <c r="Y125" s="157"/>
      <c r="Z125" s="147"/>
      <c r="AA125" s="147"/>
      <c r="AB125" s="147"/>
      <c r="AC125" s="147"/>
      <c r="AD125" s="147"/>
      <c r="AE125" s="147"/>
      <c r="AF125" s="147"/>
      <c r="AG125" s="147" t="s">
        <v>115</v>
      </c>
      <c r="AH125" s="147">
        <v>1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ht="25.5" x14ac:dyDescent="0.2">
      <c r="A126" s="163" t="s">
        <v>104</v>
      </c>
      <c r="B126" s="164" t="s">
        <v>63</v>
      </c>
      <c r="C126" s="184" t="s">
        <v>64</v>
      </c>
      <c r="D126" s="165"/>
      <c r="E126" s="166"/>
      <c r="F126" s="167"/>
      <c r="G126" s="167">
        <f>SUMIF(AG127:AG130,"&lt;&gt;NOR",G127:G130)</f>
        <v>0</v>
      </c>
      <c r="H126" s="167"/>
      <c r="I126" s="167">
        <f>SUM(I127:I130)</f>
        <v>0</v>
      </c>
      <c r="J126" s="167"/>
      <c r="K126" s="167">
        <f>SUM(K127:K130)</f>
        <v>0</v>
      </c>
      <c r="L126" s="167"/>
      <c r="M126" s="167">
        <f>SUM(M127:M130)</f>
        <v>0</v>
      </c>
      <c r="N126" s="166"/>
      <c r="O126" s="166">
        <f>SUM(O127:O130)</f>
        <v>0</v>
      </c>
      <c r="P126" s="166"/>
      <c r="Q126" s="166">
        <f>SUM(Q127:Q130)</f>
        <v>0</v>
      </c>
      <c r="R126" s="167"/>
      <c r="S126" s="167"/>
      <c r="T126" s="167"/>
      <c r="U126" s="167"/>
      <c r="V126" s="167">
        <f>SUM(V127:V130)</f>
        <v>0</v>
      </c>
      <c r="W126" s="167"/>
      <c r="X126" s="168"/>
      <c r="Y126" s="162"/>
      <c r="AG126" t="s">
        <v>105</v>
      </c>
    </row>
    <row r="127" spans="1:60" ht="22.5" outlineLevel="1" x14ac:dyDescent="0.2">
      <c r="A127" s="177">
        <v>21</v>
      </c>
      <c r="B127" s="178" t="s">
        <v>214</v>
      </c>
      <c r="C127" s="188" t="s">
        <v>215</v>
      </c>
      <c r="D127" s="179" t="s">
        <v>193</v>
      </c>
      <c r="E127" s="180">
        <v>1</v>
      </c>
      <c r="F127" s="181"/>
      <c r="G127" s="182">
        <f>ROUND(E127*F127,2)</f>
        <v>0</v>
      </c>
      <c r="H127" s="181"/>
      <c r="I127" s="182">
        <f>ROUND(E127*H127,2)</f>
        <v>0</v>
      </c>
      <c r="J127" s="181"/>
      <c r="K127" s="182">
        <f>ROUND(E127*J127,2)</f>
        <v>0</v>
      </c>
      <c r="L127" s="182">
        <v>21</v>
      </c>
      <c r="M127" s="182">
        <f>G127*(1+L127/100)</f>
        <v>0</v>
      </c>
      <c r="N127" s="180">
        <v>0</v>
      </c>
      <c r="O127" s="180">
        <f>ROUND(E127*N127,2)</f>
        <v>0</v>
      </c>
      <c r="P127" s="180">
        <v>0</v>
      </c>
      <c r="Q127" s="180">
        <f>ROUND(E127*P127,2)</f>
        <v>0</v>
      </c>
      <c r="R127" s="182"/>
      <c r="S127" s="182" t="s">
        <v>109</v>
      </c>
      <c r="T127" s="182" t="s">
        <v>110</v>
      </c>
      <c r="U127" s="182">
        <v>0</v>
      </c>
      <c r="V127" s="182">
        <f>ROUND(E127*U127,2)</f>
        <v>0</v>
      </c>
      <c r="W127" s="182"/>
      <c r="X127" s="183" t="s">
        <v>111</v>
      </c>
      <c r="Y127" s="157" t="s">
        <v>112</v>
      </c>
      <c r="Z127" s="147"/>
      <c r="AA127" s="147"/>
      <c r="AB127" s="147"/>
      <c r="AC127" s="147"/>
      <c r="AD127" s="147"/>
      <c r="AE127" s="147"/>
      <c r="AF127" s="147"/>
      <c r="AG127" s="147" t="s">
        <v>113</v>
      </c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77">
        <v>22</v>
      </c>
      <c r="B128" s="178" t="s">
        <v>216</v>
      </c>
      <c r="C128" s="188" t="s">
        <v>217</v>
      </c>
      <c r="D128" s="179" t="s">
        <v>218</v>
      </c>
      <c r="E128" s="180">
        <v>1</v>
      </c>
      <c r="F128" s="181"/>
      <c r="G128" s="182">
        <f>ROUND(E128*F128,2)</f>
        <v>0</v>
      </c>
      <c r="H128" s="181"/>
      <c r="I128" s="182">
        <f>ROUND(E128*H128,2)</f>
        <v>0</v>
      </c>
      <c r="J128" s="181"/>
      <c r="K128" s="182">
        <f>ROUND(E128*J128,2)</f>
        <v>0</v>
      </c>
      <c r="L128" s="182">
        <v>21</v>
      </c>
      <c r="M128" s="182">
        <f>G128*(1+L128/100)</f>
        <v>0</v>
      </c>
      <c r="N128" s="180">
        <v>0</v>
      </c>
      <c r="O128" s="180">
        <f>ROUND(E128*N128,2)</f>
        <v>0</v>
      </c>
      <c r="P128" s="180">
        <v>0</v>
      </c>
      <c r="Q128" s="180">
        <f>ROUND(E128*P128,2)</f>
        <v>0</v>
      </c>
      <c r="R128" s="182"/>
      <c r="S128" s="182" t="s">
        <v>109</v>
      </c>
      <c r="T128" s="182" t="s">
        <v>110</v>
      </c>
      <c r="U128" s="182">
        <v>0</v>
      </c>
      <c r="V128" s="182">
        <f>ROUND(E128*U128,2)</f>
        <v>0</v>
      </c>
      <c r="W128" s="182"/>
      <c r="X128" s="183" t="s">
        <v>111</v>
      </c>
      <c r="Y128" s="157" t="s">
        <v>112</v>
      </c>
      <c r="Z128" s="147"/>
      <c r="AA128" s="147"/>
      <c r="AB128" s="147"/>
      <c r="AC128" s="147"/>
      <c r="AD128" s="147"/>
      <c r="AE128" s="147"/>
      <c r="AF128" s="147"/>
      <c r="AG128" s="147" t="s">
        <v>113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">
      <c r="A129" s="177">
        <v>23</v>
      </c>
      <c r="B129" s="178" t="s">
        <v>220</v>
      </c>
      <c r="C129" s="188" t="s">
        <v>221</v>
      </c>
      <c r="D129" s="179" t="s">
        <v>193</v>
      </c>
      <c r="E129" s="180">
        <v>1</v>
      </c>
      <c r="F129" s="181"/>
      <c r="G129" s="182">
        <f>ROUND(E129*F129,2)</f>
        <v>0</v>
      </c>
      <c r="H129" s="181"/>
      <c r="I129" s="182">
        <f>ROUND(E129*H129,2)</f>
        <v>0</v>
      </c>
      <c r="J129" s="181"/>
      <c r="K129" s="182">
        <f>ROUND(E129*J129,2)</f>
        <v>0</v>
      </c>
      <c r="L129" s="182">
        <v>21</v>
      </c>
      <c r="M129" s="182">
        <f>G129*(1+L129/100)</f>
        <v>0</v>
      </c>
      <c r="N129" s="180">
        <v>0</v>
      </c>
      <c r="O129" s="180">
        <f>ROUND(E129*N129,2)</f>
        <v>0</v>
      </c>
      <c r="P129" s="180">
        <v>0</v>
      </c>
      <c r="Q129" s="180">
        <f>ROUND(E129*P129,2)</f>
        <v>0</v>
      </c>
      <c r="R129" s="182"/>
      <c r="S129" s="182" t="s">
        <v>109</v>
      </c>
      <c r="T129" s="182" t="s">
        <v>110</v>
      </c>
      <c r="U129" s="182">
        <v>0</v>
      </c>
      <c r="V129" s="182">
        <f>ROUND(E129*U129,2)</f>
        <v>0</v>
      </c>
      <c r="W129" s="182"/>
      <c r="X129" s="183" t="s">
        <v>111</v>
      </c>
      <c r="Y129" s="157" t="s">
        <v>112</v>
      </c>
      <c r="Z129" s="147"/>
      <c r="AA129" s="147"/>
      <c r="AB129" s="147"/>
      <c r="AC129" s="147"/>
      <c r="AD129" s="147"/>
      <c r="AE129" s="147"/>
      <c r="AF129" s="147"/>
      <c r="AG129" s="147" t="s">
        <v>113</v>
      </c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77">
        <v>24</v>
      </c>
      <c r="B130" s="178" t="s">
        <v>222</v>
      </c>
      <c r="C130" s="188" t="s">
        <v>223</v>
      </c>
      <c r="D130" s="179" t="s">
        <v>193</v>
      </c>
      <c r="E130" s="180">
        <v>1</v>
      </c>
      <c r="F130" s="181"/>
      <c r="G130" s="182">
        <f>ROUND(E130*F130,2)</f>
        <v>0</v>
      </c>
      <c r="H130" s="181"/>
      <c r="I130" s="182">
        <f>ROUND(E130*H130,2)</f>
        <v>0</v>
      </c>
      <c r="J130" s="181"/>
      <c r="K130" s="182">
        <f>ROUND(E130*J130,2)</f>
        <v>0</v>
      </c>
      <c r="L130" s="182">
        <v>21</v>
      </c>
      <c r="M130" s="182">
        <f>G130*(1+L130/100)</f>
        <v>0</v>
      </c>
      <c r="N130" s="180">
        <v>0</v>
      </c>
      <c r="O130" s="180">
        <f>ROUND(E130*N130,2)</f>
        <v>0</v>
      </c>
      <c r="P130" s="180">
        <v>0</v>
      </c>
      <c r="Q130" s="180">
        <f>ROUND(E130*P130,2)</f>
        <v>0</v>
      </c>
      <c r="R130" s="182"/>
      <c r="S130" s="182" t="s">
        <v>109</v>
      </c>
      <c r="T130" s="182" t="s">
        <v>110</v>
      </c>
      <c r="U130" s="182">
        <v>0</v>
      </c>
      <c r="V130" s="182">
        <f>ROUND(E130*U130,2)</f>
        <v>0</v>
      </c>
      <c r="W130" s="182"/>
      <c r="X130" s="183" t="s">
        <v>111</v>
      </c>
      <c r="Y130" s="157" t="s">
        <v>112</v>
      </c>
      <c r="Z130" s="147"/>
      <c r="AA130" s="147"/>
      <c r="AB130" s="147"/>
      <c r="AC130" s="147"/>
      <c r="AD130" s="147"/>
      <c r="AE130" s="147"/>
      <c r="AF130" s="147"/>
      <c r="AG130" s="147" t="s">
        <v>113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x14ac:dyDescent="0.2">
      <c r="A131" s="163" t="s">
        <v>104</v>
      </c>
      <c r="B131" s="164" t="s">
        <v>65</v>
      </c>
      <c r="C131" s="184" t="s">
        <v>66</v>
      </c>
      <c r="D131" s="165"/>
      <c r="E131" s="166"/>
      <c r="F131" s="167"/>
      <c r="G131" s="167">
        <f>SUMIF(AG132:AG135,"&lt;&gt;NOR",G132:G135)</f>
        <v>0</v>
      </c>
      <c r="H131" s="167"/>
      <c r="I131" s="167">
        <f>SUM(I132:I135)</f>
        <v>0</v>
      </c>
      <c r="J131" s="167"/>
      <c r="K131" s="167">
        <f>SUM(K132:K135)</f>
        <v>0</v>
      </c>
      <c r="L131" s="167"/>
      <c r="M131" s="167">
        <f>SUM(M132:M135)</f>
        <v>0</v>
      </c>
      <c r="N131" s="166"/>
      <c r="O131" s="166">
        <f>SUM(O132:O135)</f>
        <v>0</v>
      </c>
      <c r="P131" s="166"/>
      <c r="Q131" s="166">
        <f>SUM(Q132:Q135)</f>
        <v>0.83</v>
      </c>
      <c r="R131" s="167"/>
      <c r="S131" s="167"/>
      <c r="T131" s="167"/>
      <c r="U131" s="167"/>
      <c r="V131" s="167">
        <f>SUM(V132:V135)</f>
        <v>15.92</v>
      </c>
      <c r="W131" s="167"/>
      <c r="X131" s="168"/>
      <c r="Y131" s="162"/>
      <c r="AG131" t="s">
        <v>105</v>
      </c>
    </row>
    <row r="132" spans="1:60" outlineLevel="1" collapsed="1" x14ac:dyDescent="0.2">
      <c r="A132" s="170">
        <v>25</v>
      </c>
      <c r="B132" s="171" t="s">
        <v>224</v>
      </c>
      <c r="C132" s="185" t="s">
        <v>225</v>
      </c>
      <c r="D132" s="172" t="s">
        <v>108</v>
      </c>
      <c r="E132" s="173">
        <v>66.323400000000007</v>
      </c>
      <c r="F132" s="174"/>
      <c r="G132" s="175">
        <f>ROUND(E132*F132,2)</f>
        <v>0</v>
      </c>
      <c r="H132" s="174"/>
      <c r="I132" s="175">
        <f>ROUND(E132*H132,2)</f>
        <v>0</v>
      </c>
      <c r="J132" s="174"/>
      <c r="K132" s="175">
        <f>ROUND(E132*J132,2)</f>
        <v>0</v>
      </c>
      <c r="L132" s="175">
        <v>21</v>
      </c>
      <c r="M132" s="175">
        <f>G132*(1+L132/100)</f>
        <v>0</v>
      </c>
      <c r="N132" s="173">
        <v>0</v>
      </c>
      <c r="O132" s="173">
        <f>ROUND(E132*N132,2)</f>
        <v>0</v>
      </c>
      <c r="P132" s="173">
        <v>1.256E-2</v>
      </c>
      <c r="Q132" s="173">
        <f>ROUND(E132*P132,2)</f>
        <v>0.83</v>
      </c>
      <c r="R132" s="175"/>
      <c r="S132" s="175" t="s">
        <v>109</v>
      </c>
      <c r="T132" s="175" t="s">
        <v>110</v>
      </c>
      <c r="U132" s="175">
        <v>0.24</v>
      </c>
      <c r="V132" s="175">
        <f>ROUND(E132*U132,2)</f>
        <v>15.92</v>
      </c>
      <c r="W132" s="175"/>
      <c r="X132" s="176" t="s">
        <v>111</v>
      </c>
      <c r="Y132" s="157" t="s">
        <v>112</v>
      </c>
      <c r="Z132" s="147"/>
      <c r="AA132" s="147"/>
      <c r="AB132" s="147"/>
      <c r="AC132" s="147"/>
      <c r="AD132" s="147"/>
      <c r="AE132" s="147"/>
      <c r="AF132" s="147"/>
      <c r="AG132" s="147" t="s">
        <v>113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idden="1" outlineLevel="2" collapsed="1" x14ac:dyDescent="0.2">
      <c r="A133" s="154"/>
      <c r="B133" s="155"/>
      <c r="C133" s="186" t="s">
        <v>281</v>
      </c>
      <c r="D133" s="158"/>
      <c r="E133" s="159">
        <v>77.84</v>
      </c>
      <c r="F133" s="157"/>
      <c r="G133" s="157"/>
      <c r="H133" s="157"/>
      <c r="I133" s="157"/>
      <c r="J133" s="157"/>
      <c r="K133" s="157"/>
      <c r="L133" s="157"/>
      <c r="M133" s="157"/>
      <c r="N133" s="156"/>
      <c r="O133" s="156"/>
      <c r="P133" s="156"/>
      <c r="Q133" s="156"/>
      <c r="R133" s="157"/>
      <c r="S133" s="157"/>
      <c r="T133" s="157"/>
      <c r="U133" s="157"/>
      <c r="V133" s="157"/>
      <c r="W133" s="157"/>
      <c r="X133" s="157"/>
      <c r="Y133" s="157"/>
      <c r="Z133" s="147"/>
      <c r="AA133" s="147"/>
      <c r="AB133" s="147"/>
      <c r="AC133" s="147"/>
      <c r="AD133" s="147"/>
      <c r="AE133" s="147"/>
      <c r="AF133" s="147"/>
      <c r="AG133" s="147" t="s">
        <v>115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hidden="1" outlineLevel="3" x14ac:dyDescent="0.2">
      <c r="A134" s="154"/>
      <c r="B134" s="155"/>
      <c r="C134" s="186" t="s">
        <v>282</v>
      </c>
      <c r="D134" s="158"/>
      <c r="E134" s="159">
        <v>-11.52</v>
      </c>
      <c r="F134" s="157"/>
      <c r="G134" s="157"/>
      <c r="H134" s="157"/>
      <c r="I134" s="157"/>
      <c r="J134" s="157"/>
      <c r="K134" s="157"/>
      <c r="L134" s="157"/>
      <c r="M134" s="157"/>
      <c r="N134" s="156"/>
      <c r="O134" s="156"/>
      <c r="P134" s="156"/>
      <c r="Q134" s="156"/>
      <c r="R134" s="157"/>
      <c r="S134" s="157"/>
      <c r="T134" s="157"/>
      <c r="U134" s="157"/>
      <c r="V134" s="157"/>
      <c r="W134" s="157"/>
      <c r="X134" s="157"/>
      <c r="Y134" s="157"/>
      <c r="Z134" s="147"/>
      <c r="AA134" s="147"/>
      <c r="AB134" s="147"/>
      <c r="AC134" s="147"/>
      <c r="AD134" s="147"/>
      <c r="AE134" s="147"/>
      <c r="AF134" s="147"/>
      <c r="AG134" s="147" t="s">
        <v>115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hidden="1" outlineLevel="3" x14ac:dyDescent="0.2">
      <c r="A135" s="154"/>
      <c r="B135" s="155"/>
      <c r="C135" s="187" t="s">
        <v>126</v>
      </c>
      <c r="D135" s="160"/>
      <c r="E135" s="161">
        <v>66.319999999999993</v>
      </c>
      <c r="F135" s="157"/>
      <c r="G135" s="157"/>
      <c r="H135" s="157"/>
      <c r="I135" s="157"/>
      <c r="J135" s="157"/>
      <c r="K135" s="157"/>
      <c r="L135" s="157"/>
      <c r="M135" s="157"/>
      <c r="N135" s="156"/>
      <c r="O135" s="156"/>
      <c r="P135" s="156"/>
      <c r="Q135" s="156"/>
      <c r="R135" s="157"/>
      <c r="S135" s="157"/>
      <c r="T135" s="157"/>
      <c r="U135" s="157"/>
      <c r="V135" s="157"/>
      <c r="W135" s="157"/>
      <c r="X135" s="157"/>
      <c r="Y135" s="157"/>
      <c r="Z135" s="147"/>
      <c r="AA135" s="147"/>
      <c r="AB135" s="147"/>
      <c r="AC135" s="147"/>
      <c r="AD135" s="147"/>
      <c r="AE135" s="147"/>
      <c r="AF135" s="147"/>
      <c r="AG135" s="147" t="s">
        <v>115</v>
      </c>
      <c r="AH135" s="147">
        <v>1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x14ac:dyDescent="0.2">
      <c r="A136" s="163" t="s">
        <v>104</v>
      </c>
      <c r="B136" s="164" t="s">
        <v>67</v>
      </c>
      <c r="C136" s="184" t="s">
        <v>68</v>
      </c>
      <c r="D136" s="165"/>
      <c r="E136" s="166"/>
      <c r="F136" s="167"/>
      <c r="G136" s="167">
        <f>SUMIF(AG137:AG137,"&lt;&gt;NOR",G137:G137)</f>
        <v>0</v>
      </c>
      <c r="H136" s="167"/>
      <c r="I136" s="167">
        <f>SUM(I137:I137)</f>
        <v>0</v>
      </c>
      <c r="J136" s="167"/>
      <c r="K136" s="167">
        <f>SUM(K137:K137)</f>
        <v>0</v>
      </c>
      <c r="L136" s="167"/>
      <c r="M136" s="167">
        <f>SUM(M137:M137)</f>
        <v>0</v>
      </c>
      <c r="N136" s="166"/>
      <c r="O136" s="166">
        <f>SUM(O137:O137)</f>
        <v>0</v>
      </c>
      <c r="P136" s="166"/>
      <c r="Q136" s="166">
        <f>SUM(Q137:Q137)</f>
        <v>0</v>
      </c>
      <c r="R136" s="167"/>
      <c r="S136" s="167"/>
      <c r="T136" s="167"/>
      <c r="U136" s="167"/>
      <c r="V136" s="167">
        <f>SUM(V137:V137)</f>
        <v>4.7</v>
      </c>
      <c r="W136" s="167"/>
      <c r="X136" s="168"/>
      <c r="Y136" s="162"/>
      <c r="AG136" t="s">
        <v>105</v>
      </c>
    </row>
    <row r="137" spans="1:60" outlineLevel="1" x14ac:dyDescent="0.2">
      <c r="A137" s="177">
        <v>26</v>
      </c>
      <c r="B137" s="178" t="s">
        <v>229</v>
      </c>
      <c r="C137" s="188" t="s">
        <v>230</v>
      </c>
      <c r="D137" s="179" t="s">
        <v>231</v>
      </c>
      <c r="E137" s="180">
        <v>2.5099300000000002</v>
      </c>
      <c r="F137" s="181"/>
      <c r="G137" s="182">
        <f>ROUND(E137*F137,2)</f>
        <v>0</v>
      </c>
      <c r="H137" s="181"/>
      <c r="I137" s="182">
        <f>ROUND(E137*H137,2)</f>
        <v>0</v>
      </c>
      <c r="J137" s="181"/>
      <c r="K137" s="182">
        <f>ROUND(E137*J137,2)</f>
        <v>0</v>
      </c>
      <c r="L137" s="182">
        <v>21</v>
      </c>
      <c r="M137" s="182">
        <f>G137*(1+L137/100)</f>
        <v>0</v>
      </c>
      <c r="N137" s="180">
        <v>0</v>
      </c>
      <c r="O137" s="180">
        <f>ROUND(E137*N137,2)</f>
        <v>0</v>
      </c>
      <c r="P137" s="180">
        <v>0</v>
      </c>
      <c r="Q137" s="180">
        <f>ROUND(E137*P137,2)</f>
        <v>0</v>
      </c>
      <c r="R137" s="182"/>
      <c r="S137" s="182" t="s">
        <v>109</v>
      </c>
      <c r="T137" s="182" t="s">
        <v>110</v>
      </c>
      <c r="U137" s="182">
        <v>1.8720000000000001</v>
      </c>
      <c r="V137" s="182">
        <f>ROUND(E137*U137,2)</f>
        <v>4.7</v>
      </c>
      <c r="W137" s="182"/>
      <c r="X137" s="183" t="s">
        <v>111</v>
      </c>
      <c r="Y137" s="157" t="s">
        <v>112</v>
      </c>
      <c r="Z137" s="147"/>
      <c r="AA137" s="147"/>
      <c r="AB137" s="147"/>
      <c r="AC137" s="147"/>
      <c r="AD137" s="147"/>
      <c r="AE137" s="147"/>
      <c r="AF137" s="147"/>
      <c r="AG137" s="147" t="s">
        <v>232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x14ac:dyDescent="0.2">
      <c r="A138" s="163" t="s">
        <v>104</v>
      </c>
      <c r="B138" s="164" t="s">
        <v>69</v>
      </c>
      <c r="C138" s="184" t="s">
        <v>70</v>
      </c>
      <c r="D138" s="165"/>
      <c r="E138" s="166"/>
      <c r="F138" s="167"/>
      <c r="G138" s="167">
        <f>SUMIF(AG139:AG175,"&lt;&gt;NOR",G139:G175)</f>
        <v>0</v>
      </c>
      <c r="H138" s="167"/>
      <c r="I138" s="167">
        <f>SUM(I139:I175)</f>
        <v>0</v>
      </c>
      <c r="J138" s="167"/>
      <c r="K138" s="167">
        <f>SUM(K139:K175)</f>
        <v>0</v>
      </c>
      <c r="L138" s="167"/>
      <c r="M138" s="167">
        <f>SUM(M139:M175)</f>
        <v>0</v>
      </c>
      <c r="N138" s="166"/>
      <c r="O138" s="166">
        <f>SUM(O139:O175)</f>
        <v>0.04</v>
      </c>
      <c r="P138" s="166"/>
      <c r="Q138" s="166">
        <f>SUM(Q139:Q175)</f>
        <v>0.09</v>
      </c>
      <c r="R138" s="167"/>
      <c r="S138" s="167"/>
      <c r="T138" s="167"/>
      <c r="U138" s="167"/>
      <c r="V138" s="167">
        <f>SUM(V139:V175)</f>
        <v>20.96</v>
      </c>
      <c r="W138" s="167"/>
      <c r="X138" s="168"/>
      <c r="Y138" s="162"/>
      <c r="AG138" t="s">
        <v>105</v>
      </c>
    </row>
    <row r="139" spans="1:60" outlineLevel="1" collapsed="1" x14ac:dyDescent="0.2">
      <c r="A139" s="170">
        <v>27</v>
      </c>
      <c r="B139" s="171" t="s">
        <v>320</v>
      </c>
      <c r="C139" s="185" t="s">
        <v>321</v>
      </c>
      <c r="D139" s="172" t="s">
        <v>131</v>
      </c>
      <c r="E139" s="173">
        <v>8.6999999999999993</v>
      </c>
      <c r="F139" s="174"/>
      <c r="G139" s="175">
        <f>ROUND(E139*F139,2)</f>
        <v>0</v>
      </c>
      <c r="H139" s="174"/>
      <c r="I139" s="175">
        <f>ROUND(E139*H139,2)</f>
        <v>0</v>
      </c>
      <c r="J139" s="174"/>
      <c r="K139" s="175">
        <f>ROUND(E139*J139,2)</f>
        <v>0</v>
      </c>
      <c r="L139" s="175">
        <v>21</v>
      </c>
      <c r="M139" s="175">
        <f>G139*(1+L139/100)</f>
        <v>0</v>
      </c>
      <c r="N139" s="173">
        <v>6.9999999999999994E-5</v>
      </c>
      <c r="O139" s="173">
        <f>ROUND(E139*N139,2)</f>
        <v>0</v>
      </c>
      <c r="P139" s="173">
        <v>0</v>
      </c>
      <c r="Q139" s="173">
        <f>ROUND(E139*P139,2)</f>
        <v>0</v>
      </c>
      <c r="R139" s="175"/>
      <c r="S139" s="175" t="s">
        <v>109</v>
      </c>
      <c r="T139" s="175" t="s">
        <v>110</v>
      </c>
      <c r="U139" s="175">
        <v>0.29727999999999999</v>
      </c>
      <c r="V139" s="175">
        <f>ROUND(E139*U139,2)</f>
        <v>2.59</v>
      </c>
      <c r="W139" s="175"/>
      <c r="X139" s="176" t="s">
        <v>111</v>
      </c>
      <c r="Y139" s="157" t="s">
        <v>112</v>
      </c>
      <c r="Z139" s="147"/>
      <c r="AA139" s="147"/>
      <c r="AB139" s="147"/>
      <c r="AC139" s="147"/>
      <c r="AD139" s="147"/>
      <c r="AE139" s="147"/>
      <c r="AF139" s="147"/>
      <c r="AG139" s="147" t="s">
        <v>113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hidden="1" outlineLevel="2" collapsed="1" x14ac:dyDescent="0.2">
      <c r="A140" s="154"/>
      <c r="B140" s="155"/>
      <c r="C140" s="186" t="s">
        <v>322</v>
      </c>
      <c r="D140" s="158"/>
      <c r="E140" s="159">
        <v>8.6999999999999993</v>
      </c>
      <c r="F140" s="157"/>
      <c r="G140" s="157"/>
      <c r="H140" s="157"/>
      <c r="I140" s="157"/>
      <c r="J140" s="157"/>
      <c r="K140" s="157"/>
      <c r="L140" s="157"/>
      <c r="M140" s="157"/>
      <c r="N140" s="156"/>
      <c r="O140" s="156"/>
      <c r="P140" s="156"/>
      <c r="Q140" s="156"/>
      <c r="R140" s="157"/>
      <c r="S140" s="157"/>
      <c r="T140" s="157"/>
      <c r="U140" s="157"/>
      <c r="V140" s="157"/>
      <c r="W140" s="157"/>
      <c r="X140" s="157"/>
      <c r="Y140" s="157"/>
      <c r="Z140" s="147"/>
      <c r="AA140" s="147"/>
      <c r="AB140" s="147"/>
      <c r="AC140" s="147"/>
      <c r="AD140" s="147"/>
      <c r="AE140" s="147"/>
      <c r="AF140" s="147"/>
      <c r="AG140" s="147" t="s">
        <v>115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hidden="1" outlineLevel="3" x14ac:dyDescent="0.2">
      <c r="A141" s="154"/>
      <c r="B141" s="155"/>
      <c r="C141" s="187" t="s">
        <v>126</v>
      </c>
      <c r="D141" s="160"/>
      <c r="E141" s="161">
        <v>8.6999999999999993</v>
      </c>
      <c r="F141" s="157"/>
      <c r="G141" s="157"/>
      <c r="H141" s="157"/>
      <c r="I141" s="157"/>
      <c r="J141" s="157"/>
      <c r="K141" s="157"/>
      <c r="L141" s="157"/>
      <c r="M141" s="157"/>
      <c r="N141" s="156"/>
      <c r="O141" s="156"/>
      <c r="P141" s="156"/>
      <c r="Q141" s="156"/>
      <c r="R141" s="157"/>
      <c r="S141" s="157"/>
      <c r="T141" s="157"/>
      <c r="U141" s="157"/>
      <c r="V141" s="157"/>
      <c r="W141" s="157"/>
      <c r="X141" s="157"/>
      <c r="Y141" s="157"/>
      <c r="Z141" s="147"/>
      <c r="AA141" s="147"/>
      <c r="AB141" s="147"/>
      <c r="AC141" s="147"/>
      <c r="AD141" s="147"/>
      <c r="AE141" s="147"/>
      <c r="AF141" s="147"/>
      <c r="AG141" s="147" t="s">
        <v>115</v>
      </c>
      <c r="AH141" s="147">
        <v>1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collapsed="1" x14ac:dyDescent="0.2">
      <c r="A142" s="170">
        <v>28</v>
      </c>
      <c r="B142" s="171" t="s">
        <v>233</v>
      </c>
      <c r="C142" s="185" t="s">
        <v>234</v>
      </c>
      <c r="D142" s="172" t="s">
        <v>131</v>
      </c>
      <c r="E142" s="173">
        <v>8.69</v>
      </c>
      <c r="F142" s="174"/>
      <c r="G142" s="175">
        <f>ROUND(E142*F142,2)</f>
        <v>0</v>
      </c>
      <c r="H142" s="174"/>
      <c r="I142" s="175">
        <f>ROUND(E142*H142,2)</f>
        <v>0</v>
      </c>
      <c r="J142" s="174"/>
      <c r="K142" s="175">
        <f>ROUND(E142*J142,2)</f>
        <v>0</v>
      </c>
      <c r="L142" s="175">
        <v>21</v>
      </c>
      <c r="M142" s="175">
        <f>G142*(1+L142/100)</f>
        <v>0</v>
      </c>
      <c r="N142" s="173">
        <v>2.4199999999999998E-3</v>
      </c>
      <c r="O142" s="173">
        <f>ROUND(E142*N142,2)</f>
        <v>0.02</v>
      </c>
      <c r="P142" s="173">
        <v>0</v>
      </c>
      <c r="Q142" s="173">
        <f>ROUND(E142*P142,2)</f>
        <v>0</v>
      </c>
      <c r="R142" s="175"/>
      <c r="S142" s="175" t="s">
        <v>109</v>
      </c>
      <c r="T142" s="175" t="s">
        <v>110</v>
      </c>
      <c r="U142" s="175">
        <v>0.81</v>
      </c>
      <c r="V142" s="175">
        <f>ROUND(E142*U142,2)</f>
        <v>7.04</v>
      </c>
      <c r="W142" s="175"/>
      <c r="X142" s="176" t="s">
        <v>111</v>
      </c>
      <c r="Y142" s="157" t="s">
        <v>112</v>
      </c>
      <c r="Z142" s="147"/>
      <c r="AA142" s="147"/>
      <c r="AB142" s="147"/>
      <c r="AC142" s="147"/>
      <c r="AD142" s="147"/>
      <c r="AE142" s="147"/>
      <c r="AF142" s="147"/>
      <c r="AG142" s="147" t="s">
        <v>113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hidden="1" outlineLevel="2" collapsed="1" x14ac:dyDescent="0.2">
      <c r="A143" s="154"/>
      <c r="B143" s="155"/>
      <c r="C143" s="186" t="s">
        <v>307</v>
      </c>
      <c r="D143" s="158"/>
      <c r="E143" s="159">
        <v>0.95</v>
      </c>
      <c r="F143" s="157"/>
      <c r="G143" s="157"/>
      <c r="H143" s="157"/>
      <c r="I143" s="157"/>
      <c r="J143" s="157"/>
      <c r="K143" s="157"/>
      <c r="L143" s="157"/>
      <c r="M143" s="157"/>
      <c r="N143" s="156"/>
      <c r="O143" s="156"/>
      <c r="P143" s="156"/>
      <c r="Q143" s="156"/>
      <c r="R143" s="157"/>
      <c r="S143" s="157"/>
      <c r="T143" s="157"/>
      <c r="U143" s="157"/>
      <c r="V143" s="157"/>
      <c r="W143" s="157"/>
      <c r="X143" s="157"/>
      <c r="Y143" s="157"/>
      <c r="Z143" s="147"/>
      <c r="AA143" s="147"/>
      <c r="AB143" s="147"/>
      <c r="AC143" s="147"/>
      <c r="AD143" s="147"/>
      <c r="AE143" s="147"/>
      <c r="AF143" s="147"/>
      <c r="AG143" s="147" t="s">
        <v>115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hidden="1" outlineLevel="3" x14ac:dyDescent="0.2">
      <c r="A144" s="154"/>
      <c r="B144" s="155"/>
      <c r="C144" s="186" t="s">
        <v>308</v>
      </c>
      <c r="D144" s="158"/>
      <c r="E144" s="159">
        <v>1.9</v>
      </c>
      <c r="F144" s="157"/>
      <c r="G144" s="157"/>
      <c r="H144" s="157"/>
      <c r="I144" s="157"/>
      <c r="J144" s="157"/>
      <c r="K144" s="157"/>
      <c r="L144" s="157"/>
      <c r="M144" s="157"/>
      <c r="N144" s="156"/>
      <c r="O144" s="156"/>
      <c r="P144" s="156"/>
      <c r="Q144" s="156"/>
      <c r="R144" s="157"/>
      <c r="S144" s="157"/>
      <c r="T144" s="157"/>
      <c r="U144" s="157"/>
      <c r="V144" s="157"/>
      <c r="W144" s="157"/>
      <c r="X144" s="157"/>
      <c r="Y144" s="157"/>
      <c r="Z144" s="147"/>
      <c r="AA144" s="147"/>
      <c r="AB144" s="147"/>
      <c r="AC144" s="147"/>
      <c r="AD144" s="147"/>
      <c r="AE144" s="147"/>
      <c r="AF144" s="147"/>
      <c r="AG144" s="147" t="s">
        <v>115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hidden="1" outlineLevel="3" x14ac:dyDescent="0.2">
      <c r="A145" s="154"/>
      <c r="B145" s="155"/>
      <c r="C145" s="186" t="s">
        <v>309</v>
      </c>
      <c r="D145" s="158"/>
      <c r="E145" s="159">
        <v>1.32</v>
      </c>
      <c r="F145" s="157"/>
      <c r="G145" s="157"/>
      <c r="H145" s="157"/>
      <c r="I145" s="157"/>
      <c r="J145" s="157"/>
      <c r="K145" s="157"/>
      <c r="L145" s="157"/>
      <c r="M145" s="157"/>
      <c r="N145" s="156"/>
      <c r="O145" s="156"/>
      <c r="P145" s="156"/>
      <c r="Q145" s="156"/>
      <c r="R145" s="157"/>
      <c r="S145" s="157"/>
      <c r="T145" s="157"/>
      <c r="U145" s="157"/>
      <c r="V145" s="157"/>
      <c r="W145" s="157"/>
      <c r="X145" s="157"/>
      <c r="Y145" s="157"/>
      <c r="Z145" s="147"/>
      <c r="AA145" s="147"/>
      <c r="AB145" s="147"/>
      <c r="AC145" s="147"/>
      <c r="AD145" s="147"/>
      <c r="AE145" s="147"/>
      <c r="AF145" s="147"/>
      <c r="AG145" s="147" t="s">
        <v>115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hidden="1" outlineLevel="3" x14ac:dyDescent="0.2">
      <c r="A146" s="154"/>
      <c r="B146" s="155"/>
      <c r="C146" s="186" t="s">
        <v>310</v>
      </c>
      <c r="D146" s="158"/>
      <c r="E146" s="159">
        <v>1.18</v>
      </c>
      <c r="F146" s="157"/>
      <c r="G146" s="157"/>
      <c r="H146" s="157"/>
      <c r="I146" s="157"/>
      <c r="J146" s="157"/>
      <c r="K146" s="157"/>
      <c r="L146" s="157"/>
      <c r="M146" s="157"/>
      <c r="N146" s="156"/>
      <c r="O146" s="156"/>
      <c r="P146" s="156"/>
      <c r="Q146" s="156"/>
      <c r="R146" s="157"/>
      <c r="S146" s="157"/>
      <c r="T146" s="157"/>
      <c r="U146" s="157"/>
      <c r="V146" s="157"/>
      <c r="W146" s="157"/>
      <c r="X146" s="157"/>
      <c r="Y146" s="157"/>
      <c r="Z146" s="147"/>
      <c r="AA146" s="147"/>
      <c r="AB146" s="147"/>
      <c r="AC146" s="147"/>
      <c r="AD146" s="147"/>
      <c r="AE146" s="147"/>
      <c r="AF146" s="147"/>
      <c r="AG146" s="147" t="s">
        <v>115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hidden="1" outlineLevel="3" x14ac:dyDescent="0.2">
      <c r="A147" s="154"/>
      <c r="B147" s="155"/>
      <c r="C147" s="186" t="s">
        <v>311</v>
      </c>
      <c r="D147" s="158"/>
      <c r="E147" s="159">
        <v>1.34</v>
      </c>
      <c r="F147" s="157"/>
      <c r="G147" s="157"/>
      <c r="H147" s="157"/>
      <c r="I147" s="157"/>
      <c r="J147" s="157"/>
      <c r="K147" s="157"/>
      <c r="L147" s="157"/>
      <c r="M147" s="157"/>
      <c r="N147" s="156"/>
      <c r="O147" s="156"/>
      <c r="P147" s="156"/>
      <c r="Q147" s="156"/>
      <c r="R147" s="157"/>
      <c r="S147" s="157"/>
      <c r="T147" s="157"/>
      <c r="U147" s="157"/>
      <c r="V147" s="157"/>
      <c r="W147" s="157"/>
      <c r="X147" s="157"/>
      <c r="Y147" s="157"/>
      <c r="Z147" s="147"/>
      <c r="AA147" s="147"/>
      <c r="AB147" s="147"/>
      <c r="AC147" s="147"/>
      <c r="AD147" s="147"/>
      <c r="AE147" s="147"/>
      <c r="AF147" s="147"/>
      <c r="AG147" s="147" t="s">
        <v>115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hidden="1" outlineLevel="3" x14ac:dyDescent="0.2">
      <c r="A148" s="154"/>
      <c r="B148" s="155"/>
      <c r="C148" s="186" t="s">
        <v>312</v>
      </c>
      <c r="D148" s="158"/>
      <c r="E148" s="159">
        <v>1</v>
      </c>
      <c r="F148" s="157"/>
      <c r="G148" s="157"/>
      <c r="H148" s="157"/>
      <c r="I148" s="157"/>
      <c r="J148" s="157"/>
      <c r="K148" s="157"/>
      <c r="L148" s="157"/>
      <c r="M148" s="157"/>
      <c r="N148" s="156"/>
      <c r="O148" s="156"/>
      <c r="P148" s="156"/>
      <c r="Q148" s="156"/>
      <c r="R148" s="157"/>
      <c r="S148" s="157"/>
      <c r="T148" s="157"/>
      <c r="U148" s="157"/>
      <c r="V148" s="157"/>
      <c r="W148" s="157"/>
      <c r="X148" s="157"/>
      <c r="Y148" s="157"/>
      <c r="Z148" s="147"/>
      <c r="AA148" s="147"/>
      <c r="AB148" s="147"/>
      <c r="AC148" s="147"/>
      <c r="AD148" s="147"/>
      <c r="AE148" s="147"/>
      <c r="AF148" s="147"/>
      <c r="AG148" s="147" t="s">
        <v>115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hidden="1" outlineLevel="3" x14ac:dyDescent="0.2">
      <c r="A149" s="154"/>
      <c r="B149" s="155"/>
      <c r="C149" s="186" t="s">
        <v>312</v>
      </c>
      <c r="D149" s="158"/>
      <c r="E149" s="159">
        <v>1</v>
      </c>
      <c r="F149" s="157"/>
      <c r="G149" s="157"/>
      <c r="H149" s="157"/>
      <c r="I149" s="157"/>
      <c r="J149" s="157"/>
      <c r="K149" s="157"/>
      <c r="L149" s="157"/>
      <c r="M149" s="157"/>
      <c r="N149" s="156"/>
      <c r="O149" s="156"/>
      <c r="P149" s="156"/>
      <c r="Q149" s="156"/>
      <c r="R149" s="157"/>
      <c r="S149" s="157"/>
      <c r="T149" s="157"/>
      <c r="U149" s="157"/>
      <c r="V149" s="157"/>
      <c r="W149" s="157"/>
      <c r="X149" s="157"/>
      <c r="Y149" s="157"/>
      <c r="Z149" s="147"/>
      <c r="AA149" s="147"/>
      <c r="AB149" s="147"/>
      <c r="AC149" s="147"/>
      <c r="AD149" s="147"/>
      <c r="AE149" s="147"/>
      <c r="AF149" s="147"/>
      <c r="AG149" s="147" t="s">
        <v>115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hidden="1" outlineLevel="3" x14ac:dyDescent="0.2">
      <c r="A150" s="154"/>
      <c r="B150" s="155"/>
      <c r="C150" s="187" t="s">
        <v>126</v>
      </c>
      <c r="D150" s="160"/>
      <c r="E150" s="161">
        <v>8.69</v>
      </c>
      <c r="F150" s="157"/>
      <c r="G150" s="157"/>
      <c r="H150" s="157"/>
      <c r="I150" s="157"/>
      <c r="J150" s="157"/>
      <c r="K150" s="157"/>
      <c r="L150" s="157"/>
      <c r="M150" s="157"/>
      <c r="N150" s="156"/>
      <c r="O150" s="156"/>
      <c r="P150" s="156"/>
      <c r="Q150" s="156"/>
      <c r="R150" s="157"/>
      <c r="S150" s="157"/>
      <c r="T150" s="157"/>
      <c r="U150" s="157"/>
      <c r="V150" s="157"/>
      <c r="W150" s="157"/>
      <c r="X150" s="157"/>
      <c r="Y150" s="157"/>
      <c r="Z150" s="147"/>
      <c r="AA150" s="147"/>
      <c r="AB150" s="147"/>
      <c r="AC150" s="147"/>
      <c r="AD150" s="147"/>
      <c r="AE150" s="147"/>
      <c r="AF150" s="147"/>
      <c r="AG150" s="147" t="s">
        <v>115</v>
      </c>
      <c r="AH150" s="147">
        <v>1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collapsed="1" x14ac:dyDescent="0.2">
      <c r="A151" s="170">
        <v>29</v>
      </c>
      <c r="B151" s="171" t="s">
        <v>235</v>
      </c>
      <c r="C151" s="185" t="s">
        <v>236</v>
      </c>
      <c r="D151" s="172" t="s">
        <v>131</v>
      </c>
      <c r="E151" s="173">
        <v>19.100000000000001</v>
      </c>
      <c r="F151" s="174"/>
      <c r="G151" s="175">
        <f>ROUND(E151*F151,2)</f>
        <v>0</v>
      </c>
      <c r="H151" s="174"/>
      <c r="I151" s="175">
        <f>ROUND(E151*H151,2)</f>
        <v>0</v>
      </c>
      <c r="J151" s="174"/>
      <c r="K151" s="175">
        <f>ROUND(E151*J151,2)</f>
        <v>0</v>
      </c>
      <c r="L151" s="175">
        <v>21</v>
      </c>
      <c r="M151" s="175">
        <f>G151*(1+L151/100)</f>
        <v>0</v>
      </c>
      <c r="N151" s="173">
        <v>8.8999999999999995E-4</v>
      </c>
      <c r="O151" s="173">
        <f>ROUND(E151*N151,2)</f>
        <v>0.02</v>
      </c>
      <c r="P151" s="173">
        <v>0</v>
      </c>
      <c r="Q151" s="173">
        <f>ROUND(E151*P151,2)</f>
        <v>0</v>
      </c>
      <c r="R151" s="175"/>
      <c r="S151" s="175" t="s">
        <v>109</v>
      </c>
      <c r="T151" s="175" t="s">
        <v>110</v>
      </c>
      <c r="U151" s="175">
        <v>0.37</v>
      </c>
      <c r="V151" s="175">
        <f>ROUND(E151*U151,2)</f>
        <v>7.07</v>
      </c>
      <c r="W151" s="175"/>
      <c r="X151" s="176" t="s">
        <v>111</v>
      </c>
      <c r="Y151" s="157" t="s">
        <v>112</v>
      </c>
      <c r="Z151" s="147"/>
      <c r="AA151" s="147"/>
      <c r="AB151" s="147"/>
      <c r="AC151" s="147"/>
      <c r="AD151" s="147"/>
      <c r="AE151" s="147"/>
      <c r="AF151" s="147"/>
      <c r="AG151" s="147" t="s">
        <v>113</v>
      </c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hidden="1" outlineLevel="2" collapsed="1" x14ac:dyDescent="0.2">
      <c r="A152" s="154"/>
      <c r="B152" s="155"/>
      <c r="C152" s="186" t="s">
        <v>323</v>
      </c>
      <c r="D152" s="158"/>
      <c r="E152" s="159">
        <v>19.100000000000001</v>
      </c>
      <c r="F152" s="157"/>
      <c r="G152" s="157"/>
      <c r="H152" s="157"/>
      <c r="I152" s="157"/>
      <c r="J152" s="157"/>
      <c r="K152" s="157"/>
      <c r="L152" s="157"/>
      <c r="M152" s="157"/>
      <c r="N152" s="156"/>
      <c r="O152" s="156"/>
      <c r="P152" s="156"/>
      <c r="Q152" s="156"/>
      <c r="R152" s="157"/>
      <c r="S152" s="157"/>
      <c r="T152" s="157"/>
      <c r="U152" s="157"/>
      <c r="V152" s="157"/>
      <c r="W152" s="157"/>
      <c r="X152" s="157"/>
      <c r="Y152" s="157"/>
      <c r="Z152" s="147"/>
      <c r="AA152" s="147"/>
      <c r="AB152" s="147"/>
      <c r="AC152" s="147"/>
      <c r="AD152" s="147"/>
      <c r="AE152" s="147"/>
      <c r="AF152" s="147"/>
      <c r="AG152" s="147" t="s">
        <v>115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idden="1" outlineLevel="3" x14ac:dyDescent="0.2">
      <c r="A153" s="154"/>
      <c r="B153" s="155"/>
      <c r="C153" s="187" t="s">
        <v>126</v>
      </c>
      <c r="D153" s="160"/>
      <c r="E153" s="161">
        <v>19.100000000000001</v>
      </c>
      <c r="F153" s="157"/>
      <c r="G153" s="157"/>
      <c r="H153" s="157"/>
      <c r="I153" s="157"/>
      <c r="J153" s="157"/>
      <c r="K153" s="157"/>
      <c r="L153" s="157"/>
      <c r="M153" s="157"/>
      <c r="N153" s="156"/>
      <c r="O153" s="156"/>
      <c r="P153" s="156"/>
      <c r="Q153" s="156"/>
      <c r="R153" s="157"/>
      <c r="S153" s="157"/>
      <c r="T153" s="157"/>
      <c r="U153" s="157"/>
      <c r="V153" s="157"/>
      <c r="W153" s="157"/>
      <c r="X153" s="157"/>
      <c r="Y153" s="157"/>
      <c r="Z153" s="147"/>
      <c r="AA153" s="147"/>
      <c r="AB153" s="147"/>
      <c r="AC153" s="147"/>
      <c r="AD153" s="147"/>
      <c r="AE153" s="147"/>
      <c r="AF153" s="147"/>
      <c r="AG153" s="147" t="s">
        <v>115</v>
      </c>
      <c r="AH153" s="147">
        <v>1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collapsed="1" x14ac:dyDescent="0.2">
      <c r="A154" s="170">
        <v>30</v>
      </c>
      <c r="B154" s="171" t="s">
        <v>324</v>
      </c>
      <c r="C154" s="185" t="s">
        <v>325</v>
      </c>
      <c r="D154" s="172" t="s">
        <v>131</v>
      </c>
      <c r="E154" s="173">
        <v>2.8</v>
      </c>
      <c r="F154" s="174"/>
      <c r="G154" s="175">
        <f>ROUND(E154*F154,2)</f>
        <v>0</v>
      </c>
      <c r="H154" s="174"/>
      <c r="I154" s="175">
        <f>ROUND(E154*H154,2)</f>
        <v>0</v>
      </c>
      <c r="J154" s="174"/>
      <c r="K154" s="175">
        <f>ROUND(E154*J154,2)</f>
        <v>0</v>
      </c>
      <c r="L154" s="175">
        <v>21</v>
      </c>
      <c r="M154" s="175">
        <f>G154*(1+L154/100)</f>
        <v>0</v>
      </c>
      <c r="N154" s="173">
        <v>5.0000000000000002E-5</v>
      </c>
      <c r="O154" s="173">
        <f>ROUND(E154*N154,2)</f>
        <v>0</v>
      </c>
      <c r="P154" s="173">
        <v>0</v>
      </c>
      <c r="Q154" s="173">
        <f>ROUND(E154*P154,2)</f>
        <v>0</v>
      </c>
      <c r="R154" s="175"/>
      <c r="S154" s="175" t="s">
        <v>109</v>
      </c>
      <c r="T154" s="175" t="s">
        <v>110</v>
      </c>
      <c r="U154" s="175">
        <v>0.28210000000000002</v>
      </c>
      <c r="V154" s="175">
        <f>ROUND(E154*U154,2)</f>
        <v>0.79</v>
      </c>
      <c r="W154" s="175"/>
      <c r="X154" s="176" t="s">
        <v>111</v>
      </c>
      <c r="Y154" s="157" t="s">
        <v>112</v>
      </c>
      <c r="Z154" s="147"/>
      <c r="AA154" s="147"/>
      <c r="AB154" s="147"/>
      <c r="AC154" s="147"/>
      <c r="AD154" s="147"/>
      <c r="AE154" s="147"/>
      <c r="AF154" s="147"/>
      <c r="AG154" s="147" t="s">
        <v>113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hidden="1" outlineLevel="2" collapsed="1" x14ac:dyDescent="0.2">
      <c r="A155" s="154"/>
      <c r="B155" s="155"/>
      <c r="C155" s="186" t="s">
        <v>326</v>
      </c>
      <c r="D155" s="158"/>
      <c r="E155" s="159">
        <v>2.8</v>
      </c>
      <c r="F155" s="157"/>
      <c r="G155" s="157"/>
      <c r="H155" s="157"/>
      <c r="I155" s="157"/>
      <c r="J155" s="157"/>
      <c r="K155" s="157"/>
      <c r="L155" s="157"/>
      <c r="M155" s="157"/>
      <c r="N155" s="156"/>
      <c r="O155" s="156"/>
      <c r="P155" s="156"/>
      <c r="Q155" s="156"/>
      <c r="R155" s="157"/>
      <c r="S155" s="157"/>
      <c r="T155" s="157"/>
      <c r="U155" s="157"/>
      <c r="V155" s="157"/>
      <c r="W155" s="157"/>
      <c r="X155" s="157"/>
      <c r="Y155" s="157"/>
      <c r="Z155" s="147"/>
      <c r="AA155" s="147"/>
      <c r="AB155" s="147"/>
      <c r="AC155" s="147"/>
      <c r="AD155" s="147"/>
      <c r="AE155" s="147"/>
      <c r="AF155" s="147"/>
      <c r="AG155" s="147" t="s">
        <v>115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hidden="1" outlineLevel="3" x14ac:dyDescent="0.2">
      <c r="A156" s="154"/>
      <c r="B156" s="155"/>
      <c r="C156" s="187" t="s">
        <v>126</v>
      </c>
      <c r="D156" s="160"/>
      <c r="E156" s="161">
        <v>2.8</v>
      </c>
      <c r="F156" s="157"/>
      <c r="G156" s="157"/>
      <c r="H156" s="157"/>
      <c r="I156" s="157"/>
      <c r="J156" s="157"/>
      <c r="K156" s="157"/>
      <c r="L156" s="157"/>
      <c r="M156" s="157"/>
      <c r="N156" s="156"/>
      <c r="O156" s="156"/>
      <c r="P156" s="156"/>
      <c r="Q156" s="156"/>
      <c r="R156" s="157"/>
      <c r="S156" s="157"/>
      <c r="T156" s="157"/>
      <c r="U156" s="157"/>
      <c r="V156" s="157"/>
      <c r="W156" s="157"/>
      <c r="X156" s="157"/>
      <c r="Y156" s="157"/>
      <c r="Z156" s="147"/>
      <c r="AA156" s="147"/>
      <c r="AB156" s="147"/>
      <c r="AC156" s="147"/>
      <c r="AD156" s="147"/>
      <c r="AE156" s="147"/>
      <c r="AF156" s="147"/>
      <c r="AG156" s="147" t="s">
        <v>115</v>
      </c>
      <c r="AH156" s="147">
        <v>1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collapsed="1" x14ac:dyDescent="0.2">
      <c r="A157" s="170">
        <v>31</v>
      </c>
      <c r="B157" s="171" t="s">
        <v>327</v>
      </c>
      <c r="C157" s="185" t="s">
        <v>328</v>
      </c>
      <c r="D157" s="172" t="s">
        <v>131</v>
      </c>
      <c r="E157" s="173">
        <v>8.6999999999999993</v>
      </c>
      <c r="F157" s="174"/>
      <c r="G157" s="175">
        <f>ROUND(E157*F157,2)</f>
        <v>0</v>
      </c>
      <c r="H157" s="174"/>
      <c r="I157" s="175">
        <f>ROUND(E157*H157,2)</f>
        <v>0</v>
      </c>
      <c r="J157" s="174"/>
      <c r="K157" s="175">
        <f>ROUND(E157*J157,2)</f>
        <v>0</v>
      </c>
      <c r="L157" s="175">
        <v>21</v>
      </c>
      <c r="M157" s="175">
        <f>G157*(1+L157/100)</f>
        <v>0</v>
      </c>
      <c r="N157" s="173">
        <v>0</v>
      </c>
      <c r="O157" s="173">
        <f>ROUND(E157*N157,2)</f>
        <v>0</v>
      </c>
      <c r="P157" s="173">
        <v>3.3600000000000001E-3</v>
      </c>
      <c r="Q157" s="173">
        <f>ROUND(E157*P157,2)</f>
        <v>0.03</v>
      </c>
      <c r="R157" s="175"/>
      <c r="S157" s="175" t="s">
        <v>109</v>
      </c>
      <c r="T157" s="175" t="s">
        <v>110</v>
      </c>
      <c r="U157" s="175">
        <v>6.9000000000000006E-2</v>
      </c>
      <c r="V157" s="175">
        <f>ROUND(E157*U157,2)</f>
        <v>0.6</v>
      </c>
      <c r="W157" s="175"/>
      <c r="X157" s="176" t="s">
        <v>111</v>
      </c>
      <c r="Y157" s="157" t="s">
        <v>112</v>
      </c>
      <c r="Z157" s="147"/>
      <c r="AA157" s="147"/>
      <c r="AB157" s="147"/>
      <c r="AC157" s="147"/>
      <c r="AD157" s="147"/>
      <c r="AE157" s="147"/>
      <c r="AF157" s="147"/>
      <c r="AG157" s="147" t="s">
        <v>113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hidden="1" outlineLevel="2" collapsed="1" x14ac:dyDescent="0.2">
      <c r="A158" s="154"/>
      <c r="B158" s="155"/>
      <c r="C158" s="186" t="s">
        <v>322</v>
      </c>
      <c r="D158" s="158"/>
      <c r="E158" s="159">
        <v>8.6999999999999993</v>
      </c>
      <c r="F158" s="157"/>
      <c r="G158" s="157"/>
      <c r="H158" s="157"/>
      <c r="I158" s="157"/>
      <c r="J158" s="157"/>
      <c r="K158" s="157"/>
      <c r="L158" s="157"/>
      <c r="M158" s="157"/>
      <c r="N158" s="156"/>
      <c r="O158" s="156"/>
      <c r="P158" s="156"/>
      <c r="Q158" s="156"/>
      <c r="R158" s="157"/>
      <c r="S158" s="157"/>
      <c r="T158" s="157"/>
      <c r="U158" s="157"/>
      <c r="V158" s="157"/>
      <c r="W158" s="157"/>
      <c r="X158" s="157"/>
      <c r="Y158" s="157"/>
      <c r="Z158" s="147"/>
      <c r="AA158" s="147"/>
      <c r="AB158" s="147"/>
      <c r="AC158" s="147"/>
      <c r="AD158" s="147"/>
      <c r="AE158" s="147"/>
      <c r="AF158" s="147"/>
      <c r="AG158" s="147" t="s">
        <v>115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hidden="1" outlineLevel="3" x14ac:dyDescent="0.2">
      <c r="A159" s="154"/>
      <c r="B159" s="155"/>
      <c r="C159" s="187" t="s">
        <v>126</v>
      </c>
      <c r="D159" s="160"/>
      <c r="E159" s="161">
        <v>8.6999999999999993</v>
      </c>
      <c r="F159" s="157"/>
      <c r="G159" s="157"/>
      <c r="H159" s="157"/>
      <c r="I159" s="157"/>
      <c r="J159" s="157"/>
      <c r="K159" s="157"/>
      <c r="L159" s="157"/>
      <c r="M159" s="157"/>
      <c r="N159" s="156"/>
      <c r="O159" s="156"/>
      <c r="P159" s="156"/>
      <c r="Q159" s="156"/>
      <c r="R159" s="157"/>
      <c r="S159" s="157"/>
      <c r="T159" s="157"/>
      <c r="U159" s="157"/>
      <c r="V159" s="157"/>
      <c r="W159" s="157"/>
      <c r="X159" s="157"/>
      <c r="Y159" s="157"/>
      <c r="Z159" s="147"/>
      <c r="AA159" s="147"/>
      <c r="AB159" s="147"/>
      <c r="AC159" s="147"/>
      <c r="AD159" s="147"/>
      <c r="AE159" s="147"/>
      <c r="AF159" s="147"/>
      <c r="AG159" s="147" t="s">
        <v>115</v>
      </c>
      <c r="AH159" s="147">
        <v>1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ht="22.5" outlineLevel="1" collapsed="1" x14ac:dyDescent="0.2">
      <c r="A160" s="170">
        <v>32</v>
      </c>
      <c r="B160" s="171" t="s">
        <v>238</v>
      </c>
      <c r="C160" s="185" t="s">
        <v>239</v>
      </c>
      <c r="D160" s="172" t="s">
        <v>131</v>
      </c>
      <c r="E160" s="173">
        <v>8.69</v>
      </c>
      <c r="F160" s="174"/>
      <c r="G160" s="175">
        <f>ROUND(E160*F160,2)</f>
        <v>0</v>
      </c>
      <c r="H160" s="174"/>
      <c r="I160" s="175">
        <f>ROUND(E160*H160,2)</f>
        <v>0</v>
      </c>
      <c r="J160" s="174"/>
      <c r="K160" s="175">
        <f>ROUND(E160*J160,2)</f>
        <v>0</v>
      </c>
      <c r="L160" s="175">
        <v>21</v>
      </c>
      <c r="M160" s="175">
        <f>G160*(1+L160/100)</f>
        <v>0</v>
      </c>
      <c r="N160" s="173">
        <v>0</v>
      </c>
      <c r="O160" s="173">
        <f>ROUND(E160*N160,2)</f>
        <v>0</v>
      </c>
      <c r="P160" s="173">
        <v>1.3500000000000001E-3</v>
      </c>
      <c r="Q160" s="173">
        <f>ROUND(E160*P160,2)</f>
        <v>0.01</v>
      </c>
      <c r="R160" s="175"/>
      <c r="S160" s="175" t="s">
        <v>109</v>
      </c>
      <c r="T160" s="175" t="s">
        <v>110</v>
      </c>
      <c r="U160" s="175">
        <v>9.1999999999999998E-2</v>
      </c>
      <c r="V160" s="175">
        <f>ROUND(E160*U160,2)</f>
        <v>0.8</v>
      </c>
      <c r="W160" s="175"/>
      <c r="X160" s="176" t="s">
        <v>111</v>
      </c>
      <c r="Y160" s="157" t="s">
        <v>112</v>
      </c>
      <c r="Z160" s="147"/>
      <c r="AA160" s="147"/>
      <c r="AB160" s="147"/>
      <c r="AC160" s="147"/>
      <c r="AD160" s="147"/>
      <c r="AE160" s="147"/>
      <c r="AF160" s="147"/>
      <c r="AG160" s="147" t="s">
        <v>113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hidden="1" outlineLevel="2" collapsed="1" x14ac:dyDescent="0.2">
      <c r="A161" s="154"/>
      <c r="B161" s="155"/>
      <c r="C161" s="186" t="s">
        <v>307</v>
      </c>
      <c r="D161" s="158"/>
      <c r="E161" s="159">
        <v>0.95</v>
      </c>
      <c r="F161" s="157"/>
      <c r="G161" s="157"/>
      <c r="H161" s="157"/>
      <c r="I161" s="157"/>
      <c r="J161" s="157"/>
      <c r="K161" s="157"/>
      <c r="L161" s="157"/>
      <c r="M161" s="157"/>
      <c r="N161" s="156"/>
      <c r="O161" s="156"/>
      <c r="P161" s="156"/>
      <c r="Q161" s="156"/>
      <c r="R161" s="157"/>
      <c r="S161" s="157"/>
      <c r="T161" s="157"/>
      <c r="U161" s="157"/>
      <c r="V161" s="157"/>
      <c r="W161" s="157"/>
      <c r="X161" s="157"/>
      <c r="Y161" s="157"/>
      <c r="Z161" s="147"/>
      <c r="AA161" s="147"/>
      <c r="AB161" s="147"/>
      <c r="AC161" s="147"/>
      <c r="AD161" s="147"/>
      <c r="AE161" s="147"/>
      <c r="AF161" s="147"/>
      <c r="AG161" s="147" t="s">
        <v>115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hidden="1" outlineLevel="3" x14ac:dyDescent="0.2">
      <c r="A162" s="154"/>
      <c r="B162" s="155"/>
      <c r="C162" s="186" t="s">
        <v>308</v>
      </c>
      <c r="D162" s="158"/>
      <c r="E162" s="159">
        <v>1.9</v>
      </c>
      <c r="F162" s="157"/>
      <c r="G162" s="157"/>
      <c r="H162" s="157"/>
      <c r="I162" s="157"/>
      <c r="J162" s="157"/>
      <c r="K162" s="157"/>
      <c r="L162" s="157"/>
      <c r="M162" s="157"/>
      <c r="N162" s="156"/>
      <c r="O162" s="156"/>
      <c r="P162" s="156"/>
      <c r="Q162" s="156"/>
      <c r="R162" s="157"/>
      <c r="S162" s="157"/>
      <c r="T162" s="157"/>
      <c r="U162" s="157"/>
      <c r="V162" s="157"/>
      <c r="W162" s="157"/>
      <c r="X162" s="157"/>
      <c r="Y162" s="157"/>
      <c r="Z162" s="147"/>
      <c r="AA162" s="147"/>
      <c r="AB162" s="147"/>
      <c r="AC162" s="147"/>
      <c r="AD162" s="147"/>
      <c r="AE162" s="147"/>
      <c r="AF162" s="147"/>
      <c r="AG162" s="147" t="s">
        <v>115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hidden="1" outlineLevel="3" x14ac:dyDescent="0.2">
      <c r="A163" s="154"/>
      <c r="B163" s="155"/>
      <c r="C163" s="186" t="s">
        <v>309</v>
      </c>
      <c r="D163" s="158"/>
      <c r="E163" s="159">
        <v>1.32</v>
      </c>
      <c r="F163" s="157"/>
      <c r="G163" s="157"/>
      <c r="H163" s="157"/>
      <c r="I163" s="157"/>
      <c r="J163" s="157"/>
      <c r="K163" s="157"/>
      <c r="L163" s="157"/>
      <c r="M163" s="157"/>
      <c r="N163" s="156"/>
      <c r="O163" s="156"/>
      <c r="P163" s="156"/>
      <c r="Q163" s="156"/>
      <c r="R163" s="157"/>
      <c r="S163" s="157"/>
      <c r="T163" s="157"/>
      <c r="U163" s="157"/>
      <c r="V163" s="157"/>
      <c r="W163" s="157"/>
      <c r="X163" s="157"/>
      <c r="Y163" s="157"/>
      <c r="Z163" s="147"/>
      <c r="AA163" s="147"/>
      <c r="AB163" s="147"/>
      <c r="AC163" s="147"/>
      <c r="AD163" s="147"/>
      <c r="AE163" s="147"/>
      <c r="AF163" s="147"/>
      <c r="AG163" s="147" t="s">
        <v>115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hidden="1" outlineLevel="3" x14ac:dyDescent="0.2">
      <c r="A164" s="154"/>
      <c r="B164" s="155"/>
      <c r="C164" s="186" t="s">
        <v>310</v>
      </c>
      <c r="D164" s="158"/>
      <c r="E164" s="159">
        <v>1.18</v>
      </c>
      <c r="F164" s="157"/>
      <c r="G164" s="157"/>
      <c r="H164" s="157"/>
      <c r="I164" s="157"/>
      <c r="J164" s="157"/>
      <c r="K164" s="157"/>
      <c r="L164" s="157"/>
      <c r="M164" s="157"/>
      <c r="N164" s="156"/>
      <c r="O164" s="156"/>
      <c r="P164" s="156"/>
      <c r="Q164" s="156"/>
      <c r="R164" s="157"/>
      <c r="S164" s="157"/>
      <c r="T164" s="157"/>
      <c r="U164" s="157"/>
      <c r="V164" s="157"/>
      <c r="W164" s="157"/>
      <c r="X164" s="157"/>
      <c r="Y164" s="157"/>
      <c r="Z164" s="147"/>
      <c r="AA164" s="147"/>
      <c r="AB164" s="147"/>
      <c r="AC164" s="147"/>
      <c r="AD164" s="147"/>
      <c r="AE164" s="147"/>
      <c r="AF164" s="147"/>
      <c r="AG164" s="147" t="s">
        <v>115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hidden="1" outlineLevel="3" x14ac:dyDescent="0.2">
      <c r="A165" s="154"/>
      <c r="B165" s="155"/>
      <c r="C165" s="186" t="s">
        <v>311</v>
      </c>
      <c r="D165" s="158"/>
      <c r="E165" s="159">
        <v>1.34</v>
      </c>
      <c r="F165" s="157"/>
      <c r="G165" s="157"/>
      <c r="H165" s="157"/>
      <c r="I165" s="157"/>
      <c r="J165" s="157"/>
      <c r="K165" s="157"/>
      <c r="L165" s="157"/>
      <c r="M165" s="157"/>
      <c r="N165" s="156"/>
      <c r="O165" s="156"/>
      <c r="P165" s="156"/>
      <c r="Q165" s="156"/>
      <c r="R165" s="157"/>
      <c r="S165" s="157"/>
      <c r="T165" s="157"/>
      <c r="U165" s="157"/>
      <c r="V165" s="157"/>
      <c r="W165" s="157"/>
      <c r="X165" s="157"/>
      <c r="Y165" s="157"/>
      <c r="Z165" s="147"/>
      <c r="AA165" s="147"/>
      <c r="AB165" s="147"/>
      <c r="AC165" s="147"/>
      <c r="AD165" s="147"/>
      <c r="AE165" s="147"/>
      <c r="AF165" s="147"/>
      <c r="AG165" s="147" t="s">
        <v>115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hidden="1" outlineLevel="3" x14ac:dyDescent="0.2">
      <c r="A166" s="154"/>
      <c r="B166" s="155"/>
      <c r="C166" s="186" t="s">
        <v>312</v>
      </c>
      <c r="D166" s="158"/>
      <c r="E166" s="159">
        <v>1</v>
      </c>
      <c r="F166" s="157"/>
      <c r="G166" s="157"/>
      <c r="H166" s="157"/>
      <c r="I166" s="157"/>
      <c r="J166" s="157"/>
      <c r="K166" s="157"/>
      <c r="L166" s="157"/>
      <c r="M166" s="157"/>
      <c r="N166" s="156"/>
      <c r="O166" s="156"/>
      <c r="P166" s="156"/>
      <c r="Q166" s="156"/>
      <c r="R166" s="157"/>
      <c r="S166" s="157"/>
      <c r="T166" s="157"/>
      <c r="U166" s="157"/>
      <c r="V166" s="157"/>
      <c r="W166" s="157"/>
      <c r="X166" s="157"/>
      <c r="Y166" s="157"/>
      <c r="Z166" s="147"/>
      <c r="AA166" s="147"/>
      <c r="AB166" s="147"/>
      <c r="AC166" s="147"/>
      <c r="AD166" s="147"/>
      <c r="AE166" s="147"/>
      <c r="AF166" s="147"/>
      <c r="AG166" s="147" t="s">
        <v>115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hidden="1" outlineLevel="3" x14ac:dyDescent="0.2">
      <c r="A167" s="154"/>
      <c r="B167" s="155"/>
      <c r="C167" s="186" t="s">
        <v>312</v>
      </c>
      <c r="D167" s="158"/>
      <c r="E167" s="159">
        <v>1</v>
      </c>
      <c r="F167" s="157"/>
      <c r="G167" s="157"/>
      <c r="H167" s="157"/>
      <c r="I167" s="157"/>
      <c r="J167" s="157"/>
      <c r="K167" s="157"/>
      <c r="L167" s="157"/>
      <c r="M167" s="157"/>
      <c r="N167" s="156"/>
      <c r="O167" s="156"/>
      <c r="P167" s="156"/>
      <c r="Q167" s="156"/>
      <c r="R167" s="157"/>
      <c r="S167" s="157"/>
      <c r="T167" s="157"/>
      <c r="U167" s="157"/>
      <c r="V167" s="157"/>
      <c r="W167" s="157"/>
      <c r="X167" s="157"/>
      <c r="Y167" s="157"/>
      <c r="Z167" s="147"/>
      <c r="AA167" s="147"/>
      <c r="AB167" s="147"/>
      <c r="AC167" s="147"/>
      <c r="AD167" s="147"/>
      <c r="AE167" s="147"/>
      <c r="AF167" s="147"/>
      <c r="AG167" s="147" t="s">
        <v>115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hidden="1" outlineLevel="3" x14ac:dyDescent="0.2">
      <c r="A168" s="154"/>
      <c r="B168" s="155"/>
      <c r="C168" s="187" t="s">
        <v>126</v>
      </c>
      <c r="D168" s="160"/>
      <c r="E168" s="161">
        <v>8.69</v>
      </c>
      <c r="F168" s="157"/>
      <c r="G168" s="157"/>
      <c r="H168" s="157"/>
      <c r="I168" s="157"/>
      <c r="J168" s="157"/>
      <c r="K168" s="157"/>
      <c r="L168" s="157"/>
      <c r="M168" s="157"/>
      <c r="N168" s="156"/>
      <c r="O168" s="156"/>
      <c r="P168" s="156"/>
      <c r="Q168" s="156"/>
      <c r="R168" s="157"/>
      <c r="S168" s="157"/>
      <c r="T168" s="157"/>
      <c r="U168" s="157"/>
      <c r="V168" s="157"/>
      <c r="W168" s="157"/>
      <c r="X168" s="157"/>
      <c r="Y168" s="157"/>
      <c r="Z168" s="147"/>
      <c r="AA168" s="147"/>
      <c r="AB168" s="147"/>
      <c r="AC168" s="147"/>
      <c r="AD168" s="147"/>
      <c r="AE168" s="147"/>
      <c r="AF168" s="147"/>
      <c r="AG168" s="147" t="s">
        <v>115</v>
      </c>
      <c r="AH168" s="147">
        <v>1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collapsed="1" x14ac:dyDescent="0.2">
      <c r="A169" s="170">
        <v>33</v>
      </c>
      <c r="B169" s="171" t="s">
        <v>240</v>
      </c>
      <c r="C169" s="185" t="s">
        <v>241</v>
      </c>
      <c r="D169" s="172" t="s">
        <v>131</v>
      </c>
      <c r="E169" s="173">
        <v>19.100000000000001</v>
      </c>
      <c r="F169" s="174"/>
      <c r="G169" s="175">
        <f>ROUND(E169*F169,2)</f>
        <v>0</v>
      </c>
      <c r="H169" s="174"/>
      <c r="I169" s="175">
        <f>ROUND(E169*H169,2)</f>
        <v>0</v>
      </c>
      <c r="J169" s="174"/>
      <c r="K169" s="175">
        <f>ROUND(E169*J169,2)</f>
        <v>0</v>
      </c>
      <c r="L169" s="175">
        <v>21</v>
      </c>
      <c r="M169" s="175">
        <f>G169*(1+L169/100)</f>
        <v>0</v>
      </c>
      <c r="N169" s="173">
        <v>0</v>
      </c>
      <c r="O169" s="173">
        <f>ROUND(E169*N169,2)</f>
        <v>0</v>
      </c>
      <c r="P169" s="173">
        <v>2.3E-3</v>
      </c>
      <c r="Q169" s="173">
        <f>ROUND(E169*P169,2)</f>
        <v>0.04</v>
      </c>
      <c r="R169" s="175"/>
      <c r="S169" s="175" t="s">
        <v>109</v>
      </c>
      <c r="T169" s="175" t="s">
        <v>110</v>
      </c>
      <c r="U169" s="175">
        <v>0.1</v>
      </c>
      <c r="V169" s="175">
        <f>ROUND(E169*U169,2)</f>
        <v>1.91</v>
      </c>
      <c r="W169" s="175"/>
      <c r="X169" s="176" t="s">
        <v>111</v>
      </c>
      <c r="Y169" s="157" t="s">
        <v>112</v>
      </c>
      <c r="Z169" s="147"/>
      <c r="AA169" s="147"/>
      <c r="AB169" s="147"/>
      <c r="AC169" s="147"/>
      <c r="AD169" s="147"/>
      <c r="AE169" s="147"/>
      <c r="AF169" s="147"/>
      <c r="AG169" s="147" t="s">
        <v>113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hidden="1" outlineLevel="2" collapsed="1" x14ac:dyDescent="0.2">
      <c r="A170" s="154"/>
      <c r="B170" s="155"/>
      <c r="C170" s="186" t="s">
        <v>323</v>
      </c>
      <c r="D170" s="158"/>
      <c r="E170" s="159">
        <v>19.100000000000001</v>
      </c>
      <c r="F170" s="157"/>
      <c r="G170" s="157"/>
      <c r="H170" s="157"/>
      <c r="I170" s="157"/>
      <c r="J170" s="157"/>
      <c r="K170" s="157"/>
      <c r="L170" s="157"/>
      <c r="M170" s="157"/>
      <c r="N170" s="156"/>
      <c r="O170" s="156"/>
      <c r="P170" s="156"/>
      <c r="Q170" s="156"/>
      <c r="R170" s="157"/>
      <c r="S170" s="157"/>
      <c r="T170" s="157"/>
      <c r="U170" s="157"/>
      <c r="V170" s="157"/>
      <c r="W170" s="157"/>
      <c r="X170" s="157"/>
      <c r="Y170" s="157"/>
      <c r="Z170" s="147"/>
      <c r="AA170" s="147"/>
      <c r="AB170" s="147"/>
      <c r="AC170" s="147"/>
      <c r="AD170" s="147"/>
      <c r="AE170" s="147"/>
      <c r="AF170" s="147"/>
      <c r="AG170" s="147" t="s">
        <v>115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hidden="1" outlineLevel="3" x14ac:dyDescent="0.2">
      <c r="A171" s="154"/>
      <c r="B171" s="155"/>
      <c r="C171" s="187" t="s">
        <v>126</v>
      </c>
      <c r="D171" s="160"/>
      <c r="E171" s="161">
        <v>19.100000000000001</v>
      </c>
      <c r="F171" s="157"/>
      <c r="G171" s="157"/>
      <c r="H171" s="157"/>
      <c r="I171" s="157"/>
      <c r="J171" s="157"/>
      <c r="K171" s="157"/>
      <c r="L171" s="157"/>
      <c r="M171" s="157"/>
      <c r="N171" s="156"/>
      <c r="O171" s="156"/>
      <c r="P171" s="156"/>
      <c r="Q171" s="156"/>
      <c r="R171" s="157"/>
      <c r="S171" s="157"/>
      <c r="T171" s="157"/>
      <c r="U171" s="157"/>
      <c r="V171" s="157"/>
      <c r="W171" s="157"/>
      <c r="X171" s="157"/>
      <c r="Y171" s="157"/>
      <c r="Z171" s="147"/>
      <c r="AA171" s="147"/>
      <c r="AB171" s="147"/>
      <c r="AC171" s="147"/>
      <c r="AD171" s="147"/>
      <c r="AE171" s="147"/>
      <c r="AF171" s="147"/>
      <c r="AG171" s="147" t="s">
        <v>115</v>
      </c>
      <c r="AH171" s="147">
        <v>1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 collapsed="1" x14ac:dyDescent="0.2">
      <c r="A172" s="170">
        <v>34</v>
      </c>
      <c r="B172" s="171" t="s">
        <v>329</v>
      </c>
      <c r="C172" s="185" t="s">
        <v>330</v>
      </c>
      <c r="D172" s="172" t="s">
        <v>131</v>
      </c>
      <c r="E172" s="173">
        <v>2.8</v>
      </c>
      <c r="F172" s="174"/>
      <c r="G172" s="175">
        <f>ROUND(E172*F172,2)</f>
        <v>0</v>
      </c>
      <c r="H172" s="174"/>
      <c r="I172" s="175">
        <f>ROUND(E172*H172,2)</f>
        <v>0</v>
      </c>
      <c r="J172" s="174"/>
      <c r="K172" s="175">
        <f>ROUND(E172*J172,2)</f>
        <v>0</v>
      </c>
      <c r="L172" s="175">
        <v>21</v>
      </c>
      <c r="M172" s="175">
        <f>G172*(1+L172/100)</f>
        <v>0</v>
      </c>
      <c r="N172" s="173">
        <v>0</v>
      </c>
      <c r="O172" s="173">
        <f>ROUND(E172*N172,2)</f>
        <v>0</v>
      </c>
      <c r="P172" s="173">
        <v>2.2599999999999999E-3</v>
      </c>
      <c r="Q172" s="173">
        <f>ROUND(E172*P172,2)</f>
        <v>0.01</v>
      </c>
      <c r="R172" s="175"/>
      <c r="S172" s="175" t="s">
        <v>109</v>
      </c>
      <c r="T172" s="175" t="s">
        <v>110</v>
      </c>
      <c r="U172" s="175">
        <v>5.7500000000000002E-2</v>
      </c>
      <c r="V172" s="175">
        <f>ROUND(E172*U172,2)</f>
        <v>0.16</v>
      </c>
      <c r="W172" s="175"/>
      <c r="X172" s="176" t="s">
        <v>111</v>
      </c>
      <c r="Y172" s="157" t="s">
        <v>112</v>
      </c>
      <c r="Z172" s="147"/>
      <c r="AA172" s="147"/>
      <c r="AB172" s="147"/>
      <c r="AC172" s="147"/>
      <c r="AD172" s="147"/>
      <c r="AE172" s="147"/>
      <c r="AF172" s="147"/>
      <c r="AG172" s="147" t="s">
        <v>113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hidden="1" outlineLevel="2" collapsed="1" x14ac:dyDescent="0.2">
      <c r="A173" s="154"/>
      <c r="B173" s="155"/>
      <c r="C173" s="186" t="s">
        <v>326</v>
      </c>
      <c r="D173" s="158"/>
      <c r="E173" s="159">
        <v>2.8</v>
      </c>
      <c r="F173" s="157"/>
      <c r="G173" s="157"/>
      <c r="H173" s="157"/>
      <c r="I173" s="157"/>
      <c r="J173" s="157"/>
      <c r="K173" s="157"/>
      <c r="L173" s="157"/>
      <c r="M173" s="157"/>
      <c r="N173" s="156"/>
      <c r="O173" s="156"/>
      <c r="P173" s="156"/>
      <c r="Q173" s="156"/>
      <c r="R173" s="157"/>
      <c r="S173" s="157"/>
      <c r="T173" s="157"/>
      <c r="U173" s="157"/>
      <c r="V173" s="157"/>
      <c r="W173" s="157"/>
      <c r="X173" s="157"/>
      <c r="Y173" s="157"/>
      <c r="Z173" s="147"/>
      <c r="AA173" s="147"/>
      <c r="AB173" s="147"/>
      <c r="AC173" s="147"/>
      <c r="AD173" s="147"/>
      <c r="AE173" s="147"/>
      <c r="AF173" s="147"/>
      <c r="AG173" s="147" t="s">
        <v>115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hidden="1" outlineLevel="3" x14ac:dyDescent="0.2">
      <c r="A174" s="154"/>
      <c r="B174" s="155"/>
      <c r="C174" s="187" t="s">
        <v>126</v>
      </c>
      <c r="D174" s="160"/>
      <c r="E174" s="161">
        <v>2.8</v>
      </c>
      <c r="F174" s="157"/>
      <c r="G174" s="157"/>
      <c r="H174" s="157"/>
      <c r="I174" s="157"/>
      <c r="J174" s="157"/>
      <c r="K174" s="157"/>
      <c r="L174" s="157"/>
      <c r="M174" s="157"/>
      <c r="N174" s="156"/>
      <c r="O174" s="156"/>
      <c r="P174" s="156"/>
      <c r="Q174" s="156"/>
      <c r="R174" s="157"/>
      <c r="S174" s="157"/>
      <c r="T174" s="157"/>
      <c r="U174" s="157"/>
      <c r="V174" s="157"/>
      <c r="W174" s="157"/>
      <c r="X174" s="157"/>
      <c r="Y174" s="157"/>
      <c r="Z174" s="147"/>
      <c r="AA174" s="147"/>
      <c r="AB174" s="147"/>
      <c r="AC174" s="147"/>
      <c r="AD174" s="147"/>
      <c r="AE174" s="147"/>
      <c r="AF174" s="147"/>
      <c r="AG174" s="147" t="s">
        <v>115</v>
      </c>
      <c r="AH174" s="147">
        <v>1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77">
        <v>35</v>
      </c>
      <c r="B175" s="178" t="s">
        <v>242</v>
      </c>
      <c r="C175" s="188" t="s">
        <v>243</v>
      </c>
      <c r="D175" s="179" t="s">
        <v>0</v>
      </c>
      <c r="E175" s="180">
        <v>149.9879</v>
      </c>
      <c r="F175" s="181"/>
      <c r="G175" s="182">
        <f>ROUND(E175*F175,2)</f>
        <v>0</v>
      </c>
      <c r="H175" s="181"/>
      <c r="I175" s="182">
        <f>ROUND(E175*H175,2)</f>
        <v>0</v>
      </c>
      <c r="J175" s="181"/>
      <c r="K175" s="182">
        <f>ROUND(E175*J175,2)</f>
        <v>0</v>
      </c>
      <c r="L175" s="182">
        <v>21</v>
      </c>
      <c r="M175" s="182">
        <f>G175*(1+L175/100)</f>
        <v>0</v>
      </c>
      <c r="N175" s="180">
        <v>0</v>
      </c>
      <c r="O175" s="180">
        <f>ROUND(E175*N175,2)</f>
        <v>0</v>
      </c>
      <c r="P175" s="180">
        <v>0</v>
      </c>
      <c r="Q175" s="180">
        <f>ROUND(E175*P175,2)</f>
        <v>0</v>
      </c>
      <c r="R175" s="182"/>
      <c r="S175" s="182" t="s">
        <v>109</v>
      </c>
      <c r="T175" s="182" t="s">
        <v>110</v>
      </c>
      <c r="U175" s="182">
        <v>0</v>
      </c>
      <c r="V175" s="182">
        <f>ROUND(E175*U175,2)</f>
        <v>0</v>
      </c>
      <c r="W175" s="182"/>
      <c r="X175" s="183" t="s">
        <v>111</v>
      </c>
      <c r="Y175" s="157" t="s">
        <v>112</v>
      </c>
      <c r="Z175" s="147"/>
      <c r="AA175" s="147"/>
      <c r="AB175" s="147"/>
      <c r="AC175" s="147"/>
      <c r="AD175" s="147"/>
      <c r="AE175" s="147"/>
      <c r="AF175" s="147"/>
      <c r="AG175" s="147" t="s">
        <v>244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x14ac:dyDescent="0.2">
      <c r="A176" s="163" t="s">
        <v>104</v>
      </c>
      <c r="B176" s="164" t="s">
        <v>73</v>
      </c>
      <c r="C176" s="184" t="s">
        <v>74</v>
      </c>
      <c r="D176" s="165"/>
      <c r="E176" s="166"/>
      <c r="F176" s="167"/>
      <c r="G176" s="167">
        <f>SUMIF(AG177:AG181,"&lt;&gt;NOR",G177:G181)</f>
        <v>0</v>
      </c>
      <c r="H176" s="167"/>
      <c r="I176" s="167">
        <f>SUM(I177:I181)</f>
        <v>0</v>
      </c>
      <c r="J176" s="167"/>
      <c r="K176" s="167">
        <f>SUM(K177:K181)</f>
        <v>0</v>
      </c>
      <c r="L176" s="167"/>
      <c r="M176" s="167">
        <f>SUM(M177:M181)</f>
        <v>0</v>
      </c>
      <c r="N176" s="166"/>
      <c r="O176" s="166">
        <f>SUM(O177:O181)</f>
        <v>0</v>
      </c>
      <c r="P176" s="166"/>
      <c r="Q176" s="166">
        <f>SUM(Q177:Q181)</f>
        <v>0</v>
      </c>
      <c r="R176" s="167"/>
      <c r="S176" s="167"/>
      <c r="T176" s="167"/>
      <c r="U176" s="167"/>
      <c r="V176" s="167">
        <f>SUM(V177:V181)</f>
        <v>1.29</v>
      </c>
      <c r="W176" s="167"/>
      <c r="X176" s="168"/>
      <c r="Y176" s="162"/>
      <c r="AG176" t="s">
        <v>105</v>
      </c>
    </row>
    <row r="177" spans="1:60" outlineLevel="1" x14ac:dyDescent="0.2">
      <c r="A177" s="177">
        <v>36</v>
      </c>
      <c r="B177" s="178" t="s">
        <v>247</v>
      </c>
      <c r="C177" s="188" t="s">
        <v>248</v>
      </c>
      <c r="D177" s="179" t="s">
        <v>231</v>
      </c>
      <c r="E177" s="180">
        <v>0.92423999999999995</v>
      </c>
      <c r="F177" s="181"/>
      <c r="G177" s="182">
        <f>ROUND(E177*F177,2)</f>
        <v>0</v>
      </c>
      <c r="H177" s="181"/>
      <c r="I177" s="182">
        <f>ROUND(E177*H177,2)</f>
        <v>0</v>
      </c>
      <c r="J177" s="181"/>
      <c r="K177" s="182">
        <f>ROUND(E177*J177,2)</f>
        <v>0</v>
      </c>
      <c r="L177" s="182">
        <v>21</v>
      </c>
      <c r="M177" s="182">
        <f>G177*(1+L177/100)</f>
        <v>0</v>
      </c>
      <c r="N177" s="180">
        <v>0</v>
      </c>
      <c r="O177" s="180">
        <f>ROUND(E177*N177,2)</f>
        <v>0</v>
      </c>
      <c r="P177" s="180">
        <v>0</v>
      </c>
      <c r="Q177" s="180">
        <f>ROUND(E177*P177,2)</f>
        <v>0</v>
      </c>
      <c r="R177" s="182"/>
      <c r="S177" s="182" t="s">
        <v>109</v>
      </c>
      <c r="T177" s="182" t="s">
        <v>110</v>
      </c>
      <c r="U177" s="182">
        <v>0.26500000000000001</v>
      </c>
      <c r="V177" s="182">
        <f>ROUND(E177*U177,2)</f>
        <v>0.24</v>
      </c>
      <c r="W177" s="182"/>
      <c r="X177" s="183" t="s">
        <v>111</v>
      </c>
      <c r="Y177" s="157" t="s">
        <v>112</v>
      </c>
      <c r="Z177" s="147"/>
      <c r="AA177" s="147"/>
      <c r="AB177" s="147"/>
      <c r="AC177" s="147"/>
      <c r="AD177" s="147"/>
      <c r="AE177" s="147"/>
      <c r="AF177" s="147"/>
      <c r="AG177" s="147" t="s">
        <v>249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">
      <c r="A178" s="177">
        <v>37</v>
      </c>
      <c r="B178" s="178" t="s">
        <v>252</v>
      </c>
      <c r="C178" s="188" t="s">
        <v>253</v>
      </c>
      <c r="D178" s="179" t="s">
        <v>231</v>
      </c>
      <c r="E178" s="180">
        <v>0.92423999999999995</v>
      </c>
      <c r="F178" s="181"/>
      <c r="G178" s="182">
        <f>ROUND(E178*F178,2)</f>
        <v>0</v>
      </c>
      <c r="H178" s="181"/>
      <c r="I178" s="182">
        <f>ROUND(E178*H178,2)</f>
        <v>0</v>
      </c>
      <c r="J178" s="181"/>
      <c r="K178" s="182">
        <f>ROUND(E178*J178,2)</f>
        <v>0</v>
      </c>
      <c r="L178" s="182">
        <v>21</v>
      </c>
      <c r="M178" s="182">
        <f>G178*(1+L178/100)</f>
        <v>0</v>
      </c>
      <c r="N178" s="180">
        <v>0</v>
      </c>
      <c r="O178" s="180">
        <f>ROUND(E178*N178,2)</f>
        <v>0</v>
      </c>
      <c r="P178" s="180">
        <v>0</v>
      </c>
      <c r="Q178" s="180">
        <f>ROUND(E178*P178,2)</f>
        <v>0</v>
      </c>
      <c r="R178" s="182"/>
      <c r="S178" s="182" t="s">
        <v>109</v>
      </c>
      <c r="T178" s="182" t="s">
        <v>110</v>
      </c>
      <c r="U178" s="182">
        <v>0.65300000000000002</v>
      </c>
      <c r="V178" s="182">
        <f>ROUND(E178*U178,2)</f>
        <v>0.6</v>
      </c>
      <c r="W178" s="182"/>
      <c r="X178" s="183" t="s">
        <v>111</v>
      </c>
      <c r="Y178" s="157" t="s">
        <v>112</v>
      </c>
      <c r="Z178" s="147"/>
      <c r="AA178" s="147"/>
      <c r="AB178" s="147"/>
      <c r="AC178" s="147"/>
      <c r="AD178" s="147"/>
      <c r="AE178" s="147"/>
      <c r="AF178" s="147"/>
      <c r="AG178" s="147" t="s">
        <v>249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">
      <c r="A179" s="177">
        <v>38</v>
      </c>
      <c r="B179" s="178" t="s">
        <v>254</v>
      </c>
      <c r="C179" s="188" t="s">
        <v>255</v>
      </c>
      <c r="D179" s="179" t="s">
        <v>231</v>
      </c>
      <c r="E179" s="180">
        <v>0.92423999999999995</v>
      </c>
      <c r="F179" s="181"/>
      <c r="G179" s="182">
        <f>ROUND(E179*F179,2)</f>
        <v>0</v>
      </c>
      <c r="H179" s="181"/>
      <c r="I179" s="182">
        <f>ROUND(E179*H179,2)</f>
        <v>0</v>
      </c>
      <c r="J179" s="181"/>
      <c r="K179" s="182">
        <f>ROUND(E179*J179,2)</f>
        <v>0</v>
      </c>
      <c r="L179" s="182">
        <v>21</v>
      </c>
      <c r="M179" s="182">
        <f>G179*(1+L179/100)</f>
        <v>0</v>
      </c>
      <c r="N179" s="180">
        <v>0</v>
      </c>
      <c r="O179" s="180">
        <f>ROUND(E179*N179,2)</f>
        <v>0</v>
      </c>
      <c r="P179" s="180">
        <v>0</v>
      </c>
      <c r="Q179" s="180">
        <f>ROUND(E179*P179,2)</f>
        <v>0</v>
      </c>
      <c r="R179" s="182"/>
      <c r="S179" s="182" t="s">
        <v>109</v>
      </c>
      <c r="T179" s="182" t="s">
        <v>110</v>
      </c>
      <c r="U179" s="182">
        <v>0.49</v>
      </c>
      <c r="V179" s="182">
        <f>ROUND(E179*U179,2)</f>
        <v>0.45</v>
      </c>
      <c r="W179" s="182"/>
      <c r="X179" s="183" t="s">
        <v>111</v>
      </c>
      <c r="Y179" s="157" t="s">
        <v>112</v>
      </c>
      <c r="Z179" s="147"/>
      <c r="AA179" s="147"/>
      <c r="AB179" s="147"/>
      <c r="AC179" s="147"/>
      <c r="AD179" s="147"/>
      <c r="AE179" s="147"/>
      <c r="AF179" s="147"/>
      <c r="AG179" s="147" t="s">
        <v>249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77">
        <v>39</v>
      </c>
      <c r="B180" s="178" t="s">
        <v>256</v>
      </c>
      <c r="C180" s="188" t="s">
        <v>257</v>
      </c>
      <c r="D180" s="179" t="s">
        <v>231</v>
      </c>
      <c r="E180" s="180">
        <v>4.6212200000000001</v>
      </c>
      <c r="F180" s="181"/>
      <c r="G180" s="182">
        <f>ROUND(E180*F180,2)</f>
        <v>0</v>
      </c>
      <c r="H180" s="181"/>
      <c r="I180" s="182">
        <f>ROUND(E180*H180,2)</f>
        <v>0</v>
      </c>
      <c r="J180" s="181"/>
      <c r="K180" s="182">
        <f>ROUND(E180*J180,2)</f>
        <v>0</v>
      </c>
      <c r="L180" s="182">
        <v>21</v>
      </c>
      <c r="M180" s="182">
        <f>G180*(1+L180/100)</f>
        <v>0</v>
      </c>
      <c r="N180" s="180">
        <v>0</v>
      </c>
      <c r="O180" s="180">
        <f>ROUND(E180*N180,2)</f>
        <v>0</v>
      </c>
      <c r="P180" s="180">
        <v>0</v>
      </c>
      <c r="Q180" s="180">
        <f>ROUND(E180*P180,2)</f>
        <v>0</v>
      </c>
      <c r="R180" s="182"/>
      <c r="S180" s="182" t="s">
        <v>109</v>
      </c>
      <c r="T180" s="182" t="s">
        <v>110</v>
      </c>
      <c r="U180" s="182">
        <v>0</v>
      </c>
      <c r="V180" s="182">
        <f>ROUND(E180*U180,2)</f>
        <v>0</v>
      </c>
      <c r="W180" s="182"/>
      <c r="X180" s="183" t="s">
        <v>111</v>
      </c>
      <c r="Y180" s="157" t="s">
        <v>112</v>
      </c>
      <c r="Z180" s="147"/>
      <c r="AA180" s="147"/>
      <c r="AB180" s="147"/>
      <c r="AC180" s="147"/>
      <c r="AD180" s="147"/>
      <c r="AE180" s="147"/>
      <c r="AF180" s="147"/>
      <c r="AG180" s="147" t="s">
        <v>249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">
      <c r="A181" s="177">
        <v>40</v>
      </c>
      <c r="B181" s="178" t="s">
        <v>258</v>
      </c>
      <c r="C181" s="188" t="s">
        <v>259</v>
      </c>
      <c r="D181" s="179" t="s">
        <v>231</v>
      </c>
      <c r="E181" s="180">
        <v>0.92423999999999995</v>
      </c>
      <c r="F181" s="181"/>
      <c r="G181" s="182">
        <f>ROUND(E181*F181,2)</f>
        <v>0</v>
      </c>
      <c r="H181" s="181"/>
      <c r="I181" s="182">
        <f>ROUND(E181*H181,2)</f>
        <v>0</v>
      </c>
      <c r="J181" s="181"/>
      <c r="K181" s="182">
        <f>ROUND(E181*J181,2)</f>
        <v>0</v>
      </c>
      <c r="L181" s="182">
        <v>21</v>
      </c>
      <c r="M181" s="182">
        <f>G181*(1+L181/100)</f>
        <v>0</v>
      </c>
      <c r="N181" s="180">
        <v>0</v>
      </c>
      <c r="O181" s="180">
        <f>ROUND(E181*N181,2)</f>
        <v>0</v>
      </c>
      <c r="P181" s="180">
        <v>0</v>
      </c>
      <c r="Q181" s="180">
        <f>ROUND(E181*P181,2)</f>
        <v>0</v>
      </c>
      <c r="R181" s="182"/>
      <c r="S181" s="182" t="s">
        <v>109</v>
      </c>
      <c r="T181" s="182" t="s">
        <v>110</v>
      </c>
      <c r="U181" s="182">
        <v>0</v>
      </c>
      <c r="V181" s="182">
        <f>ROUND(E181*U181,2)</f>
        <v>0</v>
      </c>
      <c r="W181" s="182"/>
      <c r="X181" s="183" t="s">
        <v>111</v>
      </c>
      <c r="Y181" s="157" t="s">
        <v>112</v>
      </c>
      <c r="Z181" s="147"/>
      <c r="AA181" s="147"/>
      <c r="AB181" s="147"/>
      <c r="AC181" s="147"/>
      <c r="AD181" s="147"/>
      <c r="AE181" s="147"/>
      <c r="AF181" s="147"/>
      <c r="AG181" s="147" t="s">
        <v>249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x14ac:dyDescent="0.2">
      <c r="A182" s="163" t="s">
        <v>104</v>
      </c>
      <c r="B182" s="164" t="s">
        <v>76</v>
      </c>
      <c r="C182" s="184" t="s">
        <v>29</v>
      </c>
      <c r="D182" s="165"/>
      <c r="E182" s="166"/>
      <c r="F182" s="167"/>
      <c r="G182" s="167">
        <f>SUMIF(AG183:AG189,"&lt;&gt;NOR",G183:G189)</f>
        <v>0</v>
      </c>
      <c r="H182" s="167"/>
      <c r="I182" s="167">
        <f>SUM(I183:I189)</f>
        <v>0</v>
      </c>
      <c r="J182" s="167"/>
      <c r="K182" s="167">
        <f>SUM(K183:K189)</f>
        <v>0</v>
      </c>
      <c r="L182" s="167"/>
      <c r="M182" s="167">
        <f>SUM(M183:M189)</f>
        <v>0</v>
      </c>
      <c r="N182" s="166"/>
      <c r="O182" s="166">
        <f>SUM(O183:O189)</f>
        <v>0</v>
      </c>
      <c r="P182" s="166"/>
      <c r="Q182" s="166">
        <f>SUM(Q183:Q189)</f>
        <v>0</v>
      </c>
      <c r="R182" s="167"/>
      <c r="S182" s="167"/>
      <c r="T182" s="167"/>
      <c r="U182" s="167"/>
      <c r="V182" s="167">
        <f>SUM(V183:V189)</f>
        <v>0</v>
      </c>
      <c r="W182" s="167"/>
      <c r="X182" s="168"/>
      <c r="Y182" s="162"/>
      <c r="AG182" t="s">
        <v>105</v>
      </c>
    </row>
    <row r="183" spans="1:60" outlineLevel="1" x14ac:dyDescent="0.2">
      <c r="A183" s="177">
        <v>41</v>
      </c>
      <c r="B183" s="178" t="s">
        <v>260</v>
      </c>
      <c r="C183" s="188" t="s">
        <v>261</v>
      </c>
      <c r="D183" s="179" t="s">
        <v>262</v>
      </c>
      <c r="E183" s="180">
        <v>1</v>
      </c>
      <c r="F183" s="181"/>
      <c r="G183" s="182">
        <f t="shared" ref="G183:G189" si="0">ROUND(E183*F183,2)</f>
        <v>0</v>
      </c>
      <c r="H183" s="181"/>
      <c r="I183" s="182">
        <f t="shared" ref="I183:I189" si="1">ROUND(E183*H183,2)</f>
        <v>0</v>
      </c>
      <c r="J183" s="181"/>
      <c r="K183" s="182">
        <f t="shared" ref="K183:K189" si="2">ROUND(E183*J183,2)</f>
        <v>0</v>
      </c>
      <c r="L183" s="182">
        <v>21</v>
      </c>
      <c r="M183" s="182">
        <f t="shared" ref="M183:M189" si="3">G183*(1+L183/100)</f>
        <v>0</v>
      </c>
      <c r="N183" s="180">
        <v>0</v>
      </c>
      <c r="O183" s="180">
        <f t="shared" ref="O183:O189" si="4">ROUND(E183*N183,2)</f>
        <v>0</v>
      </c>
      <c r="P183" s="180">
        <v>0</v>
      </c>
      <c r="Q183" s="180">
        <f t="shared" ref="Q183:Q189" si="5">ROUND(E183*P183,2)</f>
        <v>0</v>
      </c>
      <c r="R183" s="182"/>
      <c r="S183" s="182" t="s">
        <v>109</v>
      </c>
      <c r="T183" s="182" t="s">
        <v>110</v>
      </c>
      <c r="U183" s="182">
        <v>0</v>
      </c>
      <c r="V183" s="182">
        <f t="shared" ref="V183:V189" si="6">ROUND(E183*U183,2)</f>
        <v>0</v>
      </c>
      <c r="W183" s="182"/>
      <c r="X183" s="183" t="s">
        <v>263</v>
      </c>
      <c r="Y183" s="157" t="s">
        <v>112</v>
      </c>
      <c r="Z183" s="147"/>
      <c r="AA183" s="147"/>
      <c r="AB183" s="147"/>
      <c r="AC183" s="147"/>
      <c r="AD183" s="147"/>
      <c r="AE183" s="147"/>
      <c r="AF183" s="147"/>
      <c r="AG183" s="147" t="s">
        <v>264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77">
        <v>42</v>
      </c>
      <c r="B184" s="178" t="s">
        <v>265</v>
      </c>
      <c r="C184" s="188" t="s">
        <v>266</v>
      </c>
      <c r="D184" s="179" t="s">
        <v>262</v>
      </c>
      <c r="E184" s="180">
        <v>1</v>
      </c>
      <c r="F184" s="181"/>
      <c r="G184" s="182">
        <f t="shared" si="0"/>
        <v>0</v>
      </c>
      <c r="H184" s="181"/>
      <c r="I184" s="182">
        <f t="shared" si="1"/>
        <v>0</v>
      </c>
      <c r="J184" s="181"/>
      <c r="K184" s="182">
        <f t="shared" si="2"/>
        <v>0</v>
      </c>
      <c r="L184" s="182">
        <v>21</v>
      </c>
      <c r="M184" s="182">
        <f t="shared" si="3"/>
        <v>0</v>
      </c>
      <c r="N184" s="180">
        <v>0</v>
      </c>
      <c r="O184" s="180">
        <f t="shared" si="4"/>
        <v>0</v>
      </c>
      <c r="P184" s="180">
        <v>0</v>
      </c>
      <c r="Q184" s="180">
        <f t="shared" si="5"/>
        <v>0</v>
      </c>
      <c r="R184" s="182"/>
      <c r="S184" s="182" t="s">
        <v>109</v>
      </c>
      <c r="T184" s="182" t="s">
        <v>110</v>
      </c>
      <c r="U184" s="182">
        <v>0</v>
      </c>
      <c r="V184" s="182">
        <f t="shared" si="6"/>
        <v>0</v>
      </c>
      <c r="W184" s="182"/>
      <c r="X184" s="183" t="s">
        <v>263</v>
      </c>
      <c r="Y184" s="157" t="s">
        <v>112</v>
      </c>
      <c r="Z184" s="147"/>
      <c r="AA184" s="147"/>
      <c r="AB184" s="147"/>
      <c r="AC184" s="147"/>
      <c r="AD184" s="147"/>
      <c r="AE184" s="147"/>
      <c r="AF184" s="147"/>
      <c r="AG184" s="147" t="s">
        <v>264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77">
        <v>43</v>
      </c>
      <c r="B185" s="178" t="s">
        <v>267</v>
      </c>
      <c r="C185" s="188" t="s">
        <v>268</v>
      </c>
      <c r="D185" s="179" t="s">
        <v>262</v>
      </c>
      <c r="E185" s="180">
        <v>1</v>
      </c>
      <c r="F185" s="181"/>
      <c r="G185" s="182">
        <f t="shared" si="0"/>
        <v>0</v>
      </c>
      <c r="H185" s="181"/>
      <c r="I185" s="182">
        <f t="shared" si="1"/>
        <v>0</v>
      </c>
      <c r="J185" s="181"/>
      <c r="K185" s="182">
        <f t="shared" si="2"/>
        <v>0</v>
      </c>
      <c r="L185" s="182">
        <v>21</v>
      </c>
      <c r="M185" s="182">
        <f t="shared" si="3"/>
        <v>0</v>
      </c>
      <c r="N185" s="180">
        <v>0</v>
      </c>
      <c r="O185" s="180">
        <f t="shared" si="4"/>
        <v>0</v>
      </c>
      <c r="P185" s="180">
        <v>0</v>
      </c>
      <c r="Q185" s="180">
        <f t="shared" si="5"/>
        <v>0</v>
      </c>
      <c r="R185" s="182"/>
      <c r="S185" s="182" t="s">
        <v>109</v>
      </c>
      <c r="T185" s="182" t="s">
        <v>110</v>
      </c>
      <c r="U185" s="182">
        <v>0</v>
      </c>
      <c r="V185" s="182">
        <f t="shared" si="6"/>
        <v>0</v>
      </c>
      <c r="W185" s="182"/>
      <c r="X185" s="183" t="s">
        <v>263</v>
      </c>
      <c r="Y185" s="157" t="s">
        <v>112</v>
      </c>
      <c r="Z185" s="147"/>
      <c r="AA185" s="147"/>
      <c r="AB185" s="147"/>
      <c r="AC185" s="147"/>
      <c r="AD185" s="147"/>
      <c r="AE185" s="147"/>
      <c r="AF185" s="147"/>
      <c r="AG185" s="147" t="s">
        <v>264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77">
        <v>44</v>
      </c>
      <c r="B186" s="178" t="s">
        <v>269</v>
      </c>
      <c r="C186" s="188" t="s">
        <v>270</v>
      </c>
      <c r="D186" s="179" t="s">
        <v>262</v>
      </c>
      <c r="E186" s="180">
        <v>1</v>
      </c>
      <c r="F186" s="181"/>
      <c r="G186" s="182">
        <f t="shared" si="0"/>
        <v>0</v>
      </c>
      <c r="H186" s="181"/>
      <c r="I186" s="182">
        <f t="shared" si="1"/>
        <v>0</v>
      </c>
      <c r="J186" s="181"/>
      <c r="K186" s="182">
        <f t="shared" si="2"/>
        <v>0</v>
      </c>
      <c r="L186" s="182">
        <v>21</v>
      </c>
      <c r="M186" s="182">
        <f t="shared" si="3"/>
        <v>0</v>
      </c>
      <c r="N186" s="180">
        <v>0</v>
      </c>
      <c r="O186" s="180">
        <f t="shared" si="4"/>
        <v>0</v>
      </c>
      <c r="P186" s="180">
        <v>0</v>
      </c>
      <c r="Q186" s="180">
        <f t="shared" si="5"/>
        <v>0</v>
      </c>
      <c r="R186" s="182"/>
      <c r="S186" s="182" t="s">
        <v>109</v>
      </c>
      <c r="T186" s="182" t="s">
        <v>110</v>
      </c>
      <c r="U186" s="182">
        <v>0</v>
      </c>
      <c r="V186" s="182">
        <f t="shared" si="6"/>
        <v>0</v>
      </c>
      <c r="W186" s="182"/>
      <c r="X186" s="183" t="s">
        <v>263</v>
      </c>
      <c r="Y186" s="157" t="s">
        <v>112</v>
      </c>
      <c r="Z186" s="147"/>
      <c r="AA186" s="147"/>
      <c r="AB186" s="147"/>
      <c r="AC186" s="147"/>
      <c r="AD186" s="147"/>
      <c r="AE186" s="147"/>
      <c r="AF186" s="147"/>
      <c r="AG186" s="147" t="s">
        <v>264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77">
        <v>45</v>
      </c>
      <c r="B187" s="178" t="s">
        <v>271</v>
      </c>
      <c r="C187" s="188" t="s">
        <v>272</v>
      </c>
      <c r="D187" s="179" t="s">
        <v>262</v>
      </c>
      <c r="E187" s="180">
        <v>1</v>
      </c>
      <c r="F187" s="181"/>
      <c r="G187" s="182">
        <f t="shared" si="0"/>
        <v>0</v>
      </c>
      <c r="H187" s="181"/>
      <c r="I187" s="182">
        <f t="shared" si="1"/>
        <v>0</v>
      </c>
      <c r="J187" s="181"/>
      <c r="K187" s="182">
        <f t="shared" si="2"/>
        <v>0</v>
      </c>
      <c r="L187" s="182">
        <v>21</v>
      </c>
      <c r="M187" s="182">
        <f t="shared" si="3"/>
        <v>0</v>
      </c>
      <c r="N187" s="180">
        <v>0</v>
      </c>
      <c r="O187" s="180">
        <f t="shared" si="4"/>
        <v>0</v>
      </c>
      <c r="P187" s="180">
        <v>0</v>
      </c>
      <c r="Q187" s="180">
        <f t="shared" si="5"/>
        <v>0</v>
      </c>
      <c r="R187" s="182"/>
      <c r="S187" s="182" t="s">
        <v>109</v>
      </c>
      <c r="T187" s="182" t="s">
        <v>110</v>
      </c>
      <c r="U187" s="182">
        <v>0</v>
      </c>
      <c r="V187" s="182">
        <f t="shared" si="6"/>
        <v>0</v>
      </c>
      <c r="W187" s="182"/>
      <c r="X187" s="183" t="s">
        <v>263</v>
      </c>
      <c r="Y187" s="157" t="s">
        <v>112</v>
      </c>
      <c r="Z187" s="147"/>
      <c r="AA187" s="147"/>
      <c r="AB187" s="147"/>
      <c r="AC187" s="147"/>
      <c r="AD187" s="147"/>
      <c r="AE187" s="147"/>
      <c r="AF187" s="147"/>
      <c r="AG187" s="147" t="s">
        <v>264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77">
        <v>46</v>
      </c>
      <c r="B188" s="178" t="s">
        <v>273</v>
      </c>
      <c r="C188" s="188" t="s">
        <v>274</v>
      </c>
      <c r="D188" s="179" t="s">
        <v>193</v>
      </c>
      <c r="E188" s="180">
        <v>1</v>
      </c>
      <c r="F188" s="181"/>
      <c r="G188" s="182">
        <f t="shared" si="0"/>
        <v>0</v>
      </c>
      <c r="H188" s="181"/>
      <c r="I188" s="182">
        <f t="shared" si="1"/>
        <v>0</v>
      </c>
      <c r="J188" s="181"/>
      <c r="K188" s="182">
        <f t="shared" si="2"/>
        <v>0</v>
      </c>
      <c r="L188" s="182">
        <v>21</v>
      </c>
      <c r="M188" s="182">
        <f t="shared" si="3"/>
        <v>0</v>
      </c>
      <c r="N188" s="180">
        <v>0</v>
      </c>
      <c r="O188" s="180">
        <f t="shared" si="4"/>
        <v>0</v>
      </c>
      <c r="P188" s="180">
        <v>0</v>
      </c>
      <c r="Q188" s="180">
        <f t="shared" si="5"/>
        <v>0</v>
      </c>
      <c r="R188" s="182"/>
      <c r="S188" s="182" t="s">
        <v>109</v>
      </c>
      <c r="T188" s="182" t="s">
        <v>110</v>
      </c>
      <c r="U188" s="182">
        <v>0</v>
      </c>
      <c r="V188" s="182">
        <f t="shared" si="6"/>
        <v>0</v>
      </c>
      <c r="W188" s="182"/>
      <c r="X188" s="183" t="s">
        <v>263</v>
      </c>
      <c r="Y188" s="157" t="s">
        <v>112</v>
      </c>
      <c r="Z188" s="147"/>
      <c r="AA188" s="147"/>
      <c r="AB188" s="147"/>
      <c r="AC188" s="147"/>
      <c r="AD188" s="147"/>
      <c r="AE188" s="147"/>
      <c r="AF188" s="147"/>
      <c r="AG188" s="147" t="s">
        <v>264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70">
        <v>47</v>
      </c>
      <c r="B189" s="171" t="s">
        <v>275</v>
      </c>
      <c r="C189" s="185" t="s">
        <v>276</v>
      </c>
      <c r="D189" s="172" t="s">
        <v>193</v>
      </c>
      <c r="E189" s="173">
        <v>1</v>
      </c>
      <c r="F189" s="174"/>
      <c r="G189" s="175">
        <f t="shared" si="0"/>
        <v>0</v>
      </c>
      <c r="H189" s="174"/>
      <c r="I189" s="175">
        <f t="shared" si="1"/>
        <v>0</v>
      </c>
      <c r="J189" s="174"/>
      <c r="K189" s="175">
        <f t="shared" si="2"/>
        <v>0</v>
      </c>
      <c r="L189" s="175">
        <v>21</v>
      </c>
      <c r="M189" s="175">
        <f t="shared" si="3"/>
        <v>0</v>
      </c>
      <c r="N189" s="173">
        <v>0</v>
      </c>
      <c r="O189" s="173">
        <f t="shared" si="4"/>
        <v>0</v>
      </c>
      <c r="P189" s="173">
        <v>0</v>
      </c>
      <c r="Q189" s="173">
        <f t="shared" si="5"/>
        <v>0</v>
      </c>
      <c r="R189" s="175"/>
      <c r="S189" s="175" t="s">
        <v>109</v>
      </c>
      <c r="T189" s="175" t="s">
        <v>110</v>
      </c>
      <c r="U189" s="175">
        <v>0</v>
      </c>
      <c r="V189" s="175">
        <f t="shared" si="6"/>
        <v>0</v>
      </c>
      <c r="W189" s="175"/>
      <c r="X189" s="176" t="s">
        <v>263</v>
      </c>
      <c r="Y189" s="157" t="s">
        <v>112</v>
      </c>
      <c r="Z189" s="147"/>
      <c r="AA189" s="147"/>
      <c r="AB189" s="147"/>
      <c r="AC189" s="147"/>
      <c r="AD189" s="147"/>
      <c r="AE189" s="147"/>
      <c r="AF189" s="147"/>
      <c r="AG189" s="147" t="s">
        <v>264</v>
      </c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x14ac:dyDescent="0.2">
      <c r="A190" s="3"/>
      <c r="B190" s="4"/>
      <c r="C190" s="189"/>
      <c r="D190" s="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AE190">
        <v>12</v>
      </c>
      <c r="AF190">
        <v>21</v>
      </c>
      <c r="AG190" t="s">
        <v>90</v>
      </c>
    </row>
    <row r="191" spans="1:60" x14ac:dyDescent="0.2">
      <c r="A191" s="150"/>
      <c r="B191" s="151" t="s">
        <v>31</v>
      </c>
      <c r="C191" s="190"/>
      <c r="D191" s="152"/>
      <c r="E191" s="153"/>
      <c r="F191" s="153"/>
      <c r="G191" s="169">
        <f>G8+G33+G107+G126+G131+G136+G138+G176+G182</f>
        <v>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AE191">
        <f>SUMIF(L7:L189,AE190,G7:G189)</f>
        <v>0</v>
      </c>
      <c r="AF191">
        <f>SUMIF(L7:L189,AF190,G7:G189)</f>
        <v>0</v>
      </c>
      <c r="AG191" t="s">
        <v>277</v>
      </c>
    </row>
    <row r="192" spans="1:60" x14ac:dyDescent="0.2">
      <c r="A192" s="3"/>
      <c r="B192" s="4"/>
      <c r="C192" s="189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33" x14ac:dyDescent="0.2">
      <c r="A193" s="3"/>
      <c r="B193" s="4"/>
      <c r="C193" s="189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33" x14ac:dyDescent="0.2">
      <c r="A194" s="290" t="s">
        <v>278</v>
      </c>
      <c r="B194" s="290"/>
      <c r="C194" s="291"/>
      <c r="D194" s="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33" x14ac:dyDescent="0.2">
      <c r="A195" s="271"/>
      <c r="B195" s="272"/>
      <c r="C195" s="273"/>
      <c r="D195" s="272"/>
      <c r="E195" s="272"/>
      <c r="F195" s="272"/>
      <c r="G195" s="27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AG195" t="s">
        <v>279</v>
      </c>
    </row>
    <row r="196" spans="1:33" x14ac:dyDescent="0.2">
      <c r="A196" s="275"/>
      <c r="B196" s="276"/>
      <c r="C196" s="277"/>
      <c r="D196" s="276"/>
      <c r="E196" s="276"/>
      <c r="F196" s="276"/>
      <c r="G196" s="278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33" x14ac:dyDescent="0.2">
      <c r="A197" s="275"/>
      <c r="B197" s="276"/>
      <c r="C197" s="277"/>
      <c r="D197" s="276"/>
      <c r="E197" s="276"/>
      <c r="F197" s="276"/>
      <c r="G197" s="278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33" x14ac:dyDescent="0.2">
      <c r="A198" s="275"/>
      <c r="B198" s="276"/>
      <c r="C198" s="277"/>
      <c r="D198" s="276"/>
      <c r="E198" s="276"/>
      <c r="F198" s="276"/>
      <c r="G198" s="278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33" x14ac:dyDescent="0.2">
      <c r="A199" s="279"/>
      <c r="B199" s="280"/>
      <c r="C199" s="281"/>
      <c r="D199" s="280"/>
      <c r="E199" s="280"/>
      <c r="F199" s="280"/>
      <c r="G199" s="28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33" x14ac:dyDescent="0.2">
      <c r="A200" s="3"/>
      <c r="B200" s="4"/>
      <c r="C200" s="189"/>
      <c r="D200" s="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33" x14ac:dyDescent="0.2">
      <c r="C201" s="191"/>
      <c r="D201" s="10"/>
      <c r="AG201" t="s">
        <v>280</v>
      </c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95:G199"/>
    <mergeCell ref="A1:G1"/>
    <mergeCell ref="C2:G2"/>
    <mergeCell ref="C3:G3"/>
    <mergeCell ref="C4:G4"/>
    <mergeCell ref="A194:C19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F7A3-F4B9-4707-89B6-BB9E5D2E24B4}">
  <dimension ref="A1:F26"/>
  <sheetViews>
    <sheetView tabSelected="1" topLeftCell="A10" workbookViewId="0">
      <selection activeCell="H15" sqref="H15"/>
    </sheetView>
  </sheetViews>
  <sheetFormatPr defaultRowHeight="12.75" x14ac:dyDescent="0.2"/>
  <cols>
    <col min="1" max="1" width="4.5703125" customWidth="1"/>
    <col min="2" max="2" width="157.28515625" style="52" customWidth="1"/>
  </cols>
  <sheetData>
    <row r="1" spans="1:2" x14ac:dyDescent="0.2">
      <c r="A1" t="s">
        <v>335</v>
      </c>
    </row>
    <row r="3" spans="1:2" ht="18.75" x14ac:dyDescent="0.2">
      <c r="A3" s="192"/>
      <c r="B3" s="199" t="s">
        <v>337</v>
      </c>
    </row>
    <row r="4" spans="1:2" ht="19.5" thickBot="1" x14ac:dyDescent="0.25">
      <c r="A4" s="194"/>
      <c r="B4" s="196" t="s">
        <v>372</v>
      </c>
    </row>
    <row r="5" spans="1:2" ht="19.5" thickBot="1" x14ac:dyDescent="0.25">
      <c r="A5" s="193"/>
      <c r="B5" s="205" t="s">
        <v>338</v>
      </c>
    </row>
    <row r="6" spans="1:2" ht="30" x14ac:dyDescent="0.2">
      <c r="A6" s="198" t="s">
        <v>340</v>
      </c>
      <c r="B6" s="206" t="s">
        <v>339</v>
      </c>
    </row>
    <row r="7" spans="1:2" ht="15" x14ac:dyDescent="0.2">
      <c r="A7" s="198" t="s">
        <v>341</v>
      </c>
      <c r="B7" s="211" t="s">
        <v>352</v>
      </c>
    </row>
    <row r="8" spans="1:2" ht="62.25" x14ac:dyDescent="0.2">
      <c r="A8" s="198" t="s">
        <v>342</v>
      </c>
      <c r="B8" s="212" t="s">
        <v>367</v>
      </c>
    </row>
    <row r="9" spans="1:2" ht="45" x14ac:dyDescent="0.2">
      <c r="A9" s="198" t="s">
        <v>343</v>
      </c>
      <c r="B9" s="211" t="s">
        <v>357</v>
      </c>
    </row>
    <row r="10" spans="1:2" ht="64.5" x14ac:dyDescent="0.2">
      <c r="A10" s="198" t="s">
        <v>344</v>
      </c>
      <c r="B10" s="211" t="s">
        <v>362</v>
      </c>
    </row>
    <row r="11" spans="1:2" ht="47.25" x14ac:dyDescent="0.2">
      <c r="A11" s="198" t="s">
        <v>345</v>
      </c>
      <c r="B11" s="212" t="s">
        <v>361</v>
      </c>
    </row>
    <row r="12" spans="1:2" ht="15" x14ac:dyDescent="0.2">
      <c r="A12" s="198" t="s">
        <v>346</v>
      </c>
      <c r="B12" s="207" t="s">
        <v>353</v>
      </c>
    </row>
    <row r="13" spans="1:2" ht="15" x14ac:dyDescent="0.2">
      <c r="A13" s="198" t="s">
        <v>347</v>
      </c>
      <c r="B13" s="208" t="s">
        <v>360</v>
      </c>
    </row>
    <row r="14" spans="1:2" ht="15" x14ac:dyDescent="0.2">
      <c r="A14" s="198" t="s">
        <v>348</v>
      </c>
      <c r="B14" s="209" t="s">
        <v>355</v>
      </c>
    </row>
    <row r="15" spans="1:2" ht="105" x14ac:dyDescent="0.2">
      <c r="A15" s="198" t="s">
        <v>349</v>
      </c>
      <c r="B15" s="210" t="s">
        <v>373</v>
      </c>
    </row>
    <row r="16" spans="1:2" ht="32.25" x14ac:dyDescent="0.2">
      <c r="A16" s="198" t="s">
        <v>350</v>
      </c>
      <c r="B16" s="208" t="s">
        <v>358</v>
      </c>
    </row>
    <row r="17" spans="1:6" ht="15" x14ac:dyDescent="0.2">
      <c r="A17" s="198" t="s">
        <v>351</v>
      </c>
      <c r="B17" s="208" t="s">
        <v>359</v>
      </c>
    </row>
    <row r="18" spans="1:6" ht="15.75" thickBot="1" x14ac:dyDescent="0.25">
      <c r="A18" s="195"/>
      <c r="B18" s="199"/>
      <c r="C18" s="200"/>
      <c r="D18" s="200"/>
      <c r="E18" s="200"/>
      <c r="F18" s="200"/>
    </row>
    <row r="19" spans="1:6" ht="15.75" thickBot="1" x14ac:dyDescent="0.25">
      <c r="A19" s="197"/>
      <c r="B19" s="201" t="s">
        <v>368</v>
      </c>
      <c r="C19" s="200"/>
      <c r="D19" s="200"/>
      <c r="E19" s="200"/>
      <c r="F19" s="200"/>
    </row>
    <row r="20" spans="1:6" ht="15" x14ac:dyDescent="0.2">
      <c r="A20" s="197"/>
      <c r="B20" s="213" t="s">
        <v>369</v>
      </c>
      <c r="C20" s="200"/>
      <c r="D20" s="200"/>
      <c r="E20" s="200"/>
      <c r="F20" s="200"/>
    </row>
    <row r="21" spans="1:6" ht="15" x14ac:dyDescent="0.2">
      <c r="A21" s="197"/>
      <c r="B21" s="202"/>
      <c r="C21" s="200"/>
      <c r="D21" s="200"/>
      <c r="E21" s="200"/>
      <c r="F21" s="200"/>
    </row>
    <row r="22" spans="1:6" ht="15" x14ac:dyDescent="0.2">
      <c r="A22" s="197"/>
      <c r="B22" s="203" t="s">
        <v>336</v>
      </c>
      <c r="C22" s="200"/>
      <c r="D22" s="200"/>
      <c r="E22" s="200"/>
      <c r="F22" s="200"/>
    </row>
    <row r="23" spans="1:6" ht="30" x14ac:dyDescent="0.2">
      <c r="A23" s="197"/>
      <c r="B23" s="214" t="s">
        <v>370</v>
      </c>
      <c r="C23" s="200"/>
      <c r="D23" s="200"/>
      <c r="E23" s="200"/>
      <c r="F23" s="200"/>
    </row>
    <row r="24" spans="1:6" ht="30" x14ac:dyDescent="0.2">
      <c r="A24" s="197"/>
      <c r="B24" s="214" t="s">
        <v>371</v>
      </c>
      <c r="C24" s="200"/>
      <c r="D24" s="200"/>
      <c r="E24" s="200"/>
      <c r="F24" s="200"/>
    </row>
    <row r="25" spans="1:6" ht="14.25" x14ac:dyDescent="0.2">
      <c r="A25" s="200"/>
      <c r="B25" s="204"/>
      <c r="C25" s="200"/>
      <c r="D25" s="200"/>
      <c r="E25" s="200"/>
      <c r="F25" s="200"/>
    </row>
    <row r="26" spans="1:6" ht="14.25" x14ac:dyDescent="0.2">
      <c r="A26" s="200"/>
      <c r="B26" s="204"/>
      <c r="C26" s="200"/>
      <c r="D26" s="200"/>
      <c r="E26" s="200"/>
      <c r="F26" s="200"/>
    </row>
  </sheetData>
  <phoneticPr fontId="27" type="noConversion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50</vt:i4>
      </vt:variant>
    </vt:vector>
  </HeadingPairs>
  <TitlesOfParts>
    <vt:vector size="56" baseType="lpstr">
      <vt:lpstr>Pokyny pro vyplnění</vt:lpstr>
      <vt:lpstr>Stavba</vt:lpstr>
      <vt:lpstr>VzorPolozky</vt:lpstr>
      <vt:lpstr>SO 01+ SO 02 1.00 Pol</vt:lpstr>
      <vt:lpstr>SO 03 1.00 Pol</vt:lpstr>
      <vt:lpstr>Technická specifikace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01+ SO 02 1.00 Pol'!Názvy_tisku</vt:lpstr>
      <vt:lpstr>'SO 03 1.00 Pol'!Názvy_tisku</vt:lpstr>
      <vt:lpstr>oadresa</vt:lpstr>
      <vt:lpstr>Stavba!Objednatel</vt:lpstr>
      <vt:lpstr>Stavba!Objekt</vt:lpstr>
      <vt:lpstr>'SO 01+ SO 02 1.00 Pol'!Oblast_tisku</vt:lpstr>
      <vt:lpstr>'SO 03 1.00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Monika Poslová</cp:lastModifiedBy>
  <cp:lastPrinted>2019-03-19T12:27:02Z</cp:lastPrinted>
  <dcterms:created xsi:type="dcterms:W3CDTF">2009-04-08T07:15:50Z</dcterms:created>
  <dcterms:modified xsi:type="dcterms:W3CDTF">2024-02-20T06:59:04Z</dcterms:modified>
</cp:coreProperties>
</file>