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Stavba\Kros\KrosData\Export\"/>
    </mc:Choice>
  </mc:AlternateContent>
  <bookViews>
    <workbookView xWindow="0" yWindow="0" windowWidth="0" windowHeight="0"/>
  </bookViews>
  <sheets>
    <sheet name="Rekapitulace stavby" sheetId="1" r:id="rId1"/>
    <sheet name="1 - Zateplení stávajícíh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Zateplení stávajícího...'!$C$131:$K$348</definedName>
    <definedName name="_xlnm.Print_Area" localSheetId="1">'1 - Zateplení stávajícího...'!$C$4:$J$76,'1 - Zateplení stávajícího...'!$C$82:$J$113,'1 - Zateplení stávajícího...'!$C$119:$J$348</definedName>
    <definedName name="_xlnm.Print_Titles" localSheetId="1">'1 - Zateplení stávajícího...'!$131:$131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3"/>
  <c r="BH323"/>
  <c r="BG323"/>
  <c r="BF323"/>
  <c r="T323"/>
  <c r="R323"/>
  <c r="P323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297"/>
  <c r="BH297"/>
  <c r="BG297"/>
  <c r="BF297"/>
  <c r="T297"/>
  <c r="R297"/>
  <c r="P297"/>
  <c r="BI295"/>
  <c r="BH295"/>
  <c r="BG295"/>
  <c r="BF295"/>
  <c r="T295"/>
  <c r="R295"/>
  <c r="P295"/>
  <c r="BI290"/>
  <c r="BH290"/>
  <c r="BG290"/>
  <c r="BF290"/>
  <c r="T290"/>
  <c r="R290"/>
  <c r="P290"/>
  <c r="BI288"/>
  <c r="BH288"/>
  <c r="BG288"/>
  <c r="BF288"/>
  <c r="T288"/>
  <c r="R288"/>
  <c r="P288"/>
  <c r="BI283"/>
  <c r="BH283"/>
  <c r="BG283"/>
  <c r="BF283"/>
  <c r="T283"/>
  <c r="R283"/>
  <c r="P283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T259"/>
  <c r="R260"/>
  <c r="R259"/>
  <c r="P260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35"/>
  <c r="BH235"/>
  <c r="BG235"/>
  <c r="BF235"/>
  <c r="T235"/>
  <c r="R235"/>
  <c r="P235"/>
  <c r="BI228"/>
  <c r="BH228"/>
  <c r="BG228"/>
  <c r="BF228"/>
  <c r="T228"/>
  <c r="R228"/>
  <c r="P228"/>
  <c r="BI222"/>
  <c r="BH222"/>
  <c r="BG222"/>
  <c r="BF222"/>
  <c r="T222"/>
  <c r="R222"/>
  <c r="P222"/>
  <c r="BI214"/>
  <c r="BH214"/>
  <c r="BG214"/>
  <c r="BF214"/>
  <c r="T214"/>
  <c r="R214"/>
  <c r="P214"/>
  <c r="BI208"/>
  <c r="BH208"/>
  <c r="BG208"/>
  <c r="BF208"/>
  <c r="T208"/>
  <c r="R208"/>
  <c r="P208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79"/>
  <c r="BH179"/>
  <c r="BG179"/>
  <c r="BF179"/>
  <c r="T179"/>
  <c r="R179"/>
  <c r="P179"/>
  <c r="BI177"/>
  <c r="BH177"/>
  <c r="BG177"/>
  <c r="BF177"/>
  <c r="T177"/>
  <c r="R177"/>
  <c r="P177"/>
  <c r="BI171"/>
  <c r="BH171"/>
  <c r="BG171"/>
  <c r="BF171"/>
  <c r="T171"/>
  <c r="R171"/>
  <c r="P171"/>
  <c r="BI159"/>
  <c r="BH159"/>
  <c r="BG159"/>
  <c r="BF159"/>
  <c r="T159"/>
  <c r="R159"/>
  <c r="P15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89"/>
  <c r="E7"/>
  <c r="E122"/>
  <c i="1" r="L90"/>
  <c r="AM90"/>
  <c r="AM89"/>
  <c r="L89"/>
  <c r="AM87"/>
  <c r="L87"/>
  <c r="L85"/>
  <c r="L84"/>
  <c i="2" r="J345"/>
  <c r="BK330"/>
  <c r="BK323"/>
  <c r="BK304"/>
  <c r="BK290"/>
  <c r="J256"/>
  <c r="BK252"/>
  <c r="BK214"/>
  <c r="BK179"/>
  <c r="J138"/>
  <c r="J346"/>
  <c r="J343"/>
  <c r="J340"/>
  <c r="J330"/>
  <c r="BK295"/>
  <c r="BK275"/>
  <c r="BK256"/>
  <c r="BK246"/>
  <c r="J228"/>
  <c r="J177"/>
  <c r="BK343"/>
  <c r="J335"/>
  <c r="J312"/>
  <c r="J304"/>
  <c r="J277"/>
  <c r="BK263"/>
  <c r="J235"/>
  <c r="BK187"/>
  <c r="J142"/>
  <c r="J344"/>
  <c r="BK335"/>
  <c r="J297"/>
  <c r="BK281"/>
  <c r="BK267"/>
  <c r="J254"/>
  <c r="J250"/>
  <c r="J246"/>
  <c r="BK235"/>
  <c r="J208"/>
  <c r="J171"/>
  <c r="BK144"/>
  <c r="BK347"/>
  <c r="J341"/>
  <c r="BK329"/>
  <c r="BK317"/>
  <c r="J308"/>
  <c r="J295"/>
  <c r="J260"/>
  <c r="J249"/>
  <c r="BK196"/>
  <c r="BK147"/>
  <c r="J135"/>
  <c r="J347"/>
  <c r="J342"/>
  <c r="J339"/>
  <c r="BK333"/>
  <c r="J306"/>
  <c r="BK288"/>
  <c r="BK269"/>
  <c r="BK254"/>
  <c r="J245"/>
  <c r="BK189"/>
  <c r="J159"/>
  <c r="BK344"/>
  <c r="J337"/>
  <c r="J333"/>
  <c r="BK308"/>
  <c r="BK283"/>
  <c r="J271"/>
  <c r="BK258"/>
  <c r="BK250"/>
  <c r="J222"/>
  <c r="BK177"/>
  <c i="1" r="AS94"/>
  <c i="2" r="BK339"/>
  <c r="J323"/>
  <c r="J283"/>
  <c r="J275"/>
  <c r="J258"/>
  <c r="BK249"/>
  <c r="BK245"/>
  <c r="BK222"/>
  <c r="J196"/>
  <c r="BK159"/>
  <c r="BK142"/>
  <c r="BK346"/>
  <c r="BK337"/>
  <c r="BK327"/>
  <c r="BK312"/>
  <c r="BK297"/>
  <c r="J267"/>
  <c r="BK255"/>
  <c r="BK243"/>
  <c r="J187"/>
  <c r="J144"/>
  <c r="BK348"/>
  <c r="BK345"/>
  <c r="BK341"/>
  <c r="J336"/>
  <c r="J327"/>
  <c r="J290"/>
  <c r="BK271"/>
  <c r="J263"/>
  <c r="J247"/>
  <c r="BK208"/>
  <c r="BK171"/>
  <c r="J348"/>
  <c r="BK342"/>
  <c r="BK336"/>
  <c r="J317"/>
  <c r="BK306"/>
  <c r="J281"/>
  <c r="J269"/>
  <c r="J255"/>
  <c r="BK228"/>
  <c r="J179"/>
  <c r="BK138"/>
  <c r="BK340"/>
  <c r="J329"/>
  <c r="J288"/>
  <c r="BK277"/>
  <c r="BK260"/>
  <c r="J252"/>
  <c r="BK247"/>
  <c r="J243"/>
  <c r="J214"/>
  <c r="J189"/>
  <c r="J147"/>
  <c r="BK135"/>
  <c l="1" r="R134"/>
  <c r="BK141"/>
  <c r="J141"/>
  <c r="J99"/>
  <c r="BK146"/>
  <c r="J146"/>
  <c r="J100"/>
  <c r="P146"/>
  <c r="R146"/>
  <c r="BK234"/>
  <c r="J234"/>
  <c r="J101"/>
  <c r="R234"/>
  <c r="BK253"/>
  <c r="J253"/>
  <c r="J102"/>
  <c r="R253"/>
  <c r="P262"/>
  <c r="BK270"/>
  <c r="J270"/>
  <c r="J106"/>
  <c r="R270"/>
  <c r="BK289"/>
  <c r="J289"/>
  <c r="J107"/>
  <c r="R289"/>
  <c r="BK328"/>
  <c r="J328"/>
  <c r="J108"/>
  <c r="R328"/>
  <c r="R334"/>
  <c r="R331"/>
  <c r="T334"/>
  <c r="T331"/>
  <c r="P338"/>
  <c r="R338"/>
  <c r="BK134"/>
  <c r="P134"/>
  <c r="T134"/>
  <c r="P141"/>
  <c r="R141"/>
  <c r="T141"/>
  <c r="T146"/>
  <c r="P234"/>
  <c r="T234"/>
  <c r="P253"/>
  <c r="T253"/>
  <c r="BK262"/>
  <c r="J262"/>
  <c r="J105"/>
  <c r="R262"/>
  <c r="R261"/>
  <c r="T262"/>
  <c r="P270"/>
  <c r="T270"/>
  <c r="P289"/>
  <c r="T289"/>
  <c r="P328"/>
  <c r="T328"/>
  <c r="BK334"/>
  <c r="J334"/>
  <c r="J111"/>
  <c r="P334"/>
  <c r="P331"/>
  <c r="BK338"/>
  <c r="J338"/>
  <c r="J112"/>
  <c r="T338"/>
  <c r="BK259"/>
  <c r="J259"/>
  <c r="J103"/>
  <c r="BK332"/>
  <c r="J332"/>
  <c r="J110"/>
  <c r="F92"/>
  <c r="J126"/>
  <c r="BE179"/>
  <c r="BE222"/>
  <c r="BE243"/>
  <c r="BE255"/>
  <c r="BE269"/>
  <c r="BE271"/>
  <c r="BE290"/>
  <c r="BE295"/>
  <c r="BE304"/>
  <c r="BE306"/>
  <c r="BE312"/>
  <c r="BE336"/>
  <c r="E85"/>
  <c r="BE147"/>
  <c r="BE159"/>
  <c r="BE189"/>
  <c r="BE235"/>
  <c r="BE246"/>
  <c r="BE247"/>
  <c r="BE252"/>
  <c r="BE254"/>
  <c r="BE260"/>
  <c r="BE288"/>
  <c r="BE297"/>
  <c r="BE323"/>
  <c r="BE327"/>
  <c r="BE329"/>
  <c r="BE330"/>
  <c r="BE339"/>
  <c r="BE340"/>
  <c r="BE345"/>
  <c r="BE348"/>
  <c r="BE135"/>
  <c r="BE138"/>
  <c r="BE142"/>
  <c r="BE144"/>
  <c r="BE177"/>
  <c r="BE196"/>
  <c r="BE214"/>
  <c r="BE249"/>
  <c r="BE258"/>
  <c r="BE277"/>
  <c r="BE308"/>
  <c r="BE317"/>
  <c r="BE335"/>
  <c r="BE343"/>
  <c r="BE344"/>
  <c r="BE346"/>
  <c r="BE347"/>
  <c r="BE171"/>
  <c r="BE187"/>
  <c r="BE208"/>
  <c r="BE228"/>
  <c r="BE245"/>
  <c r="BE250"/>
  <c r="BE256"/>
  <c r="BE263"/>
  <c r="BE267"/>
  <c r="BE275"/>
  <c r="BE281"/>
  <c r="BE283"/>
  <c r="BE333"/>
  <c r="BE337"/>
  <c r="BE341"/>
  <c r="BE342"/>
  <c r="F34"/>
  <c i="1" r="BA95"/>
  <c r="BA94"/>
  <c r="AW94"/>
  <c r="AK30"/>
  <c i="2" r="F37"/>
  <c i="1" r="BD95"/>
  <c r="BD94"/>
  <c r="W33"/>
  <c i="2" r="F36"/>
  <c i="1" r="BC95"/>
  <c r="BC94"/>
  <c r="AY94"/>
  <c i="2" r="J34"/>
  <c i="1" r="AW95"/>
  <c i="2" r="F35"/>
  <c i="1" r="BB95"/>
  <c r="BB94"/>
  <c r="W31"/>
  <c i="2" l="1" r="T261"/>
  <c r="P133"/>
  <c r="P261"/>
  <c r="R133"/>
  <c r="R132"/>
  <c r="T133"/>
  <c r="T132"/>
  <c r="BK133"/>
  <c r="J133"/>
  <c r="J97"/>
  <c r="J134"/>
  <c r="J98"/>
  <c r="BK331"/>
  <c r="J331"/>
  <c r="J109"/>
  <c r="BK261"/>
  <c r="J261"/>
  <c r="J104"/>
  <c i="1" r="W32"/>
  <c i="2" r="F33"/>
  <c i="1" r="AZ95"/>
  <c r="AZ94"/>
  <c r="AV94"/>
  <c r="AK29"/>
  <c r="W30"/>
  <c r="AX94"/>
  <c i="2" r="J33"/>
  <c i="1" r="AV95"/>
  <c r="AT95"/>
  <c i="2" l="1" r="P132"/>
  <c i="1" r="AU95"/>
  <c i="2" r="BK132"/>
  <c r="J132"/>
  <c i="1" r="AU94"/>
  <c i="2" r="J30"/>
  <c i="1" r="AG95"/>
  <c r="AG94"/>
  <c r="AK26"/>
  <c r="AT94"/>
  <c r="AN94"/>
  <c r="W29"/>
  <c i="2" l="1" r="J39"/>
  <c r="J96"/>
  <c i="1" r="AK35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<sst xmlns="http://schemas.openxmlformats.org/spreadsheetml/2006/main">
  <si>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</si>
  <si>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</si>
  <si>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</si>
  <si>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</si>
  <si>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</si>
  <si>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{ba4309cf-1c32-468b-8ccc-ba878e428068}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</si>
  <si>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</si>
  <si>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</si>
  <si>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</si>
  <si>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</si>
  <si>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</si>
  <si>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</si>
  <si>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</si>
  <si>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</si>
  <si>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KDZabreh2-zatepl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</si>
  <si>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</si>
  <si>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</si>
  <si>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a dostavba KD v Zábřehu - II. etapa rev. 08/2022</t>
  </si>
  <si>
    <t>KSO:</t>
  </si>
  <si>
    <t>CC-CZ:</t>
  </si>
  <si>
    <t>Místo:</t>
  </si>
  <si>
    <t>Zábřeh</t>
  </si>
  <si>
    <t>Datum:</t>
  </si>
  <si>
    <t>28. 3. 2023</t>
  </si>
  <si>
    <t>Zadavatel:</t>
  </si>
  <si>
    <t>IČ:</t>
  </si>
  <si>
    <t>Město Zábřeh</t>
  </si>
  <si>
    <t>DIČ:</t>
  </si>
  <si>
    <t>Uchazeč:</t>
  </si>
  <si>
    <t>Vyplň údaj</t>
  </si>
  <si>
    <t>Projektant:</t>
  </si>
  <si>
    <t>BDA Architekti s.r.o.</t>
  </si>
  <si>
    <t>True</t>
  </si>
  <si>
    <t>Zpracovatel:</t>
  </si>
  <si>
    <t>Ing.P.Čoudek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</si>
  <si>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</si>
  <si>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</si>
  <si>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</si>
  <si>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</si>
  <si>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</si>
  <si>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</si>
  <si>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</si>
  <si>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</si>
  <si>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</si>
  <si>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</si>
  <si>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</si>
  <si>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</si>
  <si>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</si>
  <si>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</si>
  <si>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</si>
  <si>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</si>
  <si>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</si>
  <si>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</si>
  <si>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</si>
  <si>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</si>
  <si>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</si>
  <si>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</si>
  <si>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</si>
  <si>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</si>
  <si>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</si>
  <si>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</si>
  <si>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</si>
  <si>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</si>
  <si>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</si>
  <si>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</si>
  <si>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</si>
  <si>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</si>
  <si>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</si>
  <si>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</si>
  <si>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</si>
  <si>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</si>
  <si>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</si>
  <si>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</si>
  <si>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</si>
  <si>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</si>
  <si>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</si>
  <si>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</si>
  <si>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</si>
  <si>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</si>
  <si>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</si>
  <si>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</si>
  <si>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</si>
  <si>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Zateplení stávajícího objektu</t>
  </si>
  <si>
    <t>STA</t>
  </si>
  <si>
    <t>{74978114-25a9-4013-9f61-2ac1981ea989}</t>
  </si>
  <si>
    <t>2</t>
  </si>
  <si>
    <t>KRYCÍ LIST SOUPISU PRACÍ</t>
  </si>
  <si>
    <t>Objekt:</t>
  </si>
  <si>
    <t>1 - Zateplení stávajícího objektu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</si>
  <si>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</si>
  <si>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</si>
  <si>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</si>
  <si>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</si>
  <si>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</si>
  <si>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</si>
  <si>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</si>
  <si>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</si>
  <si>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</si>
  <si>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</si>
  <si>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</si>
  <si>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</si>
  <si>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</si>
  <si>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</si>
  <si>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</si>
  <si>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764 - Konstrukce klempířské</t>
  </si>
  <si>
    <t xml:space="preserve">    786 - Dokončovací práce - čalounické úpravy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</si>
  <si>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</si>
  <si>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</si>
  <si>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</si>
  <si>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</si>
  <si>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</si>
  <si>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</si>
  <si>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</si>
  <si>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</si>
  <si>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</si>
  <si>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</si>
  <si>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</si>
  <si>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</si>
  <si>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</si>
  <si>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</si>
  <si>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</si>
  <si>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</si>
  <si>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</si>
  <si>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</si>
  <si>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</si>
  <si>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</si>
  <si>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</si>
  <si>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</si>
  <si>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122211101R</t>
  </si>
  <si>
    <t>Odkopávky a prokopávky v hornině třídy těžitelnosti I, skupiny 3 ručně, vč.případné konstrukce na terénu</t>
  </si>
  <si>
    <t>m3</t>
  </si>
  <si>
    <t>4</t>
  </si>
  <si>
    <t>-1201139452</t>
  </si>
  <si>
    <t>VV</t>
  </si>
  <si>
    <t xml:space="preserve">"odkopávky podél fasády stávajícího objektu pro zateplení soklu" </t>
  </si>
  <si>
    <t>(18,6+21,4+3,1+4,6+57,8)*0,3</t>
  </si>
  <si>
    <t>175111200R</t>
  </si>
  <si>
    <t>Obsypání půvoního objektu po zateplení soklu, vč kontrukce na terénu</t>
  </si>
  <si>
    <t>2022008186</t>
  </si>
  <si>
    <t>Zakládání</t>
  </si>
  <si>
    <t>3</t>
  </si>
  <si>
    <t>212312111</t>
  </si>
  <si>
    <t>Lože pro trativody z betonu prostého</t>
  </si>
  <si>
    <t>-1924653654</t>
  </si>
  <si>
    <t>(0,6*0,15)*6,9+12,4+6,25+27,9+7,7</t>
  </si>
  <si>
    <t>212755214</t>
  </si>
  <si>
    <t>Trativody z drenážních trubek plastových flexibilních D 100 mm bez lože</t>
  </si>
  <si>
    <t>m</t>
  </si>
  <si>
    <t>677069242</t>
  </si>
  <si>
    <t>6,9+12,4+6,25+27,9+7,7</t>
  </si>
  <si>
    <t>6</t>
  </si>
  <si>
    <t>Úpravy povrchů, podlahy a osazování výplní</t>
  </si>
  <si>
    <t>5</t>
  </si>
  <si>
    <t>622142001</t>
  </si>
  <si>
    <t>Potažení vnějších stěn sklovláknitým pletivem vtlačeným do tenkovrstvé hmoty</t>
  </si>
  <si>
    <t>m2</t>
  </si>
  <si>
    <t>506588885</t>
  </si>
  <si>
    <t>"S05"</t>
  </si>
  <si>
    <t>"SZ" 321</t>
  </si>
  <si>
    <t>"SV"214,8</t>
  </si>
  <si>
    <t>"JV"412</t>
  </si>
  <si>
    <t>"JZ"180</t>
  </si>
  <si>
    <t>"nástavba" (13,2+12,9)*2*1,8</t>
  </si>
  <si>
    <t xml:space="preserve">"S06" </t>
  </si>
  <si>
    <t>"SZ"14,2+"pod terénem" (59,8-40,1)*0,3</t>
  </si>
  <si>
    <t>"SV" 29,3-+"pod terén" 25,5*0,3</t>
  </si>
  <si>
    <t>"JV"3+27,5+44+"pod terén" 53,5*0,3</t>
  </si>
  <si>
    <t>Součet</t>
  </si>
  <si>
    <t>622151021</t>
  </si>
  <si>
    <t>Penetrační nátěr vnějších tenkovrstvých omítek stěn</t>
  </si>
  <si>
    <t>446936835</t>
  </si>
  <si>
    <t>7</t>
  </si>
  <si>
    <t>622211031</t>
  </si>
  <si>
    <t xml:space="preserve">Montáž kontaktního zateplení vnějších stěn lepením a mechanickým kotvením polystyrénových desek  do betonu a zdiva tl přes 120 do 160 mm</t>
  </si>
  <si>
    <t>1117116876</t>
  </si>
  <si>
    <t>8</t>
  </si>
  <si>
    <t>M</t>
  </si>
  <si>
    <t>28376460</t>
  </si>
  <si>
    <t>deska z polystyrénu XPS, hrana polodrážková a hladký povrch 500kPa tl 160mm</t>
  </si>
  <si>
    <t>1776003982</t>
  </si>
  <si>
    <t>132,31*1,05 'Přepočtené koeficientem množství</t>
  </si>
  <si>
    <t>9</t>
  </si>
  <si>
    <t>622221031</t>
  </si>
  <si>
    <t>Montáž kontaktního zateplení vnějších stěn lepením a mechanickým kotvením TI z minerální vlny s podélnou orientací do zdiva a betonu tl přes 120 do 160 mm, systém závěsných konzol</t>
  </si>
  <si>
    <t>-19347726</t>
  </si>
  <si>
    <t>10</t>
  </si>
  <si>
    <t>63151538</t>
  </si>
  <si>
    <t>deska tepelně izolační minerální kontaktních fasád podélné vlákno λ=0,036 tl 160mm</t>
  </si>
  <si>
    <t>2003149247</t>
  </si>
  <si>
    <t>1221,76*1,05 'Přepočtené koeficientem množství</t>
  </si>
  <si>
    <t>11</t>
  </si>
  <si>
    <t>622251201</t>
  </si>
  <si>
    <t>Příplatek k cenám kontaktního zateplení vnějších stěn za použití disperzní (organické) armovací hmoty stěrkování</t>
  </si>
  <si>
    <t>1479721790</t>
  </si>
  <si>
    <t>12</t>
  </si>
  <si>
    <t>622325102</t>
  </si>
  <si>
    <t>Oprava vnější vápenocementové hladké omítky složitosti 1 stěn v rozsahu přes 10 do 30 %</t>
  </si>
  <si>
    <t>664671021</t>
  </si>
  <si>
    <t>13</t>
  </si>
  <si>
    <t>622511112.WBR.001</t>
  </si>
  <si>
    <t>Tenkovrstvá omítka soklová střednězrnný vnějších stěn</t>
  </si>
  <si>
    <t>-1678488818</t>
  </si>
  <si>
    <t>14</t>
  </si>
  <si>
    <t>622531022</t>
  </si>
  <si>
    <t>Tenkovrstvá soklová zrnitá omítka zrnitost 2,0 mm vnějších stěn</t>
  </si>
  <si>
    <t>-313371504</t>
  </si>
  <si>
    <t>629991011</t>
  </si>
  <si>
    <t>Zakrytí výplní otvorů a svislých ploch fólií přilepenou lepící páskou</t>
  </si>
  <si>
    <t>-1978823325</t>
  </si>
  <si>
    <t>"SZ"0,8*7+0,6*9</t>
  </si>
  <si>
    <t>"SV"2,7*2+4,8*2+10,4+0,6*5</t>
  </si>
  <si>
    <t>"JV" 0,8*6+0,6*26+93+49+41</t>
  </si>
  <si>
    <t>"JZ"48</t>
  </si>
  <si>
    <t>16</t>
  </si>
  <si>
    <t>629995101</t>
  </si>
  <si>
    <t>Očištění vnějších ploch tlakovou vodou</t>
  </si>
  <si>
    <t>1465058091</t>
  </si>
  <si>
    <t>"stávající objekt"</t>
  </si>
  <si>
    <t>"střecha" 1500,7</t>
  </si>
  <si>
    <t>"S05"321+214,8+412+180+93,96</t>
  </si>
  <si>
    <t>"S06"20,11+21,65+90,55</t>
  </si>
  <si>
    <t>Ostatní konstrukce a práce, bourání</t>
  </si>
  <si>
    <t>17</t>
  </si>
  <si>
    <t>941111121</t>
  </si>
  <si>
    <t>Montáž lešení řadového trubkového lehkého s podlahami zatížení do 200 kg/m2 š přes 0,9 do 1,2 m v do 10 m</t>
  </si>
  <si>
    <t>1216086210</t>
  </si>
  <si>
    <t>"původní"</t>
  </si>
  <si>
    <t>"SZ" (1,8+1)*(8,6-1,9)+40,05*(4-1,9)+(17,8+1)*(9,8-1,9)</t>
  </si>
  <si>
    <t>"SV" (25,2+1*2)*(10,3-1,9)</t>
  </si>
  <si>
    <t>"JV" (59,7+1*3)*(10,1-1,9)</t>
  </si>
  <si>
    <t>"JZ"(25,2+1*2)*(8,6-1,9)</t>
  </si>
  <si>
    <t>"střecha" ((12,9+1*2)+(13,2+1*2))*2*1,7</t>
  </si>
  <si>
    <t>18</t>
  </si>
  <si>
    <t>941111221</t>
  </si>
  <si>
    <t>Příplatek k lešení řadovému trubkovému lehkému s podlahami š 1,2 m v 10 m za první a ZKD den použití</t>
  </si>
  <si>
    <t>157949994</t>
  </si>
  <si>
    <t>1278,585*90</t>
  </si>
  <si>
    <t>19</t>
  </si>
  <si>
    <t>941111821</t>
  </si>
  <si>
    <t>Demontáž lešení řadového trubkového lehkého s podlahami zatížení do 200 kg/m2 š přes 0,9 do 1,2 m v do 10 m</t>
  </si>
  <si>
    <t>-752155345</t>
  </si>
  <si>
    <t>20</t>
  </si>
  <si>
    <t>944511111</t>
  </si>
  <si>
    <t>Montáž ochranné sítě z textilie z umělých vláken</t>
  </si>
  <si>
    <t>-802118143</t>
  </si>
  <si>
    <t>944511211</t>
  </si>
  <si>
    <t>Příplatek k ochranné síti za první a ZKD den použití</t>
  </si>
  <si>
    <t>-1117402405</t>
  </si>
  <si>
    <t>22</t>
  </si>
  <si>
    <t>944511811</t>
  </si>
  <si>
    <t>Demontáž ochranné sítě z textilie z umělých vláken</t>
  </si>
  <si>
    <t>-6833046</t>
  </si>
  <si>
    <t>23</t>
  </si>
  <si>
    <t>952901111</t>
  </si>
  <si>
    <t>Vyčištění budov bytové a občanské výstavby při výšce podlaží do 4 m</t>
  </si>
  <si>
    <t>-1601333113</t>
  </si>
  <si>
    <t>"1.NP"740</t>
  </si>
  <si>
    <t>24</t>
  </si>
  <si>
    <t>953999901</t>
  </si>
  <si>
    <t>Stavební přípomoce profesím</t>
  </si>
  <si>
    <t>kpl</t>
  </si>
  <si>
    <t>-44542176</t>
  </si>
  <si>
    <t>997</t>
  </si>
  <si>
    <t>Přesun sutě</t>
  </si>
  <si>
    <t>25</t>
  </si>
  <si>
    <t>997013152R</t>
  </si>
  <si>
    <t xml:space="preserve">Vnitrostaveništní doprava suti a vybouraných hmot </t>
  </si>
  <si>
    <t>t</t>
  </si>
  <si>
    <t>-1287582936</t>
  </si>
  <si>
    <t>26</t>
  </si>
  <si>
    <t>997013501</t>
  </si>
  <si>
    <t>Odvoz suti a vybouraných hmot na skládku nebo meziskládku do 1 km se složením</t>
  </si>
  <si>
    <t>-1842280930</t>
  </si>
  <si>
    <t>27</t>
  </si>
  <si>
    <t>997013509</t>
  </si>
  <si>
    <t>Příplatek k odvozu suti a vybouraných hmot na skládku ZKD 1 km přes 1 km</t>
  </si>
  <si>
    <t>-1730140291</t>
  </si>
  <si>
    <t>5,2*14</t>
  </si>
  <si>
    <t>28</t>
  </si>
  <si>
    <t>997013831</t>
  </si>
  <si>
    <t>Poplatek za uložení stavebního směsného odpadu na skládce (skládkovné)</t>
  </si>
  <si>
    <t>985974712</t>
  </si>
  <si>
    <t>998</t>
  </si>
  <si>
    <t>Přesun hmot</t>
  </si>
  <si>
    <t>29</t>
  </si>
  <si>
    <t>998011003</t>
  </si>
  <si>
    <t>Přesun hmot pro budovy zděné v do 24 m</t>
  </si>
  <si>
    <t>591171647</t>
  </si>
  <si>
    <t>PSV</t>
  </si>
  <si>
    <t>Práce a dodávky PSV</t>
  </si>
  <si>
    <t>712</t>
  </si>
  <si>
    <t>Povlakové krytiny</t>
  </si>
  <si>
    <t>30</t>
  </si>
  <si>
    <t>712363411R</t>
  </si>
  <si>
    <t>Provedení povlak krytiny mechanicky kotvenou pomocí šroubů s teleskopickým nástavcem 2x</t>
  </si>
  <si>
    <t>1492825292</t>
  </si>
  <si>
    <t>"SCH2+SCH3" (1500,7-137,5)*2</t>
  </si>
  <si>
    <t>"vytažení" (170,2*(0,3+0,3)+51*(1,85+0,3)+6,6*4*(0,7+0,3)+48,2*0,3)*2</t>
  </si>
  <si>
    <t>31</t>
  </si>
  <si>
    <t>62853004</t>
  </si>
  <si>
    <t xml:space="preserve">pás asfaltový natavitelný modifikovaný SBS tl 4,0mm </t>
  </si>
  <si>
    <t>32</t>
  </si>
  <si>
    <t>-456239988</t>
  </si>
  <si>
    <t>3231,66*1,1655 'Přepočtené koeficientem množství</t>
  </si>
  <si>
    <t>998712202</t>
  </si>
  <si>
    <t>Přesun hmot procentní pro krytiny povlakové v objektech v do 12 m</t>
  </si>
  <si>
    <t>%</t>
  </si>
  <si>
    <t>-783436262</t>
  </si>
  <si>
    <t>713</t>
  </si>
  <si>
    <t>Izolace tepelné</t>
  </si>
  <si>
    <t>33</t>
  </si>
  <si>
    <t>713141151</t>
  </si>
  <si>
    <t>Montáž izolace tepelné střech plochých kladené volně 1 vrstva rohoží, pásů, dílců, desek</t>
  </si>
  <si>
    <t>153295492</t>
  </si>
  <si>
    <t>"SCH2+SCH3" 1500,7-137,5</t>
  </si>
  <si>
    <t>"vytažení" 170,2*(0,3+0,3)+51*(1,85+0,3)+6,6*4*(0,7+0,3)+48,2*0,3</t>
  </si>
  <si>
    <t>34</t>
  </si>
  <si>
    <t>28376425</t>
  </si>
  <si>
    <t>deska z polystyrénu XPS, hrana polodrážková a hladký povrch 300kPA tl 160mm</t>
  </si>
  <si>
    <t>1426690603</t>
  </si>
  <si>
    <t>1615,83*1,02 'Přepočtené koeficientem množství</t>
  </si>
  <si>
    <t>35</t>
  </si>
  <si>
    <t>713191132</t>
  </si>
  <si>
    <t>Montáž izolace tepelné podlah, stropů vrchem nebo střech překrytí separační fólií z PE</t>
  </si>
  <si>
    <t>-1452290502</t>
  </si>
  <si>
    <t>"2x SCH2+SCH3" (1500,7-137,5)*2</t>
  </si>
  <si>
    <t>"2x vytažení" (170,2*(0,3+0,3)+51*(1,85+0,3)+6,6*4*(0,7+0,3)+48,2*0,3)*2</t>
  </si>
  <si>
    <t>36</t>
  </si>
  <si>
    <t>62811120</t>
  </si>
  <si>
    <t>asfaltový pás separační</t>
  </si>
  <si>
    <t>2010266544</t>
  </si>
  <si>
    <t>1441,31129733698*1,1655 'Přepočtené koeficientem množství</t>
  </si>
  <si>
    <t>37</t>
  </si>
  <si>
    <t>28343122</t>
  </si>
  <si>
    <t>rohož separační ze skelných vláken 120g/m2 pod hydroizolační fólie</t>
  </si>
  <si>
    <t>1873574828</t>
  </si>
  <si>
    <t>"SCH2+SCH3" (1500,7-137,5)</t>
  </si>
  <si>
    <t>"vytažení" (170,2*(0,3+0,3)+51*(1,85+0,3)+6,6*4*(0,7+0,3)+48,2*0,3)</t>
  </si>
  <si>
    <t>1615,83*1,1655 'Přepočtené koeficientem množství</t>
  </si>
  <si>
    <t>38</t>
  </si>
  <si>
    <t>998713202</t>
  </si>
  <si>
    <t>Přesun hmot procentní pro izolace tepelné v objektech v do 12 m</t>
  </si>
  <si>
    <t>266186625</t>
  </si>
  <si>
    <t>764</t>
  </si>
  <si>
    <t>Konstrukce klempířské</t>
  </si>
  <si>
    <t>39</t>
  </si>
  <si>
    <t>764002841</t>
  </si>
  <si>
    <t>Demontáž oplechování horních ploch zdí a nadezdívek do suti</t>
  </si>
  <si>
    <t>-432715320</t>
  </si>
  <si>
    <t xml:space="preserve">"střecha původní" </t>
  </si>
  <si>
    <t>(59,8+25,1)*2</t>
  </si>
  <si>
    <t>(12,9+13,2)*2</t>
  </si>
  <si>
    <t>40</t>
  </si>
  <si>
    <t>764002851</t>
  </si>
  <si>
    <t>Demontáž oplechování parapetů do suti</t>
  </si>
  <si>
    <t>852581477</t>
  </si>
  <si>
    <t>"JZ"23,4</t>
  </si>
  <si>
    <t>41</t>
  </si>
  <si>
    <t>764121401</t>
  </si>
  <si>
    <t>Krytina střechy rovné drážkováním z Al plechu rš 500 mm sklonu do 30°, povrchová úprava</t>
  </si>
  <si>
    <t>-1021149758</t>
  </si>
  <si>
    <t>"K2.17" 7</t>
  </si>
  <si>
    <t>"K2.18" 11,4</t>
  </si>
  <si>
    <t>"K2.19" 5,3</t>
  </si>
  <si>
    <t>"K2.20" 135,8</t>
  </si>
  <si>
    <t>"K2.21" 23</t>
  </si>
  <si>
    <t>42</t>
  </si>
  <si>
    <t>764225404</t>
  </si>
  <si>
    <t>Oplechování horních ploch a nadezdívek (atik) bez rohů z Al plechu celoplošně lepené rš 270 mm, povrchová úprava</t>
  </si>
  <si>
    <t>1010986661</t>
  </si>
  <si>
    <t>"K1.26, 1.27, 1.28"0,84*3</t>
  </si>
  <si>
    <t>43</t>
  </si>
  <si>
    <t>764225409</t>
  </si>
  <si>
    <t>Oplechování horních ploch a nadezdívek (atik) bez rohů z Al plechu celoplošně lepené rš 800mm, povrchová úprava</t>
  </si>
  <si>
    <t>-1216370581</t>
  </si>
  <si>
    <t>"K3.21" 170,2</t>
  </si>
  <si>
    <t>44</t>
  </si>
  <si>
    <t>764225411</t>
  </si>
  <si>
    <t>Oplechování horních ploch a nadezdívek (atik) bez rohů z Al plechu celoplošně lepené rš přes 800 mm, povrchová úprava</t>
  </si>
  <si>
    <t>1341795596</t>
  </si>
  <si>
    <t>"K3.23" 52,2*0,825</t>
  </si>
  <si>
    <t>"K3.24" 170,2*0,825</t>
  </si>
  <si>
    <t>45</t>
  </si>
  <si>
    <t>764226442</t>
  </si>
  <si>
    <t>Oplechování parapetů rovných celoplošně lepené z Al plechu rš 210 mm</t>
  </si>
  <si>
    <t>186576022</t>
  </si>
  <si>
    <t>"K 1.77" 20,09</t>
  </si>
  <si>
    <t>"k 1.78" 2,06</t>
  </si>
  <si>
    <t>"K1.79" 14,67</t>
  </si>
  <si>
    <t>46</t>
  </si>
  <si>
    <t>764226443</t>
  </si>
  <si>
    <t>Oplechování parapetů rovných celoplošně lepené z Al plechu rš 270 mm, povrchová úprava</t>
  </si>
  <si>
    <t>-1290360618</t>
  </si>
  <si>
    <t>"K2.04, 2.05, 2.06, 2.07, 2.08, 2.09, 2.10, 2.13, 2.14, 2.15" 0,81*10</t>
  </si>
  <si>
    <t>"K2.11, K1.22" 1,23*2</t>
  </si>
  <si>
    <t>"K2.12" 45,37</t>
  </si>
  <si>
    <t>"K2.16" 23,28</t>
  </si>
  <si>
    <t>47</t>
  </si>
  <si>
    <t>764226445</t>
  </si>
  <si>
    <t>Oplechování parapetů rovných celoplošně lepené z Al plechu rš 370 mm, povrchová úprava</t>
  </si>
  <si>
    <t>-1045295875</t>
  </si>
  <si>
    <t xml:space="preserve">"K0.34 až 0.68" 0,86*35 </t>
  </si>
  <si>
    <t xml:space="preserve">"K0.69 až 0.76" 0,84*8 </t>
  </si>
  <si>
    <t>48</t>
  </si>
  <si>
    <t>998764202</t>
  </si>
  <si>
    <t>Přesun hmot procentní pro konstrukce klempířské v objektech v přes 6 do 12 m</t>
  </si>
  <si>
    <t>-1578095871</t>
  </si>
  <si>
    <t>786</t>
  </si>
  <si>
    <t>Dokončovací práce - čalounické úpravy</t>
  </si>
  <si>
    <t>49</t>
  </si>
  <si>
    <t>786623000</t>
  </si>
  <si>
    <t>Příprava pro osazení venkovních žaluzií na stávajícím objektu dl.5320mm</t>
  </si>
  <si>
    <t>kus</t>
  </si>
  <si>
    <t>1585598935</t>
  </si>
  <si>
    <t>50</t>
  </si>
  <si>
    <t>7866230001</t>
  </si>
  <si>
    <t>Příprava pro osazení venkovních žaluzií na stávajícím objektu dl.1270mm</t>
  </si>
  <si>
    <t>-1346622572</t>
  </si>
  <si>
    <t>VRN</t>
  </si>
  <si>
    <t>Vedlejší rozpočtové náklady</t>
  </si>
  <si>
    <t>VRN1</t>
  </si>
  <si>
    <t>Průzkumné, geodetické a projektové práce</t>
  </si>
  <si>
    <t>51</t>
  </si>
  <si>
    <t>011515000</t>
  </si>
  <si>
    <t>Zpracování dílenské dokumentace všech atypických prvků</t>
  </si>
  <si>
    <t>…</t>
  </si>
  <si>
    <t>1024</t>
  </si>
  <si>
    <t>-1638513354</t>
  </si>
  <si>
    <t>VRN4</t>
  </si>
  <si>
    <t>Inženýrská činnost</t>
  </si>
  <si>
    <t>52</t>
  </si>
  <si>
    <t>043002000</t>
  </si>
  <si>
    <t>Zkoušky pro svislý obvodový plášť - trhové, soudržnosti, sondy a ověření soudržnosti podkladu pro kotvení zateplení</t>
  </si>
  <si>
    <t>1667930883</t>
  </si>
  <si>
    <t>53</t>
  </si>
  <si>
    <t>043003000</t>
  </si>
  <si>
    <t>Zkoušky pro střechu - trhové, soudržnosti, sondy a ověření soudržnosti podkladu pro kotvení zateplení</t>
  </si>
  <si>
    <t>-1583816440</t>
  </si>
  <si>
    <t>54</t>
  </si>
  <si>
    <t>043004000</t>
  </si>
  <si>
    <t>Individuální a komplexní zkoušky</t>
  </si>
  <si>
    <t>-1133092992</t>
  </si>
  <si>
    <t>VRN9</t>
  </si>
  <si>
    <t>Ostatní náklady</t>
  </si>
  <si>
    <t>55</t>
  </si>
  <si>
    <t>091002000</t>
  </si>
  <si>
    <t xml:space="preserve"> Náklady vzniklé v průběhu stavebních prací vyplývající z povahy díla, a požadavků v SoD.na zajištění dopravní obsluhy přiléhajících nem.í, obchodů a služeb včetně provozu pěších. Náklad na vliv způsobený ztíženým pohybem vozidel a obsluhy stavby v centru</t>
  </si>
  <si>
    <t>1447406846</t>
  </si>
  <si>
    <t>56</t>
  </si>
  <si>
    <t>091003000</t>
  </si>
  <si>
    <t>Náklad na zvýšení rozpočtových nákladů z titulu rušení dopravy vně i uvnitř staveniště, vlivu prostředí, přestávek v práci nařízených investorem a ostatních vlivů způsobených investorem. Náklady na vliv ostatních provozních vlivů.</t>
  </si>
  <si>
    <t>-179737044</t>
  </si>
  <si>
    <t>57</t>
  </si>
  <si>
    <t>091004000</t>
  </si>
  <si>
    <t>Vytýčení inženýrských sítí dotčených nebo souvisejících se stavbou před a v průběhu výstavby.</t>
  </si>
  <si>
    <t>1624101304</t>
  </si>
  <si>
    <t>58</t>
  </si>
  <si>
    <t>091005000</t>
  </si>
  <si>
    <t xml:space="preserve">Vyhotovení geometrického plánu stavby ověřený oprávněným zeměměřičským inženýrem 3x v tištěné podobě. </t>
  </si>
  <si>
    <t>-1489254075</t>
  </si>
  <si>
    <t>59</t>
  </si>
  <si>
    <t>091006000</t>
  </si>
  <si>
    <t>Náklady na dokumentaci ZS, na přípravu území pro ZS včetně odstranění materiálu a konstrukcí v prostoru staveniště, na vybudování odběrných míst, na zřízení přípojek médií, na vlastní vybudování objektů ZS, provizornich komunikací , oplocení a osvětlení</t>
  </si>
  <si>
    <t>1741212474</t>
  </si>
  <si>
    <t>60</t>
  </si>
  <si>
    <t>091007000</t>
  </si>
  <si>
    <t>Náklady na vybavení/pronájem objektů ZS, náklady na energie, úklid, údržbu a opravy objektů ZS, čištění pojezdových a manipulačních ploch, zabezpečení staveniště apod.</t>
  </si>
  <si>
    <t>1806931324</t>
  </si>
  <si>
    <t>61</t>
  </si>
  <si>
    <t>091008000</t>
  </si>
  <si>
    <t>Náklady na zřízení, údržbu a zrušení dočasného dopravního značení, potřebného k zajištění přístupu nebo provozu na staveništi a/nebo v okolí staveniště.</t>
  </si>
  <si>
    <t>1795363708</t>
  </si>
  <si>
    <t>62</t>
  </si>
  <si>
    <t>091009000</t>
  </si>
  <si>
    <t xml:space="preserve">Náklady na demontáž/odstranění objektů ZS a jejich odvozu a náklady na uvedení pozemku do původního stavu včetně nákladů s tím spojených. </t>
  </si>
  <si>
    <t>-822459392</t>
  </si>
  <si>
    <t>63</t>
  </si>
  <si>
    <t>091010000</t>
  </si>
  <si>
    <t>Inženýrská činnost prováděná v průběhu stavebních prací vyplývající z povahy díla, a požadavků ve smlouvě o dílo.</t>
  </si>
  <si>
    <t>441145608</t>
  </si>
  <si>
    <t>64</t>
  </si>
  <si>
    <t>091011000</t>
  </si>
  <si>
    <t>Náklad na pořízení projektové dokumentace skutečného provedení v počtu 1 paré tištěného vyhotovení a 1x digitálního vyhotovení ve formátu *.dwg, případně *.dgn a *.pdf</t>
  </si>
  <si>
    <t>2066869687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</si>
</sst>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KDZabreh2-zatepl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Stavební úpravy a dostavba KD v Zábřehu - II. etapa rev. 08/2022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Zábřeh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28. 3. 2023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Zábřeh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BDA Architekti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Ing.P.Čoudek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Zateplení stávajícího...'!J30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'1 - Zateplení stávajícího...'!P132</f>
        <v>0</v>
      </c>
      <c r="AV95" s="128">
        <f>'1 - Zateplení stávajícího...'!J33</f>
        <v>0</v>
      </c>
      <c r="AW95" s="128">
        <f>'1 - Zateplení stávajícího...'!J34</f>
        <v>0</v>
      </c>
      <c r="AX95" s="128">
        <f>'1 - Zateplení stávajícího...'!J35</f>
        <v>0</v>
      </c>
      <c r="AY95" s="128">
        <f>'1 - Zateplení stávajícího...'!J36</f>
        <v>0</v>
      </c>
      <c r="AZ95" s="128">
        <f>'1 - Zateplení stávajícího...'!F33</f>
        <v>0</v>
      </c>
      <c r="BA95" s="128">
        <f>'1 - Zateplení stávajícího...'!F34</f>
        <v>0</v>
      </c>
      <c r="BB95" s="128">
        <f>'1 - Zateplení stávajícího...'!F35</f>
        <v>0</v>
      </c>
      <c r="BC95" s="128">
        <f>'1 - Zateplení stávajícího...'!F36</f>
        <v>0</v>
      </c>
      <c r="BD95" s="130">
        <f>'1 - Zateplení stávajícího...'!F37</f>
        <v>0</v>
      </c>
      <c r="BE95" s="7"/>
      <c r="BT95" s="131" t="s">
        <v>81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i3kxxQ6bH1UvJAVVLl6t523sJU6WVq1hURYy/ZekqL5wVwR31FeaHdbP1YfMaXLGGuD8by/0JQor5C5IU7jA2w==" hashValue="bFFJ1hNilH41Irwe2UhVp+yvScVrTIs2/D69Inf2t6X1IMEA6m9g1JPhXRgOSQSjX7YYjJ+/Jf49qLpzYkY2gA==" algorithmName="SHA-512" password="DDA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Zateplení stávající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</row>
    <row r="4" s="1" customFormat="1" ht="24.96" customHeight="1">
      <c r="B4" s="20"/>
      <c r="D4" s="134" t="s">
        <v>86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26.25" customHeight="1">
      <c r="B7" s="20"/>
      <c r="E7" s="137" t="str">
        <f>'Rekapitulace stavby'!K6</f>
        <v>Stavební úpravy a dostavba KD v Zábřehu - II. etapa rev. 08/2022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28. 3. 2023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31</v>
      </c>
      <c r="F21" s="38"/>
      <c r="G21" s="38"/>
      <c r="H21" s="38"/>
      <c r="I21" s="136" t="s">
        <v>27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34</v>
      </c>
      <c r="F24" s="38"/>
      <c r="G24" s="38"/>
      <c r="H24" s="38"/>
      <c r="I24" s="136" t="s">
        <v>27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36</v>
      </c>
      <c r="E30" s="38"/>
      <c r="F30" s="38"/>
      <c r="G30" s="38"/>
      <c r="H30" s="38"/>
      <c r="I30" s="38"/>
      <c r="J30" s="147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38</v>
      </c>
      <c r="G32" s="38"/>
      <c r="H32" s="38"/>
      <c r="I32" s="148" t="s">
        <v>37</v>
      </c>
      <c r="J32" s="148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40</v>
      </c>
      <c r="E33" s="136" t="s">
        <v>41</v>
      </c>
      <c r="F33" s="150">
        <f>ROUND((SUM(BE132:BE348)),  2)</f>
        <v>0</v>
      </c>
      <c r="G33" s="38"/>
      <c r="H33" s="38"/>
      <c r="I33" s="151">
        <v>0.20999999999999999</v>
      </c>
      <c r="J33" s="150">
        <f>ROUND(((SUM(BE132:BE348))*I33),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42</v>
      </c>
      <c r="F34" s="150">
        <f>ROUND((SUM(BF132:BF348)),  2)</f>
        <v>0</v>
      </c>
      <c r="G34" s="38"/>
      <c r="H34" s="38"/>
      <c r="I34" s="151">
        <v>0.14999999999999999</v>
      </c>
      <c r="J34" s="150">
        <f>ROUND(((SUM(BF132:BF348))*I34),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43</v>
      </c>
      <c r="F35" s="150">
        <f>ROUND((SUM(BG132:BG348)),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44</v>
      </c>
      <c r="F36" s="150">
        <f>ROUND((SUM(BH132:BH348)),  2)</f>
        <v>0</v>
      </c>
      <c r="G36" s="38"/>
      <c r="H36" s="38"/>
      <c r="I36" s="151">
        <v>0.14999999999999999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45</v>
      </c>
      <c r="F37" s="150">
        <f>ROUND((SUM(BI132:BI348)),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49</v>
      </c>
      <c r="E50" s="160"/>
      <c r="F50" s="160"/>
      <c r="G50" s="159" t="s">
        <v>50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51</v>
      </c>
      <c r="E61" s="162"/>
      <c r="F61" s="163" t="s">
        <v>52</v>
      </c>
      <c r="G61" s="161" t="s">
        <v>51</v>
      </c>
      <c r="H61" s="162"/>
      <c r="I61" s="162"/>
      <c r="J61" s="164" t="s">
        <v>52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53</v>
      </c>
      <c r="E65" s="165"/>
      <c r="F65" s="165"/>
      <c r="G65" s="159" t="s">
        <v>54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51</v>
      </c>
      <c r="E76" s="162"/>
      <c r="F76" s="163" t="s">
        <v>52</v>
      </c>
      <c r="G76" s="161" t="s">
        <v>51</v>
      </c>
      <c r="H76" s="162"/>
      <c r="I76" s="162"/>
      <c r="J76" s="164" t="s">
        <v>52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0" t="str">
        <f>E7</f>
        <v>Stavební úpravy a dostavba KD v Zábřehu - II. etapa rev. 08/2022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1 - Zateplení stávajícího objektu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Zábřeh</v>
      </c>
      <c r="G89" s="40"/>
      <c r="H89" s="40"/>
      <c r="I89" s="32" t="s">
        <v>22</v>
      </c>
      <c r="J89" s="79" t="str">
        <f>IF(J12="","",J12)</f>
        <v>28. 3. 2023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Zábřeh</v>
      </c>
      <c r="G91" s="40"/>
      <c r="H91" s="40"/>
      <c r="I91" s="32" t="s">
        <v>30</v>
      </c>
      <c r="J91" s="36" t="str">
        <f>E21</f>
        <v>BDA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Ing.P.Čoudek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90</v>
      </c>
      <c r="D94" s="172"/>
      <c r="E94" s="172"/>
      <c r="F94" s="172"/>
      <c r="G94" s="172"/>
      <c r="H94" s="172"/>
      <c r="I94" s="172"/>
      <c r="J94" s="173" t="s">
        <v>91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92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5"/>
      <c r="C97" s="176"/>
      <c r="D97" s="177" t="s">
        <v>94</v>
      </c>
      <c r="E97" s="178"/>
      <c r="F97" s="178"/>
      <c r="G97" s="178"/>
      <c r="H97" s="178"/>
      <c r="I97" s="178"/>
      <c r="J97" s="179">
        <f>J133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J134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J141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J146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J234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99</v>
      </c>
      <c r="E102" s="184"/>
      <c r="F102" s="184"/>
      <c r="G102" s="184"/>
      <c r="H102" s="184"/>
      <c r="I102" s="184"/>
      <c r="J102" s="185">
        <f>J253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100</v>
      </c>
      <c r="E103" s="184"/>
      <c r="F103" s="184"/>
      <c r="G103" s="184"/>
      <c r="H103" s="184"/>
      <c r="I103" s="184"/>
      <c r="J103" s="185">
        <f>J259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101</v>
      </c>
      <c r="E104" s="178"/>
      <c r="F104" s="178"/>
      <c r="G104" s="178"/>
      <c r="H104" s="178"/>
      <c r="I104" s="178"/>
      <c r="J104" s="179">
        <f>J261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102</v>
      </c>
      <c r="E105" s="184"/>
      <c r="F105" s="184"/>
      <c r="G105" s="184"/>
      <c r="H105" s="184"/>
      <c r="I105" s="184"/>
      <c r="J105" s="185">
        <f>J262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103</v>
      </c>
      <c r="E106" s="184"/>
      <c r="F106" s="184"/>
      <c r="G106" s="184"/>
      <c r="H106" s="184"/>
      <c r="I106" s="184"/>
      <c r="J106" s="185">
        <f>J270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104</v>
      </c>
      <c r="E107" s="184"/>
      <c r="F107" s="184"/>
      <c r="G107" s="184"/>
      <c r="H107" s="184"/>
      <c r="I107" s="184"/>
      <c r="J107" s="185">
        <f>J289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105</v>
      </c>
      <c r="E108" s="184"/>
      <c r="F108" s="184"/>
      <c r="G108" s="184"/>
      <c r="H108" s="184"/>
      <c r="I108" s="184"/>
      <c r="J108" s="185">
        <f>J328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5"/>
      <c r="C109" s="176"/>
      <c r="D109" s="177" t="s">
        <v>106</v>
      </c>
      <c r="E109" s="178"/>
      <c r="F109" s="178"/>
      <c r="G109" s="178"/>
      <c r="H109" s="178"/>
      <c r="I109" s="178"/>
      <c r="J109" s="179">
        <f>J331</f>
        <v>0</v>
      </c>
      <c r="K109" s="176"/>
      <c r="L109" s="18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1"/>
      <c r="C110" s="182"/>
      <c r="D110" s="183" t="s">
        <v>107</v>
      </c>
      <c r="E110" s="184"/>
      <c r="F110" s="184"/>
      <c r="G110" s="184"/>
      <c r="H110" s="184"/>
      <c r="I110" s="184"/>
      <c r="J110" s="185">
        <f>J332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108</v>
      </c>
      <c r="E111" s="184"/>
      <c r="F111" s="184"/>
      <c r="G111" s="184"/>
      <c r="H111" s="184"/>
      <c r="I111" s="184"/>
      <c r="J111" s="185">
        <f>J334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109</v>
      </c>
      <c r="E112" s="184"/>
      <c r="F112" s="184"/>
      <c r="G112" s="184"/>
      <c r="H112" s="184"/>
      <c r="I112" s="184"/>
      <c r="J112" s="185">
        <f>J338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110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6.25" customHeight="1">
      <c r="A122" s="38"/>
      <c r="B122" s="39"/>
      <c r="C122" s="40"/>
      <c r="D122" s="40"/>
      <c r="E122" s="170" t="str">
        <f>E7</f>
        <v>Stavební úpravy a dostavba KD v Zábřehu - II. etapa rev. 08/2022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87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1 - Zateplení stávajícího objektu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Zábřeh</v>
      </c>
      <c r="G126" s="40"/>
      <c r="H126" s="40"/>
      <c r="I126" s="32" t="s">
        <v>22</v>
      </c>
      <c r="J126" s="79" t="str">
        <f>IF(J12="","",J12)</f>
        <v>28. 3. 2023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E15</f>
        <v>Město Zábřeh</v>
      </c>
      <c r="G128" s="40"/>
      <c r="H128" s="40"/>
      <c r="I128" s="32" t="s">
        <v>30</v>
      </c>
      <c r="J128" s="36" t="str">
        <f>E21</f>
        <v>BDA Architekti s.r.o.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Ing.P.Čoudek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87"/>
      <c r="B131" s="188"/>
      <c r="C131" s="189" t="s">
        <v>111</v>
      </c>
      <c r="D131" s="190" t="s">
        <v>61</v>
      </c>
      <c r="E131" s="190" t="s">
        <v>57</v>
      </c>
      <c r="F131" s="190" t="s">
        <v>58</v>
      </c>
      <c r="G131" s="190" t="s">
        <v>112</v>
      </c>
      <c r="H131" s="190" t="s">
        <v>113</v>
      </c>
      <c r="I131" s="190" t="s">
        <v>114</v>
      </c>
      <c r="J131" s="191" t="s">
        <v>91</v>
      </c>
      <c r="K131" s="192" t="s">
        <v>115</v>
      </c>
      <c r="L131" s="193"/>
      <c r="M131" s="100" t="s">
        <v>1</v>
      </c>
      <c r="N131" s="101" t="s">
        <v>40</v>
      </c>
      <c r="O131" s="101" t="s">
        <v>116</v>
      </c>
      <c r="P131" s="101" t="s">
        <v>117</v>
      </c>
      <c r="Q131" s="101" t="s">
        <v>118</v>
      </c>
      <c r="R131" s="101" t="s">
        <v>119</v>
      </c>
      <c r="S131" s="101" t="s">
        <v>120</v>
      </c>
      <c r="T131" s="102" t="s">
        <v>121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</row>
    <row r="132" s="2" customFormat="1" ht="22.8" customHeight="1">
      <c r="A132" s="38"/>
      <c r="B132" s="39"/>
      <c r="C132" s="107" t="s">
        <v>122</v>
      </c>
      <c r="D132" s="40"/>
      <c r="E132" s="40"/>
      <c r="F132" s="40"/>
      <c r="G132" s="40"/>
      <c r="H132" s="40"/>
      <c r="I132" s="40"/>
      <c r="J132" s="194">
        <f>BK132</f>
        <v>0</v>
      </c>
      <c r="K132" s="40"/>
      <c r="L132" s="44"/>
      <c r="M132" s="103"/>
      <c r="N132" s="195"/>
      <c r="O132" s="104"/>
      <c r="P132" s="196">
        <f>P133+P261+P331</f>
        <v>0</v>
      </c>
      <c r="Q132" s="104"/>
      <c r="R132" s="196">
        <f>R133+R261+R331</f>
        <v>221.23400995999998</v>
      </c>
      <c r="S132" s="104"/>
      <c r="T132" s="197">
        <f>T133+T261+T331</f>
        <v>0.46309800000000001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93</v>
      </c>
      <c r="BK132" s="198">
        <f>BK133+BK261+BK331</f>
        <v>0</v>
      </c>
    </row>
    <row r="133" s="12" customFormat="1" ht="25.92" customHeight="1">
      <c r="A133" s="12"/>
      <c r="B133" s="199"/>
      <c r="C133" s="200"/>
      <c r="D133" s="201" t="s">
        <v>75</v>
      </c>
      <c r="E133" s="202" t="s">
        <v>123</v>
      </c>
      <c r="F133" s="202" t="s">
        <v>124</v>
      </c>
      <c r="G133" s="200"/>
      <c r="H133" s="200"/>
      <c r="I133" s="203"/>
      <c r="J133" s="204">
        <f>BK133</f>
        <v>0</v>
      </c>
      <c r="K133" s="200"/>
      <c r="L133" s="205"/>
      <c r="M133" s="206"/>
      <c r="N133" s="207"/>
      <c r="O133" s="207"/>
      <c r="P133" s="208">
        <f>P134+P141+P146+P234+P253+P259</f>
        <v>0</v>
      </c>
      <c r="Q133" s="207"/>
      <c r="R133" s="208">
        <f>R134+R141+R146+R234+R253+R259</f>
        <v>189.49378823999999</v>
      </c>
      <c r="S133" s="207"/>
      <c r="T133" s="209">
        <f>T134+T141+T146+T234+T253+T259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0" t="s">
        <v>81</v>
      </c>
      <c r="AT133" s="211" t="s">
        <v>75</v>
      </c>
      <c r="AU133" s="211" t="s">
        <v>76</v>
      </c>
      <c r="AY133" s="210" t="s">
        <v>125</v>
      </c>
      <c r="BK133" s="212">
        <f>BK134+BK141+BK146+BK234+BK253+BK259</f>
        <v>0</v>
      </c>
    </row>
    <row r="134" s="12" customFormat="1" ht="22.8" customHeight="1">
      <c r="A134" s="12"/>
      <c r="B134" s="199"/>
      <c r="C134" s="200"/>
      <c r="D134" s="201" t="s">
        <v>75</v>
      </c>
      <c r="E134" s="213" t="s">
        <v>81</v>
      </c>
      <c r="F134" s="213" t="s">
        <v>126</v>
      </c>
      <c r="G134" s="200"/>
      <c r="H134" s="200"/>
      <c r="I134" s="203"/>
      <c r="J134" s="214">
        <f>BK134</f>
        <v>0</v>
      </c>
      <c r="K134" s="200"/>
      <c r="L134" s="205"/>
      <c r="M134" s="206"/>
      <c r="N134" s="207"/>
      <c r="O134" s="207"/>
      <c r="P134" s="208">
        <f>SUM(P135:P140)</f>
        <v>0</v>
      </c>
      <c r="Q134" s="207"/>
      <c r="R134" s="208">
        <f>SUM(R135:R140)</f>
        <v>0</v>
      </c>
      <c r="S134" s="207"/>
      <c r="T134" s="209">
        <f>SUM(T135:T140)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81</v>
      </c>
      <c r="AT134" s="211" t="s">
        <v>75</v>
      </c>
      <c r="AU134" s="211" t="s">
        <v>81</v>
      </c>
      <c r="AY134" s="210" t="s">
        <v>125</v>
      </c>
      <c r="BK134" s="212">
        <f>SUM(BK135:BK140)</f>
        <v>0</v>
      </c>
    </row>
    <row r="135" s="2" customFormat="1" ht="33" customHeight="1">
      <c r="A135" s="38"/>
      <c r="B135" s="39"/>
      <c r="C135" s="215" t="s">
        <v>81</v>
      </c>
      <c r="D135" s="215" t="s">
        <v>127</v>
      </c>
      <c r="E135" s="216" t="s">
        <v>128</v>
      </c>
      <c r="F135" s="217" t="s">
        <v>129</v>
      </c>
      <c r="G135" s="218" t="s">
        <v>130</v>
      </c>
      <c r="H135" s="219">
        <v>31.649999999999999</v>
      </c>
      <c r="I135" s="220"/>
      <c r="J135" s="221">
        <f>ROUND(I135*H135,2)</f>
        <v>0</v>
      </c>
      <c r="K135" s="222"/>
      <c r="L135" s="44"/>
      <c r="M135" s="223" t="s">
        <v>1</v>
      </c>
      <c r="N135" s="224" t="s">
        <v>41</v>
      </c>
      <c r="O135" s="91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7" t="s">
        <v>131</v>
      </c>
      <c r="AT135" s="227" t="s">
        <v>127</v>
      </c>
      <c r="AU135" s="227" t="s">
        <v>85</v>
      </c>
      <c r="AY135" s="17" t="s">
        <v>125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7" t="s">
        <v>81</v>
      </c>
      <c r="BK135" s="228">
        <f>ROUND(I135*H135,2)</f>
        <v>0</v>
      </c>
      <c r="BL135" s="17" t="s">
        <v>131</v>
      </c>
      <c r="BM135" s="227" t="s">
        <v>132</v>
      </c>
    </row>
    <row r="136" s="13" customFormat="1">
      <c r="A136" s="13"/>
      <c r="B136" s="229"/>
      <c r="C136" s="230"/>
      <c r="D136" s="231" t="s">
        <v>133</v>
      </c>
      <c r="E136" s="232" t="s">
        <v>1</v>
      </c>
      <c r="F136" s="233" t="s">
        <v>134</v>
      </c>
      <c r="G136" s="230"/>
      <c r="H136" s="232" t="s">
        <v>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133</v>
      </c>
      <c r="AU136" s="239" t="s">
        <v>85</v>
      </c>
      <c r="AV136" s="13" t="s">
        <v>81</v>
      </c>
      <c r="AW136" s="13" t="s">
        <v>32</v>
      </c>
      <c r="AX136" s="13" t="s">
        <v>76</v>
      </c>
      <c r="AY136" s="239" t="s">
        <v>125</v>
      </c>
    </row>
    <row r="137" s="14" customFormat="1">
      <c r="A137" s="14"/>
      <c r="B137" s="240"/>
      <c r="C137" s="241"/>
      <c r="D137" s="231" t="s">
        <v>133</v>
      </c>
      <c r="E137" s="242" t="s">
        <v>1</v>
      </c>
      <c r="F137" s="243" t="s">
        <v>135</v>
      </c>
      <c r="G137" s="241"/>
      <c r="H137" s="244">
        <v>31.649999999999999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133</v>
      </c>
      <c r="AU137" s="250" t="s">
        <v>85</v>
      </c>
      <c r="AV137" s="14" t="s">
        <v>85</v>
      </c>
      <c r="AW137" s="14" t="s">
        <v>32</v>
      </c>
      <c r="AX137" s="14" t="s">
        <v>81</v>
      </c>
      <c r="AY137" s="250" t="s">
        <v>125</v>
      </c>
    </row>
    <row r="138" s="2" customFormat="1" ht="24.15" customHeight="1">
      <c r="A138" s="38"/>
      <c r="B138" s="39"/>
      <c r="C138" s="215" t="s">
        <v>85</v>
      </c>
      <c r="D138" s="215" t="s">
        <v>127</v>
      </c>
      <c r="E138" s="216" t="s">
        <v>136</v>
      </c>
      <c r="F138" s="217" t="s">
        <v>137</v>
      </c>
      <c r="G138" s="218" t="s">
        <v>130</v>
      </c>
      <c r="H138" s="219">
        <v>31.649999999999999</v>
      </c>
      <c r="I138" s="220"/>
      <c r="J138" s="221">
        <f>ROUND(I138*H138,2)</f>
        <v>0</v>
      </c>
      <c r="K138" s="222"/>
      <c r="L138" s="44"/>
      <c r="M138" s="223" t="s">
        <v>1</v>
      </c>
      <c r="N138" s="224" t="s">
        <v>41</v>
      </c>
      <c r="O138" s="91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7" t="s">
        <v>131</v>
      </c>
      <c r="AT138" s="227" t="s">
        <v>127</v>
      </c>
      <c r="AU138" s="227" t="s">
        <v>85</v>
      </c>
      <c r="AY138" s="17" t="s">
        <v>125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7" t="s">
        <v>81</v>
      </c>
      <c r="BK138" s="228">
        <f>ROUND(I138*H138,2)</f>
        <v>0</v>
      </c>
      <c r="BL138" s="17" t="s">
        <v>131</v>
      </c>
      <c r="BM138" s="227" t="s">
        <v>138</v>
      </c>
    </row>
    <row r="139" s="13" customFormat="1">
      <c r="A139" s="13"/>
      <c r="B139" s="229"/>
      <c r="C139" s="230"/>
      <c r="D139" s="231" t="s">
        <v>133</v>
      </c>
      <c r="E139" s="232" t="s">
        <v>1</v>
      </c>
      <c r="F139" s="233" t="s">
        <v>134</v>
      </c>
      <c r="G139" s="230"/>
      <c r="H139" s="232" t="s">
        <v>1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133</v>
      </c>
      <c r="AU139" s="239" t="s">
        <v>85</v>
      </c>
      <c r="AV139" s="13" t="s">
        <v>81</v>
      </c>
      <c r="AW139" s="13" t="s">
        <v>32</v>
      </c>
      <c r="AX139" s="13" t="s">
        <v>76</v>
      </c>
      <c r="AY139" s="239" t="s">
        <v>125</v>
      </c>
    </row>
    <row r="140" s="14" customFormat="1">
      <c r="A140" s="14"/>
      <c r="B140" s="240"/>
      <c r="C140" s="241"/>
      <c r="D140" s="231" t="s">
        <v>133</v>
      </c>
      <c r="E140" s="242" t="s">
        <v>1</v>
      </c>
      <c r="F140" s="243" t="s">
        <v>135</v>
      </c>
      <c r="G140" s="241"/>
      <c r="H140" s="244">
        <v>31.649999999999999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133</v>
      </c>
      <c r="AU140" s="250" t="s">
        <v>85</v>
      </c>
      <c r="AV140" s="14" t="s">
        <v>85</v>
      </c>
      <c r="AW140" s="14" t="s">
        <v>32</v>
      </c>
      <c r="AX140" s="14" t="s">
        <v>81</v>
      </c>
      <c r="AY140" s="250" t="s">
        <v>125</v>
      </c>
    </row>
    <row r="141" s="12" customFormat="1" ht="22.8" customHeight="1">
      <c r="A141" s="12"/>
      <c r="B141" s="199"/>
      <c r="C141" s="200"/>
      <c r="D141" s="201" t="s">
        <v>75</v>
      </c>
      <c r="E141" s="213" t="s">
        <v>85</v>
      </c>
      <c r="F141" s="213" t="s">
        <v>139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SUM(P142:P145)</f>
        <v>0</v>
      </c>
      <c r="Q141" s="207"/>
      <c r="R141" s="208">
        <f>SUM(R142:R145)</f>
        <v>123.83759563999999</v>
      </c>
      <c r="S141" s="207"/>
      <c r="T141" s="209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81</v>
      </c>
      <c r="AT141" s="211" t="s">
        <v>75</v>
      </c>
      <c r="AU141" s="211" t="s">
        <v>81</v>
      </c>
      <c r="AY141" s="210" t="s">
        <v>125</v>
      </c>
      <c r="BK141" s="212">
        <f>SUM(BK142:BK145)</f>
        <v>0</v>
      </c>
    </row>
    <row r="142" s="2" customFormat="1" ht="16.5" customHeight="1">
      <c r="A142" s="38"/>
      <c r="B142" s="39"/>
      <c r="C142" s="215" t="s">
        <v>140</v>
      </c>
      <c r="D142" s="215" t="s">
        <v>127</v>
      </c>
      <c r="E142" s="216" t="s">
        <v>141</v>
      </c>
      <c r="F142" s="217" t="s">
        <v>142</v>
      </c>
      <c r="G142" s="218" t="s">
        <v>130</v>
      </c>
      <c r="H142" s="219">
        <v>54.871000000000002</v>
      </c>
      <c r="I142" s="220"/>
      <c r="J142" s="221">
        <f>ROUND(I142*H142,2)</f>
        <v>0</v>
      </c>
      <c r="K142" s="222"/>
      <c r="L142" s="44"/>
      <c r="M142" s="223" t="s">
        <v>1</v>
      </c>
      <c r="N142" s="224" t="s">
        <v>41</v>
      </c>
      <c r="O142" s="91"/>
      <c r="P142" s="225">
        <f>O142*H142</f>
        <v>0</v>
      </c>
      <c r="Q142" s="225">
        <v>2.2563399999999998</v>
      </c>
      <c r="R142" s="225">
        <f>Q142*H142</f>
        <v>123.80763214</v>
      </c>
      <c r="S142" s="225">
        <v>0</v>
      </c>
      <c r="T142" s="22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7" t="s">
        <v>131</v>
      </c>
      <c r="AT142" s="227" t="s">
        <v>127</v>
      </c>
      <c r="AU142" s="227" t="s">
        <v>85</v>
      </c>
      <c r="AY142" s="17" t="s">
        <v>125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7" t="s">
        <v>81</v>
      </c>
      <c r="BK142" s="228">
        <f>ROUND(I142*H142,2)</f>
        <v>0</v>
      </c>
      <c r="BL142" s="17" t="s">
        <v>131</v>
      </c>
      <c r="BM142" s="227" t="s">
        <v>143</v>
      </c>
    </row>
    <row r="143" s="14" customFormat="1">
      <c r="A143" s="14"/>
      <c r="B143" s="240"/>
      <c r="C143" s="241"/>
      <c r="D143" s="231" t="s">
        <v>133</v>
      </c>
      <c r="E143" s="242" t="s">
        <v>1</v>
      </c>
      <c r="F143" s="243" t="s">
        <v>144</v>
      </c>
      <c r="G143" s="241"/>
      <c r="H143" s="244">
        <v>54.871000000000002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0" t="s">
        <v>133</v>
      </c>
      <c r="AU143" s="250" t="s">
        <v>85</v>
      </c>
      <c r="AV143" s="14" t="s">
        <v>85</v>
      </c>
      <c r="AW143" s="14" t="s">
        <v>32</v>
      </c>
      <c r="AX143" s="14" t="s">
        <v>81</v>
      </c>
      <c r="AY143" s="250" t="s">
        <v>125</v>
      </c>
    </row>
    <row r="144" s="2" customFormat="1" ht="24.15" customHeight="1">
      <c r="A144" s="38"/>
      <c r="B144" s="39"/>
      <c r="C144" s="215" t="s">
        <v>131</v>
      </c>
      <c r="D144" s="215" t="s">
        <v>127</v>
      </c>
      <c r="E144" s="216" t="s">
        <v>145</v>
      </c>
      <c r="F144" s="217" t="s">
        <v>146</v>
      </c>
      <c r="G144" s="218" t="s">
        <v>147</v>
      </c>
      <c r="H144" s="219">
        <v>61.149999999999999</v>
      </c>
      <c r="I144" s="220"/>
      <c r="J144" s="221">
        <f>ROUND(I144*H144,2)</f>
        <v>0</v>
      </c>
      <c r="K144" s="222"/>
      <c r="L144" s="44"/>
      <c r="M144" s="223" t="s">
        <v>1</v>
      </c>
      <c r="N144" s="224" t="s">
        <v>41</v>
      </c>
      <c r="O144" s="91"/>
      <c r="P144" s="225">
        <f>O144*H144</f>
        <v>0</v>
      </c>
      <c r="Q144" s="225">
        <v>0.00048999999999999998</v>
      </c>
      <c r="R144" s="225">
        <f>Q144*H144</f>
        <v>0.029963499999999997</v>
      </c>
      <c r="S144" s="225">
        <v>0</v>
      </c>
      <c r="T144" s="22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7" t="s">
        <v>131</v>
      </c>
      <c r="AT144" s="227" t="s">
        <v>127</v>
      </c>
      <c r="AU144" s="227" t="s">
        <v>85</v>
      </c>
      <c r="AY144" s="17" t="s">
        <v>125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7" t="s">
        <v>81</v>
      </c>
      <c r="BK144" s="228">
        <f>ROUND(I144*H144,2)</f>
        <v>0</v>
      </c>
      <c r="BL144" s="17" t="s">
        <v>131</v>
      </c>
      <c r="BM144" s="227" t="s">
        <v>148</v>
      </c>
    </row>
    <row r="145" s="14" customFormat="1">
      <c r="A145" s="14"/>
      <c r="B145" s="240"/>
      <c r="C145" s="241"/>
      <c r="D145" s="231" t="s">
        <v>133</v>
      </c>
      <c r="E145" s="242" t="s">
        <v>1</v>
      </c>
      <c r="F145" s="243" t="s">
        <v>149</v>
      </c>
      <c r="G145" s="241"/>
      <c r="H145" s="244">
        <v>61.149999999999999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133</v>
      </c>
      <c r="AU145" s="250" t="s">
        <v>85</v>
      </c>
      <c r="AV145" s="14" t="s">
        <v>85</v>
      </c>
      <c r="AW145" s="14" t="s">
        <v>32</v>
      </c>
      <c r="AX145" s="14" t="s">
        <v>81</v>
      </c>
      <c r="AY145" s="250" t="s">
        <v>125</v>
      </c>
    </row>
    <row r="146" s="12" customFormat="1" ht="22.8" customHeight="1">
      <c r="A146" s="12"/>
      <c r="B146" s="199"/>
      <c r="C146" s="200"/>
      <c r="D146" s="201" t="s">
        <v>75</v>
      </c>
      <c r="E146" s="213" t="s">
        <v>150</v>
      </c>
      <c r="F146" s="213" t="s">
        <v>151</v>
      </c>
      <c r="G146" s="200"/>
      <c r="H146" s="200"/>
      <c r="I146" s="203"/>
      <c r="J146" s="214">
        <f>BK146</f>
        <v>0</v>
      </c>
      <c r="K146" s="200"/>
      <c r="L146" s="205"/>
      <c r="M146" s="206"/>
      <c r="N146" s="207"/>
      <c r="O146" s="207"/>
      <c r="P146" s="208">
        <f>SUM(P147:P233)</f>
        <v>0</v>
      </c>
      <c r="Q146" s="207"/>
      <c r="R146" s="208">
        <f>SUM(R147:R233)</f>
        <v>65.626572599999989</v>
      </c>
      <c r="S146" s="207"/>
      <c r="T146" s="209">
        <f>SUM(T147:T233)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0" t="s">
        <v>81</v>
      </c>
      <c r="AT146" s="211" t="s">
        <v>75</v>
      </c>
      <c r="AU146" s="211" t="s">
        <v>81</v>
      </c>
      <c r="AY146" s="210" t="s">
        <v>125</v>
      </c>
      <c r="BK146" s="212">
        <f>SUM(BK147:BK233)</f>
        <v>0</v>
      </c>
    </row>
    <row r="147" s="2" customFormat="1" ht="24.15" customHeight="1">
      <c r="A147" s="38"/>
      <c r="B147" s="39"/>
      <c r="C147" s="215" t="s">
        <v>152</v>
      </c>
      <c r="D147" s="215" t="s">
        <v>127</v>
      </c>
      <c r="E147" s="216" t="s">
        <v>153</v>
      </c>
      <c r="F147" s="217" t="s">
        <v>154</v>
      </c>
      <c r="G147" s="218" t="s">
        <v>155</v>
      </c>
      <c r="H147" s="219">
        <v>1354.0699999999999</v>
      </c>
      <c r="I147" s="220"/>
      <c r="J147" s="221">
        <f>ROUND(I147*H147,2)</f>
        <v>0</v>
      </c>
      <c r="K147" s="222"/>
      <c r="L147" s="44"/>
      <c r="M147" s="223" t="s">
        <v>1</v>
      </c>
      <c r="N147" s="224" t="s">
        <v>41</v>
      </c>
      <c r="O147" s="91"/>
      <c r="P147" s="225">
        <f>O147*H147</f>
        <v>0</v>
      </c>
      <c r="Q147" s="225">
        <v>0.0043800000000000002</v>
      </c>
      <c r="R147" s="225">
        <f>Q147*H147</f>
        <v>5.9308265999999996</v>
      </c>
      <c r="S147" s="225">
        <v>0</v>
      </c>
      <c r="T147" s="22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7" t="s">
        <v>131</v>
      </c>
      <c r="AT147" s="227" t="s">
        <v>127</v>
      </c>
      <c r="AU147" s="227" t="s">
        <v>85</v>
      </c>
      <c r="AY147" s="17" t="s">
        <v>125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7" t="s">
        <v>81</v>
      </c>
      <c r="BK147" s="228">
        <f>ROUND(I147*H147,2)</f>
        <v>0</v>
      </c>
      <c r="BL147" s="17" t="s">
        <v>131</v>
      </c>
      <c r="BM147" s="227" t="s">
        <v>156</v>
      </c>
    </row>
    <row r="148" s="13" customFormat="1">
      <c r="A148" s="13"/>
      <c r="B148" s="229"/>
      <c r="C148" s="230"/>
      <c r="D148" s="231" t="s">
        <v>133</v>
      </c>
      <c r="E148" s="232" t="s">
        <v>1</v>
      </c>
      <c r="F148" s="233" t="s">
        <v>157</v>
      </c>
      <c r="G148" s="230"/>
      <c r="H148" s="232" t="s">
        <v>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133</v>
      </c>
      <c r="AU148" s="239" t="s">
        <v>85</v>
      </c>
      <c r="AV148" s="13" t="s">
        <v>81</v>
      </c>
      <c r="AW148" s="13" t="s">
        <v>32</v>
      </c>
      <c r="AX148" s="13" t="s">
        <v>76</v>
      </c>
      <c r="AY148" s="239" t="s">
        <v>125</v>
      </c>
    </row>
    <row r="149" s="14" customFormat="1">
      <c r="A149" s="14"/>
      <c r="B149" s="240"/>
      <c r="C149" s="241"/>
      <c r="D149" s="231" t="s">
        <v>133</v>
      </c>
      <c r="E149" s="242" t="s">
        <v>1</v>
      </c>
      <c r="F149" s="243" t="s">
        <v>158</v>
      </c>
      <c r="G149" s="241"/>
      <c r="H149" s="244">
        <v>321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133</v>
      </c>
      <c r="AU149" s="250" t="s">
        <v>85</v>
      </c>
      <c r="AV149" s="14" t="s">
        <v>85</v>
      </c>
      <c r="AW149" s="14" t="s">
        <v>32</v>
      </c>
      <c r="AX149" s="14" t="s">
        <v>76</v>
      </c>
      <c r="AY149" s="250" t="s">
        <v>125</v>
      </c>
    </row>
    <row r="150" s="14" customFormat="1">
      <c r="A150" s="14"/>
      <c r="B150" s="240"/>
      <c r="C150" s="241"/>
      <c r="D150" s="231" t="s">
        <v>133</v>
      </c>
      <c r="E150" s="242" t="s">
        <v>1</v>
      </c>
      <c r="F150" s="243" t="s">
        <v>159</v>
      </c>
      <c r="G150" s="241"/>
      <c r="H150" s="244">
        <v>214.80000000000001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133</v>
      </c>
      <c r="AU150" s="250" t="s">
        <v>85</v>
      </c>
      <c r="AV150" s="14" t="s">
        <v>85</v>
      </c>
      <c r="AW150" s="14" t="s">
        <v>32</v>
      </c>
      <c r="AX150" s="14" t="s">
        <v>76</v>
      </c>
      <c r="AY150" s="250" t="s">
        <v>125</v>
      </c>
    </row>
    <row r="151" s="14" customFormat="1">
      <c r="A151" s="14"/>
      <c r="B151" s="240"/>
      <c r="C151" s="241"/>
      <c r="D151" s="231" t="s">
        <v>133</v>
      </c>
      <c r="E151" s="242" t="s">
        <v>1</v>
      </c>
      <c r="F151" s="243" t="s">
        <v>160</v>
      </c>
      <c r="G151" s="241"/>
      <c r="H151" s="244">
        <v>412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133</v>
      </c>
      <c r="AU151" s="250" t="s">
        <v>85</v>
      </c>
      <c r="AV151" s="14" t="s">
        <v>85</v>
      </c>
      <c r="AW151" s="14" t="s">
        <v>32</v>
      </c>
      <c r="AX151" s="14" t="s">
        <v>76</v>
      </c>
      <c r="AY151" s="250" t="s">
        <v>125</v>
      </c>
    </row>
    <row r="152" s="14" customFormat="1">
      <c r="A152" s="14"/>
      <c r="B152" s="240"/>
      <c r="C152" s="241"/>
      <c r="D152" s="231" t="s">
        <v>133</v>
      </c>
      <c r="E152" s="242" t="s">
        <v>1</v>
      </c>
      <c r="F152" s="243" t="s">
        <v>161</v>
      </c>
      <c r="G152" s="241"/>
      <c r="H152" s="244">
        <v>180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133</v>
      </c>
      <c r="AU152" s="250" t="s">
        <v>85</v>
      </c>
      <c r="AV152" s="14" t="s">
        <v>85</v>
      </c>
      <c r="AW152" s="14" t="s">
        <v>32</v>
      </c>
      <c r="AX152" s="14" t="s">
        <v>76</v>
      </c>
      <c r="AY152" s="250" t="s">
        <v>125</v>
      </c>
    </row>
    <row r="153" s="14" customFormat="1">
      <c r="A153" s="14"/>
      <c r="B153" s="240"/>
      <c r="C153" s="241"/>
      <c r="D153" s="231" t="s">
        <v>133</v>
      </c>
      <c r="E153" s="242" t="s">
        <v>1</v>
      </c>
      <c r="F153" s="243" t="s">
        <v>162</v>
      </c>
      <c r="G153" s="241"/>
      <c r="H153" s="244">
        <v>93.959999999999994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133</v>
      </c>
      <c r="AU153" s="250" t="s">
        <v>85</v>
      </c>
      <c r="AV153" s="14" t="s">
        <v>85</v>
      </c>
      <c r="AW153" s="14" t="s">
        <v>32</v>
      </c>
      <c r="AX153" s="14" t="s">
        <v>76</v>
      </c>
      <c r="AY153" s="250" t="s">
        <v>125</v>
      </c>
    </row>
    <row r="154" s="13" customFormat="1">
      <c r="A154" s="13"/>
      <c r="B154" s="229"/>
      <c r="C154" s="230"/>
      <c r="D154" s="231" t="s">
        <v>133</v>
      </c>
      <c r="E154" s="232" t="s">
        <v>1</v>
      </c>
      <c r="F154" s="233" t="s">
        <v>163</v>
      </c>
      <c r="G154" s="230"/>
      <c r="H154" s="232" t="s">
        <v>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133</v>
      </c>
      <c r="AU154" s="239" t="s">
        <v>85</v>
      </c>
      <c r="AV154" s="13" t="s">
        <v>81</v>
      </c>
      <c r="AW154" s="13" t="s">
        <v>32</v>
      </c>
      <c r="AX154" s="13" t="s">
        <v>76</v>
      </c>
      <c r="AY154" s="239" t="s">
        <v>125</v>
      </c>
    </row>
    <row r="155" s="14" customFormat="1">
      <c r="A155" s="14"/>
      <c r="B155" s="240"/>
      <c r="C155" s="241"/>
      <c r="D155" s="231" t="s">
        <v>133</v>
      </c>
      <c r="E155" s="242" t="s">
        <v>1</v>
      </c>
      <c r="F155" s="243" t="s">
        <v>164</v>
      </c>
      <c r="G155" s="241"/>
      <c r="H155" s="244">
        <v>20.109999999999999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133</v>
      </c>
      <c r="AU155" s="250" t="s">
        <v>85</v>
      </c>
      <c r="AV155" s="14" t="s">
        <v>85</v>
      </c>
      <c r="AW155" s="14" t="s">
        <v>32</v>
      </c>
      <c r="AX155" s="14" t="s">
        <v>76</v>
      </c>
      <c r="AY155" s="250" t="s">
        <v>125</v>
      </c>
    </row>
    <row r="156" s="14" customFormat="1">
      <c r="A156" s="14"/>
      <c r="B156" s="240"/>
      <c r="C156" s="241"/>
      <c r="D156" s="231" t="s">
        <v>133</v>
      </c>
      <c r="E156" s="242" t="s">
        <v>1</v>
      </c>
      <c r="F156" s="243" t="s">
        <v>165</v>
      </c>
      <c r="G156" s="241"/>
      <c r="H156" s="244">
        <v>21.649999999999999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133</v>
      </c>
      <c r="AU156" s="250" t="s">
        <v>85</v>
      </c>
      <c r="AV156" s="14" t="s">
        <v>85</v>
      </c>
      <c r="AW156" s="14" t="s">
        <v>32</v>
      </c>
      <c r="AX156" s="14" t="s">
        <v>76</v>
      </c>
      <c r="AY156" s="250" t="s">
        <v>125</v>
      </c>
    </row>
    <row r="157" s="14" customFormat="1">
      <c r="A157" s="14"/>
      <c r="B157" s="240"/>
      <c r="C157" s="241"/>
      <c r="D157" s="231" t="s">
        <v>133</v>
      </c>
      <c r="E157" s="242" t="s">
        <v>1</v>
      </c>
      <c r="F157" s="243" t="s">
        <v>166</v>
      </c>
      <c r="G157" s="241"/>
      <c r="H157" s="244">
        <v>90.549999999999997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133</v>
      </c>
      <c r="AU157" s="250" t="s">
        <v>85</v>
      </c>
      <c r="AV157" s="14" t="s">
        <v>85</v>
      </c>
      <c r="AW157" s="14" t="s">
        <v>32</v>
      </c>
      <c r="AX157" s="14" t="s">
        <v>76</v>
      </c>
      <c r="AY157" s="250" t="s">
        <v>125</v>
      </c>
    </row>
    <row r="158" s="15" customFormat="1">
      <c r="A158" s="15"/>
      <c r="B158" s="251"/>
      <c r="C158" s="252"/>
      <c r="D158" s="231" t="s">
        <v>133</v>
      </c>
      <c r="E158" s="253" t="s">
        <v>1</v>
      </c>
      <c r="F158" s="254" t="s">
        <v>167</v>
      </c>
      <c r="G158" s="252"/>
      <c r="H158" s="255">
        <v>1354.0699999999999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1" t="s">
        <v>133</v>
      </c>
      <c r="AU158" s="261" t="s">
        <v>85</v>
      </c>
      <c r="AV158" s="15" t="s">
        <v>131</v>
      </c>
      <c r="AW158" s="15" t="s">
        <v>32</v>
      </c>
      <c r="AX158" s="15" t="s">
        <v>81</v>
      </c>
      <c r="AY158" s="261" t="s">
        <v>125</v>
      </c>
    </row>
    <row r="159" s="2" customFormat="1" ht="21.75" customHeight="1">
      <c r="A159" s="38"/>
      <c r="B159" s="39"/>
      <c r="C159" s="215" t="s">
        <v>150</v>
      </c>
      <c r="D159" s="215" t="s">
        <v>127</v>
      </c>
      <c r="E159" s="216" t="s">
        <v>168</v>
      </c>
      <c r="F159" s="217" t="s">
        <v>169</v>
      </c>
      <c r="G159" s="218" t="s">
        <v>155</v>
      </c>
      <c r="H159" s="219">
        <v>1354.0699999999999</v>
      </c>
      <c r="I159" s="220"/>
      <c r="J159" s="221">
        <f>ROUND(I159*H159,2)</f>
        <v>0</v>
      </c>
      <c r="K159" s="222"/>
      <c r="L159" s="44"/>
      <c r="M159" s="223" t="s">
        <v>1</v>
      </c>
      <c r="N159" s="224" t="s">
        <v>41</v>
      </c>
      <c r="O159" s="91"/>
      <c r="P159" s="225">
        <f>O159*H159</f>
        <v>0</v>
      </c>
      <c r="Q159" s="225">
        <v>0.00020000000000000001</v>
      </c>
      <c r="R159" s="225">
        <f>Q159*H159</f>
        <v>0.270814</v>
      </c>
      <c r="S159" s="225">
        <v>0</v>
      </c>
      <c r="T159" s="22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7" t="s">
        <v>131</v>
      </c>
      <c r="AT159" s="227" t="s">
        <v>127</v>
      </c>
      <c r="AU159" s="227" t="s">
        <v>85</v>
      </c>
      <c r="AY159" s="17" t="s">
        <v>125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7" t="s">
        <v>81</v>
      </c>
      <c r="BK159" s="228">
        <f>ROUND(I159*H159,2)</f>
        <v>0</v>
      </c>
      <c r="BL159" s="17" t="s">
        <v>131</v>
      </c>
      <c r="BM159" s="227" t="s">
        <v>170</v>
      </c>
    </row>
    <row r="160" s="13" customFormat="1">
      <c r="A160" s="13"/>
      <c r="B160" s="229"/>
      <c r="C160" s="230"/>
      <c r="D160" s="231" t="s">
        <v>133</v>
      </c>
      <c r="E160" s="232" t="s">
        <v>1</v>
      </c>
      <c r="F160" s="233" t="s">
        <v>157</v>
      </c>
      <c r="G160" s="230"/>
      <c r="H160" s="232" t="s">
        <v>1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133</v>
      </c>
      <c r="AU160" s="239" t="s">
        <v>85</v>
      </c>
      <c r="AV160" s="13" t="s">
        <v>81</v>
      </c>
      <c r="AW160" s="13" t="s">
        <v>32</v>
      </c>
      <c r="AX160" s="13" t="s">
        <v>76</v>
      </c>
      <c r="AY160" s="239" t="s">
        <v>125</v>
      </c>
    </row>
    <row r="161" s="14" customFormat="1">
      <c r="A161" s="14"/>
      <c r="B161" s="240"/>
      <c r="C161" s="241"/>
      <c r="D161" s="231" t="s">
        <v>133</v>
      </c>
      <c r="E161" s="242" t="s">
        <v>1</v>
      </c>
      <c r="F161" s="243" t="s">
        <v>158</v>
      </c>
      <c r="G161" s="241"/>
      <c r="H161" s="244">
        <v>321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133</v>
      </c>
      <c r="AU161" s="250" t="s">
        <v>85</v>
      </c>
      <c r="AV161" s="14" t="s">
        <v>85</v>
      </c>
      <c r="AW161" s="14" t="s">
        <v>32</v>
      </c>
      <c r="AX161" s="14" t="s">
        <v>76</v>
      </c>
      <c r="AY161" s="250" t="s">
        <v>125</v>
      </c>
    </row>
    <row r="162" s="14" customFormat="1">
      <c r="A162" s="14"/>
      <c r="B162" s="240"/>
      <c r="C162" s="241"/>
      <c r="D162" s="231" t="s">
        <v>133</v>
      </c>
      <c r="E162" s="242" t="s">
        <v>1</v>
      </c>
      <c r="F162" s="243" t="s">
        <v>159</v>
      </c>
      <c r="G162" s="241"/>
      <c r="H162" s="244">
        <v>214.80000000000001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133</v>
      </c>
      <c r="AU162" s="250" t="s">
        <v>85</v>
      </c>
      <c r="AV162" s="14" t="s">
        <v>85</v>
      </c>
      <c r="AW162" s="14" t="s">
        <v>32</v>
      </c>
      <c r="AX162" s="14" t="s">
        <v>76</v>
      </c>
      <c r="AY162" s="250" t="s">
        <v>125</v>
      </c>
    </row>
    <row r="163" s="14" customFormat="1">
      <c r="A163" s="14"/>
      <c r="B163" s="240"/>
      <c r="C163" s="241"/>
      <c r="D163" s="231" t="s">
        <v>133</v>
      </c>
      <c r="E163" s="242" t="s">
        <v>1</v>
      </c>
      <c r="F163" s="243" t="s">
        <v>160</v>
      </c>
      <c r="G163" s="241"/>
      <c r="H163" s="244">
        <v>412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133</v>
      </c>
      <c r="AU163" s="250" t="s">
        <v>85</v>
      </c>
      <c r="AV163" s="14" t="s">
        <v>85</v>
      </c>
      <c r="AW163" s="14" t="s">
        <v>32</v>
      </c>
      <c r="AX163" s="14" t="s">
        <v>76</v>
      </c>
      <c r="AY163" s="250" t="s">
        <v>125</v>
      </c>
    </row>
    <row r="164" s="14" customFormat="1">
      <c r="A164" s="14"/>
      <c r="B164" s="240"/>
      <c r="C164" s="241"/>
      <c r="D164" s="231" t="s">
        <v>133</v>
      </c>
      <c r="E164" s="242" t="s">
        <v>1</v>
      </c>
      <c r="F164" s="243" t="s">
        <v>161</v>
      </c>
      <c r="G164" s="241"/>
      <c r="H164" s="244">
        <v>180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133</v>
      </c>
      <c r="AU164" s="250" t="s">
        <v>85</v>
      </c>
      <c r="AV164" s="14" t="s">
        <v>85</v>
      </c>
      <c r="AW164" s="14" t="s">
        <v>32</v>
      </c>
      <c r="AX164" s="14" t="s">
        <v>76</v>
      </c>
      <c r="AY164" s="250" t="s">
        <v>125</v>
      </c>
    </row>
    <row r="165" s="14" customFormat="1">
      <c r="A165" s="14"/>
      <c r="B165" s="240"/>
      <c r="C165" s="241"/>
      <c r="D165" s="231" t="s">
        <v>133</v>
      </c>
      <c r="E165" s="242" t="s">
        <v>1</v>
      </c>
      <c r="F165" s="243" t="s">
        <v>162</v>
      </c>
      <c r="G165" s="241"/>
      <c r="H165" s="244">
        <v>93.959999999999994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133</v>
      </c>
      <c r="AU165" s="250" t="s">
        <v>85</v>
      </c>
      <c r="AV165" s="14" t="s">
        <v>85</v>
      </c>
      <c r="AW165" s="14" t="s">
        <v>32</v>
      </c>
      <c r="AX165" s="14" t="s">
        <v>76</v>
      </c>
      <c r="AY165" s="250" t="s">
        <v>125</v>
      </c>
    </row>
    <row r="166" s="13" customFormat="1">
      <c r="A166" s="13"/>
      <c r="B166" s="229"/>
      <c r="C166" s="230"/>
      <c r="D166" s="231" t="s">
        <v>133</v>
      </c>
      <c r="E166" s="232" t="s">
        <v>1</v>
      </c>
      <c r="F166" s="233" t="s">
        <v>163</v>
      </c>
      <c r="G166" s="230"/>
      <c r="H166" s="232" t="s">
        <v>1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133</v>
      </c>
      <c r="AU166" s="239" t="s">
        <v>85</v>
      </c>
      <c r="AV166" s="13" t="s">
        <v>81</v>
      </c>
      <c r="AW166" s="13" t="s">
        <v>32</v>
      </c>
      <c r="AX166" s="13" t="s">
        <v>76</v>
      </c>
      <c r="AY166" s="239" t="s">
        <v>125</v>
      </c>
    </row>
    <row r="167" s="14" customFormat="1">
      <c r="A167" s="14"/>
      <c r="B167" s="240"/>
      <c r="C167" s="241"/>
      <c r="D167" s="231" t="s">
        <v>133</v>
      </c>
      <c r="E167" s="242" t="s">
        <v>1</v>
      </c>
      <c r="F167" s="243" t="s">
        <v>164</v>
      </c>
      <c r="G167" s="241"/>
      <c r="H167" s="244">
        <v>20.109999999999999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133</v>
      </c>
      <c r="AU167" s="250" t="s">
        <v>85</v>
      </c>
      <c r="AV167" s="14" t="s">
        <v>85</v>
      </c>
      <c r="AW167" s="14" t="s">
        <v>32</v>
      </c>
      <c r="AX167" s="14" t="s">
        <v>76</v>
      </c>
      <c r="AY167" s="250" t="s">
        <v>125</v>
      </c>
    </row>
    <row r="168" s="14" customFormat="1">
      <c r="A168" s="14"/>
      <c r="B168" s="240"/>
      <c r="C168" s="241"/>
      <c r="D168" s="231" t="s">
        <v>133</v>
      </c>
      <c r="E168" s="242" t="s">
        <v>1</v>
      </c>
      <c r="F168" s="243" t="s">
        <v>165</v>
      </c>
      <c r="G168" s="241"/>
      <c r="H168" s="244">
        <v>21.649999999999999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133</v>
      </c>
      <c r="AU168" s="250" t="s">
        <v>85</v>
      </c>
      <c r="AV168" s="14" t="s">
        <v>85</v>
      </c>
      <c r="AW168" s="14" t="s">
        <v>32</v>
      </c>
      <c r="AX168" s="14" t="s">
        <v>76</v>
      </c>
      <c r="AY168" s="250" t="s">
        <v>125</v>
      </c>
    </row>
    <row r="169" s="14" customFormat="1">
      <c r="A169" s="14"/>
      <c r="B169" s="240"/>
      <c r="C169" s="241"/>
      <c r="D169" s="231" t="s">
        <v>133</v>
      </c>
      <c r="E169" s="242" t="s">
        <v>1</v>
      </c>
      <c r="F169" s="243" t="s">
        <v>166</v>
      </c>
      <c r="G169" s="241"/>
      <c r="H169" s="244">
        <v>90.549999999999997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0" t="s">
        <v>133</v>
      </c>
      <c r="AU169" s="250" t="s">
        <v>85</v>
      </c>
      <c r="AV169" s="14" t="s">
        <v>85</v>
      </c>
      <c r="AW169" s="14" t="s">
        <v>32</v>
      </c>
      <c r="AX169" s="14" t="s">
        <v>76</v>
      </c>
      <c r="AY169" s="250" t="s">
        <v>125</v>
      </c>
    </row>
    <row r="170" s="15" customFormat="1">
      <c r="A170" s="15"/>
      <c r="B170" s="251"/>
      <c r="C170" s="252"/>
      <c r="D170" s="231" t="s">
        <v>133</v>
      </c>
      <c r="E170" s="253" t="s">
        <v>1</v>
      </c>
      <c r="F170" s="254" t="s">
        <v>167</v>
      </c>
      <c r="G170" s="252"/>
      <c r="H170" s="255">
        <v>1354.0699999999999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1" t="s">
        <v>133</v>
      </c>
      <c r="AU170" s="261" t="s">
        <v>85</v>
      </c>
      <c r="AV170" s="15" t="s">
        <v>131</v>
      </c>
      <c r="AW170" s="15" t="s">
        <v>32</v>
      </c>
      <c r="AX170" s="15" t="s">
        <v>81</v>
      </c>
      <c r="AY170" s="261" t="s">
        <v>125</v>
      </c>
    </row>
    <row r="171" s="2" customFormat="1" ht="44.25" customHeight="1">
      <c r="A171" s="38"/>
      <c r="B171" s="39"/>
      <c r="C171" s="215" t="s">
        <v>171</v>
      </c>
      <c r="D171" s="215" t="s">
        <v>127</v>
      </c>
      <c r="E171" s="216" t="s">
        <v>172</v>
      </c>
      <c r="F171" s="217" t="s">
        <v>173</v>
      </c>
      <c r="G171" s="218" t="s">
        <v>155</v>
      </c>
      <c r="H171" s="219">
        <v>132.31</v>
      </c>
      <c r="I171" s="220"/>
      <c r="J171" s="221">
        <f>ROUND(I171*H171,2)</f>
        <v>0</v>
      </c>
      <c r="K171" s="222"/>
      <c r="L171" s="44"/>
      <c r="M171" s="223" t="s">
        <v>1</v>
      </c>
      <c r="N171" s="224" t="s">
        <v>41</v>
      </c>
      <c r="O171" s="91"/>
      <c r="P171" s="225">
        <f>O171*H171</f>
        <v>0</v>
      </c>
      <c r="Q171" s="225">
        <v>0.0086</v>
      </c>
      <c r="R171" s="225">
        <f>Q171*H171</f>
        <v>1.137866</v>
      </c>
      <c r="S171" s="225">
        <v>0</v>
      </c>
      <c r="T171" s="22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7" t="s">
        <v>131</v>
      </c>
      <c r="AT171" s="227" t="s">
        <v>127</v>
      </c>
      <c r="AU171" s="227" t="s">
        <v>85</v>
      </c>
      <c r="AY171" s="17" t="s">
        <v>125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7" t="s">
        <v>81</v>
      </c>
      <c r="BK171" s="228">
        <f>ROUND(I171*H171,2)</f>
        <v>0</v>
      </c>
      <c r="BL171" s="17" t="s">
        <v>131</v>
      </c>
      <c r="BM171" s="227" t="s">
        <v>174</v>
      </c>
    </row>
    <row r="172" s="13" customFormat="1">
      <c r="A172" s="13"/>
      <c r="B172" s="229"/>
      <c r="C172" s="230"/>
      <c r="D172" s="231" t="s">
        <v>133</v>
      </c>
      <c r="E172" s="232" t="s">
        <v>1</v>
      </c>
      <c r="F172" s="233" t="s">
        <v>163</v>
      </c>
      <c r="G172" s="230"/>
      <c r="H172" s="232" t="s">
        <v>1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133</v>
      </c>
      <c r="AU172" s="239" t="s">
        <v>85</v>
      </c>
      <c r="AV172" s="13" t="s">
        <v>81</v>
      </c>
      <c r="AW172" s="13" t="s">
        <v>32</v>
      </c>
      <c r="AX172" s="13" t="s">
        <v>76</v>
      </c>
      <c r="AY172" s="239" t="s">
        <v>125</v>
      </c>
    </row>
    <row r="173" s="14" customFormat="1">
      <c r="A173" s="14"/>
      <c r="B173" s="240"/>
      <c r="C173" s="241"/>
      <c r="D173" s="231" t="s">
        <v>133</v>
      </c>
      <c r="E173" s="242" t="s">
        <v>1</v>
      </c>
      <c r="F173" s="243" t="s">
        <v>164</v>
      </c>
      <c r="G173" s="241"/>
      <c r="H173" s="244">
        <v>20.109999999999999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133</v>
      </c>
      <c r="AU173" s="250" t="s">
        <v>85</v>
      </c>
      <c r="AV173" s="14" t="s">
        <v>85</v>
      </c>
      <c r="AW173" s="14" t="s">
        <v>32</v>
      </c>
      <c r="AX173" s="14" t="s">
        <v>76</v>
      </c>
      <c r="AY173" s="250" t="s">
        <v>125</v>
      </c>
    </row>
    <row r="174" s="14" customFormat="1">
      <c r="A174" s="14"/>
      <c r="B174" s="240"/>
      <c r="C174" s="241"/>
      <c r="D174" s="231" t="s">
        <v>133</v>
      </c>
      <c r="E174" s="242" t="s">
        <v>1</v>
      </c>
      <c r="F174" s="243" t="s">
        <v>165</v>
      </c>
      <c r="G174" s="241"/>
      <c r="H174" s="244">
        <v>21.649999999999999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133</v>
      </c>
      <c r="AU174" s="250" t="s">
        <v>85</v>
      </c>
      <c r="AV174" s="14" t="s">
        <v>85</v>
      </c>
      <c r="AW174" s="14" t="s">
        <v>32</v>
      </c>
      <c r="AX174" s="14" t="s">
        <v>76</v>
      </c>
      <c r="AY174" s="250" t="s">
        <v>125</v>
      </c>
    </row>
    <row r="175" s="14" customFormat="1">
      <c r="A175" s="14"/>
      <c r="B175" s="240"/>
      <c r="C175" s="241"/>
      <c r="D175" s="231" t="s">
        <v>133</v>
      </c>
      <c r="E175" s="242" t="s">
        <v>1</v>
      </c>
      <c r="F175" s="243" t="s">
        <v>166</v>
      </c>
      <c r="G175" s="241"/>
      <c r="H175" s="244">
        <v>90.549999999999997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133</v>
      </c>
      <c r="AU175" s="250" t="s">
        <v>85</v>
      </c>
      <c r="AV175" s="14" t="s">
        <v>85</v>
      </c>
      <c r="AW175" s="14" t="s">
        <v>32</v>
      </c>
      <c r="AX175" s="14" t="s">
        <v>76</v>
      </c>
      <c r="AY175" s="250" t="s">
        <v>125</v>
      </c>
    </row>
    <row r="176" s="15" customFormat="1">
      <c r="A176" s="15"/>
      <c r="B176" s="251"/>
      <c r="C176" s="252"/>
      <c r="D176" s="231" t="s">
        <v>133</v>
      </c>
      <c r="E176" s="253" t="s">
        <v>1</v>
      </c>
      <c r="F176" s="254" t="s">
        <v>167</v>
      </c>
      <c r="G176" s="252"/>
      <c r="H176" s="255">
        <v>132.31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1" t="s">
        <v>133</v>
      </c>
      <c r="AU176" s="261" t="s">
        <v>85</v>
      </c>
      <c r="AV176" s="15" t="s">
        <v>131</v>
      </c>
      <c r="AW176" s="15" t="s">
        <v>32</v>
      </c>
      <c r="AX176" s="15" t="s">
        <v>81</v>
      </c>
      <c r="AY176" s="261" t="s">
        <v>125</v>
      </c>
    </row>
    <row r="177" s="2" customFormat="1" ht="24.15" customHeight="1">
      <c r="A177" s="38"/>
      <c r="B177" s="39"/>
      <c r="C177" s="262" t="s">
        <v>175</v>
      </c>
      <c r="D177" s="262" t="s">
        <v>176</v>
      </c>
      <c r="E177" s="263" t="s">
        <v>177</v>
      </c>
      <c r="F177" s="264" t="s">
        <v>178</v>
      </c>
      <c r="G177" s="265" t="s">
        <v>155</v>
      </c>
      <c r="H177" s="266">
        <v>138.92599999999999</v>
      </c>
      <c r="I177" s="267"/>
      <c r="J177" s="268">
        <f>ROUND(I177*H177,2)</f>
        <v>0</v>
      </c>
      <c r="K177" s="269"/>
      <c r="L177" s="270"/>
      <c r="M177" s="271" t="s">
        <v>1</v>
      </c>
      <c r="N177" s="272" t="s">
        <v>41</v>
      </c>
      <c r="O177" s="91"/>
      <c r="P177" s="225">
        <f>O177*H177</f>
        <v>0</v>
      </c>
      <c r="Q177" s="225">
        <v>0.0047999999999999996</v>
      </c>
      <c r="R177" s="225">
        <f>Q177*H177</f>
        <v>0.6668447999999999</v>
      </c>
      <c r="S177" s="225">
        <v>0</v>
      </c>
      <c r="T177" s="22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7" t="s">
        <v>175</v>
      </c>
      <c r="AT177" s="227" t="s">
        <v>176</v>
      </c>
      <c r="AU177" s="227" t="s">
        <v>85</v>
      </c>
      <c r="AY177" s="17" t="s">
        <v>125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7" t="s">
        <v>81</v>
      </c>
      <c r="BK177" s="228">
        <f>ROUND(I177*H177,2)</f>
        <v>0</v>
      </c>
      <c r="BL177" s="17" t="s">
        <v>131</v>
      </c>
      <c r="BM177" s="227" t="s">
        <v>179</v>
      </c>
    </row>
    <row r="178" s="14" customFormat="1">
      <c r="A178" s="14"/>
      <c r="B178" s="240"/>
      <c r="C178" s="241"/>
      <c r="D178" s="231" t="s">
        <v>133</v>
      </c>
      <c r="E178" s="241"/>
      <c r="F178" s="243" t="s">
        <v>180</v>
      </c>
      <c r="G178" s="241"/>
      <c r="H178" s="244">
        <v>138.92599999999999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133</v>
      </c>
      <c r="AU178" s="250" t="s">
        <v>85</v>
      </c>
      <c r="AV178" s="14" t="s">
        <v>85</v>
      </c>
      <c r="AW178" s="14" t="s">
        <v>4</v>
      </c>
      <c r="AX178" s="14" t="s">
        <v>81</v>
      </c>
      <c r="AY178" s="250" t="s">
        <v>125</v>
      </c>
    </row>
    <row r="179" s="2" customFormat="1" ht="55.5" customHeight="1">
      <c r="A179" s="38"/>
      <c r="B179" s="39"/>
      <c r="C179" s="215" t="s">
        <v>181</v>
      </c>
      <c r="D179" s="215" t="s">
        <v>127</v>
      </c>
      <c r="E179" s="216" t="s">
        <v>182</v>
      </c>
      <c r="F179" s="217" t="s">
        <v>183</v>
      </c>
      <c r="G179" s="218" t="s">
        <v>155</v>
      </c>
      <c r="H179" s="219">
        <v>1221.76</v>
      </c>
      <c r="I179" s="220"/>
      <c r="J179" s="221">
        <f>ROUND(I179*H179,2)</f>
        <v>0</v>
      </c>
      <c r="K179" s="222"/>
      <c r="L179" s="44"/>
      <c r="M179" s="223" t="s">
        <v>1</v>
      </c>
      <c r="N179" s="224" t="s">
        <v>41</v>
      </c>
      <c r="O179" s="91"/>
      <c r="P179" s="225">
        <f>O179*H179</f>
        <v>0</v>
      </c>
      <c r="Q179" s="225">
        <v>0.011599999999999999</v>
      </c>
      <c r="R179" s="225">
        <f>Q179*H179</f>
        <v>14.172415999999998</v>
      </c>
      <c r="S179" s="225">
        <v>0</v>
      </c>
      <c r="T179" s="22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7" t="s">
        <v>131</v>
      </c>
      <c r="AT179" s="227" t="s">
        <v>127</v>
      </c>
      <c r="AU179" s="227" t="s">
        <v>85</v>
      </c>
      <c r="AY179" s="17" t="s">
        <v>125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7" t="s">
        <v>81</v>
      </c>
      <c r="BK179" s="228">
        <f>ROUND(I179*H179,2)</f>
        <v>0</v>
      </c>
      <c r="BL179" s="17" t="s">
        <v>131</v>
      </c>
      <c r="BM179" s="227" t="s">
        <v>184</v>
      </c>
    </row>
    <row r="180" s="13" customFormat="1">
      <c r="A180" s="13"/>
      <c r="B180" s="229"/>
      <c r="C180" s="230"/>
      <c r="D180" s="231" t="s">
        <v>133</v>
      </c>
      <c r="E180" s="232" t="s">
        <v>1</v>
      </c>
      <c r="F180" s="233" t="s">
        <v>157</v>
      </c>
      <c r="G180" s="230"/>
      <c r="H180" s="232" t="s">
        <v>1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133</v>
      </c>
      <c r="AU180" s="239" t="s">
        <v>85</v>
      </c>
      <c r="AV180" s="13" t="s">
        <v>81</v>
      </c>
      <c r="AW180" s="13" t="s">
        <v>32</v>
      </c>
      <c r="AX180" s="13" t="s">
        <v>76</v>
      </c>
      <c r="AY180" s="239" t="s">
        <v>125</v>
      </c>
    </row>
    <row r="181" s="14" customFormat="1">
      <c r="A181" s="14"/>
      <c r="B181" s="240"/>
      <c r="C181" s="241"/>
      <c r="D181" s="231" t="s">
        <v>133</v>
      </c>
      <c r="E181" s="242" t="s">
        <v>1</v>
      </c>
      <c r="F181" s="243" t="s">
        <v>158</v>
      </c>
      <c r="G181" s="241"/>
      <c r="H181" s="244">
        <v>321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133</v>
      </c>
      <c r="AU181" s="250" t="s">
        <v>85</v>
      </c>
      <c r="AV181" s="14" t="s">
        <v>85</v>
      </c>
      <c r="AW181" s="14" t="s">
        <v>32</v>
      </c>
      <c r="AX181" s="14" t="s">
        <v>76</v>
      </c>
      <c r="AY181" s="250" t="s">
        <v>125</v>
      </c>
    </row>
    <row r="182" s="14" customFormat="1">
      <c r="A182" s="14"/>
      <c r="B182" s="240"/>
      <c r="C182" s="241"/>
      <c r="D182" s="231" t="s">
        <v>133</v>
      </c>
      <c r="E182" s="242" t="s">
        <v>1</v>
      </c>
      <c r="F182" s="243" t="s">
        <v>159</v>
      </c>
      <c r="G182" s="241"/>
      <c r="H182" s="244">
        <v>214.80000000000001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133</v>
      </c>
      <c r="AU182" s="250" t="s">
        <v>85</v>
      </c>
      <c r="AV182" s="14" t="s">
        <v>85</v>
      </c>
      <c r="AW182" s="14" t="s">
        <v>32</v>
      </c>
      <c r="AX182" s="14" t="s">
        <v>76</v>
      </c>
      <c r="AY182" s="250" t="s">
        <v>125</v>
      </c>
    </row>
    <row r="183" s="14" customFormat="1">
      <c r="A183" s="14"/>
      <c r="B183" s="240"/>
      <c r="C183" s="241"/>
      <c r="D183" s="231" t="s">
        <v>133</v>
      </c>
      <c r="E183" s="242" t="s">
        <v>1</v>
      </c>
      <c r="F183" s="243" t="s">
        <v>160</v>
      </c>
      <c r="G183" s="241"/>
      <c r="H183" s="244">
        <v>412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133</v>
      </c>
      <c r="AU183" s="250" t="s">
        <v>85</v>
      </c>
      <c r="AV183" s="14" t="s">
        <v>85</v>
      </c>
      <c r="AW183" s="14" t="s">
        <v>32</v>
      </c>
      <c r="AX183" s="14" t="s">
        <v>76</v>
      </c>
      <c r="AY183" s="250" t="s">
        <v>125</v>
      </c>
    </row>
    <row r="184" s="14" customFormat="1">
      <c r="A184" s="14"/>
      <c r="B184" s="240"/>
      <c r="C184" s="241"/>
      <c r="D184" s="231" t="s">
        <v>133</v>
      </c>
      <c r="E184" s="242" t="s">
        <v>1</v>
      </c>
      <c r="F184" s="243" t="s">
        <v>161</v>
      </c>
      <c r="G184" s="241"/>
      <c r="H184" s="244">
        <v>180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0" t="s">
        <v>133</v>
      </c>
      <c r="AU184" s="250" t="s">
        <v>85</v>
      </c>
      <c r="AV184" s="14" t="s">
        <v>85</v>
      </c>
      <c r="AW184" s="14" t="s">
        <v>32</v>
      </c>
      <c r="AX184" s="14" t="s">
        <v>76</v>
      </c>
      <c r="AY184" s="250" t="s">
        <v>125</v>
      </c>
    </row>
    <row r="185" s="14" customFormat="1">
      <c r="A185" s="14"/>
      <c r="B185" s="240"/>
      <c r="C185" s="241"/>
      <c r="D185" s="231" t="s">
        <v>133</v>
      </c>
      <c r="E185" s="242" t="s">
        <v>1</v>
      </c>
      <c r="F185" s="243" t="s">
        <v>162</v>
      </c>
      <c r="G185" s="241"/>
      <c r="H185" s="244">
        <v>93.959999999999994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133</v>
      </c>
      <c r="AU185" s="250" t="s">
        <v>85</v>
      </c>
      <c r="AV185" s="14" t="s">
        <v>85</v>
      </c>
      <c r="AW185" s="14" t="s">
        <v>32</v>
      </c>
      <c r="AX185" s="14" t="s">
        <v>76</v>
      </c>
      <c r="AY185" s="250" t="s">
        <v>125</v>
      </c>
    </row>
    <row r="186" s="15" customFormat="1">
      <c r="A186" s="15"/>
      <c r="B186" s="251"/>
      <c r="C186" s="252"/>
      <c r="D186" s="231" t="s">
        <v>133</v>
      </c>
      <c r="E186" s="253" t="s">
        <v>1</v>
      </c>
      <c r="F186" s="254" t="s">
        <v>167</v>
      </c>
      <c r="G186" s="252"/>
      <c r="H186" s="255">
        <v>1221.76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1" t="s">
        <v>133</v>
      </c>
      <c r="AU186" s="261" t="s">
        <v>85</v>
      </c>
      <c r="AV186" s="15" t="s">
        <v>131</v>
      </c>
      <c r="AW186" s="15" t="s">
        <v>32</v>
      </c>
      <c r="AX186" s="15" t="s">
        <v>81</v>
      </c>
      <c r="AY186" s="261" t="s">
        <v>125</v>
      </c>
    </row>
    <row r="187" s="2" customFormat="1" ht="24.15" customHeight="1">
      <c r="A187" s="38"/>
      <c r="B187" s="39"/>
      <c r="C187" s="262" t="s">
        <v>185</v>
      </c>
      <c r="D187" s="262" t="s">
        <v>176</v>
      </c>
      <c r="E187" s="263" t="s">
        <v>186</v>
      </c>
      <c r="F187" s="264" t="s">
        <v>187</v>
      </c>
      <c r="G187" s="265" t="s">
        <v>155</v>
      </c>
      <c r="H187" s="266">
        <v>1282.848</v>
      </c>
      <c r="I187" s="267"/>
      <c r="J187" s="268">
        <f>ROUND(I187*H187,2)</f>
        <v>0</v>
      </c>
      <c r="K187" s="269"/>
      <c r="L187" s="270"/>
      <c r="M187" s="271" t="s">
        <v>1</v>
      </c>
      <c r="N187" s="272" t="s">
        <v>41</v>
      </c>
      <c r="O187" s="91"/>
      <c r="P187" s="225">
        <f>O187*H187</f>
        <v>0</v>
      </c>
      <c r="Q187" s="225">
        <v>0.017999999999999999</v>
      </c>
      <c r="R187" s="225">
        <f>Q187*H187</f>
        <v>23.091263999999999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175</v>
      </c>
      <c r="AT187" s="227" t="s">
        <v>176</v>
      </c>
      <c r="AU187" s="227" t="s">
        <v>85</v>
      </c>
      <c r="AY187" s="17" t="s">
        <v>125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81</v>
      </c>
      <c r="BK187" s="228">
        <f>ROUND(I187*H187,2)</f>
        <v>0</v>
      </c>
      <c r="BL187" s="17" t="s">
        <v>131</v>
      </c>
      <c r="BM187" s="227" t="s">
        <v>188</v>
      </c>
    </row>
    <row r="188" s="14" customFormat="1">
      <c r="A188" s="14"/>
      <c r="B188" s="240"/>
      <c r="C188" s="241"/>
      <c r="D188" s="231" t="s">
        <v>133</v>
      </c>
      <c r="E188" s="241"/>
      <c r="F188" s="243" t="s">
        <v>189</v>
      </c>
      <c r="G188" s="241"/>
      <c r="H188" s="244">
        <v>1282.848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133</v>
      </c>
      <c r="AU188" s="250" t="s">
        <v>85</v>
      </c>
      <c r="AV188" s="14" t="s">
        <v>85</v>
      </c>
      <c r="AW188" s="14" t="s">
        <v>4</v>
      </c>
      <c r="AX188" s="14" t="s">
        <v>81</v>
      </c>
      <c r="AY188" s="250" t="s">
        <v>125</v>
      </c>
    </row>
    <row r="189" s="2" customFormat="1" ht="37.8" customHeight="1">
      <c r="A189" s="38"/>
      <c r="B189" s="39"/>
      <c r="C189" s="215" t="s">
        <v>190</v>
      </c>
      <c r="D189" s="215" t="s">
        <v>127</v>
      </c>
      <c r="E189" s="216" t="s">
        <v>191</v>
      </c>
      <c r="F189" s="217" t="s">
        <v>192</v>
      </c>
      <c r="G189" s="218" t="s">
        <v>155</v>
      </c>
      <c r="H189" s="219">
        <v>226.27000000000001</v>
      </c>
      <c r="I189" s="220"/>
      <c r="J189" s="221">
        <f>ROUND(I189*H189,2)</f>
        <v>0</v>
      </c>
      <c r="K189" s="222"/>
      <c r="L189" s="44"/>
      <c r="M189" s="223" t="s">
        <v>1</v>
      </c>
      <c r="N189" s="224" t="s">
        <v>41</v>
      </c>
      <c r="O189" s="91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7" t="s">
        <v>131</v>
      </c>
      <c r="AT189" s="227" t="s">
        <v>127</v>
      </c>
      <c r="AU189" s="227" t="s">
        <v>85</v>
      </c>
      <c r="AY189" s="17" t="s">
        <v>125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7" t="s">
        <v>81</v>
      </c>
      <c r="BK189" s="228">
        <f>ROUND(I189*H189,2)</f>
        <v>0</v>
      </c>
      <c r="BL189" s="17" t="s">
        <v>131</v>
      </c>
      <c r="BM189" s="227" t="s">
        <v>193</v>
      </c>
    </row>
    <row r="190" s="14" customFormat="1">
      <c r="A190" s="14"/>
      <c r="B190" s="240"/>
      <c r="C190" s="241"/>
      <c r="D190" s="231" t="s">
        <v>133</v>
      </c>
      <c r="E190" s="242" t="s">
        <v>1</v>
      </c>
      <c r="F190" s="243" t="s">
        <v>162</v>
      </c>
      <c r="G190" s="241"/>
      <c r="H190" s="244">
        <v>93.959999999999994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133</v>
      </c>
      <c r="AU190" s="250" t="s">
        <v>85</v>
      </c>
      <c r="AV190" s="14" t="s">
        <v>85</v>
      </c>
      <c r="AW190" s="14" t="s">
        <v>32</v>
      </c>
      <c r="AX190" s="14" t="s">
        <v>76</v>
      </c>
      <c r="AY190" s="250" t="s">
        <v>125</v>
      </c>
    </row>
    <row r="191" s="13" customFormat="1">
      <c r="A191" s="13"/>
      <c r="B191" s="229"/>
      <c r="C191" s="230"/>
      <c r="D191" s="231" t="s">
        <v>133</v>
      </c>
      <c r="E191" s="232" t="s">
        <v>1</v>
      </c>
      <c r="F191" s="233" t="s">
        <v>163</v>
      </c>
      <c r="G191" s="230"/>
      <c r="H191" s="232" t="s">
        <v>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133</v>
      </c>
      <c r="AU191" s="239" t="s">
        <v>85</v>
      </c>
      <c r="AV191" s="13" t="s">
        <v>81</v>
      </c>
      <c r="AW191" s="13" t="s">
        <v>32</v>
      </c>
      <c r="AX191" s="13" t="s">
        <v>76</v>
      </c>
      <c r="AY191" s="239" t="s">
        <v>125</v>
      </c>
    </row>
    <row r="192" s="14" customFormat="1">
      <c r="A192" s="14"/>
      <c r="B192" s="240"/>
      <c r="C192" s="241"/>
      <c r="D192" s="231" t="s">
        <v>133</v>
      </c>
      <c r="E192" s="242" t="s">
        <v>1</v>
      </c>
      <c r="F192" s="243" t="s">
        <v>164</v>
      </c>
      <c r="G192" s="241"/>
      <c r="H192" s="244">
        <v>20.109999999999999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133</v>
      </c>
      <c r="AU192" s="250" t="s">
        <v>85</v>
      </c>
      <c r="AV192" s="14" t="s">
        <v>85</v>
      </c>
      <c r="AW192" s="14" t="s">
        <v>32</v>
      </c>
      <c r="AX192" s="14" t="s">
        <v>76</v>
      </c>
      <c r="AY192" s="250" t="s">
        <v>125</v>
      </c>
    </row>
    <row r="193" s="14" customFormat="1">
      <c r="A193" s="14"/>
      <c r="B193" s="240"/>
      <c r="C193" s="241"/>
      <c r="D193" s="231" t="s">
        <v>133</v>
      </c>
      <c r="E193" s="242" t="s">
        <v>1</v>
      </c>
      <c r="F193" s="243" t="s">
        <v>165</v>
      </c>
      <c r="G193" s="241"/>
      <c r="H193" s="244">
        <v>21.649999999999999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133</v>
      </c>
      <c r="AU193" s="250" t="s">
        <v>85</v>
      </c>
      <c r="AV193" s="14" t="s">
        <v>85</v>
      </c>
      <c r="AW193" s="14" t="s">
        <v>32</v>
      </c>
      <c r="AX193" s="14" t="s">
        <v>76</v>
      </c>
      <c r="AY193" s="250" t="s">
        <v>125</v>
      </c>
    </row>
    <row r="194" s="14" customFormat="1">
      <c r="A194" s="14"/>
      <c r="B194" s="240"/>
      <c r="C194" s="241"/>
      <c r="D194" s="231" t="s">
        <v>133</v>
      </c>
      <c r="E194" s="242" t="s">
        <v>1</v>
      </c>
      <c r="F194" s="243" t="s">
        <v>166</v>
      </c>
      <c r="G194" s="241"/>
      <c r="H194" s="244">
        <v>90.549999999999997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0" t="s">
        <v>133</v>
      </c>
      <c r="AU194" s="250" t="s">
        <v>85</v>
      </c>
      <c r="AV194" s="14" t="s">
        <v>85</v>
      </c>
      <c r="AW194" s="14" t="s">
        <v>32</v>
      </c>
      <c r="AX194" s="14" t="s">
        <v>76</v>
      </c>
      <c r="AY194" s="250" t="s">
        <v>125</v>
      </c>
    </row>
    <row r="195" s="15" customFormat="1">
      <c r="A195" s="15"/>
      <c r="B195" s="251"/>
      <c r="C195" s="252"/>
      <c r="D195" s="231" t="s">
        <v>133</v>
      </c>
      <c r="E195" s="253" t="s">
        <v>1</v>
      </c>
      <c r="F195" s="254" t="s">
        <v>167</v>
      </c>
      <c r="G195" s="252"/>
      <c r="H195" s="255">
        <v>226.27000000000001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1" t="s">
        <v>133</v>
      </c>
      <c r="AU195" s="261" t="s">
        <v>85</v>
      </c>
      <c r="AV195" s="15" t="s">
        <v>131</v>
      </c>
      <c r="AW195" s="15" t="s">
        <v>32</v>
      </c>
      <c r="AX195" s="15" t="s">
        <v>81</v>
      </c>
      <c r="AY195" s="261" t="s">
        <v>125</v>
      </c>
    </row>
    <row r="196" s="2" customFormat="1" ht="24.15" customHeight="1">
      <c r="A196" s="38"/>
      <c r="B196" s="39"/>
      <c r="C196" s="215" t="s">
        <v>194</v>
      </c>
      <c r="D196" s="215" t="s">
        <v>127</v>
      </c>
      <c r="E196" s="216" t="s">
        <v>195</v>
      </c>
      <c r="F196" s="217" t="s">
        <v>196</v>
      </c>
      <c r="G196" s="218" t="s">
        <v>155</v>
      </c>
      <c r="H196" s="219">
        <v>1354.0699999999999</v>
      </c>
      <c r="I196" s="220"/>
      <c r="J196" s="221">
        <f>ROUND(I196*H196,2)</f>
        <v>0</v>
      </c>
      <c r="K196" s="222"/>
      <c r="L196" s="44"/>
      <c r="M196" s="223" t="s">
        <v>1</v>
      </c>
      <c r="N196" s="224" t="s">
        <v>41</v>
      </c>
      <c r="O196" s="91"/>
      <c r="P196" s="225">
        <f>O196*H196</f>
        <v>0</v>
      </c>
      <c r="Q196" s="225">
        <v>0.01146</v>
      </c>
      <c r="R196" s="225">
        <f>Q196*H196</f>
        <v>15.517642199999999</v>
      </c>
      <c r="S196" s="225">
        <v>0</v>
      </c>
      <c r="T196" s="22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7" t="s">
        <v>131</v>
      </c>
      <c r="AT196" s="227" t="s">
        <v>127</v>
      </c>
      <c r="AU196" s="227" t="s">
        <v>85</v>
      </c>
      <c r="AY196" s="17" t="s">
        <v>125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7" t="s">
        <v>81</v>
      </c>
      <c r="BK196" s="228">
        <f>ROUND(I196*H196,2)</f>
        <v>0</v>
      </c>
      <c r="BL196" s="17" t="s">
        <v>131</v>
      </c>
      <c r="BM196" s="227" t="s">
        <v>197</v>
      </c>
    </row>
    <row r="197" s="13" customFormat="1">
      <c r="A197" s="13"/>
      <c r="B197" s="229"/>
      <c r="C197" s="230"/>
      <c r="D197" s="231" t="s">
        <v>133</v>
      </c>
      <c r="E197" s="232" t="s">
        <v>1</v>
      </c>
      <c r="F197" s="233" t="s">
        <v>157</v>
      </c>
      <c r="G197" s="230"/>
      <c r="H197" s="232" t="s">
        <v>1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133</v>
      </c>
      <c r="AU197" s="239" t="s">
        <v>85</v>
      </c>
      <c r="AV197" s="13" t="s">
        <v>81</v>
      </c>
      <c r="AW197" s="13" t="s">
        <v>32</v>
      </c>
      <c r="AX197" s="13" t="s">
        <v>76</v>
      </c>
      <c r="AY197" s="239" t="s">
        <v>125</v>
      </c>
    </row>
    <row r="198" s="14" customFormat="1">
      <c r="A198" s="14"/>
      <c r="B198" s="240"/>
      <c r="C198" s="241"/>
      <c r="D198" s="231" t="s">
        <v>133</v>
      </c>
      <c r="E198" s="242" t="s">
        <v>1</v>
      </c>
      <c r="F198" s="243" t="s">
        <v>158</v>
      </c>
      <c r="G198" s="241"/>
      <c r="H198" s="244">
        <v>321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133</v>
      </c>
      <c r="AU198" s="250" t="s">
        <v>85</v>
      </c>
      <c r="AV198" s="14" t="s">
        <v>85</v>
      </c>
      <c r="AW198" s="14" t="s">
        <v>32</v>
      </c>
      <c r="AX198" s="14" t="s">
        <v>76</v>
      </c>
      <c r="AY198" s="250" t="s">
        <v>125</v>
      </c>
    </row>
    <row r="199" s="14" customFormat="1">
      <c r="A199" s="14"/>
      <c r="B199" s="240"/>
      <c r="C199" s="241"/>
      <c r="D199" s="231" t="s">
        <v>133</v>
      </c>
      <c r="E199" s="242" t="s">
        <v>1</v>
      </c>
      <c r="F199" s="243" t="s">
        <v>159</v>
      </c>
      <c r="G199" s="241"/>
      <c r="H199" s="244">
        <v>214.80000000000001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133</v>
      </c>
      <c r="AU199" s="250" t="s">
        <v>85</v>
      </c>
      <c r="AV199" s="14" t="s">
        <v>85</v>
      </c>
      <c r="AW199" s="14" t="s">
        <v>32</v>
      </c>
      <c r="AX199" s="14" t="s">
        <v>76</v>
      </c>
      <c r="AY199" s="250" t="s">
        <v>125</v>
      </c>
    </row>
    <row r="200" s="14" customFormat="1">
      <c r="A200" s="14"/>
      <c r="B200" s="240"/>
      <c r="C200" s="241"/>
      <c r="D200" s="231" t="s">
        <v>133</v>
      </c>
      <c r="E200" s="242" t="s">
        <v>1</v>
      </c>
      <c r="F200" s="243" t="s">
        <v>160</v>
      </c>
      <c r="G200" s="241"/>
      <c r="H200" s="244">
        <v>412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133</v>
      </c>
      <c r="AU200" s="250" t="s">
        <v>85</v>
      </c>
      <c r="AV200" s="14" t="s">
        <v>85</v>
      </c>
      <c r="AW200" s="14" t="s">
        <v>32</v>
      </c>
      <c r="AX200" s="14" t="s">
        <v>76</v>
      </c>
      <c r="AY200" s="250" t="s">
        <v>125</v>
      </c>
    </row>
    <row r="201" s="14" customFormat="1">
      <c r="A201" s="14"/>
      <c r="B201" s="240"/>
      <c r="C201" s="241"/>
      <c r="D201" s="231" t="s">
        <v>133</v>
      </c>
      <c r="E201" s="242" t="s">
        <v>1</v>
      </c>
      <c r="F201" s="243" t="s">
        <v>161</v>
      </c>
      <c r="G201" s="241"/>
      <c r="H201" s="244">
        <v>180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133</v>
      </c>
      <c r="AU201" s="250" t="s">
        <v>85</v>
      </c>
      <c r="AV201" s="14" t="s">
        <v>85</v>
      </c>
      <c r="AW201" s="14" t="s">
        <v>32</v>
      </c>
      <c r="AX201" s="14" t="s">
        <v>76</v>
      </c>
      <c r="AY201" s="250" t="s">
        <v>125</v>
      </c>
    </row>
    <row r="202" s="14" customFormat="1">
      <c r="A202" s="14"/>
      <c r="B202" s="240"/>
      <c r="C202" s="241"/>
      <c r="D202" s="231" t="s">
        <v>133</v>
      </c>
      <c r="E202" s="242" t="s">
        <v>1</v>
      </c>
      <c r="F202" s="243" t="s">
        <v>162</v>
      </c>
      <c r="G202" s="241"/>
      <c r="H202" s="244">
        <v>93.959999999999994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133</v>
      </c>
      <c r="AU202" s="250" t="s">
        <v>85</v>
      </c>
      <c r="AV202" s="14" t="s">
        <v>85</v>
      </c>
      <c r="AW202" s="14" t="s">
        <v>32</v>
      </c>
      <c r="AX202" s="14" t="s">
        <v>76</v>
      </c>
      <c r="AY202" s="250" t="s">
        <v>125</v>
      </c>
    </row>
    <row r="203" s="13" customFormat="1">
      <c r="A203" s="13"/>
      <c r="B203" s="229"/>
      <c r="C203" s="230"/>
      <c r="D203" s="231" t="s">
        <v>133</v>
      </c>
      <c r="E203" s="232" t="s">
        <v>1</v>
      </c>
      <c r="F203" s="233" t="s">
        <v>163</v>
      </c>
      <c r="G203" s="230"/>
      <c r="H203" s="232" t="s">
        <v>1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133</v>
      </c>
      <c r="AU203" s="239" t="s">
        <v>85</v>
      </c>
      <c r="AV203" s="13" t="s">
        <v>81</v>
      </c>
      <c r="AW203" s="13" t="s">
        <v>32</v>
      </c>
      <c r="AX203" s="13" t="s">
        <v>76</v>
      </c>
      <c r="AY203" s="239" t="s">
        <v>125</v>
      </c>
    </row>
    <row r="204" s="14" customFormat="1">
      <c r="A204" s="14"/>
      <c r="B204" s="240"/>
      <c r="C204" s="241"/>
      <c r="D204" s="231" t="s">
        <v>133</v>
      </c>
      <c r="E204" s="242" t="s">
        <v>1</v>
      </c>
      <c r="F204" s="243" t="s">
        <v>164</v>
      </c>
      <c r="G204" s="241"/>
      <c r="H204" s="244">
        <v>20.109999999999999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133</v>
      </c>
      <c r="AU204" s="250" t="s">
        <v>85</v>
      </c>
      <c r="AV204" s="14" t="s">
        <v>85</v>
      </c>
      <c r="AW204" s="14" t="s">
        <v>32</v>
      </c>
      <c r="AX204" s="14" t="s">
        <v>76</v>
      </c>
      <c r="AY204" s="250" t="s">
        <v>125</v>
      </c>
    </row>
    <row r="205" s="14" customFormat="1">
      <c r="A205" s="14"/>
      <c r="B205" s="240"/>
      <c r="C205" s="241"/>
      <c r="D205" s="231" t="s">
        <v>133</v>
      </c>
      <c r="E205" s="242" t="s">
        <v>1</v>
      </c>
      <c r="F205" s="243" t="s">
        <v>165</v>
      </c>
      <c r="G205" s="241"/>
      <c r="H205" s="244">
        <v>21.649999999999999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133</v>
      </c>
      <c r="AU205" s="250" t="s">
        <v>85</v>
      </c>
      <c r="AV205" s="14" t="s">
        <v>85</v>
      </c>
      <c r="AW205" s="14" t="s">
        <v>32</v>
      </c>
      <c r="AX205" s="14" t="s">
        <v>76</v>
      </c>
      <c r="AY205" s="250" t="s">
        <v>125</v>
      </c>
    </row>
    <row r="206" s="14" customFormat="1">
      <c r="A206" s="14"/>
      <c r="B206" s="240"/>
      <c r="C206" s="241"/>
      <c r="D206" s="231" t="s">
        <v>133</v>
      </c>
      <c r="E206" s="242" t="s">
        <v>1</v>
      </c>
      <c r="F206" s="243" t="s">
        <v>166</v>
      </c>
      <c r="G206" s="241"/>
      <c r="H206" s="244">
        <v>90.549999999999997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0" t="s">
        <v>133</v>
      </c>
      <c r="AU206" s="250" t="s">
        <v>85</v>
      </c>
      <c r="AV206" s="14" t="s">
        <v>85</v>
      </c>
      <c r="AW206" s="14" t="s">
        <v>32</v>
      </c>
      <c r="AX206" s="14" t="s">
        <v>76</v>
      </c>
      <c r="AY206" s="250" t="s">
        <v>125</v>
      </c>
    </row>
    <row r="207" s="15" customFormat="1">
      <c r="A207" s="15"/>
      <c r="B207" s="251"/>
      <c r="C207" s="252"/>
      <c r="D207" s="231" t="s">
        <v>133</v>
      </c>
      <c r="E207" s="253" t="s">
        <v>1</v>
      </c>
      <c r="F207" s="254" t="s">
        <v>167</v>
      </c>
      <c r="G207" s="252"/>
      <c r="H207" s="255">
        <v>1354.0699999999999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1" t="s">
        <v>133</v>
      </c>
      <c r="AU207" s="261" t="s">
        <v>85</v>
      </c>
      <c r="AV207" s="15" t="s">
        <v>131</v>
      </c>
      <c r="AW207" s="15" t="s">
        <v>32</v>
      </c>
      <c r="AX207" s="15" t="s">
        <v>81</v>
      </c>
      <c r="AY207" s="261" t="s">
        <v>125</v>
      </c>
    </row>
    <row r="208" s="2" customFormat="1" ht="24.15" customHeight="1">
      <c r="A208" s="38"/>
      <c r="B208" s="39"/>
      <c r="C208" s="215" t="s">
        <v>198</v>
      </c>
      <c r="D208" s="215" t="s">
        <v>127</v>
      </c>
      <c r="E208" s="216" t="s">
        <v>199</v>
      </c>
      <c r="F208" s="217" t="s">
        <v>200</v>
      </c>
      <c r="G208" s="218" t="s">
        <v>155</v>
      </c>
      <c r="H208" s="219">
        <v>132.31</v>
      </c>
      <c r="I208" s="220"/>
      <c r="J208" s="221">
        <f>ROUND(I208*H208,2)</f>
        <v>0</v>
      </c>
      <c r="K208" s="222"/>
      <c r="L208" s="44"/>
      <c r="M208" s="223" t="s">
        <v>1</v>
      </c>
      <c r="N208" s="224" t="s">
        <v>41</v>
      </c>
      <c r="O208" s="91"/>
      <c r="P208" s="225">
        <f>O208*H208</f>
        <v>0</v>
      </c>
      <c r="Q208" s="225">
        <v>0.0061000000000000004</v>
      </c>
      <c r="R208" s="225">
        <f>Q208*H208</f>
        <v>0.80709100000000011</v>
      </c>
      <c r="S208" s="225">
        <v>0</v>
      </c>
      <c r="T208" s="22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7" t="s">
        <v>131</v>
      </c>
      <c r="AT208" s="227" t="s">
        <v>127</v>
      </c>
      <c r="AU208" s="227" t="s">
        <v>85</v>
      </c>
      <c r="AY208" s="17" t="s">
        <v>125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7" t="s">
        <v>81</v>
      </c>
      <c r="BK208" s="228">
        <f>ROUND(I208*H208,2)</f>
        <v>0</v>
      </c>
      <c r="BL208" s="17" t="s">
        <v>131</v>
      </c>
      <c r="BM208" s="227" t="s">
        <v>201</v>
      </c>
    </row>
    <row r="209" s="13" customFormat="1">
      <c r="A209" s="13"/>
      <c r="B209" s="229"/>
      <c r="C209" s="230"/>
      <c r="D209" s="231" t="s">
        <v>133</v>
      </c>
      <c r="E209" s="232" t="s">
        <v>1</v>
      </c>
      <c r="F209" s="233" t="s">
        <v>163</v>
      </c>
      <c r="G209" s="230"/>
      <c r="H209" s="232" t="s">
        <v>1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133</v>
      </c>
      <c r="AU209" s="239" t="s">
        <v>85</v>
      </c>
      <c r="AV209" s="13" t="s">
        <v>81</v>
      </c>
      <c r="AW209" s="13" t="s">
        <v>32</v>
      </c>
      <c r="AX209" s="13" t="s">
        <v>76</v>
      </c>
      <c r="AY209" s="239" t="s">
        <v>125</v>
      </c>
    </row>
    <row r="210" s="14" customFormat="1">
      <c r="A210" s="14"/>
      <c r="B210" s="240"/>
      <c r="C210" s="241"/>
      <c r="D210" s="231" t="s">
        <v>133</v>
      </c>
      <c r="E210" s="242" t="s">
        <v>1</v>
      </c>
      <c r="F210" s="243" t="s">
        <v>164</v>
      </c>
      <c r="G210" s="241"/>
      <c r="H210" s="244">
        <v>20.109999999999999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133</v>
      </c>
      <c r="AU210" s="250" t="s">
        <v>85</v>
      </c>
      <c r="AV210" s="14" t="s">
        <v>85</v>
      </c>
      <c r="AW210" s="14" t="s">
        <v>32</v>
      </c>
      <c r="AX210" s="14" t="s">
        <v>76</v>
      </c>
      <c r="AY210" s="250" t="s">
        <v>125</v>
      </c>
    </row>
    <row r="211" s="14" customFormat="1">
      <c r="A211" s="14"/>
      <c r="B211" s="240"/>
      <c r="C211" s="241"/>
      <c r="D211" s="231" t="s">
        <v>133</v>
      </c>
      <c r="E211" s="242" t="s">
        <v>1</v>
      </c>
      <c r="F211" s="243" t="s">
        <v>165</v>
      </c>
      <c r="G211" s="241"/>
      <c r="H211" s="244">
        <v>21.649999999999999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133</v>
      </c>
      <c r="AU211" s="250" t="s">
        <v>85</v>
      </c>
      <c r="AV211" s="14" t="s">
        <v>85</v>
      </c>
      <c r="AW211" s="14" t="s">
        <v>32</v>
      </c>
      <c r="AX211" s="14" t="s">
        <v>76</v>
      </c>
      <c r="AY211" s="250" t="s">
        <v>125</v>
      </c>
    </row>
    <row r="212" s="14" customFormat="1">
      <c r="A212" s="14"/>
      <c r="B212" s="240"/>
      <c r="C212" s="241"/>
      <c r="D212" s="231" t="s">
        <v>133</v>
      </c>
      <c r="E212" s="242" t="s">
        <v>1</v>
      </c>
      <c r="F212" s="243" t="s">
        <v>166</v>
      </c>
      <c r="G212" s="241"/>
      <c r="H212" s="244">
        <v>90.549999999999997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0" t="s">
        <v>133</v>
      </c>
      <c r="AU212" s="250" t="s">
        <v>85</v>
      </c>
      <c r="AV212" s="14" t="s">
        <v>85</v>
      </c>
      <c r="AW212" s="14" t="s">
        <v>32</v>
      </c>
      <c r="AX212" s="14" t="s">
        <v>76</v>
      </c>
      <c r="AY212" s="250" t="s">
        <v>125</v>
      </c>
    </row>
    <row r="213" s="15" customFormat="1">
      <c r="A213" s="15"/>
      <c r="B213" s="251"/>
      <c r="C213" s="252"/>
      <c r="D213" s="231" t="s">
        <v>133</v>
      </c>
      <c r="E213" s="253" t="s">
        <v>1</v>
      </c>
      <c r="F213" s="254" t="s">
        <v>167</v>
      </c>
      <c r="G213" s="252"/>
      <c r="H213" s="255">
        <v>132.31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1" t="s">
        <v>133</v>
      </c>
      <c r="AU213" s="261" t="s">
        <v>85</v>
      </c>
      <c r="AV213" s="15" t="s">
        <v>131</v>
      </c>
      <c r="AW213" s="15" t="s">
        <v>32</v>
      </c>
      <c r="AX213" s="15" t="s">
        <v>81</v>
      </c>
      <c r="AY213" s="261" t="s">
        <v>125</v>
      </c>
    </row>
    <row r="214" s="2" customFormat="1" ht="24.15" customHeight="1">
      <c r="A214" s="38"/>
      <c r="B214" s="39"/>
      <c r="C214" s="215" t="s">
        <v>202</v>
      </c>
      <c r="D214" s="215" t="s">
        <v>127</v>
      </c>
      <c r="E214" s="216" t="s">
        <v>203</v>
      </c>
      <c r="F214" s="217" t="s">
        <v>204</v>
      </c>
      <c r="G214" s="218" t="s">
        <v>155</v>
      </c>
      <c r="H214" s="219">
        <v>1221.76</v>
      </c>
      <c r="I214" s="220"/>
      <c r="J214" s="221">
        <f>ROUND(I214*H214,2)</f>
        <v>0</v>
      </c>
      <c r="K214" s="222"/>
      <c r="L214" s="44"/>
      <c r="M214" s="223" t="s">
        <v>1</v>
      </c>
      <c r="N214" s="224" t="s">
        <v>41</v>
      </c>
      <c r="O214" s="91"/>
      <c r="P214" s="225">
        <f>O214*H214</f>
        <v>0</v>
      </c>
      <c r="Q214" s="225">
        <v>0.0033</v>
      </c>
      <c r="R214" s="225">
        <f>Q214*H214</f>
        <v>4.0318079999999998</v>
      </c>
      <c r="S214" s="225">
        <v>0</v>
      </c>
      <c r="T214" s="22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7" t="s">
        <v>131</v>
      </c>
      <c r="AT214" s="227" t="s">
        <v>127</v>
      </c>
      <c r="AU214" s="227" t="s">
        <v>85</v>
      </c>
      <c r="AY214" s="17" t="s">
        <v>125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7" t="s">
        <v>81</v>
      </c>
      <c r="BK214" s="228">
        <f>ROUND(I214*H214,2)</f>
        <v>0</v>
      </c>
      <c r="BL214" s="17" t="s">
        <v>131</v>
      </c>
      <c r="BM214" s="227" t="s">
        <v>205</v>
      </c>
    </row>
    <row r="215" s="13" customFormat="1">
      <c r="A215" s="13"/>
      <c r="B215" s="229"/>
      <c r="C215" s="230"/>
      <c r="D215" s="231" t="s">
        <v>133</v>
      </c>
      <c r="E215" s="232" t="s">
        <v>1</v>
      </c>
      <c r="F215" s="233" t="s">
        <v>157</v>
      </c>
      <c r="G215" s="230"/>
      <c r="H215" s="232" t="s">
        <v>1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133</v>
      </c>
      <c r="AU215" s="239" t="s">
        <v>85</v>
      </c>
      <c r="AV215" s="13" t="s">
        <v>81</v>
      </c>
      <c r="AW215" s="13" t="s">
        <v>32</v>
      </c>
      <c r="AX215" s="13" t="s">
        <v>76</v>
      </c>
      <c r="AY215" s="239" t="s">
        <v>125</v>
      </c>
    </row>
    <row r="216" s="14" customFormat="1">
      <c r="A216" s="14"/>
      <c r="B216" s="240"/>
      <c r="C216" s="241"/>
      <c r="D216" s="231" t="s">
        <v>133</v>
      </c>
      <c r="E216" s="242" t="s">
        <v>1</v>
      </c>
      <c r="F216" s="243" t="s">
        <v>158</v>
      </c>
      <c r="G216" s="241"/>
      <c r="H216" s="244">
        <v>321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133</v>
      </c>
      <c r="AU216" s="250" t="s">
        <v>85</v>
      </c>
      <c r="AV216" s="14" t="s">
        <v>85</v>
      </c>
      <c r="AW216" s="14" t="s">
        <v>32</v>
      </c>
      <c r="AX216" s="14" t="s">
        <v>76</v>
      </c>
      <c r="AY216" s="250" t="s">
        <v>125</v>
      </c>
    </row>
    <row r="217" s="14" customFormat="1">
      <c r="A217" s="14"/>
      <c r="B217" s="240"/>
      <c r="C217" s="241"/>
      <c r="D217" s="231" t="s">
        <v>133</v>
      </c>
      <c r="E217" s="242" t="s">
        <v>1</v>
      </c>
      <c r="F217" s="243" t="s">
        <v>159</v>
      </c>
      <c r="G217" s="241"/>
      <c r="H217" s="244">
        <v>214.80000000000001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0" t="s">
        <v>133</v>
      </c>
      <c r="AU217" s="250" t="s">
        <v>85</v>
      </c>
      <c r="AV217" s="14" t="s">
        <v>85</v>
      </c>
      <c r="AW217" s="14" t="s">
        <v>32</v>
      </c>
      <c r="AX217" s="14" t="s">
        <v>76</v>
      </c>
      <c r="AY217" s="250" t="s">
        <v>125</v>
      </c>
    </row>
    <row r="218" s="14" customFormat="1">
      <c r="A218" s="14"/>
      <c r="B218" s="240"/>
      <c r="C218" s="241"/>
      <c r="D218" s="231" t="s">
        <v>133</v>
      </c>
      <c r="E218" s="242" t="s">
        <v>1</v>
      </c>
      <c r="F218" s="243" t="s">
        <v>160</v>
      </c>
      <c r="G218" s="241"/>
      <c r="H218" s="244">
        <v>412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133</v>
      </c>
      <c r="AU218" s="250" t="s">
        <v>85</v>
      </c>
      <c r="AV218" s="14" t="s">
        <v>85</v>
      </c>
      <c r="AW218" s="14" t="s">
        <v>32</v>
      </c>
      <c r="AX218" s="14" t="s">
        <v>76</v>
      </c>
      <c r="AY218" s="250" t="s">
        <v>125</v>
      </c>
    </row>
    <row r="219" s="14" customFormat="1">
      <c r="A219" s="14"/>
      <c r="B219" s="240"/>
      <c r="C219" s="241"/>
      <c r="D219" s="231" t="s">
        <v>133</v>
      </c>
      <c r="E219" s="242" t="s">
        <v>1</v>
      </c>
      <c r="F219" s="243" t="s">
        <v>161</v>
      </c>
      <c r="G219" s="241"/>
      <c r="H219" s="244">
        <v>180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133</v>
      </c>
      <c r="AU219" s="250" t="s">
        <v>85</v>
      </c>
      <c r="AV219" s="14" t="s">
        <v>85</v>
      </c>
      <c r="AW219" s="14" t="s">
        <v>32</v>
      </c>
      <c r="AX219" s="14" t="s">
        <v>76</v>
      </c>
      <c r="AY219" s="250" t="s">
        <v>125</v>
      </c>
    </row>
    <row r="220" s="14" customFormat="1">
      <c r="A220" s="14"/>
      <c r="B220" s="240"/>
      <c r="C220" s="241"/>
      <c r="D220" s="231" t="s">
        <v>133</v>
      </c>
      <c r="E220" s="242" t="s">
        <v>1</v>
      </c>
      <c r="F220" s="243" t="s">
        <v>162</v>
      </c>
      <c r="G220" s="241"/>
      <c r="H220" s="244">
        <v>93.959999999999994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133</v>
      </c>
      <c r="AU220" s="250" t="s">
        <v>85</v>
      </c>
      <c r="AV220" s="14" t="s">
        <v>85</v>
      </c>
      <c r="AW220" s="14" t="s">
        <v>32</v>
      </c>
      <c r="AX220" s="14" t="s">
        <v>76</v>
      </c>
      <c r="AY220" s="250" t="s">
        <v>125</v>
      </c>
    </row>
    <row r="221" s="15" customFormat="1">
      <c r="A221" s="15"/>
      <c r="B221" s="251"/>
      <c r="C221" s="252"/>
      <c r="D221" s="231" t="s">
        <v>133</v>
      </c>
      <c r="E221" s="253" t="s">
        <v>1</v>
      </c>
      <c r="F221" s="254" t="s">
        <v>167</v>
      </c>
      <c r="G221" s="252"/>
      <c r="H221" s="255">
        <v>1221.76</v>
      </c>
      <c r="I221" s="256"/>
      <c r="J221" s="252"/>
      <c r="K221" s="252"/>
      <c r="L221" s="257"/>
      <c r="M221" s="258"/>
      <c r="N221" s="259"/>
      <c r="O221" s="259"/>
      <c r="P221" s="259"/>
      <c r="Q221" s="259"/>
      <c r="R221" s="259"/>
      <c r="S221" s="259"/>
      <c r="T221" s="26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1" t="s">
        <v>133</v>
      </c>
      <c r="AU221" s="261" t="s">
        <v>85</v>
      </c>
      <c r="AV221" s="15" t="s">
        <v>131</v>
      </c>
      <c r="AW221" s="15" t="s">
        <v>32</v>
      </c>
      <c r="AX221" s="15" t="s">
        <v>81</v>
      </c>
      <c r="AY221" s="261" t="s">
        <v>125</v>
      </c>
    </row>
    <row r="222" s="2" customFormat="1" ht="24.15" customHeight="1">
      <c r="A222" s="38"/>
      <c r="B222" s="39"/>
      <c r="C222" s="215" t="s">
        <v>8</v>
      </c>
      <c r="D222" s="215" t="s">
        <v>127</v>
      </c>
      <c r="E222" s="216" t="s">
        <v>206</v>
      </c>
      <c r="F222" s="217" t="s">
        <v>207</v>
      </c>
      <c r="G222" s="218" t="s">
        <v>155</v>
      </c>
      <c r="H222" s="219">
        <v>290.80000000000001</v>
      </c>
      <c r="I222" s="220"/>
      <c r="J222" s="221">
        <f>ROUND(I222*H222,2)</f>
        <v>0</v>
      </c>
      <c r="K222" s="222"/>
      <c r="L222" s="44"/>
      <c r="M222" s="223" t="s">
        <v>1</v>
      </c>
      <c r="N222" s="224" t="s">
        <v>41</v>
      </c>
      <c r="O222" s="91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7" t="s">
        <v>131</v>
      </c>
      <c r="AT222" s="227" t="s">
        <v>127</v>
      </c>
      <c r="AU222" s="227" t="s">
        <v>85</v>
      </c>
      <c r="AY222" s="17" t="s">
        <v>125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7" t="s">
        <v>81</v>
      </c>
      <c r="BK222" s="228">
        <f>ROUND(I222*H222,2)</f>
        <v>0</v>
      </c>
      <c r="BL222" s="17" t="s">
        <v>131</v>
      </c>
      <c r="BM222" s="227" t="s">
        <v>208</v>
      </c>
    </row>
    <row r="223" s="14" customFormat="1">
      <c r="A223" s="14"/>
      <c r="B223" s="240"/>
      <c r="C223" s="241"/>
      <c r="D223" s="231" t="s">
        <v>133</v>
      </c>
      <c r="E223" s="242" t="s">
        <v>1</v>
      </c>
      <c r="F223" s="243" t="s">
        <v>209</v>
      </c>
      <c r="G223" s="241"/>
      <c r="H223" s="244">
        <v>11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133</v>
      </c>
      <c r="AU223" s="250" t="s">
        <v>85</v>
      </c>
      <c r="AV223" s="14" t="s">
        <v>85</v>
      </c>
      <c r="AW223" s="14" t="s">
        <v>32</v>
      </c>
      <c r="AX223" s="14" t="s">
        <v>76</v>
      </c>
      <c r="AY223" s="250" t="s">
        <v>125</v>
      </c>
    </row>
    <row r="224" s="14" customFormat="1">
      <c r="A224" s="14"/>
      <c r="B224" s="240"/>
      <c r="C224" s="241"/>
      <c r="D224" s="231" t="s">
        <v>133</v>
      </c>
      <c r="E224" s="242" t="s">
        <v>1</v>
      </c>
      <c r="F224" s="243" t="s">
        <v>210</v>
      </c>
      <c r="G224" s="241"/>
      <c r="H224" s="244">
        <v>28.399999999999999</v>
      </c>
      <c r="I224" s="245"/>
      <c r="J224" s="241"/>
      <c r="K224" s="241"/>
      <c r="L224" s="246"/>
      <c r="M224" s="247"/>
      <c r="N224" s="248"/>
      <c r="O224" s="248"/>
      <c r="P224" s="248"/>
      <c r="Q224" s="248"/>
      <c r="R224" s="248"/>
      <c r="S224" s="248"/>
      <c r="T224" s="24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0" t="s">
        <v>133</v>
      </c>
      <c r="AU224" s="250" t="s">
        <v>85</v>
      </c>
      <c r="AV224" s="14" t="s">
        <v>85</v>
      </c>
      <c r="AW224" s="14" t="s">
        <v>32</v>
      </c>
      <c r="AX224" s="14" t="s">
        <v>76</v>
      </c>
      <c r="AY224" s="250" t="s">
        <v>125</v>
      </c>
    </row>
    <row r="225" s="14" customFormat="1">
      <c r="A225" s="14"/>
      <c r="B225" s="240"/>
      <c r="C225" s="241"/>
      <c r="D225" s="231" t="s">
        <v>133</v>
      </c>
      <c r="E225" s="242" t="s">
        <v>1</v>
      </c>
      <c r="F225" s="243" t="s">
        <v>211</v>
      </c>
      <c r="G225" s="241"/>
      <c r="H225" s="244">
        <v>203.40000000000001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0" t="s">
        <v>133</v>
      </c>
      <c r="AU225" s="250" t="s">
        <v>85</v>
      </c>
      <c r="AV225" s="14" t="s">
        <v>85</v>
      </c>
      <c r="AW225" s="14" t="s">
        <v>32</v>
      </c>
      <c r="AX225" s="14" t="s">
        <v>76</v>
      </c>
      <c r="AY225" s="250" t="s">
        <v>125</v>
      </c>
    </row>
    <row r="226" s="14" customFormat="1">
      <c r="A226" s="14"/>
      <c r="B226" s="240"/>
      <c r="C226" s="241"/>
      <c r="D226" s="231" t="s">
        <v>133</v>
      </c>
      <c r="E226" s="242" t="s">
        <v>1</v>
      </c>
      <c r="F226" s="243" t="s">
        <v>212</v>
      </c>
      <c r="G226" s="241"/>
      <c r="H226" s="244">
        <v>48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0" t="s">
        <v>133</v>
      </c>
      <c r="AU226" s="250" t="s">
        <v>85</v>
      </c>
      <c r="AV226" s="14" t="s">
        <v>85</v>
      </c>
      <c r="AW226" s="14" t="s">
        <v>32</v>
      </c>
      <c r="AX226" s="14" t="s">
        <v>76</v>
      </c>
      <c r="AY226" s="250" t="s">
        <v>125</v>
      </c>
    </row>
    <row r="227" s="15" customFormat="1">
      <c r="A227" s="15"/>
      <c r="B227" s="251"/>
      <c r="C227" s="252"/>
      <c r="D227" s="231" t="s">
        <v>133</v>
      </c>
      <c r="E227" s="253" t="s">
        <v>1</v>
      </c>
      <c r="F227" s="254" t="s">
        <v>167</v>
      </c>
      <c r="G227" s="252"/>
      <c r="H227" s="255">
        <v>290.80000000000001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1" t="s">
        <v>133</v>
      </c>
      <c r="AU227" s="261" t="s">
        <v>85</v>
      </c>
      <c r="AV227" s="15" t="s">
        <v>131</v>
      </c>
      <c r="AW227" s="15" t="s">
        <v>32</v>
      </c>
      <c r="AX227" s="15" t="s">
        <v>81</v>
      </c>
      <c r="AY227" s="261" t="s">
        <v>125</v>
      </c>
    </row>
    <row r="228" s="2" customFormat="1" ht="16.5" customHeight="1">
      <c r="A228" s="38"/>
      <c r="B228" s="39"/>
      <c r="C228" s="215" t="s">
        <v>213</v>
      </c>
      <c r="D228" s="215" t="s">
        <v>127</v>
      </c>
      <c r="E228" s="216" t="s">
        <v>214</v>
      </c>
      <c r="F228" s="217" t="s">
        <v>215</v>
      </c>
      <c r="G228" s="218" t="s">
        <v>155</v>
      </c>
      <c r="H228" s="219">
        <v>2854.77</v>
      </c>
      <c r="I228" s="220"/>
      <c r="J228" s="221">
        <f>ROUND(I228*H228,2)</f>
        <v>0</v>
      </c>
      <c r="K228" s="222"/>
      <c r="L228" s="44"/>
      <c r="M228" s="223" t="s">
        <v>1</v>
      </c>
      <c r="N228" s="224" t="s">
        <v>41</v>
      </c>
      <c r="O228" s="91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7" t="s">
        <v>131</v>
      </c>
      <c r="AT228" s="227" t="s">
        <v>127</v>
      </c>
      <c r="AU228" s="227" t="s">
        <v>85</v>
      </c>
      <c r="AY228" s="17" t="s">
        <v>125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7" t="s">
        <v>81</v>
      </c>
      <c r="BK228" s="228">
        <f>ROUND(I228*H228,2)</f>
        <v>0</v>
      </c>
      <c r="BL228" s="17" t="s">
        <v>131</v>
      </c>
      <c r="BM228" s="227" t="s">
        <v>216</v>
      </c>
    </row>
    <row r="229" s="13" customFormat="1">
      <c r="A229" s="13"/>
      <c r="B229" s="229"/>
      <c r="C229" s="230"/>
      <c r="D229" s="231" t="s">
        <v>133</v>
      </c>
      <c r="E229" s="232" t="s">
        <v>1</v>
      </c>
      <c r="F229" s="233" t="s">
        <v>217</v>
      </c>
      <c r="G229" s="230"/>
      <c r="H229" s="232" t="s">
        <v>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133</v>
      </c>
      <c r="AU229" s="239" t="s">
        <v>85</v>
      </c>
      <c r="AV229" s="13" t="s">
        <v>81</v>
      </c>
      <c r="AW229" s="13" t="s">
        <v>32</v>
      </c>
      <c r="AX229" s="13" t="s">
        <v>76</v>
      </c>
      <c r="AY229" s="239" t="s">
        <v>125</v>
      </c>
    </row>
    <row r="230" s="14" customFormat="1">
      <c r="A230" s="14"/>
      <c r="B230" s="240"/>
      <c r="C230" s="241"/>
      <c r="D230" s="231" t="s">
        <v>133</v>
      </c>
      <c r="E230" s="242" t="s">
        <v>1</v>
      </c>
      <c r="F230" s="243" t="s">
        <v>218</v>
      </c>
      <c r="G230" s="241"/>
      <c r="H230" s="244">
        <v>1500.7000000000001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133</v>
      </c>
      <c r="AU230" s="250" t="s">
        <v>85</v>
      </c>
      <c r="AV230" s="14" t="s">
        <v>85</v>
      </c>
      <c r="AW230" s="14" t="s">
        <v>32</v>
      </c>
      <c r="AX230" s="14" t="s">
        <v>76</v>
      </c>
      <c r="AY230" s="250" t="s">
        <v>125</v>
      </c>
    </row>
    <row r="231" s="14" customFormat="1">
      <c r="A231" s="14"/>
      <c r="B231" s="240"/>
      <c r="C231" s="241"/>
      <c r="D231" s="231" t="s">
        <v>133</v>
      </c>
      <c r="E231" s="242" t="s">
        <v>1</v>
      </c>
      <c r="F231" s="243" t="s">
        <v>219</v>
      </c>
      <c r="G231" s="241"/>
      <c r="H231" s="244">
        <v>1221.76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0" t="s">
        <v>133</v>
      </c>
      <c r="AU231" s="250" t="s">
        <v>85</v>
      </c>
      <c r="AV231" s="14" t="s">
        <v>85</v>
      </c>
      <c r="AW231" s="14" t="s">
        <v>32</v>
      </c>
      <c r="AX231" s="14" t="s">
        <v>76</v>
      </c>
      <c r="AY231" s="250" t="s">
        <v>125</v>
      </c>
    </row>
    <row r="232" s="14" customFormat="1">
      <c r="A232" s="14"/>
      <c r="B232" s="240"/>
      <c r="C232" s="241"/>
      <c r="D232" s="231" t="s">
        <v>133</v>
      </c>
      <c r="E232" s="242" t="s">
        <v>1</v>
      </c>
      <c r="F232" s="243" t="s">
        <v>220</v>
      </c>
      <c r="G232" s="241"/>
      <c r="H232" s="244">
        <v>132.31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0" t="s">
        <v>133</v>
      </c>
      <c r="AU232" s="250" t="s">
        <v>85</v>
      </c>
      <c r="AV232" s="14" t="s">
        <v>85</v>
      </c>
      <c r="AW232" s="14" t="s">
        <v>32</v>
      </c>
      <c r="AX232" s="14" t="s">
        <v>76</v>
      </c>
      <c r="AY232" s="250" t="s">
        <v>125</v>
      </c>
    </row>
    <row r="233" s="15" customFormat="1">
      <c r="A233" s="15"/>
      <c r="B233" s="251"/>
      <c r="C233" s="252"/>
      <c r="D233" s="231" t="s">
        <v>133</v>
      </c>
      <c r="E233" s="253" t="s">
        <v>1</v>
      </c>
      <c r="F233" s="254" t="s">
        <v>167</v>
      </c>
      <c r="G233" s="252"/>
      <c r="H233" s="255">
        <v>2854.77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1" t="s">
        <v>133</v>
      </c>
      <c r="AU233" s="261" t="s">
        <v>85</v>
      </c>
      <c r="AV233" s="15" t="s">
        <v>131</v>
      </c>
      <c r="AW233" s="15" t="s">
        <v>32</v>
      </c>
      <c r="AX233" s="15" t="s">
        <v>81</v>
      </c>
      <c r="AY233" s="261" t="s">
        <v>125</v>
      </c>
    </row>
    <row r="234" s="12" customFormat="1" ht="22.8" customHeight="1">
      <c r="A234" s="12"/>
      <c r="B234" s="199"/>
      <c r="C234" s="200"/>
      <c r="D234" s="201" t="s">
        <v>75</v>
      </c>
      <c r="E234" s="213" t="s">
        <v>181</v>
      </c>
      <c r="F234" s="213" t="s">
        <v>221</v>
      </c>
      <c r="G234" s="200"/>
      <c r="H234" s="200"/>
      <c r="I234" s="203"/>
      <c r="J234" s="214">
        <f>BK234</f>
        <v>0</v>
      </c>
      <c r="K234" s="200"/>
      <c r="L234" s="205"/>
      <c r="M234" s="206"/>
      <c r="N234" s="207"/>
      <c r="O234" s="207"/>
      <c r="P234" s="208">
        <f>SUM(P235:P252)</f>
        <v>0</v>
      </c>
      <c r="Q234" s="207"/>
      <c r="R234" s="208">
        <f>SUM(R235:R252)</f>
        <v>0.02962</v>
      </c>
      <c r="S234" s="207"/>
      <c r="T234" s="209">
        <f>SUM(T235:T252)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0" t="s">
        <v>81</v>
      </c>
      <c r="AT234" s="211" t="s">
        <v>75</v>
      </c>
      <c r="AU234" s="211" t="s">
        <v>81</v>
      </c>
      <c r="AY234" s="210" t="s">
        <v>125</v>
      </c>
      <c r="BK234" s="212">
        <f>SUM(BK235:BK252)</f>
        <v>0</v>
      </c>
    </row>
    <row r="235" s="2" customFormat="1" ht="37.8" customHeight="1">
      <c r="A235" s="38"/>
      <c r="B235" s="39"/>
      <c r="C235" s="215" t="s">
        <v>222</v>
      </c>
      <c r="D235" s="215" t="s">
        <v>127</v>
      </c>
      <c r="E235" s="216" t="s">
        <v>223</v>
      </c>
      <c r="F235" s="217" t="s">
        <v>224</v>
      </c>
      <c r="G235" s="218" t="s">
        <v>155</v>
      </c>
      <c r="H235" s="219">
        <v>1278.585</v>
      </c>
      <c r="I235" s="220"/>
      <c r="J235" s="221">
        <f>ROUND(I235*H235,2)</f>
        <v>0</v>
      </c>
      <c r="K235" s="222"/>
      <c r="L235" s="44"/>
      <c r="M235" s="223" t="s">
        <v>1</v>
      </c>
      <c r="N235" s="224" t="s">
        <v>41</v>
      </c>
      <c r="O235" s="91"/>
      <c r="P235" s="225">
        <f>O235*H235</f>
        <v>0</v>
      </c>
      <c r="Q235" s="225">
        <v>0</v>
      </c>
      <c r="R235" s="225">
        <f>Q235*H235</f>
        <v>0</v>
      </c>
      <c r="S235" s="225">
        <v>0</v>
      </c>
      <c r="T235" s="22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7" t="s">
        <v>131</v>
      </c>
      <c r="AT235" s="227" t="s">
        <v>127</v>
      </c>
      <c r="AU235" s="227" t="s">
        <v>85</v>
      </c>
      <c r="AY235" s="17" t="s">
        <v>125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7" t="s">
        <v>81</v>
      </c>
      <c r="BK235" s="228">
        <f>ROUND(I235*H235,2)</f>
        <v>0</v>
      </c>
      <c r="BL235" s="17" t="s">
        <v>131</v>
      </c>
      <c r="BM235" s="227" t="s">
        <v>225</v>
      </c>
    </row>
    <row r="236" s="13" customFormat="1">
      <c r="A236" s="13"/>
      <c r="B236" s="229"/>
      <c r="C236" s="230"/>
      <c r="D236" s="231" t="s">
        <v>133</v>
      </c>
      <c r="E236" s="232" t="s">
        <v>1</v>
      </c>
      <c r="F236" s="233" t="s">
        <v>226</v>
      </c>
      <c r="G236" s="230"/>
      <c r="H236" s="232" t="s">
        <v>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133</v>
      </c>
      <c r="AU236" s="239" t="s">
        <v>85</v>
      </c>
      <c r="AV236" s="13" t="s">
        <v>81</v>
      </c>
      <c r="AW236" s="13" t="s">
        <v>32</v>
      </c>
      <c r="AX236" s="13" t="s">
        <v>76</v>
      </c>
      <c r="AY236" s="239" t="s">
        <v>125</v>
      </c>
    </row>
    <row r="237" s="14" customFormat="1">
      <c r="A237" s="14"/>
      <c r="B237" s="240"/>
      <c r="C237" s="241"/>
      <c r="D237" s="231" t="s">
        <v>133</v>
      </c>
      <c r="E237" s="242" t="s">
        <v>1</v>
      </c>
      <c r="F237" s="243" t="s">
        <v>227</v>
      </c>
      <c r="G237" s="241"/>
      <c r="H237" s="244">
        <v>251.38499999999999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0" t="s">
        <v>133</v>
      </c>
      <c r="AU237" s="250" t="s">
        <v>85</v>
      </c>
      <c r="AV237" s="14" t="s">
        <v>85</v>
      </c>
      <c r="AW237" s="14" t="s">
        <v>32</v>
      </c>
      <c r="AX237" s="14" t="s">
        <v>76</v>
      </c>
      <c r="AY237" s="250" t="s">
        <v>125</v>
      </c>
    </row>
    <row r="238" s="14" customFormat="1">
      <c r="A238" s="14"/>
      <c r="B238" s="240"/>
      <c r="C238" s="241"/>
      <c r="D238" s="231" t="s">
        <v>133</v>
      </c>
      <c r="E238" s="242" t="s">
        <v>1</v>
      </c>
      <c r="F238" s="243" t="s">
        <v>228</v>
      </c>
      <c r="G238" s="241"/>
      <c r="H238" s="244">
        <v>228.47999999999999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133</v>
      </c>
      <c r="AU238" s="250" t="s">
        <v>85</v>
      </c>
      <c r="AV238" s="14" t="s">
        <v>85</v>
      </c>
      <c r="AW238" s="14" t="s">
        <v>32</v>
      </c>
      <c r="AX238" s="14" t="s">
        <v>76</v>
      </c>
      <c r="AY238" s="250" t="s">
        <v>125</v>
      </c>
    </row>
    <row r="239" s="14" customFormat="1">
      <c r="A239" s="14"/>
      <c r="B239" s="240"/>
      <c r="C239" s="241"/>
      <c r="D239" s="231" t="s">
        <v>133</v>
      </c>
      <c r="E239" s="242" t="s">
        <v>1</v>
      </c>
      <c r="F239" s="243" t="s">
        <v>229</v>
      </c>
      <c r="G239" s="241"/>
      <c r="H239" s="244">
        <v>514.13999999999999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133</v>
      </c>
      <c r="AU239" s="250" t="s">
        <v>85</v>
      </c>
      <c r="AV239" s="14" t="s">
        <v>85</v>
      </c>
      <c r="AW239" s="14" t="s">
        <v>32</v>
      </c>
      <c r="AX239" s="14" t="s">
        <v>76</v>
      </c>
      <c r="AY239" s="250" t="s">
        <v>125</v>
      </c>
    </row>
    <row r="240" s="14" customFormat="1">
      <c r="A240" s="14"/>
      <c r="B240" s="240"/>
      <c r="C240" s="241"/>
      <c r="D240" s="231" t="s">
        <v>133</v>
      </c>
      <c r="E240" s="242" t="s">
        <v>1</v>
      </c>
      <c r="F240" s="243" t="s">
        <v>230</v>
      </c>
      <c r="G240" s="241"/>
      <c r="H240" s="244">
        <v>182.24000000000001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133</v>
      </c>
      <c r="AU240" s="250" t="s">
        <v>85</v>
      </c>
      <c r="AV240" s="14" t="s">
        <v>85</v>
      </c>
      <c r="AW240" s="14" t="s">
        <v>32</v>
      </c>
      <c r="AX240" s="14" t="s">
        <v>76</v>
      </c>
      <c r="AY240" s="250" t="s">
        <v>125</v>
      </c>
    </row>
    <row r="241" s="14" customFormat="1">
      <c r="A241" s="14"/>
      <c r="B241" s="240"/>
      <c r="C241" s="241"/>
      <c r="D241" s="231" t="s">
        <v>133</v>
      </c>
      <c r="E241" s="242" t="s">
        <v>1</v>
      </c>
      <c r="F241" s="243" t="s">
        <v>231</v>
      </c>
      <c r="G241" s="241"/>
      <c r="H241" s="244">
        <v>102.34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0" t="s">
        <v>133</v>
      </c>
      <c r="AU241" s="250" t="s">
        <v>85</v>
      </c>
      <c r="AV241" s="14" t="s">
        <v>85</v>
      </c>
      <c r="AW241" s="14" t="s">
        <v>32</v>
      </c>
      <c r="AX241" s="14" t="s">
        <v>76</v>
      </c>
      <c r="AY241" s="250" t="s">
        <v>125</v>
      </c>
    </row>
    <row r="242" s="15" customFormat="1">
      <c r="A242" s="15"/>
      <c r="B242" s="251"/>
      <c r="C242" s="252"/>
      <c r="D242" s="231" t="s">
        <v>133</v>
      </c>
      <c r="E242" s="253" t="s">
        <v>1</v>
      </c>
      <c r="F242" s="254" t="s">
        <v>167</v>
      </c>
      <c r="G242" s="252"/>
      <c r="H242" s="255">
        <v>1278.585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1" t="s">
        <v>133</v>
      </c>
      <c r="AU242" s="261" t="s">
        <v>85</v>
      </c>
      <c r="AV242" s="15" t="s">
        <v>131</v>
      </c>
      <c r="AW242" s="15" t="s">
        <v>32</v>
      </c>
      <c r="AX242" s="15" t="s">
        <v>81</v>
      </c>
      <c r="AY242" s="261" t="s">
        <v>125</v>
      </c>
    </row>
    <row r="243" s="2" customFormat="1" ht="33" customHeight="1">
      <c r="A243" s="38"/>
      <c r="B243" s="39"/>
      <c r="C243" s="215" t="s">
        <v>232</v>
      </c>
      <c r="D243" s="215" t="s">
        <v>127</v>
      </c>
      <c r="E243" s="216" t="s">
        <v>233</v>
      </c>
      <c r="F243" s="217" t="s">
        <v>234</v>
      </c>
      <c r="G243" s="218" t="s">
        <v>155</v>
      </c>
      <c r="H243" s="219">
        <v>115072.64999999999</v>
      </c>
      <c r="I243" s="220"/>
      <c r="J243" s="221">
        <f>ROUND(I243*H243,2)</f>
        <v>0</v>
      </c>
      <c r="K243" s="222"/>
      <c r="L243" s="44"/>
      <c r="M243" s="223" t="s">
        <v>1</v>
      </c>
      <c r="N243" s="224" t="s">
        <v>41</v>
      </c>
      <c r="O243" s="91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7" t="s">
        <v>131</v>
      </c>
      <c r="AT243" s="227" t="s">
        <v>127</v>
      </c>
      <c r="AU243" s="227" t="s">
        <v>85</v>
      </c>
      <c r="AY243" s="17" t="s">
        <v>125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7" t="s">
        <v>81</v>
      </c>
      <c r="BK243" s="228">
        <f>ROUND(I243*H243,2)</f>
        <v>0</v>
      </c>
      <c r="BL243" s="17" t="s">
        <v>131</v>
      </c>
      <c r="BM243" s="227" t="s">
        <v>235</v>
      </c>
    </row>
    <row r="244" s="14" customFormat="1">
      <c r="A244" s="14"/>
      <c r="B244" s="240"/>
      <c r="C244" s="241"/>
      <c r="D244" s="231" t="s">
        <v>133</v>
      </c>
      <c r="E244" s="242" t="s">
        <v>1</v>
      </c>
      <c r="F244" s="243" t="s">
        <v>236</v>
      </c>
      <c r="G244" s="241"/>
      <c r="H244" s="244">
        <v>115072.64999999999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133</v>
      </c>
      <c r="AU244" s="250" t="s">
        <v>85</v>
      </c>
      <c r="AV244" s="14" t="s">
        <v>85</v>
      </c>
      <c r="AW244" s="14" t="s">
        <v>32</v>
      </c>
      <c r="AX244" s="14" t="s">
        <v>81</v>
      </c>
      <c r="AY244" s="250" t="s">
        <v>125</v>
      </c>
    </row>
    <row r="245" s="2" customFormat="1" ht="37.8" customHeight="1">
      <c r="A245" s="38"/>
      <c r="B245" s="39"/>
      <c r="C245" s="215" t="s">
        <v>237</v>
      </c>
      <c r="D245" s="215" t="s">
        <v>127</v>
      </c>
      <c r="E245" s="216" t="s">
        <v>238</v>
      </c>
      <c r="F245" s="217" t="s">
        <v>239</v>
      </c>
      <c r="G245" s="218" t="s">
        <v>155</v>
      </c>
      <c r="H245" s="219">
        <v>1278.585</v>
      </c>
      <c r="I245" s="220"/>
      <c r="J245" s="221">
        <f>ROUND(I245*H245,2)</f>
        <v>0</v>
      </c>
      <c r="K245" s="222"/>
      <c r="L245" s="44"/>
      <c r="M245" s="223" t="s">
        <v>1</v>
      </c>
      <c r="N245" s="224" t="s">
        <v>41</v>
      </c>
      <c r="O245" s="91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7" t="s">
        <v>131</v>
      </c>
      <c r="AT245" s="227" t="s">
        <v>127</v>
      </c>
      <c r="AU245" s="227" t="s">
        <v>85</v>
      </c>
      <c r="AY245" s="17" t="s">
        <v>125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7" t="s">
        <v>81</v>
      </c>
      <c r="BK245" s="228">
        <f>ROUND(I245*H245,2)</f>
        <v>0</v>
      </c>
      <c r="BL245" s="17" t="s">
        <v>131</v>
      </c>
      <c r="BM245" s="227" t="s">
        <v>240</v>
      </c>
    </row>
    <row r="246" s="2" customFormat="1" ht="16.5" customHeight="1">
      <c r="A246" s="38"/>
      <c r="B246" s="39"/>
      <c r="C246" s="215" t="s">
        <v>241</v>
      </c>
      <c r="D246" s="215" t="s">
        <v>127</v>
      </c>
      <c r="E246" s="216" t="s">
        <v>242</v>
      </c>
      <c r="F246" s="217" t="s">
        <v>243</v>
      </c>
      <c r="G246" s="218" t="s">
        <v>155</v>
      </c>
      <c r="H246" s="219">
        <v>1278.585</v>
      </c>
      <c r="I246" s="220"/>
      <c r="J246" s="221">
        <f>ROUND(I246*H246,2)</f>
        <v>0</v>
      </c>
      <c r="K246" s="222"/>
      <c r="L246" s="44"/>
      <c r="M246" s="223" t="s">
        <v>1</v>
      </c>
      <c r="N246" s="224" t="s">
        <v>41</v>
      </c>
      <c r="O246" s="91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7" t="s">
        <v>131</v>
      </c>
      <c r="AT246" s="227" t="s">
        <v>127</v>
      </c>
      <c r="AU246" s="227" t="s">
        <v>85</v>
      </c>
      <c r="AY246" s="17" t="s">
        <v>125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7" t="s">
        <v>81</v>
      </c>
      <c r="BK246" s="228">
        <f>ROUND(I246*H246,2)</f>
        <v>0</v>
      </c>
      <c r="BL246" s="17" t="s">
        <v>131</v>
      </c>
      <c r="BM246" s="227" t="s">
        <v>244</v>
      </c>
    </row>
    <row r="247" s="2" customFormat="1" ht="21.75" customHeight="1">
      <c r="A247" s="38"/>
      <c r="B247" s="39"/>
      <c r="C247" s="215" t="s">
        <v>7</v>
      </c>
      <c r="D247" s="215" t="s">
        <v>127</v>
      </c>
      <c r="E247" s="216" t="s">
        <v>245</v>
      </c>
      <c r="F247" s="217" t="s">
        <v>246</v>
      </c>
      <c r="G247" s="218" t="s">
        <v>155</v>
      </c>
      <c r="H247" s="219">
        <v>115072.64999999999</v>
      </c>
      <c r="I247" s="220"/>
      <c r="J247" s="221">
        <f>ROUND(I247*H247,2)</f>
        <v>0</v>
      </c>
      <c r="K247" s="222"/>
      <c r="L247" s="44"/>
      <c r="M247" s="223" t="s">
        <v>1</v>
      </c>
      <c r="N247" s="224" t="s">
        <v>41</v>
      </c>
      <c r="O247" s="91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7" t="s">
        <v>131</v>
      </c>
      <c r="AT247" s="227" t="s">
        <v>127</v>
      </c>
      <c r="AU247" s="227" t="s">
        <v>85</v>
      </c>
      <c r="AY247" s="17" t="s">
        <v>125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7" t="s">
        <v>81</v>
      </c>
      <c r="BK247" s="228">
        <f>ROUND(I247*H247,2)</f>
        <v>0</v>
      </c>
      <c r="BL247" s="17" t="s">
        <v>131</v>
      </c>
      <c r="BM247" s="227" t="s">
        <v>247</v>
      </c>
    </row>
    <row r="248" s="14" customFormat="1">
      <c r="A248" s="14"/>
      <c r="B248" s="240"/>
      <c r="C248" s="241"/>
      <c r="D248" s="231" t="s">
        <v>133</v>
      </c>
      <c r="E248" s="242" t="s">
        <v>1</v>
      </c>
      <c r="F248" s="243" t="s">
        <v>236</v>
      </c>
      <c r="G248" s="241"/>
      <c r="H248" s="244">
        <v>115072.64999999999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0" t="s">
        <v>133</v>
      </c>
      <c r="AU248" s="250" t="s">
        <v>85</v>
      </c>
      <c r="AV248" s="14" t="s">
        <v>85</v>
      </c>
      <c r="AW248" s="14" t="s">
        <v>32</v>
      </c>
      <c r="AX248" s="14" t="s">
        <v>81</v>
      </c>
      <c r="AY248" s="250" t="s">
        <v>125</v>
      </c>
    </row>
    <row r="249" s="2" customFormat="1" ht="21.75" customHeight="1">
      <c r="A249" s="38"/>
      <c r="B249" s="39"/>
      <c r="C249" s="215" t="s">
        <v>248</v>
      </c>
      <c r="D249" s="215" t="s">
        <v>127</v>
      </c>
      <c r="E249" s="216" t="s">
        <v>249</v>
      </c>
      <c r="F249" s="217" t="s">
        <v>250</v>
      </c>
      <c r="G249" s="218" t="s">
        <v>155</v>
      </c>
      <c r="H249" s="219">
        <v>1278.585</v>
      </c>
      <c r="I249" s="220"/>
      <c r="J249" s="221">
        <f>ROUND(I249*H249,2)</f>
        <v>0</v>
      </c>
      <c r="K249" s="222"/>
      <c r="L249" s="44"/>
      <c r="M249" s="223" t="s">
        <v>1</v>
      </c>
      <c r="N249" s="224" t="s">
        <v>41</v>
      </c>
      <c r="O249" s="91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7" t="s">
        <v>131</v>
      </c>
      <c r="AT249" s="227" t="s">
        <v>127</v>
      </c>
      <c r="AU249" s="227" t="s">
        <v>85</v>
      </c>
      <c r="AY249" s="17" t="s">
        <v>125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7" t="s">
        <v>81</v>
      </c>
      <c r="BK249" s="228">
        <f>ROUND(I249*H249,2)</f>
        <v>0</v>
      </c>
      <c r="BL249" s="17" t="s">
        <v>131</v>
      </c>
      <c r="BM249" s="227" t="s">
        <v>251</v>
      </c>
    </row>
    <row r="250" s="2" customFormat="1" ht="24.15" customHeight="1">
      <c r="A250" s="38"/>
      <c r="B250" s="39"/>
      <c r="C250" s="215" t="s">
        <v>252</v>
      </c>
      <c r="D250" s="215" t="s">
        <v>127</v>
      </c>
      <c r="E250" s="216" t="s">
        <v>253</v>
      </c>
      <c r="F250" s="217" t="s">
        <v>254</v>
      </c>
      <c r="G250" s="218" t="s">
        <v>155</v>
      </c>
      <c r="H250" s="219">
        <v>740</v>
      </c>
      <c r="I250" s="220"/>
      <c r="J250" s="221">
        <f>ROUND(I250*H250,2)</f>
        <v>0</v>
      </c>
      <c r="K250" s="222"/>
      <c r="L250" s="44"/>
      <c r="M250" s="223" t="s">
        <v>1</v>
      </c>
      <c r="N250" s="224" t="s">
        <v>41</v>
      </c>
      <c r="O250" s="91"/>
      <c r="P250" s="225">
        <f>O250*H250</f>
        <v>0</v>
      </c>
      <c r="Q250" s="225">
        <v>4.0000000000000003E-05</v>
      </c>
      <c r="R250" s="225">
        <f>Q250*H250</f>
        <v>0.029600000000000001</v>
      </c>
      <c r="S250" s="225">
        <v>0</v>
      </c>
      <c r="T250" s="22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7" t="s">
        <v>131</v>
      </c>
      <c r="AT250" s="227" t="s">
        <v>127</v>
      </c>
      <c r="AU250" s="227" t="s">
        <v>85</v>
      </c>
      <c r="AY250" s="17" t="s">
        <v>125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7" t="s">
        <v>81</v>
      </c>
      <c r="BK250" s="228">
        <f>ROUND(I250*H250,2)</f>
        <v>0</v>
      </c>
      <c r="BL250" s="17" t="s">
        <v>131</v>
      </c>
      <c r="BM250" s="227" t="s">
        <v>255</v>
      </c>
    </row>
    <row r="251" s="14" customFormat="1">
      <c r="A251" s="14"/>
      <c r="B251" s="240"/>
      <c r="C251" s="241"/>
      <c r="D251" s="231" t="s">
        <v>133</v>
      </c>
      <c r="E251" s="242" t="s">
        <v>1</v>
      </c>
      <c r="F251" s="243" t="s">
        <v>256</v>
      </c>
      <c r="G251" s="241"/>
      <c r="H251" s="244">
        <v>740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133</v>
      </c>
      <c r="AU251" s="250" t="s">
        <v>85</v>
      </c>
      <c r="AV251" s="14" t="s">
        <v>85</v>
      </c>
      <c r="AW251" s="14" t="s">
        <v>32</v>
      </c>
      <c r="AX251" s="14" t="s">
        <v>81</v>
      </c>
      <c r="AY251" s="250" t="s">
        <v>125</v>
      </c>
    </row>
    <row r="252" s="2" customFormat="1" ht="16.5" customHeight="1">
      <c r="A252" s="38"/>
      <c r="B252" s="39"/>
      <c r="C252" s="215" t="s">
        <v>257</v>
      </c>
      <c r="D252" s="215" t="s">
        <v>127</v>
      </c>
      <c r="E252" s="216" t="s">
        <v>258</v>
      </c>
      <c r="F252" s="217" t="s">
        <v>259</v>
      </c>
      <c r="G252" s="218" t="s">
        <v>260</v>
      </c>
      <c r="H252" s="219">
        <v>1</v>
      </c>
      <c r="I252" s="220"/>
      <c r="J252" s="221">
        <f>ROUND(I252*H252,2)</f>
        <v>0</v>
      </c>
      <c r="K252" s="222"/>
      <c r="L252" s="44"/>
      <c r="M252" s="223" t="s">
        <v>1</v>
      </c>
      <c r="N252" s="224" t="s">
        <v>41</v>
      </c>
      <c r="O252" s="91"/>
      <c r="P252" s="225">
        <f>O252*H252</f>
        <v>0</v>
      </c>
      <c r="Q252" s="225">
        <v>2.0000000000000002E-05</v>
      </c>
      <c r="R252" s="225">
        <f>Q252*H252</f>
        <v>2.0000000000000002E-05</v>
      </c>
      <c r="S252" s="225">
        <v>0</v>
      </c>
      <c r="T252" s="22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7" t="s">
        <v>131</v>
      </c>
      <c r="AT252" s="227" t="s">
        <v>127</v>
      </c>
      <c r="AU252" s="227" t="s">
        <v>85</v>
      </c>
      <c r="AY252" s="17" t="s">
        <v>125</v>
      </c>
      <c r="BE252" s="228">
        <f>IF(N252="základní",J252,0)</f>
        <v>0</v>
      </c>
      <c r="BF252" s="228">
        <f>IF(N252="snížená",J252,0)</f>
        <v>0</v>
      </c>
      <c r="BG252" s="228">
        <f>IF(N252="zákl. přenesená",J252,0)</f>
        <v>0</v>
      </c>
      <c r="BH252" s="228">
        <f>IF(N252="sníž. přenesená",J252,0)</f>
        <v>0</v>
      </c>
      <c r="BI252" s="228">
        <f>IF(N252="nulová",J252,0)</f>
        <v>0</v>
      </c>
      <c r="BJ252" s="17" t="s">
        <v>81</v>
      </c>
      <c r="BK252" s="228">
        <f>ROUND(I252*H252,2)</f>
        <v>0</v>
      </c>
      <c r="BL252" s="17" t="s">
        <v>131</v>
      </c>
      <c r="BM252" s="227" t="s">
        <v>261</v>
      </c>
    </row>
    <row r="253" s="12" customFormat="1" ht="22.8" customHeight="1">
      <c r="A253" s="12"/>
      <c r="B253" s="199"/>
      <c r="C253" s="200"/>
      <c r="D253" s="201" t="s">
        <v>75</v>
      </c>
      <c r="E253" s="213" t="s">
        <v>262</v>
      </c>
      <c r="F253" s="213" t="s">
        <v>263</v>
      </c>
      <c r="G253" s="200"/>
      <c r="H253" s="200"/>
      <c r="I253" s="203"/>
      <c r="J253" s="214">
        <f>BK253</f>
        <v>0</v>
      </c>
      <c r="K253" s="200"/>
      <c r="L253" s="205"/>
      <c r="M253" s="206"/>
      <c r="N253" s="207"/>
      <c r="O253" s="207"/>
      <c r="P253" s="208">
        <f>SUM(P254:P258)</f>
        <v>0</v>
      </c>
      <c r="Q253" s="207"/>
      <c r="R253" s="208">
        <f>SUM(R254:R258)</f>
        <v>0</v>
      </c>
      <c r="S253" s="207"/>
      <c r="T253" s="209">
        <f>SUM(T254:T258)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0" t="s">
        <v>81</v>
      </c>
      <c r="AT253" s="211" t="s">
        <v>75</v>
      </c>
      <c r="AU253" s="211" t="s">
        <v>81</v>
      </c>
      <c r="AY253" s="210" t="s">
        <v>125</v>
      </c>
      <c r="BK253" s="212">
        <f>SUM(BK254:BK258)</f>
        <v>0</v>
      </c>
    </row>
    <row r="254" s="2" customFormat="1" ht="21.75" customHeight="1">
      <c r="A254" s="38"/>
      <c r="B254" s="39"/>
      <c r="C254" s="215" t="s">
        <v>264</v>
      </c>
      <c r="D254" s="215" t="s">
        <v>127</v>
      </c>
      <c r="E254" s="216" t="s">
        <v>265</v>
      </c>
      <c r="F254" s="217" t="s">
        <v>266</v>
      </c>
      <c r="G254" s="218" t="s">
        <v>267</v>
      </c>
      <c r="H254" s="219">
        <v>5.2000000000000002</v>
      </c>
      <c r="I254" s="220"/>
      <c r="J254" s="221">
        <f>ROUND(I254*H254,2)</f>
        <v>0</v>
      </c>
      <c r="K254" s="222"/>
      <c r="L254" s="44"/>
      <c r="M254" s="223" t="s">
        <v>1</v>
      </c>
      <c r="N254" s="224" t="s">
        <v>41</v>
      </c>
      <c r="O254" s="91"/>
      <c r="P254" s="225">
        <f>O254*H254</f>
        <v>0</v>
      </c>
      <c r="Q254" s="225">
        <v>0</v>
      </c>
      <c r="R254" s="225">
        <f>Q254*H254</f>
        <v>0</v>
      </c>
      <c r="S254" s="225">
        <v>0</v>
      </c>
      <c r="T254" s="22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7" t="s">
        <v>131</v>
      </c>
      <c r="AT254" s="227" t="s">
        <v>127</v>
      </c>
      <c r="AU254" s="227" t="s">
        <v>85</v>
      </c>
      <c r="AY254" s="17" t="s">
        <v>125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7" t="s">
        <v>81</v>
      </c>
      <c r="BK254" s="228">
        <f>ROUND(I254*H254,2)</f>
        <v>0</v>
      </c>
      <c r="BL254" s="17" t="s">
        <v>131</v>
      </c>
      <c r="BM254" s="227" t="s">
        <v>268</v>
      </c>
    </row>
    <row r="255" s="2" customFormat="1" ht="24.15" customHeight="1">
      <c r="A255" s="38"/>
      <c r="B255" s="39"/>
      <c r="C255" s="215" t="s">
        <v>269</v>
      </c>
      <c r="D255" s="215" t="s">
        <v>127</v>
      </c>
      <c r="E255" s="216" t="s">
        <v>270</v>
      </c>
      <c r="F255" s="217" t="s">
        <v>271</v>
      </c>
      <c r="G255" s="218" t="s">
        <v>267</v>
      </c>
      <c r="H255" s="219">
        <v>5.2000000000000002</v>
      </c>
      <c r="I255" s="220"/>
      <c r="J255" s="221">
        <f>ROUND(I255*H255,2)</f>
        <v>0</v>
      </c>
      <c r="K255" s="222"/>
      <c r="L255" s="44"/>
      <c r="M255" s="223" t="s">
        <v>1</v>
      </c>
      <c r="N255" s="224" t="s">
        <v>41</v>
      </c>
      <c r="O255" s="91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7" t="s">
        <v>131</v>
      </c>
      <c r="AT255" s="227" t="s">
        <v>127</v>
      </c>
      <c r="AU255" s="227" t="s">
        <v>85</v>
      </c>
      <c r="AY255" s="17" t="s">
        <v>125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17" t="s">
        <v>81</v>
      </c>
      <c r="BK255" s="228">
        <f>ROUND(I255*H255,2)</f>
        <v>0</v>
      </c>
      <c r="BL255" s="17" t="s">
        <v>131</v>
      </c>
      <c r="BM255" s="227" t="s">
        <v>272</v>
      </c>
    </row>
    <row r="256" s="2" customFormat="1" ht="24.15" customHeight="1">
      <c r="A256" s="38"/>
      <c r="B256" s="39"/>
      <c r="C256" s="215" t="s">
        <v>273</v>
      </c>
      <c r="D256" s="215" t="s">
        <v>127</v>
      </c>
      <c r="E256" s="216" t="s">
        <v>274</v>
      </c>
      <c r="F256" s="217" t="s">
        <v>275</v>
      </c>
      <c r="G256" s="218" t="s">
        <v>267</v>
      </c>
      <c r="H256" s="219">
        <v>72.799999999999997</v>
      </c>
      <c r="I256" s="220"/>
      <c r="J256" s="221">
        <f>ROUND(I256*H256,2)</f>
        <v>0</v>
      </c>
      <c r="K256" s="222"/>
      <c r="L256" s="44"/>
      <c r="M256" s="223" t="s">
        <v>1</v>
      </c>
      <c r="N256" s="224" t="s">
        <v>41</v>
      </c>
      <c r="O256" s="91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7" t="s">
        <v>131</v>
      </c>
      <c r="AT256" s="227" t="s">
        <v>127</v>
      </c>
      <c r="AU256" s="227" t="s">
        <v>85</v>
      </c>
      <c r="AY256" s="17" t="s">
        <v>125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17" t="s">
        <v>81</v>
      </c>
      <c r="BK256" s="228">
        <f>ROUND(I256*H256,2)</f>
        <v>0</v>
      </c>
      <c r="BL256" s="17" t="s">
        <v>131</v>
      </c>
      <c r="BM256" s="227" t="s">
        <v>276</v>
      </c>
    </row>
    <row r="257" s="14" customFormat="1">
      <c r="A257" s="14"/>
      <c r="B257" s="240"/>
      <c r="C257" s="241"/>
      <c r="D257" s="231" t="s">
        <v>133</v>
      </c>
      <c r="E257" s="242" t="s">
        <v>1</v>
      </c>
      <c r="F257" s="243" t="s">
        <v>277</v>
      </c>
      <c r="G257" s="241"/>
      <c r="H257" s="244">
        <v>72.799999999999997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133</v>
      </c>
      <c r="AU257" s="250" t="s">
        <v>85</v>
      </c>
      <c r="AV257" s="14" t="s">
        <v>85</v>
      </c>
      <c r="AW257" s="14" t="s">
        <v>32</v>
      </c>
      <c r="AX257" s="14" t="s">
        <v>81</v>
      </c>
      <c r="AY257" s="250" t="s">
        <v>125</v>
      </c>
    </row>
    <row r="258" s="2" customFormat="1" ht="24.15" customHeight="1">
      <c r="A258" s="38"/>
      <c r="B258" s="39"/>
      <c r="C258" s="215" t="s">
        <v>278</v>
      </c>
      <c r="D258" s="215" t="s">
        <v>127</v>
      </c>
      <c r="E258" s="216" t="s">
        <v>279</v>
      </c>
      <c r="F258" s="217" t="s">
        <v>280</v>
      </c>
      <c r="G258" s="218" t="s">
        <v>267</v>
      </c>
      <c r="H258" s="219">
        <v>5.2000000000000002</v>
      </c>
      <c r="I258" s="220"/>
      <c r="J258" s="221">
        <f>ROUND(I258*H258,2)</f>
        <v>0</v>
      </c>
      <c r="K258" s="222"/>
      <c r="L258" s="44"/>
      <c r="M258" s="223" t="s">
        <v>1</v>
      </c>
      <c r="N258" s="224" t="s">
        <v>41</v>
      </c>
      <c r="O258" s="91"/>
      <c r="P258" s="225">
        <f>O258*H258</f>
        <v>0</v>
      </c>
      <c r="Q258" s="225">
        <v>0</v>
      </c>
      <c r="R258" s="225">
        <f>Q258*H258</f>
        <v>0</v>
      </c>
      <c r="S258" s="225">
        <v>0</v>
      </c>
      <c r="T258" s="22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7" t="s">
        <v>131</v>
      </c>
      <c r="AT258" s="227" t="s">
        <v>127</v>
      </c>
      <c r="AU258" s="227" t="s">
        <v>85</v>
      </c>
      <c r="AY258" s="17" t="s">
        <v>125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17" t="s">
        <v>81</v>
      </c>
      <c r="BK258" s="228">
        <f>ROUND(I258*H258,2)</f>
        <v>0</v>
      </c>
      <c r="BL258" s="17" t="s">
        <v>131</v>
      </c>
      <c r="BM258" s="227" t="s">
        <v>281</v>
      </c>
    </row>
    <row r="259" s="12" customFormat="1" ht="22.8" customHeight="1">
      <c r="A259" s="12"/>
      <c r="B259" s="199"/>
      <c r="C259" s="200"/>
      <c r="D259" s="201" t="s">
        <v>75</v>
      </c>
      <c r="E259" s="213" t="s">
        <v>282</v>
      </c>
      <c r="F259" s="213" t="s">
        <v>283</v>
      </c>
      <c r="G259" s="200"/>
      <c r="H259" s="200"/>
      <c r="I259" s="203"/>
      <c r="J259" s="214">
        <f>BK259</f>
        <v>0</v>
      </c>
      <c r="K259" s="200"/>
      <c r="L259" s="205"/>
      <c r="M259" s="206"/>
      <c r="N259" s="207"/>
      <c r="O259" s="207"/>
      <c r="P259" s="208">
        <f>P260</f>
        <v>0</v>
      </c>
      <c r="Q259" s="207"/>
      <c r="R259" s="208">
        <f>R260</f>
        <v>0</v>
      </c>
      <c r="S259" s="207"/>
      <c r="T259" s="209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0" t="s">
        <v>81</v>
      </c>
      <c r="AT259" s="211" t="s">
        <v>75</v>
      </c>
      <c r="AU259" s="211" t="s">
        <v>81</v>
      </c>
      <c r="AY259" s="210" t="s">
        <v>125</v>
      </c>
      <c r="BK259" s="212">
        <f>BK260</f>
        <v>0</v>
      </c>
    </row>
    <row r="260" s="2" customFormat="1" ht="16.5" customHeight="1">
      <c r="A260" s="38"/>
      <c r="B260" s="39"/>
      <c r="C260" s="215" t="s">
        <v>284</v>
      </c>
      <c r="D260" s="215" t="s">
        <v>127</v>
      </c>
      <c r="E260" s="216" t="s">
        <v>285</v>
      </c>
      <c r="F260" s="217" t="s">
        <v>286</v>
      </c>
      <c r="G260" s="218" t="s">
        <v>267</v>
      </c>
      <c r="H260" s="219">
        <v>290</v>
      </c>
      <c r="I260" s="220"/>
      <c r="J260" s="221">
        <f>ROUND(I260*H260,2)</f>
        <v>0</v>
      </c>
      <c r="K260" s="222"/>
      <c r="L260" s="44"/>
      <c r="M260" s="223" t="s">
        <v>1</v>
      </c>
      <c r="N260" s="224" t="s">
        <v>41</v>
      </c>
      <c r="O260" s="91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7" t="s">
        <v>131</v>
      </c>
      <c r="AT260" s="227" t="s">
        <v>127</v>
      </c>
      <c r="AU260" s="227" t="s">
        <v>85</v>
      </c>
      <c r="AY260" s="17" t="s">
        <v>125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7" t="s">
        <v>81</v>
      </c>
      <c r="BK260" s="228">
        <f>ROUND(I260*H260,2)</f>
        <v>0</v>
      </c>
      <c r="BL260" s="17" t="s">
        <v>131</v>
      </c>
      <c r="BM260" s="227" t="s">
        <v>287</v>
      </c>
    </row>
    <row r="261" s="12" customFormat="1" ht="25.92" customHeight="1">
      <c r="A261" s="12"/>
      <c r="B261" s="199"/>
      <c r="C261" s="200"/>
      <c r="D261" s="201" t="s">
        <v>75</v>
      </c>
      <c r="E261" s="202" t="s">
        <v>288</v>
      </c>
      <c r="F261" s="202" t="s">
        <v>289</v>
      </c>
      <c r="G261" s="200"/>
      <c r="H261" s="200"/>
      <c r="I261" s="203"/>
      <c r="J261" s="204">
        <f>BK261</f>
        <v>0</v>
      </c>
      <c r="K261" s="200"/>
      <c r="L261" s="205"/>
      <c r="M261" s="206"/>
      <c r="N261" s="207"/>
      <c r="O261" s="207"/>
      <c r="P261" s="208">
        <f>P262+P270+P289+P328</f>
        <v>0</v>
      </c>
      <c r="Q261" s="207"/>
      <c r="R261" s="208">
        <f>R262+R270+R289+R328</f>
        <v>31.740221720000001</v>
      </c>
      <c r="S261" s="207"/>
      <c r="T261" s="209">
        <f>T262+T270+T289+T328</f>
        <v>0.46309800000000001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0" t="s">
        <v>85</v>
      </c>
      <c r="AT261" s="211" t="s">
        <v>75</v>
      </c>
      <c r="AU261" s="211" t="s">
        <v>76</v>
      </c>
      <c r="AY261" s="210" t="s">
        <v>125</v>
      </c>
      <c r="BK261" s="212">
        <f>BK262+BK270+BK289+BK328</f>
        <v>0</v>
      </c>
    </row>
    <row r="262" s="12" customFormat="1" ht="22.8" customHeight="1">
      <c r="A262" s="12"/>
      <c r="B262" s="199"/>
      <c r="C262" s="200"/>
      <c r="D262" s="201" t="s">
        <v>75</v>
      </c>
      <c r="E262" s="213" t="s">
        <v>290</v>
      </c>
      <c r="F262" s="213" t="s">
        <v>291</v>
      </c>
      <c r="G262" s="200"/>
      <c r="H262" s="200"/>
      <c r="I262" s="203"/>
      <c r="J262" s="214">
        <f>BK262</f>
        <v>0</v>
      </c>
      <c r="K262" s="200"/>
      <c r="L262" s="205"/>
      <c r="M262" s="206"/>
      <c r="N262" s="207"/>
      <c r="O262" s="207"/>
      <c r="P262" s="208">
        <f>SUM(P263:P269)</f>
        <v>0</v>
      </c>
      <c r="Q262" s="207"/>
      <c r="R262" s="208">
        <f>SUM(R263:R269)</f>
        <v>20.597632800000003</v>
      </c>
      <c r="S262" s="207"/>
      <c r="T262" s="209">
        <f>SUM(T263:T269)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85</v>
      </c>
      <c r="AT262" s="211" t="s">
        <v>75</v>
      </c>
      <c r="AU262" s="211" t="s">
        <v>81</v>
      </c>
      <c r="AY262" s="210" t="s">
        <v>125</v>
      </c>
      <c r="BK262" s="212">
        <f>SUM(BK263:BK269)</f>
        <v>0</v>
      </c>
    </row>
    <row r="263" s="2" customFormat="1" ht="24.15" customHeight="1">
      <c r="A263" s="38"/>
      <c r="B263" s="39"/>
      <c r="C263" s="215" t="s">
        <v>292</v>
      </c>
      <c r="D263" s="215" t="s">
        <v>127</v>
      </c>
      <c r="E263" s="216" t="s">
        <v>293</v>
      </c>
      <c r="F263" s="217" t="s">
        <v>294</v>
      </c>
      <c r="G263" s="218" t="s">
        <v>155</v>
      </c>
      <c r="H263" s="219">
        <v>3231.6599999999999</v>
      </c>
      <c r="I263" s="220"/>
      <c r="J263" s="221">
        <f>ROUND(I263*H263,2)</f>
        <v>0</v>
      </c>
      <c r="K263" s="222"/>
      <c r="L263" s="44"/>
      <c r="M263" s="223" t="s">
        <v>1</v>
      </c>
      <c r="N263" s="224" t="s">
        <v>41</v>
      </c>
      <c r="O263" s="91"/>
      <c r="P263" s="225">
        <f>O263*H263</f>
        <v>0</v>
      </c>
      <c r="Q263" s="225">
        <v>8.0000000000000007E-05</v>
      </c>
      <c r="R263" s="225">
        <f>Q263*H263</f>
        <v>0.25853280000000001</v>
      </c>
      <c r="S263" s="225">
        <v>0</v>
      </c>
      <c r="T263" s="22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7" t="s">
        <v>213</v>
      </c>
      <c r="AT263" s="227" t="s">
        <v>127</v>
      </c>
      <c r="AU263" s="227" t="s">
        <v>85</v>
      </c>
      <c r="AY263" s="17" t="s">
        <v>125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7" t="s">
        <v>81</v>
      </c>
      <c r="BK263" s="228">
        <f>ROUND(I263*H263,2)</f>
        <v>0</v>
      </c>
      <c r="BL263" s="17" t="s">
        <v>213</v>
      </c>
      <c r="BM263" s="227" t="s">
        <v>295</v>
      </c>
    </row>
    <row r="264" s="14" customFormat="1">
      <c r="A264" s="14"/>
      <c r="B264" s="240"/>
      <c r="C264" s="241"/>
      <c r="D264" s="231" t="s">
        <v>133</v>
      </c>
      <c r="E264" s="242" t="s">
        <v>1</v>
      </c>
      <c r="F264" s="243" t="s">
        <v>296</v>
      </c>
      <c r="G264" s="241"/>
      <c r="H264" s="244">
        <v>2726.4000000000001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0" t="s">
        <v>133</v>
      </c>
      <c r="AU264" s="250" t="s">
        <v>85</v>
      </c>
      <c r="AV264" s="14" t="s">
        <v>85</v>
      </c>
      <c r="AW264" s="14" t="s">
        <v>32</v>
      </c>
      <c r="AX264" s="14" t="s">
        <v>76</v>
      </c>
      <c r="AY264" s="250" t="s">
        <v>125</v>
      </c>
    </row>
    <row r="265" s="14" customFormat="1">
      <c r="A265" s="14"/>
      <c r="B265" s="240"/>
      <c r="C265" s="241"/>
      <c r="D265" s="231" t="s">
        <v>133</v>
      </c>
      <c r="E265" s="242" t="s">
        <v>1</v>
      </c>
      <c r="F265" s="243" t="s">
        <v>297</v>
      </c>
      <c r="G265" s="241"/>
      <c r="H265" s="244">
        <v>505.25999999999999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133</v>
      </c>
      <c r="AU265" s="250" t="s">
        <v>85</v>
      </c>
      <c r="AV265" s="14" t="s">
        <v>85</v>
      </c>
      <c r="AW265" s="14" t="s">
        <v>32</v>
      </c>
      <c r="AX265" s="14" t="s">
        <v>76</v>
      </c>
      <c r="AY265" s="250" t="s">
        <v>125</v>
      </c>
    </row>
    <row r="266" s="15" customFormat="1">
      <c r="A266" s="15"/>
      <c r="B266" s="251"/>
      <c r="C266" s="252"/>
      <c r="D266" s="231" t="s">
        <v>133</v>
      </c>
      <c r="E266" s="253" t="s">
        <v>1</v>
      </c>
      <c r="F266" s="254" t="s">
        <v>167</v>
      </c>
      <c r="G266" s="252"/>
      <c r="H266" s="255">
        <v>3231.6599999999999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1" t="s">
        <v>133</v>
      </c>
      <c r="AU266" s="261" t="s">
        <v>85</v>
      </c>
      <c r="AV266" s="15" t="s">
        <v>131</v>
      </c>
      <c r="AW266" s="15" t="s">
        <v>32</v>
      </c>
      <c r="AX266" s="15" t="s">
        <v>81</v>
      </c>
      <c r="AY266" s="261" t="s">
        <v>125</v>
      </c>
    </row>
    <row r="267" s="2" customFormat="1" ht="21.75" customHeight="1">
      <c r="A267" s="38"/>
      <c r="B267" s="39"/>
      <c r="C267" s="262" t="s">
        <v>298</v>
      </c>
      <c r="D267" s="262" t="s">
        <v>176</v>
      </c>
      <c r="E267" s="263" t="s">
        <v>299</v>
      </c>
      <c r="F267" s="264" t="s">
        <v>300</v>
      </c>
      <c r="G267" s="265" t="s">
        <v>155</v>
      </c>
      <c r="H267" s="266">
        <v>3766.5</v>
      </c>
      <c r="I267" s="267"/>
      <c r="J267" s="268">
        <f>ROUND(I267*H267,2)</f>
        <v>0</v>
      </c>
      <c r="K267" s="269"/>
      <c r="L267" s="270"/>
      <c r="M267" s="271" t="s">
        <v>1</v>
      </c>
      <c r="N267" s="272" t="s">
        <v>41</v>
      </c>
      <c r="O267" s="91"/>
      <c r="P267" s="225">
        <f>O267*H267</f>
        <v>0</v>
      </c>
      <c r="Q267" s="225">
        <v>0.0054000000000000003</v>
      </c>
      <c r="R267" s="225">
        <f>Q267*H267</f>
        <v>20.339100000000002</v>
      </c>
      <c r="S267" s="225">
        <v>0</v>
      </c>
      <c r="T267" s="22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7" t="s">
        <v>301</v>
      </c>
      <c r="AT267" s="227" t="s">
        <v>176</v>
      </c>
      <c r="AU267" s="227" t="s">
        <v>85</v>
      </c>
      <c r="AY267" s="17" t="s">
        <v>125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17" t="s">
        <v>81</v>
      </c>
      <c r="BK267" s="228">
        <f>ROUND(I267*H267,2)</f>
        <v>0</v>
      </c>
      <c r="BL267" s="17" t="s">
        <v>213</v>
      </c>
      <c r="BM267" s="227" t="s">
        <v>302</v>
      </c>
    </row>
    <row r="268" s="14" customFormat="1">
      <c r="A268" s="14"/>
      <c r="B268" s="240"/>
      <c r="C268" s="241"/>
      <c r="D268" s="231" t="s">
        <v>133</v>
      </c>
      <c r="E268" s="241"/>
      <c r="F268" s="243" t="s">
        <v>303</v>
      </c>
      <c r="G268" s="241"/>
      <c r="H268" s="244">
        <v>3766.5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133</v>
      </c>
      <c r="AU268" s="250" t="s">
        <v>85</v>
      </c>
      <c r="AV268" s="14" t="s">
        <v>85</v>
      </c>
      <c r="AW268" s="14" t="s">
        <v>4</v>
      </c>
      <c r="AX268" s="14" t="s">
        <v>81</v>
      </c>
      <c r="AY268" s="250" t="s">
        <v>125</v>
      </c>
    </row>
    <row r="269" s="2" customFormat="1" ht="24.15" customHeight="1">
      <c r="A269" s="38"/>
      <c r="B269" s="39"/>
      <c r="C269" s="215" t="s">
        <v>301</v>
      </c>
      <c r="D269" s="215" t="s">
        <v>127</v>
      </c>
      <c r="E269" s="216" t="s">
        <v>304</v>
      </c>
      <c r="F269" s="217" t="s">
        <v>305</v>
      </c>
      <c r="G269" s="218" t="s">
        <v>306</v>
      </c>
      <c r="H269" s="273"/>
      <c r="I269" s="220"/>
      <c r="J269" s="221">
        <f>ROUND(I269*H269,2)</f>
        <v>0</v>
      </c>
      <c r="K269" s="222"/>
      <c r="L269" s="44"/>
      <c r="M269" s="223" t="s">
        <v>1</v>
      </c>
      <c r="N269" s="224" t="s">
        <v>41</v>
      </c>
      <c r="O269" s="91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7" t="s">
        <v>213</v>
      </c>
      <c r="AT269" s="227" t="s">
        <v>127</v>
      </c>
      <c r="AU269" s="227" t="s">
        <v>85</v>
      </c>
      <c r="AY269" s="17" t="s">
        <v>125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7" t="s">
        <v>81</v>
      </c>
      <c r="BK269" s="228">
        <f>ROUND(I269*H269,2)</f>
        <v>0</v>
      </c>
      <c r="BL269" s="17" t="s">
        <v>213</v>
      </c>
      <c r="BM269" s="227" t="s">
        <v>307</v>
      </c>
    </row>
    <row r="270" s="12" customFormat="1" ht="22.8" customHeight="1">
      <c r="A270" s="12"/>
      <c r="B270" s="199"/>
      <c r="C270" s="200"/>
      <c r="D270" s="201" t="s">
        <v>75</v>
      </c>
      <c r="E270" s="213" t="s">
        <v>308</v>
      </c>
      <c r="F270" s="213" t="s">
        <v>309</v>
      </c>
      <c r="G270" s="200"/>
      <c r="H270" s="200"/>
      <c r="I270" s="203"/>
      <c r="J270" s="214">
        <f>BK270</f>
        <v>0</v>
      </c>
      <c r="K270" s="200"/>
      <c r="L270" s="205"/>
      <c r="M270" s="206"/>
      <c r="N270" s="207"/>
      <c r="O270" s="207"/>
      <c r="P270" s="208">
        <f>SUM(P271:P288)</f>
        <v>0</v>
      </c>
      <c r="Q270" s="207"/>
      <c r="R270" s="208">
        <f>SUM(R271:R288)</f>
        <v>9.1745333199999983</v>
      </c>
      <c r="S270" s="207"/>
      <c r="T270" s="209">
        <f>SUM(T271:T288)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0" t="s">
        <v>85</v>
      </c>
      <c r="AT270" s="211" t="s">
        <v>75</v>
      </c>
      <c r="AU270" s="211" t="s">
        <v>81</v>
      </c>
      <c r="AY270" s="210" t="s">
        <v>125</v>
      </c>
      <c r="BK270" s="212">
        <f>SUM(BK271:BK288)</f>
        <v>0</v>
      </c>
    </row>
    <row r="271" s="2" customFormat="1" ht="24.15" customHeight="1">
      <c r="A271" s="38"/>
      <c r="B271" s="39"/>
      <c r="C271" s="215" t="s">
        <v>310</v>
      </c>
      <c r="D271" s="215" t="s">
        <v>127</v>
      </c>
      <c r="E271" s="216" t="s">
        <v>311</v>
      </c>
      <c r="F271" s="217" t="s">
        <v>312</v>
      </c>
      <c r="G271" s="218" t="s">
        <v>155</v>
      </c>
      <c r="H271" s="219">
        <v>1615.8299999999999</v>
      </c>
      <c r="I271" s="220"/>
      <c r="J271" s="221">
        <f>ROUND(I271*H271,2)</f>
        <v>0</v>
      </c>
      <c r="K271" s="222"/>
      <c r="L271" s="44"/>
      <c r="M271" s="223" t="s">
        <v>1</v>
      </c>
      <c r="N271" s="224" t="s">
        <v>41</v>
      </c>
      <c r="O271" s="91"/>
      <c r="P271" s="225">
        <f>O271*H271</f>
        <v>0</v>
      </c>
      <c r="Q271" s="225">
        <v>0</v>
      </c>
      <c r="R271" s="225">
        <f>Q271*H271</f>
        <v>0</v>
      </c>
      <c r="S271" s="225">
        <v>0</v>
      </c>
      <c r="T271" s="22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7" t="s">
        <v>213</v>
      </c>
      <c r="AT271" s="227" t="s">
        <v>127</v>
      </c>
      <c r="AU271" s="227" t="s">
        <v>85</v>
      </c>
      <c r="AY271" s="17" t="s">
        <v>125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7" t="s">
        <v>81</v>
      </c>
      <c r="BK271" s="228">
        <f>ROUND(I271*H271,2)</f>
        <v>0</v>
      </c>
      <c r="BL271" s="17" t="s">
        <v>213</v>
      </c>
      <c r="BM271" s="227" t="s">
        <v>313</v>
      </c>
    </row>
    <row r="272" s="14" customFormat="1">
      <c r="A272" s="14"/>
      <c r="B272" s="240"/>
      <c r="C272" s="241"/>
      <c r="D272" s="231" t="s">
        <v>133</v>
      </c>
      <c r="E272" s="242" t="s">
        <v>1</v>
      </c>
      <c r="F272" s="243" t="s">
        <v>314</v>
      </c>
      <c r="G272" s="241"/>
      <c r="H272" s="244">
        <v>1363.2000000000001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0" t="s">
        <v>133</v>
      </c>
      <c r="AU272" s="250" t="s">
        <v>85</v>
      </c>
      <c r="AV272" s="14" t="s">
        <v>85</v>
      </c>
      <c r="AW272" s="14" t="s">
        <v>32</v>
      </c>
      <c r="AX272" s="14" t="s">
        <v>76</v>
      </c>
      <c r="AY272" s="250" t="s">
        <v>125</v>
      </c>
    </row>
    <row r="273" s="14" customFormat="1">
      <c r="A273" s="14"/>
      <c r="B273" s="240"/>
      <c r="C273" s="241"/>
      <c r="D273" s="231" t="s">
        <v>133</v>
      </c>
      <c r="E273" s="242" t="s">
        <v>1</v>
      </c>
      <c r="F273" s="243" t="s">
        <v>315</v>
      </c>
      <c r="G273" s="241"/>
      <c r="H273" s="244">
        <v>252.63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0" t="s">
        <v>133</v>
      </c>
      <c r="AU273" s="250" t="s">
        <v>85</v>
      </c>
      <c r="AV273" s="14" t="s">
        <v>85</v>
      </c>
      <c r="AW273" s="14" t="s">
        <v>32</v>
      </c>
      <c r="AX273" s="14" t="s">
        <v>76</v>
      </c>
      <c r="AY273" s="250" t="s">
        <v>125</v>
      </c>
    </row>
    <row r="274" s="15" customFormat="1">
      <c r="A274" s="15"/>
      <c r="B274" s="251"/>
      <c r="C274" s="252"/>
      <c r="D274" s="231" t="s">
        <v>133</v>
      </c>
      <c r="E274" s="253" t="s">
        <v>1</v>
      </c>
      <c r="F274" s="254" t="s">
        <v>167</v>
      </c>
      <c r="G274" s="252"/>
      <c r="H274" s="255">
        <v>1615.8299999999999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1" t="s">
        <v>133</v>
      </c>
      <c r="AU274" s="261" t="s">
        <v>85</v>
      </c>
      <c r="AV274" s="15" t="s">
        <v>131</v>
      </c>
      <c r="AW274" s="15" t="s">
        <v>32</v>
      </c>
      <c r="AX274" s="15" t="s">
        <v>81</v>
      </c>
      <c r="AY274" s="261" t="s">
        <v>125</v>
      </c>
    </row>
    <row r="275" s="2" customFormat="1" ht="24.15" customHeight="1">
      <c r="A275" s="38"/>
      <c r="B275" s="39"/>
      <c r="C275" s="262" t="s">
        <v>316</v>
      </c>
      <c r="D275" s="262" t="s">
        <v>176</v>
      </c>
      <c r="E275" s="263" t="s">
        <v>317</v>
      </c>
      <c r="F275" s="264" t="s">
        <v>318</v>
      </c>
      <c r="G275" s="265" t="s">
        <v>155</v>
      </c>
      <c r="H275" s="266">
        <v>1648.1469999999999</v>
      </c>
      <c r="I275" s="267"/>
      <c r="J275" s="268">
        <f>ROUND(I275*H275,2)</f>
        <v>0</v>
      </c>
      <c r="K275" s="269"/>
      <c r="L275" s="270"/>
      <c r="M275" s="271" t="s">
        <v>1</v>
      </c>
      <c r="N275" s="272" t="s">
        <v>41</v>
      </c>
      <c r="O275" s="91"/>
      <c r="P275" s="225">
        <f>O275*H275</f>
        <v>0</v>
      </c>
      <c r="Q275" s="225">
        <v>0.0047999999999999996</v>
      </c>
      <c r="R275" s="225">
        <f>Q275*H275</f>
        <v>7.9111055999999991</v>
      </c>
      <c r="S275" s="225">
        <v>0</v>
      </c>
      <c r="T275" s="22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7" t="s">
        <v>301</v>
      </c>
      <c r="AT275" s="227" t="s">
        <v>176</v>
      </c>
      <c r="AU275" s="227" t="s">
        <v>85</v>
      </c>
      <c r="AY275" s="17" t="s">
        <v>125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17" t="s">
        <v>81</v>
      </c>
      <c r="BK275" s="228">
        <f>ROUND(I275*H275,2)</f>
        <v>0</v>
      </c>
      <c r="BL275" s="17" t="s">
        <v>213</v>
      </c>
      <c r="BM275" s="227" t="s">
        <v>319</v>
      </c>
    </row>
    <row r="276" s="14" customFormat="1">
      <c r="A276" s="14"/>
      <c r="B276" s="240"/>
      <c r="C276" s="241"/>
      <c r="D276" s="231" t="s">
        <v>133</v>
      </c>
      <c r="E276" s="241"/>
      <c r="F276" s="243" t="s">
        <v>320</v>
      </c>
      <c r="G276" s="241"/>
      <c r="H276" s="244">
        <v>1648.1469999999999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0" t="s">
        <v>133</v>
      </c>
      <c r="AU276" s="250" t="s">
        <v>85</v>
      </c>
      <c r="AV276" s="14" t="s">
        <v>85</v>
      </c>
      <c r="AW276" s="14" t="s">
        <v>4</v>
      </c>
      <c r="AX276" s="14" t="s">
        <v>81</v>
      </c>
      <c r="AY276" s="250" t="s">
        <v>125</v>
      </c>
    </row>
    <row r="277" s="2" customFormat="1" ht="24.15" customHeight="1">
      <c r="A277" s="38"/>
      <c r="B277" s="39"/>
      <c r="C277" s="215" t="s">
        <v>321</v>
      </c>
      <c r="D277" s="215" t="s">
        <v>127</v>
      </c>
      <c r="E277" s="216" t="s">
        <v>322</v>
      </c>
      <c r="F277" s="217" t="s">
        <v>323</v>
      </c>
      <c r="G277" s="218" t="s">
        <v>155</v>
      </c>
      <c r="H277" s="219">
        <v>3231.6599999999999</v>
      </c>
      <c r="I277" s="220"/>
      <c r="J277" s="221">
        <f>ROUND(I277*H277,2)</f>
        <v>0</v>
      </c>
      <c r="K277" s="222"/>
      <c r="L277" s="44"/>
      <c r="M277" s="223" t="s">
        <v>1</v>
      </c>
      <c r="N277" s="224" t="s">
        <v>41</v>
      </c>
      <c r="O277" s="91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7" t="s">
        <v>213</v>
      </c>
      <c r="AT277" s="227" t="s">
        <v>127</v>
      </c>
      <c r="AU277" s="227" t="s">
        <v>85</v>
      </c>
      <c r="AY277" s="17" t="s">
        <v>125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17" t="s">
        <v>81</v>
      </c>
      <c r="BK277" s="228">
        <f>ROUND(I277*H277,2)</f>
        <v>0</v>
      </c>
      <c r="BL277" s="17" t="s">
        <v>213</v>
      </c>
      <c r="BM277" s="227" t="s">
        <v>324</v>
      </c>
    </row>
    <row r="278" s="14" customFormat="1">
      <c r="A278" s="14"/>
      <c r="B278" s="240"/>
      <c r="C278" s="241"/>
      <c r="D278" s="231" t="s">
        <v>133</v>
      </c>
      <c r="E278" s="242" t="s">
        <v>1</v>
      </c>
      <c r="F278" s="243" t="s">
        <v>325</v>
      </c>
      <c r="G278" s="241"/>
      <c r="H278" s="244">
        <v>2726.4000000000001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0" t="s">
        <v>133</v>
      </c>
      <c r="AU278" s="250" t="s">
        <v>85</v>
      </c>
      <c r="AV278" s="14" t="s">
        <v>85</v>
      </c>
      <c r="AW278" s="14" t="s">
        <v>32</v>
      </c>
      <c r="AX278" s="14" t="s">
        <v>76</v>
      </c>
      <c r="AY278" s="250" t="s">
        <v>125</v>
      </c>
    </row>
    <row r="279" s="14" customFormat="1">
      <c r="A279" s="14"/>
      <c r="B279" s="240"/>
      <c r="C279" s="241"/>
      <c r="D279" s="231" t="s">
        <v>133</v>
      </c>
      <c r="E279" s="242" t="s">
        <v>1</v>
      </c>
      <c r="F279" s="243" t="s">
        <v>326</v>
      </c>
      <c r="G279" s="241"/>
      <c r="H279" s="244">
        <v>505.25999999999999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0" t="s">
        <v>133</v>
      </c>
      <c r="AU279" s="250" t="s">
        <v>85</v>
      </c>
      <c r="AV279" s="14" t="s">
        <v>85</v>
      </c>
      <c r="AW279" s="14" t="s">
        <v>32</v>
      </c>
      <c r="AX279" s="14" t="s">
        <v>76</v>
      </c>
      <c r="AY279" s="250" t="s">
        <v>125</v>
      </c>
    </row>
    <row r="280" s="15" customFormat="1">
      <c r="A280" s="15"/>
      <c r="B280" s="251"/>
      <c r="C280" s="252"/>
      <c r="D280" s="231" t="s">
        <v>133</v>
      </c>
      <c r="E280" s="253" t="s">
        <v>1</v>
      </c>
      <c r="F280" s="254" t="s">
        <v>167</v>
      </c>
      <c r="G280" s="252"/>
      <c r="H280" s="255">
        <v>3231.6599999999999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1" t="s">
        <v>133</v>
      </c>
      <c r="AU280" s="261" t="s">
        <v>85</v>
      </c>
      <c r="AV280" s="15" t="s">
        <v>131</v>
      </c>
      <c r="AW280" s="15" t="s">
        <v>32</v>
      </c>
      <c r="AX280" s="15" t="s">
        <v>81</v>
      </c>
      <c r="AY280" s="261" t="s">
        <v>125</v>
      </c>
    </row>
    <row r="281" s="2" customFormat="1" ht="16.5" customHeight="1">
      <c r="A281" s="38"/>
      <c r="B281" s="39"/>
      <c r="C281" s="262" t="s">
        <v>327</v>
      </c>
      <c r="D281" s="262" t="s">
        <v>176</v>
      </c>
      <c r="E281" s="263" t="s">
        <v>328</v>
      </c>
      <c r="F281" s="264" t="s">
        <v>329</v>
      </c>
      <c r="G281" s="265" t="s">
        <v>155</v>
      </c>
      <c r="H281" s="266">
        <v>1679.848</v>
      </c>
      <c r="I281" s="267"/>
      <c r="J281" s="268">
        <f>ROUND(I281*H281,2)</f>
        <v>0</v>
      </c>
      <c r="K281" s="269"/>
      <c r="L281" s="270"/>
      <c r="M281" s="271" t="s">
        <v>1</v>
      </c>
      <c r="N281" s="272" t="s">
        <v>41</v>
      </c>
      <c r="O281" s="91"/>
      <c r="P281" s="225">
        <f>O281*H281</f>
        <v>0</v>
      </c>
      <c r="Q281" s="225">
        <v>0.00064000000000000005</v>
      </c>
      <c r="R281" s="225">
        <f>Q281*H281</f>
        <v>1.0751027200000001</v>
      </c>
      <c r="S281" s="225">
        <v>0</v>
      </c>
      <c r="T281" s="22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7" t="s">
        <v>301</v>
      </c>
      <c r="AT281" s="227" t="s">
        <v>176</v>
      </c>
      <c r="AU281" s="227" t="s">
        <v>85</v>
      </c>
      <c r="AY281" s="17" t="s">
        <v>125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7" t="s">
        <v>81</v>
      </c>
      <c r="BK281" s="228">
        <f>ROUND(I281*H281,2)</f>
        <v>0</v>
      </c>
      <c r="BL281" s="17" t="s">
        <v>213</v>
      </c>
      <c r="BM281" s="227" t="s">
        <v>330</v>
      </c>
    </row>
    <row r="282" s="14" customFormat="1">
      <c r="A282" s="14"/>
      <c r="B282" s="240"/>
      <c r="C282" s="241"/>
      <c r="D282" s="231" t="s">
        <v>133</v>
      </c>
      <c r="E282" s="241"/>
      <c r="F282" s="243" t="s">
        <v>331</v>
      </c>
      <c r="G282" s="241"/>
      <c r="H282" s="244">
        <v>1679.848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133</v>
      </c>
      <c r="AU282" s="250" t="s">
        <v>85</v>
      </c>
      <c r="AV282" s="14" t="s">
        <v>85</v>
      </c>
      <c r="AW282" s="14" t="s">
        <v>4</v>
      </c>
      <c r="AX282" s="14" t="s">
        <v>81</v>
      </c>
      <c r="AY282" s="250" t="s">
        <v>125</v>
      </c>
    </row>
    <row r="283" s="2" customFormat="1" ht="24.15" customHeight="1">
      <c r="A283" s="38"/>
      <c r="B283" s="39"/>
      <c r="C283" s="262" t="s">
        <v>332</v>
      </c>
      <c r="D283" s="262" t="s">
        <v>176</v>
      </c>
      <c r="E283" s="263" t="s">
        <v>333</v>
      </c>
      <c r="F283" s="264" t="s">
        <v>334</v>
      </c>
      <c r="G283" s="265" t="s">
        <v>155</v>
      </c>
      <c r="H283" s="266">
        <v>1883.25</v>
      </c>
      <c r="I283" s="267"/>
      <c r="J283" s="268">
        <f>ROUND(I283*H283,2)</f>
        <v>0</v>
      </c>
      <c r="K283" s="269"/>
      <c r="L283" s="270"/>
      <c r="M283" s="271" t="s">
        <v>1</v>
      </c>
      <c r="N283" s="272" t="s">
        <v>41</v>
      </c>
      <c r="O283" s="91"/>
      <c r="P283" s="225">
        <f>O283*H283</f>
        <v>0</v>
      </c>
      <c r="Q283" s="225">
        <v>0.00010000000000000001</v>
      </c>
      <c r="R283" s="225">
        <f>Q283*H283</f>
        <v>0.18832500000000002</v>
      </c>
      <c r="S283" s="225">
        <v>0</v>
      </c>
      <c r="T283" s="22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7" t="s">
        <v>301</v>
      </c>
      <c r="AT283" s="227" t="s">
        <v>176</v>
      </c>
      <c r="AU283" s="227" t="s">
        <v>85</v>
      </c>
      <c r="AY283" s="17" t="s">
        <v>125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17" t="s">
        <v>81</v>
      </c>
      <c r="BK283" s="228">
        <f>ROUND(I283*H283,2)</f>
        <v>0</v>
      </c>
      <c r="BL283" s="17" t="s">
        <v>213</v>
      </c>
      <c r="BM283" s="227" t="s">
        <v>335</v>
      </c>
    </row>
    <row r="284" s="14" customFormat="1">
      <c r="A284" s="14"/>
      <c r="B284" s="240"/>
      <c r="C284" s="241"/>
      <c r="D284" s="231" t="s">
        <v>133</v>
      </c>
      <c r="E284" s="242" t="s">
        <v>1</v>
      </c>
      <c r="F284" s="243" t="s">
        <v>336</v>
      </c>
      <c r="G284" s="241"/>
      <c r="H284" s="244">
        <v>1363.2000000000001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0" t="s">
        <v>133</v>
      </c>
      <c r="AU284" s="250" t="s">
        <v>85</v>
      </c>
      <c r="AV284" s="14" t="s">
        <v>85</v>
      </c>
      <c r="AW284" s="14" t="s">
        <v>32</v>
      </c>
      <c r="AX284" s="14" t="s">
        <v>76</v>
      </c>
      <c r="AY284" s="250" t="s">
        <v>125</v>
      </c>
    </row>
    <row r="285" s="14" customFormat="1">
      <c r="A285" s="14"/>
      <c r="B285" s="240"/>
      <c r="C285" s="241"/>
      <c r="D285" s="231" t="s">
        <v>133</v>
      </c>
      <c r="E285" s="242" t="s">
        <v>1</v>
      </c>
      <c r="F285" s="243" t="s">
        <v>337</v>
      </c>
      <c r="G285" s="241"/>
      <c r="H285" s="244">
        <v>252.63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0" t="s">
        <v>133</v>
      </c>
      <c r="AU285" s="250" t="s">
        <v>85</v>
      </c>
      <c r="AV285" s="14" t="s">
        <v>85</v>
      </c>
      <c r="AW285" s="14" t="s">
        <v>32</v>
      </c>
      <c r="AX285" s="14" t="s">
        <v>76</v>
      </c>
      <c r="AY285" s="250" t="s">
        <v>125</v>
      </c>
    </row>
    <row r="286" s="15" customFormat="1">
      <c r="A286" s="15"/>
      <c r="B286" s="251"/>
      <c r="C286" s="252"/>
      <c r="D286" s="231" t="s">
        <v>133</v>
      </c>
      <c r="E286" s="253" t="s">
        <v>1</v>
      </c>
      <c r="F286" s="254" t="s">
        <v>167</v>
      </c>
      <c r="G286" s="252"/>
      <c r="H286" s="255">
        <v>1615.8299999999999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1" t="s">
        <v>133</v>
      </c>
      <c r="AU286" s="261" t="s">
        <v>85</v>
      </c>
      <c r="AV286" s="15" t="s">
        <v>131</v>
      </c>
      <c r="AW286" s="15" t="s">
        <v>32</v>
      </c>
      <c r="AX286" s="15" t="s">
        <v>81</v>
      </c>
      <c r="AY286" s="261" t="s">
        <v>125</v>
      </c>
    </row>
    <row r="287" s="14" customFormat="1">
      <c r="A287" s="14"/>
      <c r="B287" s="240"/>
      <c r="C287" s="241"/>
      <c r="D287" s="231" t="s">
        <v>133</v>
      </c>
      <c r="E287" s="241"/>
      <c r="F287" s="243" t="s">
        <v>338</v>
      </c>
      <c r="G287" s="241"/>
      <c r="H287" s="244">
        <v>1883.25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0" t="s">
        <v>133</v>
      </c>
      <c r="AU287" s="250" t="s">
        <v>85</v>
      </c>
      <c r="AV287" s="14" t="s">
        <v>85</v>
      </c>
      <c r="AW287" s="14" t="s">
        <v>4</v>
      </c>
      <c r="AX287" s="14" t="s">
        <v>81</v>
      </c>
      <c r="AY287" s="250" t="s">
        <v>125</v>
      </c>
    </row>
    <row r="288" s="2" customFormat="1" ht="24.15" customHeight="1">
      <c r="A288" s="38"/>
      <c r="B288" s="39"/>
      <c r="C288" s="215" t="s">
        <v>339</v>
      </c>
      <c r="D288" s="215" t="s">
        <v>127</v>
      </c>
      <c r="E288" s="216" t="s">
        <v>340</v>
      </c>
      <c r="F288" s="217" t="s">
        <v>341</v>
      </c>
      <c r="G288" s="218" t="s">
        <v>306</v>
      </c>
      <c r="H288" s="273"/>
      <c r="I288" s="220"/>
      <c r="J288" s="221">
        <f>ROUND(I288*H288,2)</f>
        <v>0</v>
      </c>
      <c r="K288" s="222"/>
      <c r="L288" s="44"/>
      <c r="M288" s="223" t="s">
        <v>1</v>
      </c>
      <c r="N288" s="224" t="s">
        <v>41</v>
      </c>
      <c r="O288" s="91"/>
      <c r="P288" s="225">
        <f>O288*H288</f>
        <v>0</v>
      </c>
      <c r="Q288" s="225">
        <v>0</v>
      </c>
      <c r="R288" s="225">
        <f>Q288*H288</f>
        <v>0</v>
      </c>
      <c r="S288" s="225">
        <v>0</v>
      </c>
      <c r="T288" s="22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7" t="s">
        <v>213</v>
      </c>
      <c r="AT288" s="227" t="s">
        <v>127</v>
      </c>
      <c r="AU288" s="227" t="s">
        <v>85</v>
      </c>
      <c r="AY288" s="17" t="s">
        <v>125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17" t="s">
        <v>81</v>
      </c>
      <c r="BK288" s="228">
        <f>ROUND(I288*H288,2)</f>
        <v>0</v>
      </c>
      <c r="BL288" s="17" t="s">
        <v>213</v>
      </c>
      <c r="BM288" s="227" t="s">
        <v>342</v>
      </c>
    </row>
    <row r="289" s="12" customFormat="1" ht="22.8" customHeight="1">
      <c r="A289" s="12"/>
      <c r="B289" s="199"/>
      <c r="C289" s="200"/>
      <c r="D289" s="201" t="s">
        <v>75</v>
      </c>
      <c r="E289" s="213" t="s">
        <v>343</v>
      </c>
      <c r="F289" s="213" t="s">
        <v>344</v>
      </c>
      <c r="G289" s="200"/>
      <c r="H289" s="200"/>
      <c r="I289" s="203"/>
      <c r="J289" s="214">
        <f>BK289</f>
        <v>0</v>
      </c>
      <c r="K289" s="200"/>
      <c r="L289" s="205"/>
      <c r="M289" s="206"/>
      <c r="N289" s="207"/>
      <c r="O289" s="207"/>
      <c r="P289" s="208">
        <f>SUM(P290:P327)</f>
        <v>0</v>
      </c>
      <c r="Q289" s="207"/>
      <c r="R289" s="208">
        <f>SUM(R290:R327)</f>
        <v>1.9680555999999998</v>
      </c>
      <c r="S289" s="207"/>
      <c r="T289" s="209">
        <f>SUM(T290:T327)</f>
        <v>0.46309800000000001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0" t="s">
        <v>85</v>
      </c>
      <c r="AT289" s="211" t="s">
        <v>75</v>
      </c>
      <c r="AU289" s="211" t="s">
        <v>81</v>
      </c>
      <c r="AY289" s="210" t="s">
        <v>125</v>
      </c>
      <c r="BK289" s="212">
        <f>SUM(BK290:BK327)</f>
        <v>0</v>
      </c>
    </row>
    <row r="290" s="2" customFormat="1" ht="24.15" customHeight="1">
      <c r="A290" s="38"/>
      <c r="B290" s="39"/>
      <c r="C290" s="215" t="s">
        <v>345</v>
      </c>
      <c r="D290" s="215" t="s">
        <v>127</v>
      </c>
      <c r="E290" s="216" t="s">
        <v>346</v>
      </c>
      <c r="F290" s="217" t="s">
        <v>347</v>
      </c>
      <c r="G290" s="218" t="s">
        <v>147</v>
      </c>
      <c r="H290" s="219">
        <v>222</v>
      </c>
      <c r="I290" s="220"/>
      <c r="J290" s="221">
        <f>ROUND(I290*H290,2)</f>
        <v>0</v>
      </c>
      <c r="K290" s="222"/>
      <c r="L290" s="44"/>
      <c r="M290" s="223" t="s">
        <v>1</v>
      </c>
      <c r="N290" s="224" t="s">
        <v>41</v>
      </c>
      <c r="O290" s="91"/>
      <c r="P290" s="225">
        <f>O290*H290</f>
        <v>0</v>
      </c>
      <c r="Q290" s="225">
        <v>0</v>
      </c>
      <c r="R290" s="225">
        <f>Q290*H290</f>
        <v>0</v>
      </c>
      <c r="S290" s="225">
        <v>0.00191</v>
      </c>
      <c r="T290" s="226">
        <f>S290*H290</f>
        <v>0.42402000000000001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7" t="s">
        <v>213</v>
      </c>
      <c r="AT290" s="227" t="s">
        <v>127</v>
      </c>
      <c r="AU290" s="227" t="s">
        <v>85</v>
      </c>
      <c r="AY290" s="17" t="s">
        <v>125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17" t="s">
        <v>81</v>
      </c>
      <c r="BK290" s="228">
        <f>ROUND(I290*H290,2)</f>
        <v>0</v>
      </c>
      <c r="BL290" s="17" t="s">
        <v>213</v>
      </c>
      <c r="BM290" s="227" t="s">
        <v>348</v>
      </c>
    </row>
    <row r="291" s="13" customFormat="1">
      <c r="A291" s="13"/>
      <c r="B291" s="229"/>
      <c r="C291" s="230"/>
      <c r="D291" s="231" t="s">
        <v>133</v>
      </c>
      <c r="E291" s="232" t="s">
        <v>1</v>
      </c>
      <c r="F291" s="233" t="s">
        <v>349</v>
      </c>
      <c r="G291" s="230"/>
      <c r="H291" s="232" t="s">
        <v>1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133</v>
      </c>
      <c r="AU291" s="239" t="s">
        <v>85</v>
      </c>
      <c r="AV291" s="13" t="s">
        <v>81</v>
      </c>
      <c r="AW291" s="13" t="s">
        <v>32</v>
      </c>
      <c r="AX291" s="13" t="s">
        <v>76</v>
      </c>
      <c r="AY291" s="239" t="s">
        <v>125</v>
      </c>
    </row>
    <row r="292" s="14" customFormat="1">
      <c r="A292" s="14"/>
      <c r="B292" s="240"/>
      <c r="C292" s="241"/>
      <c r="D292" s="231" t="s">
        <v>133</v>
      </c>
      <c r="E292" s="242" t="s">
        <v>1</v>
      </c>
      <c r="F292" s="243" t="s">
        <v>350</v>
      </c>
      <c r="G292" s="241"/>
      <c r="H292" s="244">
        <v>169.80000000000001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0" t="s">
        <v>133</v>
      </c>
      <c r="AU292" s="250" t="s">
        <v>85</v>
      </c>
      <c r="AV292" s="14" t="s">
        <v>85</v>
      </c>
      <c r="AW292" s="14" t="s">
        <v>32</v>
      </c>
      <c r="AX292" s="14" t="s">
        <v>76</v>
      </c>
      <c r="AY292" s="250" t="s">
        <v>125</v>
      </c>
    </row>
    <row r="293" s="14" customFormat="1">
      <c r="A293" s="14"/>
      <c r="B293" s="240"/>
      <c r="C293" s="241"/>
      <c r="D293" s="231" t="s">
        <v>133</v>
      </c>
      <c r="E293" s="242" t="s">
        <v>1</v>
      </c>
      <c r="F293" s="243" t="s">
        <v>351</v>
      </c>
      <c r="G293" s="241"/>
      <c r="H293" s="244">
        <v>52.200000000000003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0" t="s">
        <v>133</v>
      </c>
      <c r="AU293" s="250" t="s">
        <v>85</v>
      </c>
      <c r="AV293" s="14" t="s">
        <v>85</v>
      </c>
      <c r="AW293" s="14" t="s">
        <v>32</v>
      </c>
      <c r="AX293" s="14" t="s">
        <v>76</v>
      </c>
      <c r="AY293" s="250" t="s">
        <v>125</v>
      </c>
    </row>
    <row r="294" s="15" customFormat="1">
      <c r="A294" s="15"/>
      <c r="B294" s="251"/>
      <c r="C294" s="252"/>
      <c r="D294" s="231" t="s">
        <v>133</v>
      </c>
      <c r="E294" s="253" t="s">
        <v>1</v>
      </c>
      <c r="F294" s="254" t="s">
        <v>167</v>
      </c>
      <c r="G294" s="252"/>
      <c r="H294" s="255">
        <v>222</v>
      </c>
      <c r="I294" s="256"/>
      <c r="J294" s="252"/>
      <c r="K294" s="252"/>
      <c r="L294" s="257"/>
      <c r="M294" s="258"/>
      <c r="N294" s="259"/>
      <c r="O294" s="259"/>
      <c r="P294" s="259"/>
      <c r="Q294" s="259"/>
      <c r="R294" s="259"/>
      <c r="S294" s="259"/>
      <c r="T294" s="260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1" t="s">
        <v>133</v>
      </c>
      <c r="AU294" s="261" t="s">
        <v>85</v>
      </c>
      <c r="AV294" s="15" t="s">
        <v>131</v>
      </c>
      <c r="AW294" s="15" t="s">
        <v>32</v>
      </c>
      <c r="AX294" s="15" t="s">
        <v>81</v>
      </c>
      <c r="AY294" s="261" t="s">
        <v>125</v>
      </c>
    </row>
    <row r="295" s="2" customFormat="1" ht="16.5" customHeight="1">
      <c r="A295" s="38"/>
      <c r="B295" s="39"/>
      <c r="C295" s="215" t="s">
        <v>352</v>
      </c>
      <c r="D295" s="215" t="s">
        <v>127</v>
      </c>
      <c r="E295" s="216" t="s">
        <v>353</v>
      </c>
      <c r="F295" s="217" t="s">
        <v>354</v>
      </c>
      <c r="G295" s="218" t="s">
        <v>147</v>
      </c>
      <c r="H295" s="219">
        <v>23.399999999999999</v>
      </c>
      <c r="I295" s="220"/>
      <c r="J295" s="221">
        <f>ROUND(I295*H295,2)</f>
        <v>0</v>
      </c>
      <c r="K295" s="222"/>
      <c r="L295" s="44"/>
      <c r="M295" s="223" t="s">
        <v>1</v>
      </c>
      <c r="N295" s="224" t="s">
        <v>41</v>
      </c>
      <c r="O295" s="91"/>
      <c r="P295" s="225">
        <f>O295*H295</f>
        <v>0</v>
      </c>
      <c r="Q295" s="225">
        <v>0</v>
      </c>
      <c r="R295" s="225">
        <f>Q295*H295</f>
        <v>0</v>
      </c>
      <c r="S295" s="225">
        <v>0.00167</v>
      </c>
      <c r="T295" s="226">
        <f>S295*H295</f>
        <v>0.039078000000000002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7" t="s">
        <v>213</v>
      </c>
      <c r="AT295" s="227" t="s">
        <v>127</v>
      </c>
      <c r="AU295" s="227" t="s">
        <v>85</v>
      </c>
      <c r="AY295" s="17" t="s">
        <v>125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7" t="s">
        <v>81</v>
      </c>
      <c r="BK295" s="228">
        <f>ROUND(I295*H295,2)</f>
        <v>0</v>
      </c>
      <c r="BL295" s="17" t="s">
        <v>213</v>
      </c>
      <c r="BM295" s="227" t="s">
        <v>355</v>
      </c>
    </row>
    <row r="296" s="14" customFormat="1">
      <c r="A296" s="14"/>
      <c r="B296" s="240"/>
      <c r="C296" s="241"/>
      <c r="D296" s="231" t="s">
        <v>133</v>
      </c>
      <c r="E296" s="242" t="s">
        <v>1</v>
      </c>
      <c r="F296" s="243" t="s">
        <v>356</v>
      </c>
      <c r="G296" s="241"/>
      <c r="H296" s="244">
        <v>23.399999999999999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0" t="s">
        <v>133</v>
      </c>
      <c r="AU296" s="250" t="s">
        <v>85</v>
      </c>
      <c r="AV296" s="14" t="s">
        <v>85</v>
      </c>
      <c r="AW296" s="14" t="s">
        <v>32</v>
      </c>
      <c r="AX296" s="14" t="s">
        <v>81</v>
      </c>
      <c r="AY296" s="250" t="s">
        <v>125</v>
      </c>
    </row>
    <row r="297" s="2" customFormat="1" ht="24.15" customHeight="1">
      <c r="A297" s="38"/>
      <c r="B297" s="39"/>
      <c r="C297" s="215" t="s">
        <v>357</v>
      </c>
      <c r="D297" s="215" t="s">
        <v>127</v>
      </c>
      <c r="E297" s="216" t="s">
        <v>358</v>
      </c>
      <c r="F297" s="217" t="s">
        <v>359</v>
      </c>
      <c r="G297" s="218" t="s">
        <v>155</v>
      </c>
      <c r="H297" s="219">
        <v>182.5</v>
      </c>
      <c r="I297" s="220"/>
      <c r="J297" s="221">
        <f>ROUND(I297*H297,2)</f>
        <v>0</v>
      </c>
      <c r="K297" s="222"/>
      <c r="L297" s="44"/>
      <c r="M297" s="223" t="s">
        <v>1</v>
      </c>
      <c r="N297" s="224" t="s">
        <v>41</v>
      </c>
      <c r="O297" s="91"/>
      <c r="P297" s="225">
        <f>O297*H297</f>
        <v>0</v>
      </c>
      <c r="Q297" s="225">
        <v>0.00266</v>
      </c>
      <c r="R297" s="225">
        <f>Q297*H297</f>
        <v>0.48544999999999999</v>
      </c>
      <c r="S297" s="225">
        <v>0</v>
      </c>
      <c r="T297" s="22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7" t="s">
        <v>213</v>
      </c>
      <c r="AT297" s="227" t="s">
        <v>127</v>
      </c>
      <c r="AU297" s="227" t="s">
        <v>85</v>
      </c>
      <c r="AY297" s="17" t="s">
        <v>125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17" t="s">
        <v>81</v>
      </c>
      <c r="BK297" s="228">
        <f>ROUND(I297*H297,2)</f>
        <v>0</v>
      </c>
      <c r="BL297" s="17" t="s">
        <v>213</v>
      </c>
      <c r="BM297" s="227" t="s">
        <v>360</v>
      </c>
    </row>
    <row r="298" s="14" customFormat="1">
      <c r="A298" s="14"/>
      <c r="B298" s="240"/>
      <c r="C298" s="241"/>
      <c r="D298" s="231" t="s">
        <v>133</v>
      </c>
      <c r="E298" s="242" t="s">
        <v>1</v>
      </c>
      <c r="F298" s="243" t="s">
        <v>361</v>
      </c>
      <c r="G298" s="241"/>
      <c r="H298" s="244">
        <v>7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0" t="s">
        <v>133</v>
      </c>
      <c r="AU298" s="250" t="s">
        <v>85</v>
      </c>
      <c r="AV298" s="14" t="s">
        <v>85</v>
      </c>
      <c r="AW298" s="14" t="s">
        <v>32</v>
      </c>
      <c r="AX298" s="14" t="s">
        <v>76</v>
      </c>
      <c r="AY298" s="250" t="s">
        <v>125</v>
      </c>
    </row>
    <row r="299" s="14" customFormat="1">
      <c r="A299" s="14"/>
      <c r="B299" s="240"/>
      <c r="C299" s="241"/>
      <c r="D299" s="231" t="s">
        <v>133</v>
      </c>
      <c r="E299" s="242" t="s">
        <v>1</v>
      </c>
      <c r="F299" s="243" t="s">
        <v>362</v>
      </c>
      <c r="G299" s="241"/>
      <c r="H299" s="244">
        <v>11.4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0" t="s">
        <v>133</v>
      </c>
      <c r="AU299" s="250" t="s">
        <v>85</v>
      </c>
      <c r="AV299" s="14" t="s">
        <v>85</v>
      </c>
      <c r="AW299" s="14" t="s">
        <v>32</v>
      </c>
      <c r="AX299" s="14" t="s">
        <v>76</v>
      </c>
      <c r="AY299" s="250" t="s">
        <v>125</v>
      </c>
    </row>
    <row r="300" s="14" customFormat="1">
      <c r="A300" s="14"/>
      <c r="B300" s="240"/>
      <c r="C300" s="241"/>
      <c r="D300" s="231" t="s">
        <v>133</v>
      </c>
      <c r="E300" s="242" t="s">
        <v>1</v>
      </c>
      <c r="F300" s="243" t="s">
        <v>363</v>
      </c>
      <c r="G300" s="241"/>
      <c r="H300" s="244">
        <v>5.2999999999999998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133</v>
      </c>
      <c r="AU300" s="250" t="s">
        <v>85</v>
      </c>
      <c r="AV300" s="14" t="s">
        <v>85</v>
      </c>
      <c r="AW300" s="14" t="s">
        <v>32</v>
      </c>
      <c r="AX300" s="14" t="s">
        <v>76</v>
      </c>
      <c r="AY300" s="250" t="s">
        <v>125</v>
      </c>
    </row>
    <row r="301" s="14" customFormat="1">
      <c r="A301" s="14"/>
      <c r="B301" s="240"/>
      <c r="C301" s="241"/>
      <c r="D301" s="231" t="s">
        <v>133</v>
      </c>
      <c r="E301" s="242" t="s">
        <v>1</v>
      </c>
      <c r="F301" s="243" t="s">
        <v>364</v>
      </c>
      <c r="G301" s="241"/>
      <c r="H301" s="244">
        <v>135.80000000000001</v>
      </c>
      <c r="I301" s="245"/>
      <c r="J301" s="241"/>
      <c r="K301" s="241"/>
      <c r="L301" s="246"/>
      <c r="M301" s="247"/>
      <c r="N301" s="248"/>
      <c r="O301" s="248"/>
      <c r="P301" s="248"/>
      <c r="Q301" s="248"/>
      <c r="R301" s="248"/>
      <c r="S301" s="248"/>
      <c r="T301" s="24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0" t="s">
        <v>133</v>
      </c>
      <c r="AU301" s="250" t="s">
        <v>85</v>
      </c>
      <c r="AV301" s="14" t="s">
        <v>85</v>
      </c>
      <c r="AW301" s="14" t="s">
        <v>32</v>
      </c>
      <c r="AX301" s="14" t="s">
        <v>76</v>
      </c>
      <c r="AY301" s="250" t="s">
        <v>125</v>
      </c>
    </row>
    <row r="302" s="14" customFormat="1">
      <c r="A302" s="14"/>
      <c r="B302" s="240"/>
      <c r="C302" s="241"/>
      <c r="D302" s="231" t="s">
        <v>133</v>
      </c>
      <c r="E302" s="242" t="s">
        <v>1</v>
      </c>
      <c r="F302" s="243" t="s">
        <v>365</v>
      </c>
      <c r="G302" s="241"/>
      <c r="H302" s="244">
        <v>23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133</v>
      </c>
      <c r="AU302" s="250" t="s">
        <v>85</v>
      </c>
      <c r="AV302" s="14" t="s">
        <v>85</v>
      </c>
      <c r="AW302" s="14" t="s">
        <v>32</v>
      </c>
      <c r="AX302" s="14" t="s">
        <v>76</v>
      </c>
      <c r="AY302" s="250" t="s">
        <v>125</v>
      </c>
    </row>
    <row r="303" s="15" customFormat="1">
      <c r="A303" s="15"/>
      <c r="B303" s="251"/>
      <c r="C303" s="252"/>
      <c r="D303" s="231" t="s">
        <v>133</v>
      </c>
      <c r="E303" s="253" t="s">
        <v>1</v>
      </c>
      <c r="F303" s="254" t="s">
        <v>167</v>
      </c>
      <c r="G303" s="252"/>
      <c r="H303" s="255">
        <v>182.5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1" t="s">
        <v>133</v>
      </c>
      <c r="AU303" s="261" t="s">
        <v>85</v>
      </c>
      <c r="AV303" s="15" t="s">
        <v>131</v>
      </c>
      <c r="AW303" s="15" t="s">
        <v>32</v>
      </c>
      <c r="AX303" s="15" t="s">
        <v>81</v>
      </c>
      <c r="AY303" s="261" t="s">
        <v>125</v>
      </c>
    </row>
    <row r="304" s="2" customFormat="1" ht="37.8" customHeight="1">
      <c r="A304" s="38"/>
      <c r="B304" s="39"/>
      <c r="C304" s="215" t="s">
        <v>366</v>
      </c>
      <c r="D304" s="215" t="s">
        <v>127</v>
      </c>
      <c r="E304" s="216" t="s">
        <v>367</v>
      </c>
      <c r="F304" s="217" t="s">
        <v>368</v>
      </c>
      <c r="G304" s="218" t="s">
        <v>147</v>
      </c>
      <c r="H304" s="219">
        <v>2.52</v>
      </c>
      <c r="I304" s="220"/>
      <c r="J304" s="221">
        <f>ROUND(I304*H304,2)</f>
        <v>0</v>
      </c>
      <c r="K304" s="222"/>
      <c r="L304" s="44"/>
      <c r="M304" s="223" t="s">
        <v>1</v>
      </c>
      <c r="N304" s="224" t="s">
        <v>41</v>
      </c>
      <c r="O304" s="91"/>
      <c r="P304" s="225">
        <f>O304*H304</f>
        <v>0</v>
      </c>
      <c r="Q304" s="225">
        <v>0.0013799999999999999</v>
      </c>
      <c r="R304" s="225">
        <f>Q304*H304</f>
        <v>0.0034776</v>
      </c>
      <c r="S304" s="225">
        <v>0</v>
      </c>
      <c r="T304" s="22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7" t="s">
        <v>213</v>
      </c>
      <c r="AT304" s="227" t="s">
        <v>127</v>
      </c>
      <c r="AU304" s="227" t="s">
        <v>85</v>
      </c>
      <c r="AY304" s="17" t="s">
        <v>125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7" t="s">
        <v>81</v>
      </c>
      <c r="BK304" s="228">
        <f>ROUND(I304*H304,2)</f>
        <v>0</v>
      </c>
      <c r="BL304" s="17" t="s">
        <v>213</v>
      </c>
      <c r="BM304" s="227" t="s">
        <v>369</v>
      </c>
    </row>
    <row r="305" s="14" customFormat="1">
      <c r="A305" s="14"/>
      <c r="B305" s="240"/>
      <c r="C305" s="241"/>
      <c r="D305" s="231" t="s">
        <v>133</v>
      </c>
      <c r="E305" s="242" t="s">
        <v>1</v>
      </c>
      <c r="F305" s="243" t="s">
        <v>370</v>
      </c>
      <c r="G305" s="241"/>
      <c r="H305" s="244">
        <v>2.52</v>
      </c>
      <c r="I305" s="245"/>
      <c r="J305" s="241"/>
      <c r="K305" s="241"/>
      <c r="L305" s="246"/>
      <c r="M305" s="247"/>
      <c r="N305" s="248"/>
      <c r="O305" s="248"/>
      <c r="P305" s="248"/>
      <c r="Q305" s="248"/>
      <c r="R305" s="248"/>
      <c r="S305" s="248"/>
      <c r="T305" s="24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0" t="s">
        <v>133</v>
      </c>
      <c r="AU305" s="250" t="s">
        <v>85</v>
      </c>
      <c r="AV305" s="14" t="s">
        <v>85</v>
      </c>
      <c r="AW305" s="14" t="s">
        <v>32</v>
      </c>
      <c r="AX305" s="14" t="s">
        <v>81</v>
      </c>
      <c r="AY305" s="250" t="s">
        <v>125</v>
      </c>
    </row>
    <row r="306" s="2" customFormat="1" ht="37.8" customHeight="1">
      <c r="A306" s="38"/>
      <c r="B306" s="39"/>
      <c r="C306" s="215" t="s">
        <v>371</v>
      </c>
      <c r="D306" s="215" t="s">
        <v>127</v>
      </c>
      <c r="E306" s="216" t="s">
        <v>372</v>
      </c>
      <c r="F306" s="217" t="s">
        <v>373</v>
      </c>
      <c r="G306" s="218" t="s">
        <v>147</v>
      </c>
      <c r="H306" s="219">
        <v>170.19999999999999</v>
      </c>
      <c r="I306" s="220"/>
      <c r="J306" s="221">
        <f>ROUND(I306*H306,2)</f>
        <v>0</v>
      </c>
      <c r="K306" s="222"/>
      <c r="L306" s="44"/>
      <c r="M306" s="223" t="s">
        <v>1</v>
      </c>
      <c r="N306" s="224" t="s">
        <v>41</v>
      </c>
      <c r="O306" s="91"/>
      <c r="P306" s="225">
        <f>O306*H306</f>
        <v>0</v>
      </c>
      <c r="Q306" s="225">
        <v>0.0033500000000000001</v>
      </c>
      <c r="R306" s="225">
        <f>Q306*H306</f>
        <v>0.57016999999999995</v>
      </c>
      <c r="S306" s="225">
        <v>0</v>
      </c>
      <c r="T306" s="22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7" t="s">
        <v>213</v>
      </c>
      <c r="AT306" s="227" t="s">
        <v>127</v>
      </c>
      <c r="AU306" s="227" t="s">
        <v>85</v>
      </c>
      <c r="AY306" s="17" t="s">
        <v>125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7" t="s">
        <v>81</v>
      </c>
      <c r="BK306" s="228">
        <f>ROUND(I306*H306,2)</f>
        <v>0</v>
      </c>
      <c r="BL306" s="17" t="s">
        <v>213</v>
      </c>
      <c r="BM306" s="227" t="s">
        <v>374</v>
      </c>
    </row>
    <row r="307" s="14" customFormat="1">
      <c r="A307" s="14"/>
      <c r="B307" s="240"/>
      <c r="C307" s="241"/>
      <c r="D307" s="231" t="s">
        <v>133</v>
      </c>
      <c r="E307" s="242" t="s">
        <v>1</v>
      </c>
      <c r="F307" s="243" t="s">
        <v>375</v>
      </c>
      <c r="G307" s="241"/>
      <c r="H307" s="244">
        <v>170.19999999999999</v>
      </c>
      <c r="I307" s="245"/>
      <c r="J307" s="241"/>
      <c r="K307" s="241"/>
      <c r="L307" s="246"/>
      <c r="M307" s="247"/>
      <c r="N307" s="248"/>
      <c r="O307" s="248"/>
      <c r="P307" s="248"/>
      <c r="Q307" s="248"/>
      <c r="R307" s="248"/>
      <c r="S307" s="248"/>
      <c r="T307" s="24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0" t="s">
        <v>133</v>
      </c>
      <c r="AU307" s="250" t="s">
        <v>85</v>
      </c>
      <c r="AV307" s="14" t="s">
        <v>85</v>
      </c>
      <c r="AW307" s="14" t="s">
        <v>32</v>
      </c>
      <c r="AX307" s="14" t="s">
        <v>81</v>
      </c>
      <c r="AY307" s="250" t="s">
        <v>125</v>
      </c>
    </row>
    <row r="308" s="2" customFormat="1" ht="37.8" customHeight="1">
      <c r="A308" s="38"/>
      <c r="B308" s="39"/>
      <c r="C308" s="215" t="s">
        <v>376</v>
      </c>
      <c r="D308" s="215" t="s">
        <v>127</v>
      </c>
      <c r="E308" s="216" t="s">
        <v>377</v>
      </c>
      <c r="F308" s="217" t="s">
        <v>378</v>
      </c>
      <c r="G308" s="218" t="s">
        <v>155</v>
      </c>
      <c r="H308" s="219">
        <v>183.47999999999999</v>
      </c>
      <c r="I308" s="220"/>
      <c r="J308" s="221">
        <f>ROUND(I308*H308,2)</f>
        <v>0</v>
      </c>
      <c r="K308" s="222"/>
      <c r="L308" s="44"/>
      <c r="M308" s="223" t="s">
        <v>1</v>
      </c>
      <c r="N308" s="224" t="s">
        <v>41</v>
      </c>
      <c r="O308" s="91"/>
      <c r="P308" s="225">
        <f>O308*H308</f>
        <v>0</v>
      </c>
      <c r="Q308" s="225">
        <v>0.0039699999999999996</v>
      </c>
      <c r="R308" s="225">
        <f>Q308*H308</f>
        <v>0.72841559999999983</v>
      </c>
      <c r="S308" s="225">
        <v>0</v>
      </c>
      <c r="T308" s="22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7" t="s">
        <v>213</v>
      </c>
      <c r="AT308" s="227" t="s">
        <v>127</v>
      </c>
      <c r="AU308" s="227" t="s">
        <v>85</v>
      </c>
      <c r="AY308" s="17" t="s">
        <v>125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17" t="s">
        <v>81</v>
      </c>
      <c r="BK308" s="228">
        <f>ROUND(I308*H308,2)</f>
        <v>0</v>
      </c>
      <c r="BL308" s="17" t="s">
        <v>213</v>
      </c>
      <c r="BM308" s="227" t="s">
        <v>379</v>
      </c>
    </row>
    <row r="309" s="14" customFormat="1">
      <c r="A309" s="14"/>
      <c r="B309" s="240"/>
      <c r="C309" s="241"/>
      <c r="D309" s="231" t="s">
        <v>133</v>
      </c>
      <c r="E309" s="242" t="s">
        <v>1</v>
      </c>
      <c r="F309" s="243" t="s">
        <v>380</v>
      </c>
      <c r="G309" s="241"/>
      <c r="H309" s="244">
        <v>43.064999999999998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0" t="s">
        <v>133</v>
      </c>
      <c r="AU309" s="250" t="s">
        <v>85</v>
      </c>
      <c r="AV309" s="14" t="s">
        <v>85</v>
      </c>
      <c r="AW309" s="14" t="s">
        <v>32</v>
      </c>
      <c r="AX309" s="14" t="s">
        <v>76</v>
      </c>
      <c r="AY309" s="250" t="s">
        <v>125</v>
      </c>
    </row>
    <row r="310" s="14" customFormat="1">
      <c r="A310" s="14"/>
      <c r="B310" s="240"/>
      <c r="C310" s="241"/>
      <c r="D310" s="231" t="s">
        <v>133</v>
      </c>
      <c r="E310" s="242" t="s">
        <v>1</v>
      </c>
      <c r="F310" s="243" t="s">
        <v>381</v>
      </c>
      <c r="G310" s="241"/>
      <c r="H310" s="244">
        <v>140.41499999999999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0" t="s">
        <v>133</v>
      </c>
      <c r="AU310" s="250" t="s">
        <v>85</v>
      </c>
      <c r="AV310" s="14" t="s">
        <v>85</v>
      </c>
      <c r="AW310" s="14" t="s">
        <v>32</v>
      </c>
      <c r="AX310" s="14" t="s">
        <v>76</v>
      </c>
      <c r="AY310" s="250" t="s">
        <v>125</v>
      </c>
    </row>
    <row r="311" s="15" customFormat="1">
      <c r="A311" s="15"/>
      <c r="B311" s="251"/>
      <c r="C311" s="252"/>
      <c r="D311" s="231" t="s">
        <v>133</v>
      </c>
      <c r="E311" s="253" t="s">
        <v>1</v>
      </c>
      <c r="F311" s="254" t="s">
        <v>167</v>
      </c>
      <c r="G311" s="252"/>
      <c r="H311" s="255">
        <v>183.47999999999999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1" t="s">
        <v>133</v>
      </c>
      <c r="AU311" s="261" t="s">
        <v>85</v>
      </c>
      <c r="AV311" s="15" t="s">
        <v>131</v>
      </c>
      <c r="AW311" s="15" t="s">
        <v>32</v>
      </c>
      <c r="AX311" s="15" t="s">
        <v>81</v>
      </c>
      <c r="AY311" s="261" t="s">
        <v>125</v>
      </c>
    </row>
    <row r="312" s="2" customFormat="1" ht="24.15" customHeight="1">
      <c r="A312" s="38"/>
      <c r="B312" s="39"/>
      <c r="C312" s="215" t="s">
        <v>382</v>
      </c>
      <c r="D312" s="215" t="s">
        <v>127</v>
      </c>
      <c r="E312" s="216" t="s">
        <v>383</v>
      </c>
      <c r="F312" s="217" t="s">
        <v>384</v>
      </c>
      <c r="G312" s="218" t="s">
        <v>147</v>
      </c>
      <c r="H312" s="219">
        <v>36.82</v>
      </c>
      <c r="I312" s="220"/>
      <c r="J312" s="221">
        <f>ROUND(I312*H312,2)</f>
        <v>0</v>
      </c>
      <c r="K312" s="222"/>
      <c r="L312" s="44"/>
      <c r="M312" s="223" t="s">
        <v>1</v>
      </c>
      <c r="N312" s="224" t="s">
        <v>41</v>
      </c>
      <c r="O312" s="91"/>
      <c r="P312" s="225">
        <f>O312*H312</f>
        <v>0</v>
      </c>
      <c r="Q312" s="225">
        <v>0.00087000000000000001</v>
      </c>
      <c r="R312" s="225">
        <f>Q312*H312</f>
        <v>0.032033400000000004</v>
      </c>
      <c r="S312" s="225">
        <v>0</v>
      </c>
      <c r="T312" s="22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7" t="s">
        <v>213</v>
      </c>
      <c r="AT312" s="227" t="s">
        <v>127</v>
      </c>
      <c r="AU312" s="227" t="s">
        <v>85</v>
      </c>
      <c r="AY312" s="17" t="s">
        <v>125</v>
      </c>
      <c r="BE312" s="228">
        <f>IF(N312="základní",J312,0)</f>
        <v>0</v>
      </c>
      <c r="BF312" s="228">
        <f>IF(N312="snížená",J312,0)</f>
        <v>0</v>
      </c>
      <c r="BG312" s="228">
        <f>IF(N312="zákl. přenesená",J312,0)</f>
        <v>0</v>
      </c>
      <c r="BH312" s="228">
        <f>IF(N312="sníž. přenesená",J312,0)</f>
        <v>0</v>
      </c>
      <c r="BI312" s="228">
        <f>IF(N312="nulová",J312,0)</f>
        <v>0</v>
      </c>
      <c r="BJ312" s="17" t="s">
        <v>81</v>
      </c>
      <c r="BK312" s="228">
        <f>ROUND(I312*H312,2)</f>
        <v>0</v>
      </c>
      <c r="BL312" s="17" t="s">
        <v>213</v>
      </c>
      <c r="BM312" s="227" t="s">
        <v>385</v>
      </c>
    </row>
    <row r="313" s="14" customFormat="1">
      <c r="A313" s="14"/>
      <c r="B313" s="240"/>
      <c r="C313" s="241"/>
      <c r="D313" s="231" t="s">
        <v>133</v>
      </c>
      <c r="E313" s="242" t="s">
        <v>1</v>
      </c>
      <c r="F313" s="243" t="s">
        <v>386</v>
      </c>
      <c r="G313" s="241"/>
      <c r="H313" s="244">
        <v>20.09</v>
      </c>
      <c r="I313" s="245"/>
      <c r="J313" s="241"/>
      <c r="K313" s="241"/>
      <c r="L313" s="246"/>
      <c r="M313" s="247"/>
      <c r="N313" s="248"/>
      <c r="O313" s="248"/>
      <c r="P313" s="248"/>
      <c r="Q313" s="248"/>
      <c r="R313" s="248"/>
      <c r="S313" s="248"/>
      <c r="T313" s="24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0" t="s">
        <v>133</v>
      </c>
      <c r="AU313" s="250" t="s">
        <v>85</v>
      </c>
      <c r="AV313" s="14" t="s">
        <v>85</v>
      </c>
      <c r="AW313" s="14" t="s">
        <v>32</v>
      </c>
      <c r="AX313" s="14" t="s">
        <v>76</v>
      </c>
      <c r="AY313" s="250" t="s">
        <v>125</v>
      </c>
    </row>
    <row r="314" s="14" customFormat="1">
      <c r="A314" s="14"/>
      <c r="B314" s="240"/>
      <c r="C314" s="241"/>
      <c r="D314" s="231" t="s">
        <v>133</v>
      </c>
      <c r="E314" s="242" t="s">
        <v>1</v>
      </c>
      <c r="F314" s="243" t="s">
        <v>387</v>
      </c>
      <c r="G314" s="241"/>
      <c r="H314" s="244">
        <v>2.0600000000000001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0" t="s">
        <v>133</v>
      </c>
      <c r="AU314" s="250" t="s">
        <v>85</v>
      </c>
      <c r="AV314" s="14" t="s">
        <v>85</v>
      </c>
      <c r="AW314" s="14" t="s">
        <v>32</v>
      </c>
      <c r="AX314" s="14" t="s">
        <v>76</v>
      </c>
      <c r="AY314" s="250" t="s">
        <v>125</v>
      </c>
    </row>
    <row r="315" s="14" customFormat="1">
      <c r="A315" s="14"/>
      <c r="B315" s="240"/>
      <c r="C315" s="241"/>
      <c r="D315" s="231" t="s">
        <v>133</v>
      </c>
      <c r="E315" s="242" t="s">
        <v>1</v>
      </c>
      <c r="F315" s="243" t="s">
        <v>388</v>
      </c>
      <c r="G315" s="241"/>
      <c r="H315" s="244">
        <v>14.67</v>
      </c>
      <c r="I315" s="245"/>
      <c r="J315" s="241"/>
      <c r="K315" s="241"/>
      <c r="L315" s="246"/>
      <c r="M315" s="247"/>
      <c r="N315" s="248"/>
      <c r="O315" s="248"/>
      <c r="P315" s="248"/>
      <c r="Q315" s="248"/>
      <c r="R315" s="248"/>
      <c r="S315" s="248"/>
      <c r="T315" s="24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0" t="s">
        <v>133</v>
      </c>
      <c r="AU315" s="250" t="s">
        <v>85</v>
      </c>
      <c r="AV315" s="14" t="s">
        <v>85</v>
      </c>
      <c r="AW315" s="14" t="s">
        <v>32</v>
      </c>
      <c r="AX315" s="14" t="s">
        <v>76</v>
      </c>
      <c r="AY315" s="250" t="s">
        <v>125</v>
      </c>
    </row>
    <row r="316" s="15" customFormat="1">
      <c r="A316" s="15"/>
      <c r="B316" s="251"/>
      <c r="C316" s="252"/>
      <c r="D316" s="231" t="s">
        <v>133</v>
      </c>
      <c r="E316" s="253" t="s">
        <v>1</v>
      </c>
      <c r="F316" s="254" t="s">
        <v>167</v>
      </c>
      <c r="G316" s="252"/>
      <c r="H316" s="255">
        <v>36.82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1" t="s">
        <v>133</v>
      </c>
      <c r="AU316" s="261" t="s">
        <v>85</v>
      </c>
      <c r="AV316" s="15" t="s">
        <v>131</v>
      </c>
      <c r="AW316" s="15" t="s">
        <v>32</v>
      </c>
      <c r="AX316" s="15" t="s">
        <v>81</v>
      </c>
      <c r="AY316" s="261" t="s">
        <v>125</v>
      </c>
    </row>
    <row r="317" s="2" customFormat="1" ht="24.15" customHeight="1">
      <c r="A317" s="38"/>
      <c r="B317" s="39"/>
      <c r="C317" s="215" t="s">
        <v>389</v>
      </c>
      <c r="D317" s="215" t="s">
        <v>127</v>
      </c>
      <c r="E317" s="216" t="s">
        <v>390</v>
      </c>
      <c r="F317" s="217" t="s">
        <v>391</v>
      </c>
      <c r="G317" s="218" t="s">
        <v>147</v>
      </c>
      <c r="H317" s="219">
        <v>79.209999999999994</v>
      </c>
      <c r="I317" s="220"/>
      <c r="J317" s="221">
        <f>ROUND(I317*H317,2)</f>
        <v>0</v>
      </c>
      <c r="K317" s="222"/>
      <c r="L317" s="44"/>
      <c r="M317" s="223" t="s">
        <v>1</v>
      </c>
      <c r="N317" s="224" t="s">
        <v>41</v>
      </c>
      <c r="O317" s="91"/>
      <c r="P317" s="225">
        <f>O317*H317</f>
        <v>0</v>
      </c>
      <c r="Q317" s="225">
        <v>0.00108</v>
      </c>
      <c r="R317" s="225">
        <f>Q317*H317</f>
        <v>0.085546799999999992</v>
      </c>
      <c r="S317" s="225">
        <v>0</v>
      </c>
      <c r="T317" s="22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7" t="s">
        <v>213</v>
      </c>
      <c r="AT317" s="227" t="s">
        <v>127</v>
      </c>
      <c r="AU317" s="227" t="s">
        <v>85</v>
      </c>
      <c r="AY317" s="17" t="s">
        <v>125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7" t="s">
        <v>81</v>
      </c>
      <c r="BK317" s="228">
        <f>ROUND(I317*H317,2)</f>
        <v>0</v>
      </c>
      <c r="BL317" s="17" t="s">
        <v>213</v>
      </c>
      <c r="BM317" s="227" t="s">
        <v>392</v>
      </c>
    </row>
    <row r="318" s="14" customFormat="1">
      <c r="A318" s="14"/>
      <c r="B318" s="240"/>
      <c r="C318" s="241"/>
      <c r="D318" s="231" t="s">
        <v>133</v>
      </c>
      <c r="E318" s="242" t="s">
        <v>1</v>
      </c>
      <c r="F318" s="243" t="s">
        <v>393</v>
      </c>
      <c r="G318" s="241"/>
      <c r="H318" s="244">
        <v>8.0999999999999996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133</v>
      </c>
      <c r="AU318" s="250" t="s">
        <v>85</v>
      </c>
      <c r="AV318" s="14" t="s">
        <v>85</v>
      </c>
      <c r="AW318" s="14" t="s">
        <v>32</v>
      </c>
      <c r="AX318" s="14" t="s">
        <v>76</v>
      </c>
      <c r="AY318" s="250" t="s">
        <v>125</v>
      </c>
    </row>
    <row r="319" s="14" customFormat="1">
      <c r="A319" s="14"/>
      <c r="B319" s="240"/>
      <c r="C319" s="241"/>
      <c r="D319" s="231" t="s">
        <v>133</v>
      </c>
      <c r="E319" s="242" t="s">
        <v>1</v>
      </c>
      <c r="F319" s="243" t="s">
        <v>394</v>
      </c>
      <c r="G319" s="241"/>
      <c r="H319" s="244">
        <v>2.46</v>
      </c>
      <c r="I319" s="245"/>
      <c r="J319" s="241"/>
      <c r="K319" s="241"/>
      <c r="L319" s="246"/>
      <c r="M319" s="247"/>
      <c r="N319" s="248"/>
      <c r="O319" s="248"/>
      <c r="P319" s="248"/>
      <c r="Q319" s="248"/>
      <c r="R319" s="248"/>
      <c r="S319" s="248"/>
      <c r="T319" s="24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0" t="s">
        <v>133</v>
      </c>
      <c r="AU319" s="250" t="s">
        <v>85</v>
      </c>
      <c r="AV319" s="14" t="s">
        <v>85</v>
      </c>
      <c r="AW319" s="14" t="s">
        <v>32</v>
      </c>
      <c r="AX319" s="14" t="s">
        <v>76</v>
      </c>
      <c r="AY319" s="250" t="s">
        <v>125</v>
      </c>
    </row>
    <row r="320" s="14" customFormat="1">
      <c r="A320" s="14"/>
      <c r="B320" s="240"/>
      <c r="C320" s="241"/>
      <c r="D320" s="231" t="s">
        <v>133</v>
      </c>
      <c r="E320" s="242" t="s">
        <v>1</v>
      </c>
      <c r="F320" s="243" t="s">
        <v>395</v>
      </c>
      <c r="G320" s="241"/>
      <c r="H320" s="244">
        <v>45.369999999999997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0" t="s">
        <v>133</v>
      </c>
      <c r="AU320" s="250" t="s">
        <v>85</v>
      </c>
      <c r="AV320" s="14" t="s">
        <v>85</v>
      </c>
      <c r="AW320" s="14" t="s">
        <v>32</v>
      </c>
      <c r="AX320" s="14" t="s">
        <v>76</v>
      </c>
      <c r="AY320" s="250" t="s">
        <v>125</v>
      </c>
    </row>
    <row r="321" s="14" customFormat="1">
      <c r="A321" s="14"/>
      <c r="B321" s="240"/>
      <c r="C321" s="241"/>
      <c r="D321" s="231" t="s">
        <v>133</v>
      </c>
      <c r="E321" s="242" t="s">
        <v>1</v>
      </c>
      <c r="F321" s="243" t="s">
        <v>396</v>
      </c>
      <c r="G321" s="241"/>
      <c r="H321" s="244">
        <v>23.280000000000001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0" t="s">
        <v>133</v>
      </c>
      <c r="AU321" s="250" t="s">
        <v>85</v>
      </c>
      <c r="AV321" s="14" t="s">
        <v>85</v>
      </c>
      <c r="AW321" s="14" t="s">
        <v>32</v>
      </c>
      <c r="AX321" s="14" t="s">
        <v>76</v>
      </c>
      <c r="AY321" s="250" t="s">
        <v>125</v>
      </c>
    </row>
    <row r="322" s="15" customFormat="1">
      <c r="A322" s="15"/>
      <c r="B322" s="251"/>
      <c r="C322" s="252"/>
      <c r="D322" s="231" t="s">
        <v>133</v>
      </c>
      <c r="E322" s="253" t="s">
        <v>1</v>
      </c>
      <c r="F322" s="254" t="s">
        <v>167</v>
      </c>
      <c r="G322" s="252"/>
      <c r="H322" s="255">
        <v>79.209999999999994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1" t="s">
        <v>133</v>
      </c>
      <c r="AU322" s="261" t="s">
        <v>85</v>
      </c>
      <c r="AV322" s="15" t="s">
        <v>131</v>
      </c>
      <c r="AW322" s="15" t="s">
        <v>32</v>
      </c>
      <c r="AX322" s="15" t="s">
        <v>81</v>
      </c>
      <c r="AY322" s="261" t="s">
        <v>125</v>
      </c>
    </row>
    <row r="323" s="2" customFormat="1" ht="24.15" customHeight="1">
      <c r="A323" s="38"/>
      <c r="B323" s="39"/>
      <c r="C323" s="215" t="s">
        <v>397</v>
      </c>
      <c r="D323" s="215" t="s">
        <v>127</v>
      </c>
      <c r="E323" s="216" t="s">
        <v>398</v>
      </c>
      <c r="F323" s="217" t="s">
        <v>399</v>
      </c>
      <c r="G323" s="218" t="s">
        <v>147</v>
      </c>
      <c r="H323" s="219">
        <v>36.82</v>
      </c>
      <c r="I323" s="220"/>
      <c r="J323" s="221">
        <f>ROUND(I323*H323,2)</f>
        <v>0</v>
      </c>
      <c r="K323" s="222"/>
      <c r="L323" s="44"/>
      <c r="M323" s="223" t="s">
        <v>1</v>
      </c>
      <c r="N323" s="224" t="s">
        <v>41</v>
      </c>
      <c r="O323" s="91"/>
      <c r="P323" s="225">
        <f>O323*H323</f>
        <v>0</v>
      </c>
      <c r="Q323" s="225">
        <v>0.0017099999999999999</v>
      </c>
      <c r="R323" s="225">
        <f>Q323*H323</f>
        <v>0.062962199999999996</v>
      </c>
      <c r="S323" s="225">
        <v>0</v>
      </c>
      <c r="T323" s="22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7" t="s">
        <v>213</v>
      </c>
      <c r="AT323" s="227" t="s">
        <v>127</v>
      </c>
      <c r="AU323" s="227" t="s">
        <v>85</v>
      </c>
      <c r="AY323" s="17" t="s">
        <v>125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7" t="s">
        <v>81</v>
      </c>
      <c r="BK323" s="228">
        <f>ROUND(I323*H323,2)</f>
        <v>0</v>
      </c>
      <c r="BL323" s="17" t="s">
        <v>213</v>
      </c>
      <c r="BM323" s="227" t="s">
        <v>400</v>
      </c>
    </row>
    <row r="324" s="14" customFormat="1">
      <c r="A324" s="14"/>
      <c r="B324" s="240"/>
      <c r="C324" s="241"/>
      <c r="D324" s="231" t="s">
        <v>133</v>
      </c>
      <c r="E324" s="242" t="s">
        <v>1</v>
      </c>
      <c r="F324" s="243" t="s">
        <v>401</v>
      </c>
      <c r="G324" s="241"/>
      <c r="H324" s="244">
        <v>30.100000000000001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133</v>
      </c>
      <c r="AU324" s="250" t="s">
        <v>85</v>
      </c>
      <c r="AV324" s="14" t="s">
        <v>85</v>
      </c>
      <c r="AW324" s="14" t="s">
        <v>32</v>
      </c>
      <c r="AX324" s="14" t="s">
        <v>76</v>
      </c>
      <c r="AY324" s="250" t="s">
        <v>125</v>
      </c>
    </row>
    <row r="325" s="14" customFormat="1">
      <c r="A325" s="14"/>
      <c r="B325" s="240"/>
      <c r="C325" s="241"/>
      <c r="D325" s="231" t="s">
        <v>133</v>
      </c>
      <c r="E325" s="242" t="s">
        <v>1</v>
      </c>
      <c r="F325" s="243" t="s">
        <v>402</v>
      </c>
      <c r="G325" s="241"/>
      <c r="H325" s="244">
        <v>6.7199999999999998</v>
      </c>
      <c r="I325" s="245"/>
      <c r="J325" s="241"/>
      <c r="K325" s="241"/>
      <c r="L325" s="246"/>
      <c r="M325" s="247"/>
      <c r="N325" s="248"/>
      <c r="O325" s="248"/>
      <c r="P325" s="248"/>
      <c r="Q325" s="248"/>
      <c r="R325" s="248"/>
      <c r="S325" s="248"/>
      <c r="T325" s="24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0" t="s">
        <v>133</v>
      </c>
      <c r="AU325" s="250" t="s">
        <v>85</v>
      </c>
      <c r="AV325" s="14" t="s">
        <v>85</v>
      </c>
      <c r="AW325" s="14" t="s">
        <v>32</v>
      </c>
      <c r="AX325" s="14" t="s">
        <v>76</v>
      </c>
      <c r="AY325" s="250" t="s">
        <v>125</v>
      </c>
    </row>
    <row r="326" s="15" customFormat="1">
      <c r="A326" s="15"/>
      <c r="B326" s="251"/>
      <c r="C326" s="252"/>
      <c r="D326" s="231" t="s">
        <v>133</v>
      </c>
      <c r="E326" s="253" t="s">
        <v>1</v>
      </c>
      <c r="F326" s="254" t="s">
        <v>167</v>
      </c>
      <c r="G326" s="252"/>
      <c r="H326" s="255">
        <v>36.82</v>
      </c>
      <c r="I326" s="256"/>
      <c r="J326" s="252"/>
      <c r="K326" s="252"/>
      <c r="L326" s="257"/>
      <c r="M326" s="258"/>
      <c r="N326" s="259"/>
      <c r="O326" s="259"/>
      <c r="P326" s="259"/>
      <c r="Q326" s="259"/>
      <c r="R326" s="259"/>
      <c r="S326" s="259"/>
      <c r="T326" s="26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1" t="s">
        <v>133</v>
      </c>
      <c r="AU326" s="261" t="s">
        <v>85</v>
      </c>
      <c r="AV326" s="15" t="s">
        <v>131</v>
      </c>
      <c r="AW326" s="15" t="s">
        <v>32</v>
      </c>
      <c r="AX326" s="15" t="s">
        <v>81</v>
      </c>
      <c r="AY326" s="261" t="s">
        <v>125</v>
      </c>
    </row>
    <row r="327" s="2" customFormat="1" ht="24.15" customHeight="1">
      <c r="A327" s="38"/>
      <c r="B327" s="39"/>
      <c r="C327" s="215" t="s">
        <v>403</v>
      </c>
      <c r="D327" s="215" t="s">
        <v>127</v>
      </c>
      <c r="E327" s="216" t="s">
        <v>404</v>
      </c>
      <c r="F327" s="217" t="s">
        <v>405</v>
      </c>
      <c r="G327" s="218" t="s">
        <v>306</v>
      </c>
      <c r="H327" s="273"/>
      <c r="I327" s="220"/>
      <c r="J327" s="221">
        <f>ROUND(I327*H327,2)</f>
        <v>0</v>
      </c>
      <c r="K327" s="222"/>
      <c r="L327" s="44"/>
      <c r="M327" s="223" t="s">
        <v>1</v>
      </c>
      <c r="N327" s="224" t="s">
        <v>41</v>
      </c>
      <c r="O327" s="91"/>
      <c r="P327" s="225">
        <f>O327*H327</f>
        <v>0</v>
      </c>
      <c r="Q327" s="225">
        <v>0</v>
      </c>
      <c r="R327" s="225">
        <f>Q327*H327</f>
        <v>0</v>
      </c>
      <c r="S327" s="225">
        <v>0</v>
      </c>
      <c r="T327" s="22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7" t="s">
        <v>213</v>
      </c>
      <c r="AT327" s="227" t="s">
        <v>127</v>
      </c>
      <c r="AU327" s="227" t="s">
        <v>85</v>
      </c>
      <c r="AY327" s="17" t="s">
        <v>125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17" t="s">
        <v>81</v>
      </c>
      <c r="BK327" s="228">
        <f>ROUND(I327*H327,2)</f>
        <v>0</v>
      </c>
      <c r="BL327" s="17" t="s">
        <v>213</v>
      </c>
      <c r="BM327" s="227" t="s">
        <v>406</v>
      </c>
    </row>
    <row r="328" s="12" customFormat="1" ht="22.8" customHeight="1">
      <c r="A328" s="12"/>
      <c r="B328" s="199"/>
      <c r="C328" s="200"/>
      <c r="D328" s="201" t="s">
        <v>75</v>
      </c>
      <c r="E328" s="213" t="s">
        <v>407</v>
      </c>
      <c r="F328" s="213" t="s">
        <v>408</v>
      </c>
      <c r="G328" s="200"/>
      <c r="H328" s="200"/>
      <c r="I328" s="203"/>
      <c r="J328" s="214">
        <f>BK328</f>
        <v>0</v>
      </c>
      <c r="K328" s="200"/>
      <c r="L328" s="205"/>
      <c r="M328" s="206"/>
      <c r="N328" s="207"/>
      <c r="O328" s="207"/>
      <c r="P328" s="208">
        <f>SUM(P329:P330)</f>
        <v>0</v>
      </c>
      <c r="Q328" s="207"/>
      <c r="R328" s="208">
        <f>SUM(R329:R330)</f>
        <v>0</v>
      </c>
      <c r="S328" s="207"/>
      <c r="T328" s="209">
        <f>SUM(T329:T330)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10" t="s">
        <v>85</v>
      </c>
      <c r="AT328" s="211" t="s">
        <v>75</v>
      </c>
      <c r="AU328" s="211" t="s">
        <v>81</v>
      </c>
      <c r="AY328" s="210" t="s">
        <v>125</v>
      </c>
      <c r="BK328" s="212">
        <f>SUM(BK329:BK330)</f>
        <v>0</v>
      </c>
    </row>
    <row r="329" s="2" customFormat="1" ht="24.15" customHeight="1">
      <c r="A329" s="38"/>
      <c r="B329" s="39"/>
      <c r="C329" s="215" t="s">
        <v>409</v>
      </c>
      <c r="D329" s="215" t="s">
        <v>127</v>
      </c>
      <c r="E329" s="216" t="s">
        <v>410</v>
      </c>
      <c r="F329" s="217" t="s">
        <v>411</v>
      </c>
      <c r="G329" s="218" t="s">
        <v>412</v>
      </c>
      <c r="H329" s="219">
        <v>42</v>
      </c>
      <c r="I329" s="220"/>
      <c r="J329" s="221">
        <f>ROUND(I329*H329,2)</f>
        <v>0</v>
      </c>
      <c r="K329" s="222"/>
      <c r="L329" s="44"/>
      <c r="M329" s="223" t="s">
        <v>1</v>
      </c>
      <c r="N329" s="224" t="s">
        <v>41</v>
      </c>
      <c r="O329" s="91"/>
      <c r="P329" s="225">
        <f>O329*H329</f>
        <v>0</v>
      </c>
      <c r="Q329" s="225">
        <v>0</v>
      </c>
      <c r="R329" s="225">
        <f>Q329*H329</f>
        <v>0</v>
      </c>
      <c r="S329" s="225">
        <v>0</v>
      </c>
      <c r="T329" s="22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7" t="s">
        <v>213</v>
      </c>
      <c r="AT329" s="227" t="s">
        <v>127</v>
      </c>
      <c r="AU329" s="227" t="s">
        <v>85</v>
      </c>
      <c r="AY329" s="17" t="s">
        <v>125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17" t="s">
        <v>81</v>
      </c>
      <c r="BK329" s="228">
        <f>ROUND(I329*H329,2)</f>
        <v>0</v>
      </c>
      <c r="BL329" s="17" t="s">
        <v>213</v>
      </c>
      <c r="BM329" s="227" t="s">
        <v>413</v>
      </c>
    </row>
    <row r="330" s="2" customFormat="1" ht="24.15" customHeight="1">
      <c r="A330" s="38"/>
      <c r="B330" s="39"/>
      <c r="C330" s="215" t="s">
        <v>414</v>
      </c>
      <c r="D330" s="215" t="s">
        <v>127</v>
      </c>
      <c r="E330" s="216" t="s">
        <v>415</v>
      </c>
      <c r="F330" s="217" t="s">
        <v>416</v>
      </c>
      <c r="G330" s="218" t="s">
        <v>412</v>
      </c>
      <c r="H330" s="219">
        <v>4</v>
      </c>
      <c r="I330" s="220"/>
      <c r="J330" s="221">
        <f>ROUND(I330*H330,2)</f>
        <v>0</v>
      </c>
      <c r="K330" s="222"/>
      <c r="L330" s="44"/>
      <c r="M330" s="223" t="s">
        <v>1</v>
      </c>
      <c r="N330" s="224" t="s">
        <v>41</v>
      </c>
      <c r="O330" s="91"/>
      <c r="P330" s="225">
        <f>O330*H330</f>
        <v>0</v>
      </c>
      <c r="Q330" s="225">
        <v>0</v>
      </c>
      <c r="R330" s="225">
        <f>Q330*H330</f>
        <v>0</v>
      </c>
      <c r="S330" s="225">
        <v>0</v>
      </c>
      <c r="T330" s="22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7" t="s">
        <v>213</v>
      </c>
      <c r="AT330" s="227" t="s">
        <v>127</v>
      </c>
      <c r="AU330" s="227" t="s">
        <v>85</v>
      </c>
      <c r="AY330" s="17" t="s">
        <v>125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7" t="s">
        <v>81</v>
      </c>
      <c r="BK330" s="228">
        <f>ROUND(I330*H330,2)</f>
        <v>0</v>
      </c>
      <c r="BL330" s="17" t="s">
        <v>213</v>
      </c>
      <c r="BM330" s="227" t="s">
        <v>417</v>
      </c>
    </row>
    <row r="331" s="12" customFormat="1" ht="25.92" customHeight="1">
      <c r="A331" s="12"/>
      <c r="B331" s="199"/>
      <c r="C331" s="200"/>
      <c r="D331" s="201" t="s">
        <v>75</v>
      </c>
      <c r="E331" s="202" t="s">
        <v>418</v>
      </c>
      <c r="F331" s="202" t="s">
        <v>419</v>
      </c>
      <c r="G331" s="200"/>
      <c r="H331" s="200"/>
      <c r="I331" s="203"/>
      <c r="J331" s="204">
        <f>BK331</f>
        <v>0</v>
      </c>
      <c r="K331" s="200"/>
      <c r="L331" s="205"/>
      <c r="M331" s="206"/>
      <c r="N331" s="207"/>
      <c r="O331" s="207"/>
      <c r="P331" s="208">
        <f>P332+P334+P338</f>
        <v>0</v>
      </c>
      <c r="Q331" s="207"/>
      <c r="R331" s="208">
        <f>R332+R334+R338</f>
        <v>0</v>
      </c>
      <c r="S331" s="207"/>
      <c r="T331" s="209">
        <f>T332+T334+T338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0" t="s">
        <v>152</v>
      </c>
      <c r="AT331" s="211" t="s">
        <v>75</v>
      </c>
      <c r="AU331" s="211" t="s">
        <v>76</v>
      </c>
      <c r="AY331" s="210" t="s">
        <v>125</v>
      </c>
      <c r="BK331" s="212">
        <f>BK332+BK334+BK338</f>
        <v>0</v>
      </c>
    </row>
    <row r="332" s="12" customFormat="1" ht="22.8" customHeight="1">
      <c r="A332" s="12"/>
      <c r="B332" s="199"/>
      <c r="C332" s="200"/>
      <c r="D332" s="201" t="s">
        <v>75</v>
      </c>
      <c r="E332" s="213" t="s">
        <v>420</v>
      </c>
      <c r="F332" s="213" t="s">
        <v>421</v>
      </c>
      <c r="G332" s="200"/>
      <c r="H332" s="200"/>
      <c r="I332" s="203"/>
      <c r="J332" s="214">
        <f>BK332</f>
        <v>0</v>
      </c>
      <c r="K332" s="200"/>
      <c r="L332" s="205"/>
      <c r="M332" s="206"/>
      <c r="N332" s="207"/>
      <c r="O332" s="207"/>
      <c r="P332" s="208">
        <f>P333</f>
        <v>0</v>
      </c>
      <c r="Q332" s="207"/>
      <c r="R332" s="208">
        <f>R333</f>
        <v>0</v>
      </c>
      <c r="S332" s="207"/>
      <c r="T332" s="209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0" t="s">
        <v>152</v>
      </c>
      <c r="AT332" s="211" t="s">
        <v>75</v>
      </c>
      <c r="AU332" s="211" t="s">
        <v>81</v>
      </c>
      <c r="AY332" s="210" t="s">
        <v>125</v>
      </c>
      <c r="BK332" s="212">
        <f>BK333</f>
        <v>0</v>
      </c>
    </row>
    <row r="333" s="2" customFormat="1" ht="24.15" customHeight="1">
      <c r="A333" s="38"/>
      <c r="B333" s="39"/>
      <c r="C333" s="215" t="s">
        <v>422</v>
      </c>
      <c r="D333" s="215" t="s">
        <v>127</v>
      </c>
      <c r="E333" s="216" t="s">
        <v>423</v>
      </c>
      <c r="F333" s="217" t="s">
        <v>424</v>
      </c>
      <c r="G333" s="218" t="s">
        <v>425</v>
      </c>
      <c r="H333" s="219">
        <v>1</v>
      </c>
      <c r="I333" s="220"/>
      <c r="J333" s="221">
        <f>ROUND(I333*H333,2)</f>
        <v>0</v>
      </c>
      <c r="K333" s="222"/>
      <c r="L333" s="44"/>
      <c r="M333" s="223" t="s">
        <v>1</v>
      </c>
      <c r="N333" s="224" t="s">
        <v>41</v>
      </c>
      <c r="O333" s="91"/>
      <c r="P333" s="225">
        <f>O333*H333</f>
        <v>0</v>
      </c>
      <c r="Q333" s="225">
        <v>0</v>
      </c>
      <c r="R333" s="225">
        <f>Q333*H333</f>
        <v>0</v>
      </c>
      <c r="S333" s="225">
        <v>0</v>
      </c>
      <c r="T333" s="22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7" t="s">
        <v>426</v>
      </c>
      <c r="AT333" s="227" t="s">
        <v>127</v>
      </c>
      <c r="AU333" s="227" t="s">
        <v>85</v>
      </c>
      <c r="AY333" s="17" t="s">
        <v>125</v>
      </c>
      <c r="BE333" s="228">
        <f>IF(N333="základní",J333,0)</f>
        <v>0</v>
      </c>
      <c r="BF333" s="228">
        <f>IF(N333="snížená",J333,0)</f>
        <v>0</v>
      </c>
      <c r="BG333" s="228">
        <f>IF(N333="zákl. přenesená",J333,0)</f>
        <v>0</v>
      </c>
      <c r="BH333" s="228">
        <f>IF(N333="sníž. přenesená",J333,0)</f>
        <v>0</v>
      </c>
      <c r="BI333" s="228">
        <f>IF(N333="nulová",J333,0)</f>
        <v>0</v>
      </c>
      <c r="BJ333" s="17" t="s">
        <v>81</v>
      </c>
      <c r="BK333" s="228">
        <f>ROUND(I333*H333,2)</f>
        <v>0</v>
      </c>
      <c r="BL333" s="17" t="s">
        <v>426</v>
      </c>
      <c r="BM333" s="227" t="s">
        <v>427</v>
      </c>
    </row>
    <row r="334" s="12" customFormat="1" ht="22.8" customHeight="1">
      <c r="A334" s="12"/>
      <c r="B334" s="199"/>
      <c r="C334" s="200"/>
      <c r="D334" s="201" t="s">
        <v>75</v>
      </c>
      <c r="E334" s="213" t="s">
        <v>428</v>
      </c>
      <c r="F334" s="213" t="s">
        <v>429</v>
      </c>
      <c r="G334" s="200"/>
      <c r="H334" s="200"/>
      <c r="I334" s="203"/>
      <c r="J334" s="214">
        <f>BK334</f>
        <v>0</v>
      </c>
      <c r="K334" s="200"/>
      <c r="L334" s="205"/>
      <c r="M334" s="206"/>
      <c r="N334" s="207"/>
      <c r="O334" s="207"/>
      <c r="P334" s="208">
        <f>SUM(P335:P337)</f>
        <v>0</v>
      </c>
      <c r="Q334" s="207"/>
      <c r="R334" s="208">
        <f>SUM(R335:R337)</f>
        <v>0</v>
      </c>
      <c r="S334" s="207"/>
      <c r="T334" s="209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0" t="s">
        <v>152</v>
      </c>
      <c r="AT334" s="211" t="s">
        <v>75</v>
      </c>
      <c r="AU334" s="211" t="s">
        <v>81</v>
      </c>
      <c r="AY334" s="210" t="s">
        <v>125</v>
      </c>
      <c r="BK334" s="212">
        <f>SUM(BK335:BK337)</f>
        <v>0</v>
      </c>
    </row>
    <row r="335" s="2" customFormat="1" ht="37.8" customHeight="1">
      <c r="A335" s="38"/>
      <c r="B335" s="39"/>
      <c r="C335" s="215" t="s">
        <v>430</v>
      </c>
      <c r="D335" s="215" t="s">
        <v>127</v>
      </c>
      <c r="E335" s="216" t="s">
        <v>431</v>
      </c>
      <c r="F335" s="217" t="s">
        <v>432</v>
      </c>
      <c r="G335" s="218" t="s">
        <v>425</v>
      </c>
      <c r="H335" s="219">
        <v>1</v>
      </c>
      <c r="I335" s="220"/>
      <c r="J335" s="221">
        <f>ROUND(I335*H335,2)</f>
        <v>0</v>
      </c>
      <c r="K335" s="222"/>
      <c r="L335" s="44"/>
      <c r="M335" s="223" t="s">
        <v>1</v>
      </c>
      <c r="N335" s="224" t="s">
        <v>41</v>
      </c>
      <c r="O335" s="91"/>
      <c r="P335" s="225">
        <f>O335*H335</f>
        <v>0</v>
      </c>
      <c r="Q335" s="225">
        <v>0</v>
      </c>
      <c r="R335" s="225">
        <f>Q335*H335</f>
        <v>0</v>
      </c>
      <c r="S335" s="225">
        <v>0</v>
      </c>
      <c r="T335" s="22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7" t="s">
        <v>426</v>
      </c>
      <c r="AT335" s="227" t="s">
        <v>127</v>
      </c>
      <c r="AU335" s="227" t="s">
        <v>85</v>
      </c>
      <c r="AY335" s="17" t="s">
        <v>125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7" t="s">
        <v>81</v>
      </c>
      <c r="BK335" s="228">
        <f>ROUND(I335*H335,2)</f>
        <v>0</v>
      </c>
      <c r="BL335" s="17" t="s">
        <v>426</v>
      </c>
      <c r="BM335" s="227" t="s">
        <v>433</v>
      </c>
    </row>
    <row r="336" s="2" customFormat="1" ht="33" customHeight="1">
      <c r="A336" s="38"/>
      <c r="B336" s="39"/>
      <c r="C336" s="215" t="s">
        <v>434</v>
      </c>
      <c r="D336" s="215" t="s">
        <v>127</v>
      </c>
      <c r="E336" s="216" t="s">
        <v>435</v>
      </c>
      <c r="F336" s="217" t="s">
        <v>436</v>
      </c>
      <c r="G336" s="218" t="s">
        <v>425</v>
      </c>
      <c r="H336" s="219">
        <v>1</v>
      </c>
      <c r="I336" s="220"/>
      <c r="J336" s="221">
        <f>ROUND(I336*H336,2)</f>
        <v>0</v>
      </c>
      <c r="K336" s="222"/>
      <c r="L336" s="44"/>
      <c r="M336" s="223" t="s">
        <v>1</v>
      </c>
      <c r="N336" s="224" t="s">
        <v>41</v>
      </c>
      <c r="O336" s="91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7" t="s">
        <v>426</v>
      </c>
      <c r="AT336" s="227" t="s">
        <v>127</v>
      </c>
      <c r="AU336" s="227" t="s">
        <v>85</v>
      </c>
      <c r="AY336" s="17" t="s">
        <v>125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7" t="s">
        <v>81</v>
      </c>
      <c r="BK336" s="228">
        <f>ROUND(I336*H336,2)</f>
        <v>0</v>
      </c>
      <c r="BL336" s="17" t="s">
        <v>426</v>
      </c>
      <c r="BM336" s="227" t="s">
        <v>437</v>
      </c>
    </row>
    <row r="337" s="2" customFormat="1" ht="16.5" customHeight="1">
      <c r="A337" s="38"/>
      <c r="B337" s="39"/>
      <c r="C337" s="215" t="s">
        <v>438</v>
      </c>
      <c r="D337" s="215" t="s">
        <v>127</v>
      </c>
      <c r="E337" s="216" t="s">
        <v>439</v>
      </c>
      <c r="F337" s="217" t="s">
        <v>440</v>
      </c>
      <c r="G337" s="218" t="s">
        <v>425</v>
      </c>
      <c r="H337" s="219">
        <v>1</v>
      </c>
      <c r="I337" s="220"/>
      <c r="J337" s="221">
        <f>ROUND(I337*H337,2)</f>
        <v>0</v>
      </c>
      <c r="K337" s="222"/>
      <c r="L337" s="44"/>
      <c r="M337" s="223" t="s">
        <v>1</v>
      </c>
      <c r="N337" s="224" t="s">
        <v>41</v>
      </c>
      <c r="O337" s="91"/>
      <c r="P337" s="225">
        <f>O337*H337</f>
        <v>0</v>
      </c>
      <c r="Q337" s="225">
        <v>0</v>
      </c>
      <c r="R337" s="225">
        <f>Q337*H337</f>
        <v>0</v>
      </c>
      <c r="S337" s="225">
        <v>0</v>
      </c>
      <c r="T337" s="22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7" t="s">
        <v>426</v>
      </c>
      <c r="AT337" s="227" t="s">
        <v>127</v>
      </c>
      <c r="AU337" s="227" t="s">
        <v>85</v>
      </c>
      <c r="AY337" s="17" t="s">
        <v>125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7" t="s">
        <v>81</v>
      </c>
      <c r="BK337" s="228">
        <f>ROUND(I337*H337,2)</f>
        <v>0</v>
      </c>
      <c r="BL337" s="17" t="s">
        <v>426</v>
      </c>
      <c r="BM337" s="227" t="s">
        <v>441</v>
      </c>
    </row>
    <row r="338" s="12" customFormat="1" ht="22.8" customHeight="1">
      <c r="A338" s="12"/>
      <c r="B338" s="199"/>
      <c r="C338" s="200"/>
      <c r="D338" s="201" t="s">
        <v>75</v>
      </c>
      <c r="E338" s="213" t="s">
        <v>442</v>
      </c>
      <c r="F338" s="213" t="s">
        <v>443</v>
      </c>
      <c r="G338" s="200"/>
      <c r="H338" s="200"/>
      <c r="I338" s="203"/>
      <c r="J338" s="214">
        <f>BK338</f>
        <v>0</v>
      </c>
      <c r="K338" s="200"/>
      <c r="L338" s="205"/>
      <c r="M338" s="206"/>
      <c r="N338" s="207"/>
      <c r="O338" s="207"/>
      <c r="P338" s="208">
        <f>SUM(P339:P348)</f>
        <v>0</v>
      </c>
      <c r="Q338" s="207"/>
      <c r="R338" s="208">
        <f>SUM(R339:R348)</f>
        <v>0</v>
      </c>
      <c r="S338" s="207"/>
      <c r="T338" s="209">
        <f>SUM(T339:T348)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0" t="s">
        <v>152</v>
      </c>
      <c r="AT338" s="211" t="s">
        <v>75</v>
      </c>
      <c r="AU338" s="211" t="s">
        <v>81</v>
      </c>
      <c r="AY338" s="210" t="s">
        <v>125</v>
      </c>
      <c r="BK338" s="212">
        <f>SUM(BK339:BK348)</f>
        <v>0</v>
      </c>
    </row>
    <row r="339" s="2" customFormat="1" ht="66.75" customHeight="1">
      <c r="A339" s="38"/>
      <c r="B339" s="39"/>
      <c r="C339" s="215" t="s">
        <v>444</v>
      </c>
      <c r="D339" s="215" t="s">
        <v>127</v>
      </c>
      <c r="E339" s="216" t="s">
        <v>445</v>
      </c>
      <c r="F339" s="217" t="s">
        <v>446</v>
      </c>
      <c r="G339" s="218" t="s">
        <v>425</v>
      </c>
      <c r="H339" s="219">
        <v>1</v>
      </c>
      <c r="I339" s="220"/>
      <c r="J339" s="221">
        <f>ROUND(I339*H339,2)</f>
        <v>0</v>
      </c>
      <c r="K339" s="222"/>
      <c r="L339" s="44"/>
      <c r="M339" s="223" t="s">
        <v>1</v>
      </c>
      <c r="N339" s="224" t="s">
        <v>41</v>
      </c>
      <c r="O339" s="91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7" t="s">
        <v>426</v>
      </c>
      <c r="AT339" s="227" t="s">
        <v>127</v>
      </c>
      <c r="AU339" s="227" t="s">
        <v>85</v>
      </c>
      <c r="AY339" s="17" t="s">
        <v>125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17" t="s">
        <v>81</v>
      </c>
      <c r="BK339" s="228">
        <f>ROUND(I339*H339,2)</f>
        <v>0</v>
      </c>
      <c r="BL339" s="17" t="s">
        <v>426</v>
      </c>
      <c r="BM339" s="227" t="s">
        <v>447</v>
      </c>
    </row>
    <row r="340" s="2" customFormat="1" ht="62.7" customHeight="1">
      <c r="A340" s="38"/>
      <c r="B340" s="39"/>
      <c r="C340" s="215" t="s">
        <v>448</v>
      </c>
      <c r="D340" s="215" t="s">
        <v>127</v>
      </c>
      <c r="E340" s="216" t="s">
        <v>449</v>
      </c>
      <c r="F340" s="217" t="s">
        <v>450</v>
      </c>
      <c r="G340" s="218" t="s">
        <v>425</v>
      </c>
      <c r="H340" s="219">
        <v>1</v>
      </c>
      <c r="I340" s="220"/>
      <c r="J340" s="221">
        <f>ROUND(I340*H340,2)</f>
        <v>0</v>
      </c>
      <c r="K340" s="222"/>
      <c r="L340" s="44"/>
      <c r="M340" s="223" t="s">
        <v>1</v>
      </c>
      <c r="N340" s="224" t="s">
        <v>41</v>
      </c>
      <c r="O340" s="91"/>
      <c r="P340" s="225">
        <f>O340*H340</f>
        <v>0</v>
      </c>
      <c r="Q340" s="225">
        <v>0</v>
      </c>
      <c r="R340" s="225">
        <f>Q340*H340</f>
        <v>0</v>
      </c>
      <c r="S340" s="225">
        <v>0</v>
      </c>
      <c r="T340" s="22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7" t="s">
        <v>426</v>
      </c>
      <c r="AT340" s="227" t="s">
        <v>127</v>
      </c>
      <c r="AU340" s="227" t="s">
        <v>85</v>
      </c>
      <c r="AY340" s="17" t="s">
        <v>125</v>
      </c>
      <c r="BE340" s="228">
        <f>IF(N340="základní",J340,0)</f>
        <v>0</v>
      </c>
      <c r="BF340" s="228">
        <f>IF(N340="snížená",J340,0)</f>
        <v>0</v>
      </c>
      <c r="BG340" s="228">
        <f>IF(N340="zákl. přenesená",J340,0)</f>
        <v>0</v>
      </c>
      <c r="BH340" s="228">
        <f>IF(N340="sníž. přenesená",J340,0)</f>
        <v>0</v>
      </c>
      <c r="BI340" s="228">
        <f>IF(N340="nulová",J340,0)</f>
        <v>0</v>
      </c>
      <c r="BJ340" s="17" t="s">
        <v>81</v>
      </c>
      <c r="BK340" s="228">
        <f>ROUND(I340*H340,2)</f>
        <v>0</v>
      </c>
      <c r="BL340" s="17" t="s">
        <v>426</v>
      </c>
      <c r="BM340" s="227" t="s">
        <v>451</v>
      </c>
    </row>
    <row r="341" s="2" customFormat="1" ht="33" customHeight="1">
      <c r="A341" s="38"/>
      <c r="B341" s="39"/>
      <c r="C341" s="215" t="s">
        <v>452</v>
      </c>
      <c r="D341" s="215" t="s">
        <v>127</v>
      </c>
      <c r="E341" s="216" t="s">
        <v>453</v>
      </c>
      <c r="F341" s="217" t="s">
        <v>454</v>
      </c>
      <c r="G341" s="218" t="s">
        <v>425</v>
      </c>
      <c r="H341" s="219">
        <v>1</v>
      </c>
      <c r="I341" s="220"/>
      <c r="J341" s="221">
        <f>ROUND(I341*H341,2)</f>
        <v>0</v>
      </c>
      <c r="K341" s="222"/>
      <c r="L341" s="44"/>
      <c r="M341" s="223" t="s">
        <v>1</v>
      </c>
      <c r="N341" s="224" t="s">
        <v>41</v>
      </c>
      <c r="O341" s="91"/>
      <c r="P341" s="225">
        <f>O341*H341</f>
        <v>0</v>
      </c>
      <c r="Q341" s="225">
        <v>0</v>
      </c>
      <c r="R341" s="225">
        <f>Q341*H341</f>
        <v>0</v>
      </c>
      <c r="S341" s="225">
        <v>0</v>
      </c>
      <c r="T341" s="22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7" t="s">
        <v>426</v>
      </c>
      <c r="AT341" s="227" t="s">
        <v>127</v>
      </c>
      <c r="AU341" s="227" t="s">
        <v>85</v>
      </c>
      <c r="AY341" s="17" t="s">
        <v>125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7" t="s">
        <v>81</v>
      </c>
      <c r="BK341" s="228">
        <f>ROUND(I341*H341,2)</f>
        <v>0</v>
      </c>
      <c r="BL341" s="17" t="s">
        <v>426</v>
      </c>
      <c r="BM341" s="227" t="s">
        <v>455</v>
      </c>
    </row>
    <row r="342" s="2" customFormat="1" ht="37.8" customHeight="1">
      <c r="A342" s="38"/>
      <c r="B342" s="39"/>
      <c r="C342" s="215" t="s">
        <v>456</v>
      </c>
      <c r="D342" s="215" t="s">
        <v>127</v>
      </c>
      <c r="E342" s="216" t="s">
        <v>457</v>
      </c>
      <c r="F342" s="217" t="s">
        <v>458</v>
      </c>
      <c r="G342" s="218" t="s">
        <v>425</v>
      </c>
      <c r="H342" s="219">
        <v>1</v>
      </c>
      <c r="I342" s="220"/>
      <c r="J342" s="221">
        <f>ROUND(I342*H342,2)</f>
        <v>0</v>
      </c>
      <c r="K342" s="222"/>
      <c r="L342" s="44"/>
      <c r="M342" s="223" t="s">
        <v>1</v>
      </c>
      <c r="N342" s="224" t="s">
        <v>41</v>
      </c>
      <c r="O342" s="91"/>
      <c r="P342" s="225">
        <f>O342*H342</f>
        <v>0</v>
      </c>
      <c r="Q342" s="225">
        <v>0</v>
      </c>
      <c r="R342" s="225">
        <f>Q342*H342</f>
        <v>0</v>
      </c>
      <c r="S342" s="225">
        <v>0</v>
      </c>
      <c r="T342" s="22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7" t="s">
        <v>426</v>
      </c>
      <c r="AT342" s="227" t="s">
        <v>127</v>
      </c>
      <c r="AU342" s="227" t="s">
        <v>85</v>
      </c>
      <c r="AY342" s="17" t="s">
        <v>125</v>
      </c>
      <c r="BE342" s="228">
        <f>IF(N342="základní",J342,0)</f>
        <v>0</v>
      </c>
      <c r="BF342" s="228">
        <f>IF(N342="snížená",J342,0)</f>
        <v>0</v>
      </c>
      <c r="BG342" s="228">
        <f>IF(N342="zákl. přenesená",J342,0)</f>
        <v>0</v>
      </c>
      <c r="BH342" s="228">
        <f>IF(N342="sníž. přenesená",J342,0)</f>
        <v>0</v>
      </c>
      <c r="BI342" s="228">
        <f>IF(N342="nulová",J342,0)</f>
        <v>0</v>
      </c>
      <c r="BJ342" s="17" t="s">
        <v>81</v>
      </c>
      <c r="BK342" s="228">
        <f>ROUND(I342*H342,2)</f>
        <v>0</v>
      </c>
      <c r="BL342" s="17" t="s">
        <v>426</v>
      </c>
      <c r="BM342" s="227" t="s">
        <v>459</v>
      </c>
    </row>
    <row r="343" s="2" customFormat="1" ht="66.75" customHeight="1">
      <c r="A343" s="38"/>
      <c r="B343" s="39"/>
      <c r="C343" s="215" t="s">
        <v>460</v>
      </c>
      <c r="D343" s="215" t="s">
        <v>127</v>
      </c>
      <c r="E343" s="216" t="s">
        <v>461</v>
      </c>
      <c r="F343" s="217" t="s">
        <v>462</v>
      </c>
      <c r="G343" s="218" t="s">
        <v>425</v>
      </c>
      <c r="H343" s="219">
        <v>1</v>
      </c>
      <c r="I343" s="220"/>
      <c r="J343" s="221">
        <f>ROUND(I343*H343,2)</f>
        <v>0</v>
      </c>
      <c r="K343" s="222"/>
      <c r="L343" s="44"/>
      <c r="M343" s="223" t="s">
        <v>1</v>
      </c>
      <c r="N343" s="224" t="s">
        <v>41</v>
      </c>
      <c r="O343" s="91"/>
      <c r="P343" s="225">
        <f>O343*H343</f>
        <v>0</v>
      </c>
      <c r="Q343" s="225">
        <v>0</v>
      </c>
      <c r="R343" s="225">
        <f>Q343*H343</f>
        <v>0</v>
      </c>
      <c r="S343" s="225">
        <v>0</v>
      </c>
      <c r="T343" s="22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7" t="s">
        <v>426</v>
      </c>
      <c r="AT343" s="227" t="s">
        <v>127</v>
      </c>
      <c r="AU343" s="227" t="s">
        <v>85</v>
      </c>
      <c r="AY343" s="17" t="s">
        <v>125</v>
      </c>
      <c r="BE343" s="228">
        <f>IF(N343="základní",J343,0)</f>
        <v>0</v>
      </c>
      <c r="BF343" s="228">
        <f>IF(N343="snížená",J343,0)</f>
        <v>0</v>
      </c>
      <c r="BG343" s="228">
        <f>IF(N343="zákl. přenesená",J343,0)</f>
        <v>0</v>
      </c>
      <c r="BH343" s="228">
        <f>IF(N343="sníž. přenesená",J343,0)</f>
        <v>0</v>
      </c>
      <c r="BI343" s="228">
        <f>IF(N343="nulová",J343,0)</f>
        <v>0</v>
      </c>
      <c r="BJ343" s="17" t="s">
        <v>81</v>
      </c>
      <c r="BK343" s="228">
        <f>ROUND(I343*H343,2)</f>
        <v>0</v>
      </c>
      <c r="BL343" s="17" t="s">
        <v>426</v>
      </c>
      <c r="BM343" s="227" t="s">
        <v>463</v>
      </c>
    </row>
    <row r="344" s="2" customFormat="1" ht="49.05" customHeight="1">
      <c r="A344" s="38"/>
      <c r="B344" s="39"/>
      <c r="C344" s="215" t="s">
        <v>464</v>
      </c>
      <c r="D344" s="215" t="s">
        <v>127</v>
      </c>
      <c r="E344" s="216" t="s">
        <v>465</v>
      </c>
      <c r="F344" s="217" t="s">
        <v>466</v>
      </c>
      <c r="G344" s="218" t="s">
        <v>425</v>
      </c>
      <c r="H344" s="219">
        <v>1</v>
      </c>
      <c r="I344" s="220"/>
      <c r="J344" s="221">
        <f>ROUND(I344*H344,2)</f>
        <v>0</v>
      </c>
      <c r="K344" s="222"/>
      <c r="L344" s="44"/>
      <c r="M344" s="223" t="s">
        <v>1</v>
      </c>
      <c r="N344" s="224" t="s">
        <v>41</v>
      </c>
      <c r="O344" s="91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7" t="s">
        <v>426</v>
      </c>
      <c r="AT344" s="227" t="s">
        <v>127</v>
      </c>
      <c r="AU344" s="227" t="s">
        <v>85</v>
      </c>
      <c r="AY344" s="17" t="s">
        <v>125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7" t="s">
        <v>81</v>
      </c>
      <c r="BK344" s="228">
        <f>ROUND(I344*H344,2)</f>
        <v>0</v>
      </c>
      <c r="BL344" s="17" t="s">
        <v>426</v>
      </c>
      <c r="BM344" s="227" t="s">
        <v>467</v>
      </c>
    </row>
    <row r="345" s="2" customFormat="1" ht="44.25" customHeight="1">
      <c r="A345" s="38"/>
      <c r="B345" s="39"/>
      <c r="C345" s="215" t="s">
        <v>468</v>
      </c>
      <c r="D345" s="215" t="s">
        <v>127</v>
      </c>
      <c r="E345" s="216" t="s">
        <v>469</v>
      </c>
      <c r="F345" s="217" t="s">
        <v>470</v>
      </c>
      <c r="G345" s="218" t="s">
        <v>425</v>
      </c>
      <c r="H345" s="219">
        <v>1</v>
      </c>
      <c r="I345" s="220"/>
      <c r="J345" s="221">
        <f>ROUND(I345*H345,2)</f>
        <v>0</v>
      </c>
      <c r="K345" s="222"/>
      <c r="L345" s="44"/>
      <c r="M345" s="223" t="s">
        <v>1</v>
      </c>
      <c r="N345" s="224" t="s">
        <v>41</v>
      </c>
      <c r="O345" s="91"/>
      <c r="P345" s="225">
        <f>O345*H345</f>
        <v>0</v>
      </c>
      <c r="Q345" s="225">
        <v>0</v>
      </c>
      <c r="R345" s="225">
        <f>Q345*H345</f>
        <v>0</v>
      </c>
      <c r="S345" s="225">
        <v>0</v>
      </c>
      <c r="T345" s="22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7" t="s">
        <v>426</v>
      </c>
      <c r="AT345" s="227" t="s">
        <v>127</v>
      </c>
      <c r="AU345" s="227" t="s">
        <v>85</v>
      </c>
      <c r="AY345" s="17" t="s">
        <v>125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7" t="s">
        <v>81</v>
      </c>
      <c r="BK345" s="228">
        <f>ROUND(I345*H345,2)</f>
        <v>0</v>
      </c>
      <c r="BL345" s="17" t="s">
        <v>426</v>
      </c>
      <c r="BM345" s="227" t="s">
        <v>471</v>
      </c>
    </row>
    <row r="346" s="2" customFormat="1" ht="44.25" customHeight="1">
      <c r="A346" s="38"/>
      <c r="B346" s="39"/>
      <c r="C346" s="215" t="s">
        <v>472</v>
      </c>
      <c r="D346" s="215" t="s">
        <v>127</v>
      </c>
      <c r="E346" s="216" t="s">
        <v>473</v>
      </c>
      <c r="F346" s="217" t="s">
        <v>474</v>
      </c>
      <c r="G346" s="218" t="s">
        <v>425</v>
      </c>
      <c r="H346" s="219">
        <v>1</v>
      </c>
      <c r="I346" s="220"/>
      <c r="J346" s="221">
        <f>ROUND(I346*H346,2)</f>
        <v>0</v>
      </c>
      <c r="K346" s="222"/>
      <c r="L346" s="44"/>
      <c r="M346" s="223" t="s">
        <v>1</v>
      </c>
      <c r="N346" s="224" t="s">
        <v>41</v>
      </c>
      <c r="O346" s="91"/>
      <c r="P346" s="225">
        <f>O346*H346</f>
        <v>0</v>
      </c>
      <c r="Q346" s="225">
        <v>0</v>
      </c>
      <c r="R346" s="225">
        <f>Q346*H346</f>
        <v>0</v>
      </c>
      <c r="S346" s="225">
        <v>0</v>
      </c>
      <c r="T346" s="22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7" t="s">
        <v>426</v>
      </c>
      <c r="AT346" s="227" t="s">
        <v>127</v>
      </c>
      <c r="AU346" s="227" t="s">
        <v>85</v>
      </c>
      <c r="AY346" s="17" t="s">
        <v>125</v>
      </c>
      <c r="BE346" s="228">
        <f>IF(N346="základní",J346,0)</f>
        <v>0</v>
      </c>
      <c r="BF346" s="228">
        <f>IF(N346="snížená",J346,0)</f>
        <v>0</v>
      </c>
      <c r="BG346" s="228">
        <f>IF(N346="zákl. přenesená",J346,0)</f>
        <v>0</v>
      </c>
      <c r="BH346" s="228">
        <f>IF(N346="sníž. přenesená",J346,0)</f>
        <v>0</v>
      </c>
      <c r="BI346" s="228">
        <f>IF(N346="nulová",J346,0)</f>
        <v>0</v>
      </c>
      <c r="BJ346" s="17" t="s">
        <v>81</v>
      </c>
      <c r="BK346" s="228">
        <f>ROUND(I346*H346,2)</f>
        <v>0</v>
      </c>
      <c r="BL346" s="17" t="s">
        <v>426</v>
      </c>
      <c r="BM346" s="227" t="s">
        <v>475</v>
      </c>
    </row>
    <row r="347" s="2" customFormat="1" ht="37.8" customHeight="1">
      <c r="A347" s="38"/>
      <c r="B347" s="39"/>
      <c r="C347" s="215" t="s">
        <v>476</v>
      </c>
      <c r="D347" s="215" t="s">
        <v>127</v>
      </c>
      <c r="E347" s="216" t="s">
        <v>477</v>
      </c>
      <c r="F347" s="217" t="s">
        <v>478</v>
      </c>
      <c r="G347" s="218" t="s">
        <v>425</v>
      </c>
      <c r="H347" s="219">
        <v>1</v>
      </c>
      <c r="I347" s="220"/>
      <c r="J347" s="221">
        <f>ROUND(I347*H347,2)</f>
        <v>0</v>
      </c>
      <c r="K347" s="222"/>
      <c r="L347" s="44"/>
      <c r="M347" s="223" t="s">
        <v>1</v>
      </c>
      <c r="N347" s="224" t="s">
        <v>41</v>
      </c>
      <c r="O347" s="91"/>
      <c r="P347" s="225">
        <f>O347*H347</f>
        <v>0</v>
      </c>
      <c r="Q347" s="225">
        <v>0</v>
      </c>
      <c r="R347" s="225">
        <f>Q347*H347</f>
        <v>0</v>
      </c>
      <c r="S347" s="225">
        <v>0</v>
      </c>
      <c r="T347" s="22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7" t="s">
        <v>426</v>
      </c>
      <c r="AT347" s="227" t="s">
        <v>127</v>
      </c>
      <c r="AU347" s="227" t="s">
        <v>85</v>
      </c>
      <c r="AY347" s="17" t="s">
        <v>125</v>
      </c>
      <c r="BE347" s="228">
        <f>IF(N347="základní",J347,0)</f>
        <v>0</v>
      </c>
      <c r="BF347" s="228">
        <f>IF(N347="snížená",J347,0)</f>
        <v>0</v>
      </c>
      <c r="BG347" s="228">
        <f>IF(N347="zákl. přenesená",J347,0)</f>
        <v>0</v>
      </c>
      <c r="BH347" s="228">
        <f>IF(N347="sníž. přenesená",J347,0)</f>
        <v>0</v>
      </c>
      <c r="BI347" s="228">
        <f>IF(N347="nulová",J347,0)</f>
        <v>0</v>
      </c>
      <c r="BJ347" s="17" t="s">
        <v>81</v>
      </c>
      <c r="BK347" s="228">
        <f>ROUND(I347*H347,2)</f>
        <v>0</v>
      </c>
      <c r="BL347" s="17" t="s">
        <v>426</v>
      </c>
      <c r="BM347" s="227" t="s">
        <v>479</v>
      </c>
    </row>
    <row r="348" s="2" customFormat="1" ht="49.05" customHeight="1">
      <c r="A348" s="38"/>
      <c r="B348" s="39"/>
      <c r="C348" s="215" t="s">
        <v>480</v>
      </c>
      <c r="D348" s="215" t="s">
        <v>127</v>
      </c>
      <c r="E348" s="216" t="s">
        <v>481</v>
      </c>
      <c r="F348" s="217" t="s">
        <v>482</v>
      </c>
      <c r="G348" s="218" t="s">
        <v>425</v>
      </c>
      <c r="H348" s="219">
        <v>1</v>
      </c>
      <c r="I348" s="220"/>
      <c r="J348" s="221">
        <f>ROUND(I348*H348,2)</f>
        <v>0</v>
      </c>
      <c r="K348" s="222"/>
      <c r="L348" s="44"/>
      <c r="M348" s="274" t="s">
        <v>1</v>
      </c>
      <c r="N348" s="275" t="s">
        <v>41</v>
      </c>
      <c r="O348" s="276"/>
      <c r="P348" s="277">
        <f>O348*H348</f>
        <v>0</v>
      </c>
      <c r="Q348" s="277">
        <v>0</v>
      </c>
      <c r="R348" s="277">
        <f>Q348*H348</f>
        <v>0</v>
      </c>
      <c r="S348" s="277">
        <v>0</v>
      </c>
      <c r="T348" s="27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7" t="s">
        <v>426</v>
      </c>
      <c r="AT348" s="227" t="s">
        <v>127</v>
      </c>
      <c r="AU348" s="227" t="s">
        <v>85</v>
      </c>
      <c r="AY348" s="17" t="s">
        <v>125</v>
      </c>
      <c r="BE348" s="228">
        <f>IF(N348="základní",J348,0)</f>
        <v>0</v>
      </c>
      <c r="BF348" s="228">
        <f>IF(N348="snížená",J348,0)</f>
        <v>0</v>
      </c>
      <c r="BG348" s="228">
        <f>IF(N348="zákl. přenesená",J348,0)</f>
        <v>0</v>
      </c>
      <c r="BH348" s="228">
        <f>IF(N348="sníž. přenesená",J348,0)</f>
        <v>0</v>
      </c>
      <c r="BI348" s="228">
        <f>IF(N348="nulová",J348,0)</f>
        <v>0</v>
      </c>
      <c r="BJ348" s="17" t="s">
        <v>81</v>
      </c>
      <c r="BK348" s="228">
        <f>ROUND(I348*H348,2)</f>
        <v>0</v>
      </c>
      <c r="BL348" s="17" t="s">
        <v>426</v>
      </c>
      <c r="BM348" s="227" t="s">
        <v>483</v>
      </c>
    </row>
    <row r="349" s="2" customFormat="1" ht="6.96" customHeight="1">
      <c r="A349" s="38"/>
      <c r="B349" s="66"/>
      <c r="C349" s="67"/>
      <c r="D349" s="67"/>
      <c r="E349" s="67"/>
      <c r="F349" s="67"/>
      <c r="G349" s="67"/>
      <c r="H349" s="67"/>
      <c r="I349" s="67"/>
      <c r="J349" s="67"/>
      <c r="K349" s="67"/>
      <c r="L349" s="44"/>
      <c r="M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</row>
  </sheetData>
  <sheetProtection sheet="1" autoFilter="0" formatColumns="0" formatRows="0" objects="1" scenarios="1" spinCount="100000" saltValue="kS3WZ6ncWje3BD72izy0cJ9xe8oGfw3m5C/sP4cetNFTf8wsfT328n0GxN0+cPBO5UtBS5fadPS4+3qmUVDMRg==" hashValue="CZNqUWiH0ZUOjMn1kz3KuBiAKUZ2TCIQGfiztWNv30MWTMVCLBS+iTCtXEapBuhZjUxpZFwl+8upufZIncA/Lw==" algorithmName="SHA-512" password="DDAD"/>
  <autoFilter ref="C131:K348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DESKTOP-A370O65\coude</dc:creator>
  <cp:lastModifiedBy>DESKTOP-A370O65\coude</cp:lastModifiedBy>
  <dcterms:created xsi:type="dcterms:W3CDTF">2023-03-28T12:45:48Z</dcterms:created>
  <dcterms:modified xsi:type="dcterms:W3CDTF">2023-03-28T12:45:51Z</dcterms:modified>
</cp:coreProperties>
</file>