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4\III.kat\OPRAVA STŘEŠNÍHO PLÁŠTĚ OBJEKTU HAVLÍČKOVA 7_ZNOJMO\"/>
    </mc:Choice>
  </mc:AlternateContent>
  <xr:revisionPtr revIDLastSave="0" documentId="8_{7013A6BA-C579-4AF9-A4F1-5734742B97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01 2019_24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2019_24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2019_24 Pol'!$A$1:$G$159</definedName>
    <definedName name="_xlnm.Print_Area" localSheetId="0">Stavba!$A$1:$J$62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I49" i="1" s="1"/>
  <c r="G11" i="12"/>
  <c r="G13" i="12"/>
  <c r="G15" i="12"/>
  <c r="G18" i="12"/>
  <c r="G24" i="12"/>
  <c r="G30" i="12"/>
  <c r="G33" i="12"/>
  <c r="G35" i="12"/>
  <c r="G37" i="12"/>
  <c r="G39" i="12"/>
  <c r="G41" i="12"/>
  <c r="G43" i="12"/>
  <c r="G45" i="12"/>
  <c r="G46" i="12"/>
  <c r="G47" i="12"/>
  <c r="G48" i="12"/>
  <c r="G50" i="12"/>
  <c r="G53" i="12"/>
  <c r="G55" i="12"/>
  <c r="G57" i="12"/>
  <c r="G64" i="12"/>
  <c r="I55" i="1" s="1"/>
  <c r="G66" i="12"/>
  <c r="G67" i="12"/>
  <c r="G69" i="12"/>
  <c r="G71" i="12"/>
  <c r="G72" i="12"/>
  <c r="G74" i="12"/>
  <c r="G76" i="12"/>
  <c r="G78" i="12"/>
  <c r="G80" i="12"/>
  <c r="G82" i="12"/>
  <c r="G84" i="12"/>
  <c r="G86" i="12"/>
  <c r="G88" i="12"/>
  <c r="G90" i="12"/>
  <c r="G91" i="12"/>
  <c r="G93" i="12"/>
  <c r="G95" i="12"/>
  <c r="G98" i="12"/>
  <c r="G100" i="12"/>
  <c r="G102" i="12"/>
  <c r="G104" i="12"/>
  <c r="G107" i="12"/>
  <c r="G109" i="12"/>
  <c r="G111" i="12"/>
  <c r="G113" i="12"/>
  <c r="G114" i="12"/>
  <c r="G116" i="12"/>
  <c r="G118" i="12"/>
  <c r="G119" i="12"/>
  <c r="G121" i="12"/>
  <c r="G122" i="12"/>
  <c r="G124" i="12"/>
  <c r="G126" i="12"/>
  <c r="I59" i="1" s="1"/>
  <c r="G138" i="12"/>
  <c r="G139" i="12"/>
  <c r="G140" i="12"/>
  <c r="G141" i="12"/>
  <c r="G142" i="12"/>
  <c r="G143" i="12"/>
  <c r="G144" i="12"/>
  <c r="G145" i="12"/>
  <c r="G147" i="12"/>
  <c r="F41" i="1"/>
  <c r="I19" i="1"/>
  <c r="I18" i="1"/>
  <c r="J28" i="1"/>
  <c r="J26" i="1"/>
  <c r="G38" i="1"/>
  <c r="F38" i="1"/>
  <c r="J23" i="1"/>
  <c r="J24" i="1"/>
  <c r="J25" i="1"/>
  <c r="J27" i="1"/>
  <c r="E24" i="1"/>
  <c r="E26" i="1"/>
  <c r="I52" i="1" l="1"/>
  <c r="I54" i="1"/>
  <c r="I60" i="1"/>
  <c r="I58" i="1"/>
  <c r="I56" i="1"/>
  <c r="I51" i="1"/>
  <c r="F39" i="1"/>
  <c r="F40" i="1"/>
  <c r="I61" i="1"/>
  <c r="I20" i="1" s="1"/>
  <c r="I53" i="1"/>
  <c r="I50" i="1"/>
  <c r="I57" i="1"/>
  <c r="I17" i="1" l="1"/>
  <c r="I16" i="1"/>
  <c r="I62" i="1"/>
  <c r="J61" i="1" s="1"/>
  <c r="F42" i="1"/>
  <c r="G149" i="12"/>
  <c r="G41" i="1"/>
  <c r="H41" i="1" s="1"/>
  <c r="I41" i="1" s="1"/>
  <c r="G40" i="1"/>
  <c r="G39" i="1"/>
  <c r="G42" i="1" s="1"/>
  <c r="A25" i="1" s="1"/>
  <c r="H40" i="1"/>
  <c r="I40" i="1" s="1"/>
  <c r="I21" i="1" l="1"/>
  <c r="J54" i="1"/>
  <c r="J56" i="1"/>
  <c r="J53" i="1"/>
  <c r="J50" i="1"/>
  <c r="J60" i="1"/>
  <c r="J51" i="1"/>
  <c r="J57" i="1"/>
  <c r="J49" i="1"/>
  <c r="J52" i="1"/>
  <c r="J55" i="1"/>
  <c r="J58" i="1"/>
  <c r="J59" i="1"/>
  <c r="A23" i="1"/>
  <c r="G28" i="1"/>
  <c r="A26" i="1"/>
  <c r="G26" i="1"/>
  <c r="H39" i="1"/>
  <c r="J62" i="1" l="1"/>
  <c r="I39" i="1"/>
  <c r="I42" i="1" s="1"/>
  <c r="H42" i="1"/>
  <c r="A24" i="1"/>
  <c r="G24" i="1"/>
  <c r="A27" i="1" s="1"/>
  <c r="A29" i="1" s="1"/>
  <c r="G29" i="1" s="1"/>
  <c r="G27" i="1" s="1"/>
  <c r="J41" i="1" l="1"/>
  <c r="J39" i="1"/>
  <c r="J42" i="1" s="1"/>
  <c r="J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<sst xmlns="http://schemas.openxmlformats.org/spreadsheetml/2006/main" count="425" uniqueCount="272">
  <si>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</si>
  <si>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</si>
  <si>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</si>
  <si>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</si>
  <si>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</si>
  <si>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</si>
  <si>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</si>
  <si>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</si>
  <si>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</si>
  <si>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</si>
  <si>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</si>
  <si>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</si>
  <si>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</si>
  <si>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</si>
  <si>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</si>
  <si>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</si>
  <si>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</si>
  <si>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</si>
  <si>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</si>
  <si>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</si>
  <si>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</si>
  <si>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</si>
  <si>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</si>
  <si>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</si>
  <si>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</si>
  <si>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</si>
  <si>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</si>
  <si>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</si>
  <si>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</si>
  <si>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</si>
  <si>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</si>
  <si>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</si>
  <si>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</si>
  <si>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</si>
  <si>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</si>
  <si>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</si>
  <si>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</si>
  <si>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</si>
  <si>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</si>
  <si>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2019/24</t>
  </si>
  <si>
    <t>Oprava střešního pláště - Havlíčkova 7</t>
  </si>
  <si>
    <t>01</t>
  </si>
  <si>
    <t>Oprava střešního pláště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</si>
  <si>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</si>
  <si>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</si>
  <si>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</si>
  <si>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</si>
  <si>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</si>
  <si>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</si>
  <si>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</si>
  <si>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</si>
  <si>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</si>
  <si>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</si>
  <si>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</si>
  <si>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</si>
  <si>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</si>
  <si>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</si>
  <si>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</si>
  <si>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</si>
  <si>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</si>
  <si>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</si>
  <si>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</si>
  <si>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</si>
  <si>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</si>
  <si>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</si>
  <si>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</si>
  <si>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</si>
  <si>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</si>
  <si>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</si>
  <si>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</si>
  <si>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783</t>
  </si>
  <si>
    <t>Nátěry</t>
  </si>
  <si>
    <t>D96</t>
  </si>
  <si>
    <t>Přesuny suti a vybouraných hmot</t>
  </si>
  <si>
    <t>PSU</t>
  </si>
  <si>
    <t>ON</t>
  </si>
  <si>
    <t>VN</t>
  </si>
  <si>
    <t>P.č.</t>
  </si>
  <si>
    <t>Číslo položky</t>
  </si>
  <si>
    <t>Název položky</t>
  </si>
  <si>
    <t>MJ</t>
  </si>
  <si>
    <t>Množství</t>
  </si>
  <si>
    <t>Cena / MJ</t>
  </si>
  <si>
    <t>Díl:</t>
  </si>
  <si>
    <t>076972513R00</t>
  </si>
  <si>
    <t>Demontáž výstroje komínů pro opravy, jímací tyče</t>
  </si>
  <si>
    <t>kus</t>
  </si>
  <si>
    <t>310235241RT2</t>
  </si>
  <si>
    <t>Zazdívka otvorů pl.0,0225 m2 cihlami, tl.zdi 30 cm s použitím suché maltové směsi</t>
  </si>
  <si>
    <t>komíny : 40</t>
  </si>
  <si>
    <t>314231114R00</t>
  </si>
  <si>
    <t>Zdivo komínů z cihel pálených 290 mm P15 na maltu vápenocementovou, pod omítku</t>
  </si>
  <si>
    <t>m3</t>
  </si>
  <si>
    <t>doplnění zdiva komínů : 1,5</t>
  </si>
  <si>
    <t>316381115V00</t>
  </si>
  <si>
    <t>Komínové krycí desky s přesahem tl. 50 - 80 mm s odtrhovým žlábkem</t>
  </si>
  <si>
    <t>m2</t>
  </si>
  <si>
    <t>1,05*0,5*3+1,65*0,5*2+1,95*0,5+0,6*0,5*2+1,1*0,5</t>
  </si>
  <si>
    <t>622311853RT3</t>
  </si>
  <si>
    <t>Zatepl.syst. Baumit, ostění, miner.desky PV 30 mm s omítkou SilikonTop K2, lepidlo ProContact</t>
  </si>
  <si>
    <t>komíny nad úrovní střechy : 1,2*(0,6*2+0,5*2)*2</t>
  </si>
  <si>
    <t>2*(1,1*2+0,5*2)</t>
  </si>
  <si>
    <t>1,2*(1,05*2+0,5*2)*3</t>
  </si>
  <si>
    <t>1,2*(1,65*2+0,5*2)*2</t>
  </si>
  <si>
    <t>1,2*(1,95*2+0,5*2)</t>
  </si>
  <si>
    <t>623421141R00</t>
  </si>
  <si>
    <t>Omítka vnější sloupů, s pl.rovnými, štuková sl.1-2</t>
  </si>
  <si>
    <t>623471312R00</t>
  </si>
  <si>
    <t>Nátěr vnějších pilířů barvou disperzní složitost 2</t>
  </si>
  <si>
    <t>Odkaz na mn. položky pořadí 6 : 39,04000</t>
  </si>
  <si>
    <t>941941031R00</t>
  </si>
  <si>
    <t>Montáž lešení leh.řad.s podlahami,š.do 1 m, H 10 m</t>
  </si>
  <si>
    <t>pro komíny : 6,5*2*(1,5*3+1,8*2+2)</t>
  </si>
  <si>
    <t>941941191R00</t>
  </si>
  <si>
    <t>Příplatek za každý měsíc použití lešení k pol.1031</t>
  </si>
  <si>
    <t>Odkaz na mn. položky pořadí 8 : 131,30000</t>
  </si>
  <si>
    <t>941941831R00</t>
  </si>
  <si>
    <t>Demontáž lešení leh.řad.s podlahami,š.1 m, H 10 m</t>
  </si>
  <si>
    <t>941955003R00</t>
  </si>
  <si>
    <t>Lešení lehké pomocné, výška podlahy do 2,5 m</t>
  </si>
  <si>
    <t>oprava komínů : 1,5*1,5*2*3</t>
  </si>
  <si>
    <t>946941102RT1</t>
  </si>
  <si>
    <t>Montáž pojízdných Alu věží BOSS, 2,5 x 1,45 m pracovní výška 4,2 m</t>
  </si>
  <si>
    <t>sada</t>
  </si>
  <si>
    <t>nátěr krovu, oplechování štítů : 7</t>
  </si>
  <si>
    <t>946941102RT7</t>
  </si>
  <si>
    <t>Montáž pojízdných Alu věží BOSS, 2,5 x 1,45 m pracovní výška 16,2 m</t>
  </si>
  <si>
    <t>pro komín u okapu : 1</t>
  </si>
  <si>
    <t>946941192RT1</t>
  </si>
  <si>
    <t>Nájemné pojízdných Alu věží BOSS, 2,5 x 1,45 m pracovní výška 4,2 m</t>
  </si>
  <si>
    <t>den</t>
  </si>
  <si>
    <t>946941192RT7</t>
  </si>
  <si>
    <t>Nájemné pojízdných Alu věží BOSS, 2,5 x 1,45 m pracovní výška 16,2 m</t>
  </si>
  <si>
    <t>946941802RT1</t>
  </si>
  <si>
    <t>Demontáž pojízdných Alu věží BOSS, 2,5 x 1,45 m pracovní výška 4,3 m</t>
  </si>
  <si>
    <t>946941802RT7</t>
  </si>
  <si>
    <t>Demontáž pojízdných Alu věží BOSS, 2,5 x 1,45 m pracovní výška 16,3 m</t>
  </si>
  <si>
    <t>952904111R00</t>
  </si>
  <si>
    <t xml:space="preserve">Čištění střešních žlabů </t>
  </si>
  <si>
    <t>m</t>
  </si>
  <si>
    <t>30,1*2</t>
  </si>
  <si>
    <t>976047231R00</t>
  </si>
  <si>
    <t>Vybourání betonových  krycích desek tl. do 10 cm</t>
  </si>
  <si>
    <t>komíny : 0,6*2+1,1+1,05*3+1,65*2+1,95</t>
  </si>
  <si>
    <t>976075311R00</t>
  </si>
  <si>
    <t>Vybourání ocel.konzol hmotnost do 50 kg</t>
  </si>
  <si>
    <t>t</t>
  </si>
  <si>
    <t>střešníky nefunkční antény apod : 50/1000</t>
  </si>
  <si>
    <t>978015291R00</t>
  </si>
  <si>
    <t>Otlučení omítek vnějších MVC v složit.1-4 do 100 %</t>
  </si>
  <si>
    <t>999281111R00</t>
  </si>
  <si>
    <t>Přesun hmot pro opravy a údržbu do výšky 25 m</t>
  </si>
  <si>
    <t>762088116R00</t>
  </si>
  <si>
    <t>Zakrývání provizorní plachtou 15x20m,vč.odstranění</t>
  </si>
  <si>
    <t>762331921R00</t>
  </si>
  <si>
    <t>Vyřezání části střešní vazby do 224 cm2,do dl.3 m</t>
  </si>
  <si>
    <t>výměna u komínů : 1,5*3+2,5*3</t>
  </si>
  <si>
    <t>762332932RT3</t>
  </si>
  <si>
    <t>Doplnění střešní vazby z hranolů do 224 cm2 vč.dod hranolů 140 x 160 mm</t>
  </si>
  <si>
    <t>Odkaz na mn. položky pořadí 24 : 12,00000</t>
  </si>
  <si>
    <t>762342203R00</t>
  </si>
  <si>
    <t>Montáž laťování střech, vzdálenost latí 22 - 36 cm</t>
  </si>
  <si>
    <t>762342811R00</t>
  </si>
  <si>
    <t>Demontáž laťování střech, rozteč latí do 22 cm</t>
  </si>
  <si>
    <t>503</t>
  </si>
  <si>
    <t>762395000R00</t>
  </si>
  <si>
    <t>Spojovací a ochranné prostředky pro střechy</t>
  </si>
  <si>
    <t>Odkaz na mn. položky pořadí 30 : 4,02400</t>
  </si>
  <si>
    <t>900      RT1</t>
  </si>
  <si>
    <t>HZS Práce v tarifní třídě 4 (např. tesař)</t>
  </si>
  <si>
    <t>h</t>
  </si>
  <si>
    <t>ošištění konstrukcí krovů : 70</t>
  </si>
  <si>
    <t>60517111R</t>
  </si>
  <si>
    <t>Lať střešní 40x60 mm</t>
  </si>
  <si>
    <t>503/0,33*0,04*0,06*1,1</t>
  </si>
  <si>
    <t>998762203R00</t>
  </si>
  <si>
    <t>Přesun hmot pro tesařské konstrukce, výšky do 24 m</t>
  </si>
  <si>
    <t>764331230R00</t>
  </si>
  <si>
    <t>Lemování z Pz plechu zdí, tvrdá krytina, rš 330 mm</t>
  </si>
  <si>
    <t>Odkaz na mn. položky pořadí 38 : 21,70000</t>
  </si>
  <si>
    <t>764339210R00</t>
  </si>
  <si>
    <t>Lemování z Pz, komínů na vlnité krytině, v ploše</t>
  </si>
  <si>
    <t>Odkaz na mn. položky pořadí 39 : 7,20000</t>
  </si>
  <si>
    <t>764339220R00</t>
  </si>
  <si>
    <t>Lemování z Pz, komínů na vlnité krytině, v hřebeni</t>
  </si>
  <si>
    <t>Odkaz na mn. položky pořadí 40 : 63,00000</t>
  </si>
  <si>
    <t>764361220R00</t>
  </si>
  <si>
    <t>Okno střešní z Pz plechu, krytina vlnitá,60 x 60cm</t>
  </si>
  <si>
    <t>7</t>
  </si>
  <si>
    <t>764361230R00</t>
  </si>
  <si>
    <t>Okno střešní z Pz plechu, krytině vlnité,60 x 80cm</t>
  </si>
  <si>
    <t>764391220R00</t>
  </si>
  <si>
    <t>Závětrná lišta z Pz plechu, rš 330 mm</t>
  </si>
  <si>
    <t>Odkaz na mn. položky pořadí 42 : 11,90000</t>
  </si>
  <si>
    <t>764331831R00</t>
  </si>
  <si>
    <t>Demontáž lemování zdí, rš 250 a 330 mm, do 45°</t>
  </si>
  <si>
    <t>7,8+8,9+5</t>
  </si>
  <si>
    <t>764339811R00</t>
  </si>
  <si>
    <t>Demontáž lemov. komínů v ploše, vln. kryt, do 45°</t>
  </si>
  <si>
    <t>1,2*(0,6*2*2+0,5*2*2)</t>
  </si>
  <si>
    <t>1,2*(1+0,3*2)</t>
  </si>
  <si>
    <t>764339821R00</t>
  </si>
  <si>
    <t>Demontáž lemov. komínů v hřeb. vln. kryt, do 45°</t>
  </si>
  <si>
    <t>1,2*(1,05*2*3+1,65*22+1,95*2+0,5*2*6)</t>
  </si>
  <si>
    <t>764362811R00</t>
  </si>
  <si>
    <t>Demontáž střešního okna, hladká krytina, do 45°</t>
  </si>
  <si>
    <t>7+3</t>
  </si>
  <si>
    <t>764391821R00</t>
  </si>
  <si>
    <t>Demontáž závětrné lišty, rš 250 a 330 mm, do 45°</t>
  </si>
  <si>
    <t>8,9+3</t>
  </si>
  <si>
    <t>764711251RV</t>
  </si>
  <si>
    <t>Oplechování hlavy komínů z lak.Al plechů</t>
  </si>
  <si>
    <t>sál : 1</t>
  </si>
  <si>
    <t>998764203R00</t>
  </si>
  <si>
    <t>Přesun hmot pro klempířské konstr., výšky do 24 m</t>
  </si>
  <si>
    <t>765311810R00</t>
  </si>
  <si>
    <t>Demontáž krytiny bobrovky na sucho, do suti</t>
  </si>
  <si>
    <t>765312617R00</t>
  </si>
  <si>
    <t>Přiřezání a uchycení tašek, Stodo 12</t>
  </si>
  <si>
    <t>7,8+8,9</t>
  </si>
  <si>
    <t>765312621R00</t>
  </si>
  <si>
    <t>Krytina Stodo 12 střech ostatních, režná</t>
  </si>
  <si>
    <t>765311572R00</t>
  </si>
  <si>
    <t>Hák protisněhový C-380</t>
  </si>
  <si>
    <t>každá 2. taška 3 řady u okapů : (20,1+21,15+4,2)/0,23*3</t>
  </si>
  <si>
    <t>765312634R00</t>
  </si>
  <si>
    <t>Hřeben s větracím pásem plastovým, režný</t>
  </si>
  <si>
    <t>30,1</t>
  </si>
  <si>
    <t>765312682R00</t>
  </si>
  <si>
    <t>Taška prostupová s nástav.pro anténu,Stodo,režná</t>
  </si>
  <si>
    <t>765312685R00</t>
  </si>
  <si>
    <t>Pás ochranný větrací okapní 500/10cm plast,Tondach</t>
  </si>
  <si>
    <t>30,1+21,15+4,2</t>
  </si>
  <si>
    <t>765312687R00</t>
  </si>
  <si>
    <t>Taška prostupová s nástavcem odvětrání,Stodo,režná</t>
  </si>
  <si>
    <t>765313168R00</t>
  </si>
  <si>
    <t>Střešní lávka, rošt 800 x 250 mm</t>
  </si>
  <si>
    <t>998765203R00</t>
  </si>
  <si>
    <t>Přesun hmot pro krytiny tvrdé, výšky do 24 m</t>
  </si>
  <si>
    <t>783782205R00</t>
  </si>
  <si>
    <t>Nátěr tesařských konstrukcí Bochemitem QB 2x</t>
  </si>
  <si>
    <t>(0,18*2+0,2*2)*12,1*8</t>
  </si>
  <si>
    <t>(0,14*2+0,16*2)*4*2*8</t>
  </si>
  <si>
    <t>(0,14*2+0,18*2)*5,4*8</t>
  </si>
  <si>
    <t>(0,16*2+0,18*2)*2,6*2*8</t>
  </si>
  <si>
    <t>0,18*4*30,1*2</t>
  </si>
  <si>
    <t>(0,1*2+0,12*2)*1,7*2*8</t>
  </si>
  <si>
    <t>(0,12*2+0,14*2)*1,5*24</t>
  </si>
  <si>
    <t>0,16*3*30,1*2</t>
  </si>
  <si>
    <t>(0,12*2+0,16*2)*(7,8+8,9)*29</t>
  </si>
  <si>
    <t>latě : 503/0,33*(0,04*2+0,06*2)*1,1</t>
  </si>
  <si>
    <t>979012112R00</t>
  </si>
  <si>
    <t>Svislá doprava suti na výšku do 3,5 m</t>
  </si>
  <si>
    <t>979012119R00</t>
  </si>
  <si>
    <t>Příplatek k suti za každých dalších 3,5 m výšky</t>
  </si>
  <si>
    <t>979094211R00</t>
  </si>
  <si>
    <t>Nakládání nebo překládání vybourané suti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</si>
  <si>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</si>
  <si>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</si>
  <si>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</si>
  <si>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</si>
  <si>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</si>
  <si>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</si>
  <si>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</si>
  <si>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</si>
  <si>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</si>
  <si>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</si>
  <si>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005121 R</t>
  </si>
  <si>
    <t>Zařízení staveniště</t>
  </si>
  <si>
    <t>Soubor</t>
  </si>
  <si>
    <t>Poznámky uchazeče k zadání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</si>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</sst>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D3" sqref="D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78" t="s">
        <v>24</v>
      </c>
      <c r="C2" s="79"/>
      <c r="D2" s="80"/>
      <c r="E2" s="198" t="s">
        <v>40</v>
      </c>
      <c r="F2" s="199"/>
      <c r="G2" s="199"/>
      <c r="H2" s="199"/>
      <c r="I2" s="199"/>
      <c r="J2" s="200"/>
      <c r="O2" s="1"/>
    </row>
    <row r="3" spans="1:15" ht="27" customHeight="1" x14ac:dyDescent="0.2">
      <c r="A3" s="2"/>
      <c r="B3" s="81" t="s">
        <v>43</v>
      </c>
      <c r="C3" s="79"/>
      <c r="D3" s="82"/>
      <c r="E3" s="201" t="s">
        <v>42</v>
      </c>
      <c r="F3" s="202"/>
      <c r="G3" s="202"/>
      <c r="H3" s="202"/>
      <c r="I3" s="202"/>
      <c r="J3" s="203"/>
    </row>
    <row r="4" spans="1:15" ht="23.25" customHeight="1" x14ac:dyDescent="0.2">
      <c r="A4" s="76">
        <v>681</v>
      </c>
      <c r="B4" s="83" t="s">
        <v>44</v>
      </c>
      <c r="C4" s="84"/>
      <c r="D4" s="85"/>
      <c r="E4" s="211" t="s">
        <v>40</v>
      </c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23</v>
      </c>
      <c r="D5" s="216"/>
      <c r="E5" s="217"/>
      <c r="F5" s="217"/>
      <c r="G5" s="217"/>
      <c r="H5" s="18" t="s">
        <v>38</v>
      </c>
      <c r="I5" s="86"/>
      <c r="J5" s="8"/>
    </row>
    <row r="6" spans="1:15" ht="15.75" customHeight="1" x14ac:dyDescent="0.2">
      <c r="A6" s="2"/>
      <c r="B6" s="28"/>
      <c r="C6" s="55"/>
      <c r="D6" s="218"/>
      <c r="E6" s="219"/>
      <c r="F6" s="219"/>
      <c r="G6" s="219"/>
      <c r="H6" s="18" t="s">
        <v>34</v>
      </c>
      <c r="I6" s="86"/>
      <c r="J6" s="8"/>
    </row>
    <row r="7" spans="1:15" ht="15.75" customHeight="1" x14ac:dyDescent="0.2">
      <c r="A7" s="2"/>
      <c r="B7" s="29"/>
      <c r="C7" s="56"/>
      <c r="D7" s="77"/>
      <c r="E7" s="220"/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5"/>
      <c r="E11" s="205"/>
      <c r="F11" s="205"/>
      <c r="G11" s="205"/>
      <c r="H11" s="18" t="s">
        <v>38</v>
      </c>
      <c r="I11" s="87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195"/>
      <c r="F16" s="196"/>
      <c r="G16" s="195"/>
      <c r="H16" s="196"/>
      <c r="I16" s="195">
        <f>SUMIF(F49:F61,A16,I49:I61)+SUMIF(F49:F61,"PSU",I49:I61)</f>
        <v>0</v>
      </c>
      <c r="J16" s="197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195"/>
      <c r="F17" s="196"/>
      <c r="G17" s="195"/>
      <c r="H17" s="196"/>
      <c r="I17" s="195">
        <f>SUMIF(F49:F61,A17,I49:I61)</f>
        <v>0</v>
      </c>
      <c r="J17" s="197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195"/>
      <c r="F18" s="196"/>
      <c r="G18" s="195"/>
      <c r="H18" s="196"/>
      <c r="I18" s="195">
        <f>SUMIF(F49:F61,A18,I49:I61)</f>
        <v>0</v>
      </c>
      <c r="J18" s="197"/>
    </row>
    <row r="19" spans="1:10" ht="23.25" customHeight="1" x14ac:dyDescent="0.2">
      <c r="A19" s="141" t="s">
        <v>76</v>
      </c>
      <c r="B19" s="38" t="s">
        <v>29</v>
      </c>
      <c r="C19" s="62"/>
      <c r="D19" s="63"/>
      <c r="E19" s="195"/>
      <c r="F19" s="196"/>
      <c r="G19" s="195"/>
      <c r="H19" s="196"/>
      <c r="I19" s="195">
        <f>SUMIF(F49:F61,A19,I49:I61)</f>
        <v>0</v>
      </c>
      <c r="J19" s="197"/>
    </row>
    <row r="20" spans="1:10" ht="23.25" customHeight="1" x14ac:dyDescent="0.2">
      <c r="A20" s="141" t="s">
        <v>75</v>
      </c>
      <c r="B20" s="38" t="s">
        <v>30</v>
      </c>
      <c r="C20" s="62"/>
      <c r="D20" s="63"/>
      <c r="E20" s="195"/>
      <c r="F20" s="196"/>
      <c r="G20" s="195"/>
      <c r="H20" s="196"/>
      <c r="I20" s="195">
        <f>SUMIF(F49:F61,A20,I49:I61)</f>
        <v>0</v>
      </c>
      <c r="J20" s="19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09"/>
      <c r="G21" s="208"/>
      <c r="H21" s="209"/>
      <c r="I21" s="208">
        <f>SUM(I16:J20)</f>
        <v>0</v>
      </c>
      <c r="J21" s="227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5">
        <v>0</v>
      </c>
      <c r="H23" s="226"/>
      <c r="I23" s="22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3">
        <f>A23</f>
        <v>0</v>
      </c>
      <c r="H24" s="224"/>
      <c r="I24" s="22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5">
        <v>0</v>
      </c>
      <c r="H25" s="226"/>
      <c r="I25" s="22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2">
        <f>A25</f>
        <v>0</v>
      </c>
      <c r="H26" s="193"/>
      <c r="I26" s="19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4">
        <f>CenaCelkem-(ZakladDPHSni+DPHSni+ZakladDPHZakl+DPHZakl)</f>
        <v>0</v>
      </c>
      <c r="H27" s="194"/>
      <c r="I27" s="19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29" t="e">
        <f>ZakladDPHSniVypocet+ZakladDPHZaklVypocet</f>
        <v>#REF!</v>
      </c>
      <c r="H28" s="229"/>
      <c r="I28" s="229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28">
        <f>IF(A29&gt;50, ROUNDUP(A27, 0), ROUNDDOWN(A27, 0))</f>
        <v>0</v>
      </c>
      <c r="H29" s="228"/>
      <c r="I29" s="228"/>
      <c r="J29" s="121" t="s">
        <v>47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0"/>
      <c r="E34" s="231"/>
      <c r="G34" s="232"/>
      <c r="H34" s="233"/>
      <c r="I34" s="233"/>
      <c r="J34" s="25"/>
    </row>
    <row r="35" spans="1:10" ht="12.75" customHeight="1" x14ac:dyDescent="0.2">
      <c r="A35" s="2"/>
      <c r="B35" s="2"/>
      <c r="D35" s="222" t="s">
        <v>2</v>
      </c>
      <c r="E35" s="22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45</v>
      </c>
      <c r="C39" s="234"/>
      <c r="D39" s="234"/>
      <c r="E39" s="234"/>
      <c r="F39" s="101" t="e">
        <f>'01 2019_24 Pol'!#REF!</f>
        <v>#REF!</v>
      </c>
      <c r="G39" s="102" t="e">
        <f>'01 2019_24 Pol'!#REF!</f>
        <v>#REF!</v>
      </c>
      <c r="H39" s="103" t="e">
        <f>(F39*SazbaDPH1/100)+(G39*SazbaDPH2/100)</f>
        <v>#REF!</v>
      </c>
      <c r="I39" s="103" t="e">
        <f>F39+G39+H39</f>
        <v>#REF!</v>
      </c>
      <c r="J39" s="104" t="e">
        <f>IF(CenaCelkemVypocet=0,"",I39/CenaCelkemVypocet*100)</f>
        <v>#REF!</v>
      </c>
    </row>
    <row r="40" spans="1:10" ht="25.5" hidden="1" customHeight="1" x14ac:dyDescent="0.2">
      <c r="A40" s="90">
        <v>2</v>
      </c>
      <c r="B40" s="105" t="s">
        <v>41</v>
      </c>
      <c r="C40" s="235" t="s">
        <v>42</v>
      </c>
      <c r="D40" s="235"/>
      <c r="E40" s="235"/>
      <c r="F40" s="106" t="e">
        <f>'01 2019_24 Pol'!#REF!</f>
        <v>#REF!</v>
      </c>
      <c r="G40" s="107" t="e">
        <f>'01 2019_24 Pol'!#REF!</f>
        <v>#REF!</v>
      </c>
      <c r="H40" s="107" t="e">
        <f>(F40*SazbaDPH1/100)+(G40*SazbaDPH2/100)</f>
        <v>#REF!</v>
      </c>
      <c r="I40" s="107" t="e">
        <f>F40+G40+H40</f>
        <v>#REF!</v>
      </c>
      <c r="J40" s="108" t="e">
        <f>IF(CenaCelkemVypocet=0,"",I40/CenaCelkemVypocet*100)</f>
        <v>#REF!</v>
      </c>
    </row>
    <row r="41" spans="1:10" ht="25.5" hidden="1" customHeight="1" x14ac:dyDescent="0.2">
      <c r="A41" s="90">
        <v>3</v>
      </c>
      <c r="B41" s="109" t="s">
        <v>39</v>
      </c>
      <c r="C41" s="234" t="s">
        <v>40</v>
      </c>
      <c r="D41" s="234"/>
      <c r="E41" s="234"/>
      <c r="F41" s="110" t="e">
        <f>'01 2019_24 Pol'!#REF!</f>
        <v>#REF!</v>
      </c>
      <c r="G41" s="103" t="e">
        <f>'01 2019_24 Pol'!#REF!</f>
        <v>#REF!</v>
      </c>
      <c r="H41" s="103" t="e">
        <f>(F41*SazbaDPH1/100)+(G41*SazbaDPH2/100)</f>
        <v>#REF!</v>
      </c>
      <c r="I41" s="103" t="e">
        <f>F41+G41+H41</f>
        <v>#REF!</v>
      </c>
      <c r="J41" s="104" t="e">
        <f>IF(CenaCelkemVypocet=0,"",I41/CenaCelkemVypocet*100)</f>
        <v>#REF!</v>
      </c>
    </row>
    <row r="42" spans="1:10" ht="25.5" hidden="1" customHeight="1" x14ac:dyDescent="0.2">
      <c r="A42" s="90"/>
      <c r="B42" s="236" t="s">
        <v>46</v>
      </c>
      <c r="C42" s="237"/>
      <c r="D42" s="237"/>
      <c r="E42" s="238"/>
      <c r="F42" s="111" t="e">
        <f>SUMIF(A39:A41,"=1",F39:F41)</f>
        <v>#REF!</v>
      </c>
      <c r="G42" s="112" t="e">
        <f>SUMIF(A39:A41,"=1",G39:G41)</f>
        <v>#REF!</v>
      </c>
      <c r="H42" s="112" t="e">
        <f>SUMIF(A39:A41,"=1",H39:H41)</f>
        <v>#REF!</v>
      </c>
      <c r="I42" s="112" t="e">
        <f>SUMIF(A39:A41,"=1",I39:I41)</f>
        <v>#REF!</v>
      </c>
      <c r="J42" s="113" t="e">
        <f>SUMIF(A39:A41,"=1",J39:J41)</f>
        <v>#REF!</v>
      </c>
    </row>
    <row r="44" spans="1:10" ht="50.45" customHeight="1" x14ac:dyDescent="0.2">
      <c r="B44" s="241" t="s">
        <v>271</v>
      </c>
      <c r="C44" s="241"/>
      <c r="D44" s="241"/>
      <c r="E44" s="241"/>
      <c r="F44" s="241"/>
      <c r="G44" s="241"/>
      <c r="H44" s="241"/>
      <c r="I44" s="241"/>
      <c r="J44" s="241"/>
    </row>
    <row r="46" spans="1:10" ht="15.75" x14ac:dyDescent="0.25">
      <c r="B46" s="122" t="s">
        <v>48</v>
      </c>
    </row>
    <row r="48" spans="1:10" ht="25.5" customHeight="1" x14ac:dyDescent="0.2">
      <c r="A48" s="124"/>
      <c r="B48" s="127" t="s">
        <v>18</v>
      </c>
      <c r="C48" s="127" t="s">
        <v>6</v>
      </c>
      <c r="D48" s="128"/>
      <c r="E48" s="128"/>
      <c r="F48" s="129" t="s">
        <v>49</v>
      </c>
      <c r="G48" s="129"/>
      <c r="H48" s="129"/>
      <c r="I48" s="129" t="s">
        <v>31</v>
      </c>
      <c r="J48" s="129" t="s">
        <v>0</v>
      </c>
    </row>
    <row r="49" spans="1:10" ht="36.75" customHeight="1" x14ac:dyDescent="0.2">
      <c r="A49" s="125"/>
      <c r="B49" s="130" t="s">
        <v>50</v>
      </c>
      <c r="C49" s="239" t="s">
        <v>51</v>
      </c>
      <c r="D49" s="240"/>
      <c r="E49" s="240"/>
      <c r="F49" s="137" t="s">
        <v>26</v>
      </c>
      <c r="G49" s="138"/>
      <c r="H49" s="138"/>
      <c r="I49" s="138">
        <f>'01 2019_24 Pol'!G8</f>
        <v>0</v>
      </c>
      <c r="J49" s="134" t="str">
        <f>IF(I62=0,"",I49/I62*100)</f>
        <v/>
      </c>
    </row>
    <row r="50" spans="1:10" ht="36.75" customHeight="1" x14ac:dyDescent="0.2">
      <c r="A50" s="125"/>
      <c r="B50" s="130" t="s">
        <v>52</v>
      </c>
      <c r="C50" s="239" t="s">
        <v>53</v>
      </c>
      <c r="D50" s="240"/>
      <c r="E50" s="240"/>
      <c r="F50" s="137" t="s">
        <v>26</v>
      </c>
      <c r="G50" s="138"/>
      <c r="H50" s="138"/>
      <c r="I50" s="138">
        <f>'01 2019_24 Pol'!G10</f>
        <v>0</v>
      </c>
      <c r="J50" s="134" t="str">
        <f>IF(I62=0,"",I50/I62*100)</f>
        <v/>
      </c>
    </row>
    <row r="51" spans="1:10" ht="36.75" customHeight="1" x14ac:dyDescent="0.2">
      <c r="A51" s="125"/>
      <c r="B51" s="130" t="s">
        <v>54</v>
      </c>
      <c r="C51" s="239" t="s">
        <v>55</v>
      </c>
      <c r="D51" s="240"/>
      <c r="E51" s="240"/>
      <c r="F51" s="137" t="s">
        <v>26</v>
      </c>
      <c r="G51" s="138"/>
      <c r="H51" s="138"/>
      <c r="I51" s="138">
        <f>'01 2019_24 Pol'!G17</f>
        <v>0</v>
      </c>
      <c r="J51" s="134" t="str">
        <f>IF(I62=0,"",I51/I62*100)</f>
        <v/>
      </c>
    </row>
    <row r="52" spans="1:10" ht="36.75" customHeight="1" x14ac:dyDescent="0.2">
      <c r="A52" s="125"/>
      <c r="B52" s="130" t="s">
        <v>56</v>
      </c>
      <c r="C52" s="239" t="s">
        <v>57</v>
      </c>
      <c r="D52" s="240"/>
      <c r="E52" s="240"/>
      <c r="F52" s="137" t="s">
        <v>26</v>
      </c>
      <c r="G52" s="138"/>
      <c r="H52" s="138"/>
      <c r="I52" s="138">
        <f>'01 2019_24 Pol'!G32</f>
        <v>0</v>
      </c>
      <c r="J52" s="134" t="str">
        <f>IF(I62=0,"",I52/I62*100)</f>
        <v/>
      </c>
    </row>
    <row r="53" spans="1:10" ht="36.75" customHeight="1" x14ac:dyDescent="0.2">
      <c r="A53" s="125"/>
      <c r="B53" s="130" t="s">
        <v>58</v>
      </c>
      <c r="C53" s="239" t="s">
        <v>59</v>
      </c>
      <c r="D53" s="240"/>
      <c r="E53" s="240"/>
      <c r="F53" s="137" t="s">
        <v>26</v>
      </c>
      <c r="G53" s="138"/>
      <c r="H53" s="138"/>
      <c r="I53" s="138">
        <f>'01 2019_24 Pol'!G49</f>
        <v>0</v>
      </c>
      <c r="J53" s="134" t="str">
        <f>IF(I62=0,"",I53/I62*100)</f>
        <v/>
      </c>
    </row>
    <row r="54" spans="1:10" ht="36.75" customHeight="1" x14ac:dyDescent="0.2">
      <c r="A54" s="125"/>
      <c r="B54" s="130" t="s">
        <v>60</v>
      </c>
      <c r="C54" s="239" t="s">
        <v>61</v>
      </c>
      <c r="D54" s="240"/>
      <c r="E54" s="240"/>
      <c r="F54" s="137" t="s">
        <v>26</v>
      </c>
      <c r="G54" s="138"/>
      <c r="H54" s="138"/>
      <c r="I54" s="138">
        <f>'01 2019_24 Pol'!G52</f>
        <v>0</v>
      </c>
      <c r="J54" s="134" t="str">
        <f>IF(I62=0,"",I54/I62*100)</f>
        <v/>
      </c>
    </row>
    <row r="55" spans="1:10" ht="36.75" customHeight="1" x14ac:dyDescent="0.2">
      <c r="A55" s="125"/>
      <c r="B55" s="130" t="s">
        <v>62</v>
      </c>
      <c r="C55" s="239" t="s">
        <v>63</v>
      </c>
      <c r="D55" s="240"/>
      <c r="E55" s="240"/>
      <c r="F55" s="137" t="s">
        <v>26</v>
      </c>
      <c r="G55" s="138"/>
      <c r="H55" s="138"/>
      <c r="I55" s="138">
        <f>'01 2019_24 Pol'!G63</f>
        <v>0</v>
      </c>
      <c r="J55" s="134" t="str">
        <f>IF(I62=0,"",I55/I62*100)</f>
        <v/>
      </c>
    </row>
    <row r="56" spans="1:10" ht="36.75" customHeight="1" x14ac:dyDescent="0.2">
      <c r="A56" s="125"/>
      <c r="B56" s="130" t="s">
        <v>64</v>
      </c>
      <c r="C56" s="239" t="s">
        <v>65</v>
      </c>
      <c r="D56" s="240"/>
      <c r="E56" s="240"/>
      <c r="F56" s="137" t="s">
        <v>27</v>
      </c>
      <c r="G56" s="138"/>
      <c r="H56" s="138"/>
      <c r="I56" s="138">
        <f>'01 2019_24 Pol'!G65</f>
        <v>0</v>
      </c>
      <c r="J56" s="134" t="str">
        <f>IF(I62=0,"",I56/I62*100)</f>
        <v/>
      </c>
    </row>
    <row r="57" spans="1:10" ht="36.75" customHeight="1" x14ac:dyDescent="0.2">
      <c r="A57" s="125"/>
      <c r="B57" s="130" t="s">
        <v>66</v>
      </c>
      <c r="C57" s="239" t="s">
        <v>67</v>
      </c>
      <c r="D57" s="240"/>
      <c r="E57" s="240"/>
      <c r="F57" s="137" t="s">
        <v>27</v>
      </c>
      <c r="G57" s="138"/>
      <c r="H57" s="138"/>
      <c r="I57" s="138">
        <f>'01 2019_24 Pol'!G81</f>
        <v>0</v>
      </c>
      <c r="J57" s="134" t="str">
        <f>IF(I62=0,"",I57/I62*100)</f>
        <v/>
      </c>
    </row>
    <row r="58" spans="1:10" ht="36.75" customHeight="1" x14ac:dyDescent="0.2">
      <c r="A58" s="125"/>
      <c r="B58" s="130" t="s">
        <v>68</v>
      </c>
      <c r="C58" s="239" t="s">
        <v>69</v>
      </c>
      <c r="D58" s="240"/>
      <c r="E58" s="240"/>
      <c r="F58" s="137" t="s">
        <v>27</v>
      </c>
      <c r="G58" s="138"/>
      <c r="H58" s="138"/>
      <c r="I58" s="138">
        <f>'01 2019_24 Pol'!G108</f>
        <v>0</v>
      </c>
      <c r="J58" s="134" t="str">
        <f>IF(I62=0,"",I58/I62*100)</f>
        <v/>
      </c>
    </row>
    <row r="59" spans="1:10" ht="36.75" customHeight="1" x14ac:dyDescent="0.2">
      <c r="A59" s="125"/>
      <c r="B59" s="130" t="s">
        <v>70</v>
      </c>
      <c r="C59" s="239" t="s">
        <v>71</v>
      </c>
      <c r="D59" s="240"/>
      <c r="E59" s="240"/>
      <c r="F59" s="137" t="s">
        <v>27</v>
      </c>
      <c r="G59" s="138"/>
      <c r="H59" s="138"/>
      <c r="I59" s="138">
        <f>'01 2019_24 Pol'!G125</f>
        <v>0</v>
      </c>
      <c r="J59" s="134" t="str">
        <f>IF(I62=0,"",I59/I62*100)</f>
        <v/>
      </c>
    </row>
    <row r="60" spans="1:10" ht="36.75" customHeight="1" x14ac:dyDescent="0.2">
      <c r="A60" s="125"/>
      <c r="B60" s="130" t="s">
        <v>72</v>
      </c>
      <c r="C60" s="239" t="s">
        <v>73</v>
      </c>
      <c r="D60" s="240"/>
      <c r="E60" s="240"/>
      <c r="F60" s="137" t="s">
        <v>74</v>
      </c>
      <c r="G60" s="138"/>
      <c r="H60" s="138"/>
      <c r="I60" s="138">
        <f>'01 2019_24 Pol'!G137</f>
        <v>0</v>
      </c>
      <c r="J60" s="134" t="str">
        <f>IF(I62=0,"",I60/I62*100)</f>
        <v/>
      </c>
    </row>
    <row r="61" spans="1:10" ht="36.75" customHeight="1" x14ac:dyDescent="0.2">
      <c r="A61" s="125"/>
      <c r="B61" s="130" t="s">
        <v>75</v>
      </c>
      <c r="C61" s="239" t="s">
        <v>30</v>
      </c>
      <c r="D61" s="240"/>
      <c r="E61" s="240"/>
      <c r="F61" s="137" t="s">
        <v>75</v>
      </c>
      <c r="G61" s="138"/>
      <c r="H61" s="138"/>
      <c r="I61" s="138">
        <f>'01 2019_24 Pol'!G146</f>
        <v>0</v>
      </c>
      <c r="J61" s="134" t="str">
        <f>IF(I62=0,"",I61/I62*100)</f>
        <v/>
      </c>
    </row>
    <row r="62" spans="1:10" ht="25.5" customHeight="1" x14ac:dyDescent="0.2">
      <c r="A62" s="126"/>
      <c r="B62" s="131" t="s">
        <v>1</v>
      </c>
      <c r="C62" s="132"/>
      <c r="D62" s="133"/>
      <c r="E62" s="133"/>
      <c r="F62" s="139"/>
      <c r="G62" s="140"/>
      <c r="H62" s="140"/>
      <c r="I62" s="140">
        <f>SUM(I49:I61)</f>
        <v>0</v>
      </c>
      <c r="J62" s="135">
        <f>SUM(J49:J61)</f>
        <v>0</v>
      </c>
    </row>
    <row r="63" spans="1:10" x14ac:dyDescent="0.2">
      <c r="F63" s="89"/>
      <c r="G63" s="89"/>
      <c r="H63" s="89"/>
      <c r="I63" s="89"/>
      <c r="J63" s="136"/>
    </row>
    <row r="64" spans="1:10" x14ac:dyDescent="0.2">
      <c r="F64" s="89"/>
      <c r="G64" s="89"/>
      <c r="H64" s="89"/>
      <c r="I64" s="89"/>
      <c r="J64" s="136"/>
    </row>
    <row r="65" spans="6:10" x14ac:dyDescent="0.2">
      <c r="F65" s="89"/>
      <c r="G65" s="89"/>
      <c r="H65" s="89"/>
      <c r="I65" s="89"/>
      <c r="J65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0:E60"/>
    <mergeCell ref="C61:E61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44:J44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BC26-63C9-47E6-9956-834B179A9F54}">
  <sheetPr>
    <outlinePr summaryBelow="0"/>
  </sheetPr>
  <dimension ref="A1:G5000"/>
  <sheetViews>
    <sheetView workbookViewId="0">
      <pane ySplit="7" topLeftCell="A23" activePane="bottomLeft" state="frozen"/>
      <selection pane="bottomLeft" activeCell="J147" sqref="J147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</cols>
  <sheetData>
    <row r="1" spans="1:7" ht="15.75" customHeight="1" x14ac:dyDescent="0.25">
      <c r="A1" s="258" t="s">
        <v>7</v>
      </c>
      <c r="B1" s="258"/>
      <c r="C1" s="258"/>
      <c r="D1" s="258"/>
      <c r="E1" s="258"/>
      <c r="F1" s="258"/>
      <c r="G1" s="258"/>
    </row>
    <row r="2" spans="1:7" ht="24.95" customHeight="1" x14ac:dyDescent="0.2">
      <c r="A2" s="50" t="s">
        <v>8</v>
      </c>
      <c r="B2" s="49" t="s">
        <v>39</v>
      </c>
      <c r="C2" s="259" t="s">
        <v>40</v>
      </c>
      <c r="D2" s="260"/>
      <c r="E2" s="260"/>
      <c r="F2" s="260"/>
      <c r="G2" s="261"/>
    </row>
    <row r="3" spans="1:7" ht="24.95" customHeight="1" x14ac:dyDescent="0.2">
      <c r="A3" s="50" t="s">
        <v>9</v>
      </c>
      <c r="B3" s="49" t="s">
        <v>41</v>
      </c>
      <c r="C3" s="259" t="s">
        <v>42</v>
      </c>
      <c r="D3" s="260"/>
      <c r="E3" s="260"/>
      <c r="F3" s="260"/>
      <c r="G3" s="261"/>
    </row>
    <row r="4" spans="1:7" ht="24.95" customHeight="1" x14ac:dyDescent="0.2">
      <c r="A4" s="142" t="s">
        <v>10</v>
      </c>
      <c r="B4" s="143" t="s">
        <v>39</v>
      </c>
      <c r="C4" s="262" t="s">
        <v>40</v>
      </c>
      <c r="D4" s="263"/>
      <c r="E4" s="263"/>
      <c r="F4" s="263"/>
      <c r="G4" s="264"/>
    </row>
    <row r="5" spans="1:7" x14ac:dyDescent="0.2">
      <c r="D5" s="10"/>
    </row>
    <row r="6" spans="1:7" x14ac:dyDescent="0.2">
      <c r="A6" s="145" t="s">
        <v>77</v>
      </c>
      <c r="B6" s="147" t="s">
        <v>78</v>
      </c>
      <c r="C6" s="147" t="s">
        <v>79</v>
      </c>
      <c r="D6" s="146" t="s">
        <v>80</v>
      </c>
      <c r="E6" s="145" t="s">
        <v>81</v>
      </c>
      <c r="F6" s="144" t="s">
        <v>82</v>
      </c>
      <c r="G6" s="145" t="s">
        <v>31</v>
      </c>
    </row>
    <row r="7" spans="1:7" hidden="1" x14ac:dyDescent="0.2">
      <c r="A7" s="3"/>
      <c r="B7" s="4"/>
      <c r="C7" s="4"/>
      <c r="D7" s="6"/>
      <c r="E7" s="148"/>
      <c r="F7" s="149"/>
      <c r="G7" s="149"/>
    </row>
    <row r="8" spans="1:7" x14ac:dyDescent="0.2">
      <c r="A8" s="161" t="s">
        <v>83</v>
      </c>
      <c r="B8" s="162" t="s">
        <v>50</v>
      </c>
      <c r="C8" s="181" t="s">
        <v>51</v>
      </c>
      <c r="D8" s="163"/>
      <c r="E8" s="164"/>
      <c r="F8" s="165"/>
      <c r="G8" s="166">
        <v>0</v>
      </c>
    </row>
    <row r="9" spans="1:7" outlineLevel="1" x14ac:dyDescent="0.2">
      <c r="A9" s="174">
        <v>1</v>
      </c>
      <c r="B9" s="175" t="s">
        <v>84</v>
      </c>
      <c r="C9" s="182" t="s">
        <v>85</v>
      </c>
      <c r="D9" s="176" t="s">
        <v>86</v>
      </c>
      <c r="E9" s="177">
        <v>6</v>
      </c>
      <c r="F9" s="178"/>
      <c r="G9" s="179">
        <f>ROUND(E9*F9,2)</f>
        <v>0</v>
      </c>
    </row>
    <row r="10" spans="1:7" x14ac:dyDescent="0.2">
      <c r="A10" s="161" t="s">
        <v>83</v>
      </c>
      <c r="B10" s="162" t="s">
        <v>52</v>
      </c>
      <c r="C10" s="181" t="s">
        <v>53</v>
      </c>
      <c r="D10" s="163"/>
      <c r="E10" s="164"/>
      <c r="F10" s="165"/>
      <c r="G10" s="166">
        <v>0</v>
      </c>
    </row>
    <row r="11" spans="1:7" ht="22.5" outlineLevel="1" x14ac:dyDescent="0.2">
      <c r="A11" s="168">
        <v>2</v>
      </c>
      <c r="B11" s="169" t="s">
        <v>87</v>
      </c>
      <c r="C11" s="183" t="s">
        <v>88</v>
      </c>
      <c r="D11" s="170" t="s">
        <v>86</v>
      </c>
      <c r="E11" s="171">
        <v>40</v>
      </c>
      <c r="F11" s="172"/>
      <c r="G11" s="173">
        <f>ROUND(E11*F11,2)</f>
        <v>0</v>
      </c>
    </row>
    <row r="12" spans="1:7" outlineLevel="2" x14ac:dyDescent="0.2">
      <c r="A12" s="154"/>
      <c r="B12" s="155"/>
      <c r="C12" s="184" t="s">
        <v>89</v>
      </c>
      <c r="D12" s="159"/>
      <c r="E12" s="160">
        <v>40</v>
      </c>
      <c r="F12" s="157"/>
      <c r="G12" s="157"/>
    </row>
    <row r="13" spans="1:7" ht="22.5" outlineLevel="1" x14ac:dyDescent="0.2">
      <c r="A13" s="168">
        <v>3</v>
      </c>
      <c r="B13" s="169" t="s">
        <v>90</v>
      </c>
      <c r="C13" s="183" t="s">
        <v>91</v>
      </c>
      <c r="D13" s="170" t="s">
        <v>92</v>
      </c>
      <c r="E13" s="171">
        <v>1.5</v>
      </c>
      <c r="F13" s="172"/>
      <c r="G13" s="173">
        <f>ROUND(E13*F13,2)</f>
        <v>0</v>
      </c>
    </row>
    <row r="14" spans="1:7" outlineLevel="2" x14ac:dyDescent="0.2">
      <c r="A14" s="154"/>
      <c r="B14" s="155"/>
      <c r="C14" s="184" t="s">
        <v>93</v>
      </c>
      <c r="D14" s="159"/>
      <c r="E14" s="160">
        <v>1.5</v>
      </c>
      <c r="F14" s="157"/>
      <c r="G14" s="157"/>
    </row>
    <row r="15" spans="1:7" ht="22.5" outlineLevel="1" x14ac:dyDescent="0.2">
      <c r="A15" s="168">
        <v>4</v>
      </c>
      <c r="B15" s="169" t="s">
        <v>94</v>
      </c>
      <c r="C15" s="183" t="s">
        <v>95</v>
      </c>
      <c r="D15" s="170" t="s">
        <v>96</v>
      </c>
      <c r="E15" s="171">
        <v>5.35</v>
      </c>
      <c r="F15" s="172"/>
      <c r="G15" s="173">
        <f>ROUND(E15*F15,2)</f>
        <v>0</v>
      </c>
    </row>
    <row r="16" spans="1:7" outlineLevel="2" x14ac:dyDescent="0.2">
      <c r="A16" s="154"/>
      <c r="B16" s="155"/>
      <c r="C16" s="184" t="s">
        <v>97</v>
      </c>
      <c r="D16" s="159"/>
      <c r="E16" s="160">
        <v>5.35</v>
      </c>
      <c r="F16" s="157"/>
      <c r="G16" s="157"/>
    </row>
    <row r="17" spans="1:7" x14ac:dyDescent="0.2">
      <c r="A17" s="161" t="s">
        <v>83</v>
      </c>
      <c r="B17" s="162" t="s">
        <v>54</v>
      </c>
      <c r="C17" s="181" t="s">
        <v>55</v>
      </c>
      <c r="D17" s="163"/>
      <c r="E17" s="164"/>
      <c r="F17" s="165"/>
      <c r="G17" s="166">
        <v>0</v>
      </c>
    </row>
    <row r="18" spans="1:7" ht="22.5" outlineLevel="1" x14ac:dyDescent="0.2">
      <c r="A18" s="168">
        <v>5</v>
      </c>
      <c r="B18" s="169" t="s">
        <v>98</v>
      </c>
      <c r="C18" s="183" t="s">
        <v>99</v>
      </c>
      <c r="D18" s="170" t="s">
        <v>96</v>
      </c>
      <c r="E18" s="171">
        <v>39.04</v>
      </c>
      <c r="F18" s="172"/>
      <c r="G18" s="173">
        <f>ROUND(E18*F18,2)</f>
        <v>0</v>
      </c>
    </row>
    <row r="19" spans="1:7" outlineLevel="2" x14ac:dyDescent="0.2">
      <c r="A19" s="154"/>
      <c r="B19" s="155"/>
      <c r="C19" s="184" t="s">
        <v>100</v>
      </c>
      <c r="D19" s="159"/>
      <c r="E19" s="160">
        <v>5.28</v>
      </c>
      <c r="F19" s="157"/>
      <c r="G19" s="157"/>
    </row>
    <row r="20" spans="1:7" outlineLevel="3" x14ac:dyDescent="0.2">
      <c r="A20" s="154"/>
      <c r="B20" s="155"/>
      <c r="C20" s="184" t="s">
        <v>101</v>
      </c>
      <c r="D20" s="159"/>
      <c r="E20" s="160">
        <v>6.4</v>
      </c>
      <c r="F20" s="157"/>
      <c r="G20" s="157"/>
    </row>
    <row r="21" spans="1:7" outlineLevel="3" x14ac:dyDescent="0.2">
      <c r="A21" s="154"/>
      <c r="B21" s="155"/>
      <c r="C21" s="184" t="s">
        <v>102</v>
      </c>
      <c r="D21" s="159"/>
      <c r="E21" s="160">
        <v>11.16</v>
      </c>
      <c r="F21" s="157"/>
      <c r="G21" s="157"/>
    </row>
    <row r="22" spans="1:7" outlineLevel="3" x14ac:dyDescent="0.2">
      <c r="A22" s="154"/>
      <c r="B22" s="155"/>
      <c r="C22" s="184" t="s">
        <v>103</v>
      </c>
      <c r="D22" s="159"/>
      <c r="E22" s="160">
        <v>10.32</v>
      </c>
      <c r="F22" s="157"/>
      <c r="G22" s="157"/>
    </row>
    <row r="23" spans="1:7" outlineLevel="3" x14ac:dyDescent="0.2">
      <c r="A23" s="154"/>
      <c r="B23" s="155"/>
      <c r="C23" s="184" t="s">
        <v>104</v>
      </c>
      <c r="D23" s="159"/>
      <c r="E23" s="160">
        <v>5.88</v>
      </c>
      <c r="F23" s="157"/>
      <c r="G23" s="157"/>
    </row>
    <row r="24" spans="1:7" outlineLevel="1" x14ac:dyDescent="0.2">
      <c r="A24" s="168">
        <v>6</v>
      </c>
      <c r="B24" s="169" t="s">
        <v>105</v>
      </c>
      <c r="C24" s="183" t="s">
        <v>106</v>
      </c>
      <c r="D24" s="170" t="s">
        <v>96</v>
      </c>
      <c r="E24" s="171">
        <v>39.04</v>
      </c>
      <c r="F24" s="172"/>
      <c r="G24" s="173">
        <f>ROUND(E24*F24,2)</f>
        <v>0</v>
      </c>
    </row>
    <row r="25" spans="1:7" outlineLevel="2" x14ac:dyDescent="0.2">
      <c r="A25" s="154"/>
      <c r="B25" s="155"/>
      <c r="C25" s="184" t="s">
        <v>100</v>
      </c>
      <c r="D25" s="159"/>
      <c r="E25" s="160">
        <v>5.28</v>
      </c>
      <c r="F25" s="157"/>
      <c r="G25" s="157"/>
    </row>
    <row r="26" spans="1:7" outlineLevel="3" x14ac:dyDescent="0.2">
      <c r="A26" s="154"/>
      <c r="B26" s="155"/>
      <c r="C26" s="184" t="s">
        <v>101</v>
      </c>
      <c r="D26" s="159"/>
      <c r="E26" s="160">
        <v>6.4</v>
      </c>
      <c r="F26" s="157"/>
      <c r="G26" s="157"/>
    </row>
    <row r="27" spans="1:7" outlineLevel="3" x14ac:dyDescent="0.2">
      <c r="A27" s="154"/>
      <c r="B27" s="155"/>
      <c r="C27" s="184" t="s">
        <v>102</v>
      </c>
      <c r="D27" s="159"/>
      <c r="E27" s="160">
        <v>11.16</v>
      </c>
      <c r="F27" s="157"/>
      <c r="G27" s="157"/>
    </row>
    <row r="28" spans="1:7" outlineLevel="3" x14ac:dyDescent="0.2">
      <c r="A28" s="154"/>
      <c r="B28" s="155"/>
      <c r="C28" s="184" t="s">
        <v>103</v>
      </c>
      <c r="D28" s="159"/>
      <c r="E28" s="160">
        <v>10.32</v>
      </c>
      <c r="F28" s="157"/>
      <c r="G28" s="157"/>
    </row>
    <row r="29" spans="1:7" outlineLevel="3" x14ac:dyDescent="0.2">
      <c r="A29" s="154"/>
      <c r="B29" s="155"/>
      <c r="C29" s="184" t="s">
        <v>104</v>
      </c>
      <c r="D29" s="159"/>
      <c r="E29" s="160">
        <v>5.88</v>
      </c>
      <c r="F29" s="157"/>
      <c r="G29" s="157"/>
    </row>
    <row r="30" spans="1:7" outlineLevel="1" x14ac:dyDescent="0.2">
      <c r="A30" s="168">
        <v>7</v>
      </c>
      <c r="B30" s="169" t="s">
        <v>107</v>
      </c>
      <c r="C30" s="183" t="s">
        <v>108</v>
      </c>
      <c r="D30" s="170" t="s">
        <v>96</v>
      </c>
      <c r="E30" s="171">
        <v>39.04</v>
      </c>
      <c r="F30" s="172"/>
      <c r="G30" s="173">
        <f>ROUND(E30*F30,2)</f>
        <v>0</v>
      </c>
    </row>
    <row r="31" spans="1:7" outlineLevel="2" x14ac:dyDescent="0.2">
      <c r="A31" s="154"/>
      <c r="B31" s="155"/>
      <c r="C31" s="184" t="s">
        <v>109</v>
      </c>
      <c r="D31" s="159"/>
      <c r="E31" s="160">
        <v>39.04</v>
      </c>
      <c r="F31" s="157"/>
      <c r="G31" s="157"/>
    </row>
    <row r="32" spans="1:7" x14ac:dyDescent="0.2">
      <c r="A32" s="161" t="s">
        <v>83</v>
      </c>
      <c r="B32" s="162" t="s">
        <v>56</v>
      </c>
      <c r="C32" s="181" t="s">
        <v>57</v>
      </c>
      <c r="D32" s="163"/>
      <c r="E32" s="164"/>
      <c r="F32" s="165"/>
      <c r="G32" s="166">
        <v>0</v>
      </c>
    </row>
    <row r="33" spans="1:7" outlineLevel="1" x14ac:dyDescent="0.2">
      <c r="A33" s="168">
        <v>8</v>
      </c>
      <c r="B33" s="169" t="s">
        <v>110</v>
      </c>
      <c r="C33" s="183" t="s">
        <v>111</v>
      </c>
      <c r="D33" s="170" t="s">
        <v>96</v>
      </c>
      <c r="E33" s="171">
        <v>131.30000000000001</v>
      </c>
      <c r="F33" s="172"/>
      <c r="G33" s="173">
        <f>ROUND(E33*F33,2)</f>
        <v>0</v>
      </c>
    </row>
    <row r="34" spans="1:7" outlineLevel="2" x14ac:dyDescent="0.2">
      <c r="A34" s="154"/>
      <c r="B34" s="155"/>
      <c r="C34" s="184" t="s">
        <v>112</v>
      </c>
      <c r="D34" s="159"/>
      <c r="E34" s="160">
        <v>131.30000000000001</v>
      </c>
      <c r="F34" s="157"/>
      <c r="G34" s="157"/>
    </row>
    <row r="35" spans="1:7" outlineLevel="1" x14ac:dyDescent="0.2">
      <c r="A35" s="168">
        <v>9</v>
      </c>
      <c r="B35" s="169" t="s">
        <v>113</v>
      </c>
      <c r="C35" s="183" t="s">
        <v>114</v>
      </c>
      <c r="D35" s="170" t="s">
        <v>96</v>
      </c>
      <c r="E35" s="171">
        <v>131.30000000000001</v>
      </c>
      <c r="F35" s="172"/>
      <c r="G35" s="173">
        <f>ROUND(E35*F35,2)</f>
        <v>0</v>
      </c>
    </row>
    <row r="36" spans="1:7" outlineLevel="2" x14ac:dyDescent="0.2">
      <c r="A36" s="154"/>
      <c r="B36" s="155"/>
      <c r="C36" s="184" t="s">
        <v>115</v>
      </c>
      <c r="D36" s="159"/>
      <c r="E36" s="160">
        <v>131.30000000000001</v>
      </c>
      <c r="F36" s="157"/>
      <c r="G36" s="157"/>
    </row>
    <row r="37" spans="1:7" outlineLevel="1" x14ac:dyDescent="0.2">
      <c r="A37" s="168">
        <v>10</v>
      </c>
      <c r="B37" s="169" t="s">
        <v>116</v>
      </c>
      <c r="C37" s="183" t="s">
        <v>117</v>
      </c>
      <c r="D37" s="170" t="s">
        <v>96</v>
      </c>
      <c r="E37" s="171">
        <v>131.30000000000001</v>
      </c>
      <c r="F37" s="172"/>
      <c r="G37" s="173">
        <f>ROUND(E37*F37,2)</f>
        <v>0</v>
      </c>
    </row>
    <row r="38" spans="1:7" outlineLevel="2" x14ac:dyDescent="0.2">
      <c r="A38" s="154"/>
      <c r="B38" s="155"/>
      <c r="C38" s="184" t="s">
        <v>115</v>
      </c>
      <c r="D38" s="159"/>
      <c r="E38" s="160">
        <v>131.30000000000001</v>
      </c>
      <c r="F38" s="157"/>
      <c r="G38" s="157"/>
    </row>
    <row r="39" spans="1:7" outlineLevel="1" x14ac:dyDescent="0.2">
      <c r="A39" s="168">
        <v>11</v>
      </c>
      <c r="B39" s="169" t="s">
        <v>118</v>
      </c>
      <c r="C39" s="183" t="s">
        <v>119</v>
      </c>
      <c r="D39" s="170" t="s">
        <v>96</v>
      </c>
      <c r="E39" s="171">
        <v>13.5</v>
      </c>
      <c r="F39" s="172"/>
      <c r="G39" s="173">
        <f>ROUND(E39*F39,2)</f>
        <v>0</v>
      </c>
    </row>
    <row r="40" spans="1:7" outlineLevel="2" x14ac:dyDescent="0.2">
      <c r="A40" s="154"/>
      <c r="B40" s="155"/>
      <c r="C40" s="184" t="s">
        <v>120</v>
      </c>
      <c r="D40" s="159"/>
      <c r="E40" s="160">
        <v>13.5</v>
      </c>
      <c r="F40" s="157"/>
      <c r="G40" s="157"/>
    </row>
    <row r="41" spans="1:7" ht="22.5" outlineLevel="1" x14ac:dyDescent="0.2">
      <c r="A41" s="168">
        <v>12</v>
      </c>
      <c r="B41" s="169" t="s">
        <v>121</v>
      </c>
      <c r="C41" s="183" t="s">
        <v>122</v>
      </c>
      <c r="D41" s="170" t="s">
        <v>123</v>
      </c>
      <c r="E41" s="171">
        <v>7</v>
      </c>
      <c r="F41" s="172"/>
      <c r="G41" s="173">
        <f>ROUND(E41*F41,2)</f>
        <v>0</v>
      </c>
    </row>
    <row r="42" spans="1:7" outlineLevel="2" x14ac:dyDescent="0.2">
      <c r="A42" s="154"/>
      <c r="B42" s="155"/>
      <c r="C42" s="184" t="s">
        <v>124</v>
      </c>
      <c r="D42" s="159"/>
      <c r="E42" s="160">
        <v>7</v>
      </c>
      <c r="F42" s="157"/>
      <c r="G42" s="157"/>
    </row>
    <row r="43" spans="1:7" ht="22.5" outlineLevel="1" x14ac:dyDescent="0.2">
      <c r="A43" s="168">
        <v>13</v>
      </c>
      <c r="B43" s="169" t="s">
        <v>125</v>
      </c>
      <c r="C43" s="183" t="s">
        <v>126</v>
      </c>
      <c r="D43" s="170" t="s">
        <v>123</v>
      </c>
      <c r="E43" s="171">
        <v>1</v>
      </c>
      <c r="F43" s="172"/>
      <c r="G43" s="173">
        <f>ROUND(E43*F43,2)</f>
        <v>0</v>
      </c>
    </row>
    <row r="44" spans="1:7" outlineLevel="2" x14ac:dyDescent="0.2">
      <c r="A44" s="154"/>
      <c r="B44" s="155"/>
      <c r="C44" s="184" t="s">
        <v>127</v>
      </c>
      <c r="D44" s="159"/>
      <c r="E44" s="160">
        <v>1</v>
      </c>
      <c r="F44" s="157"/>
      <c r="G44" s="157"/>
    </row>
    <row r="45" spans="1:7" ht="22.5" outlineLevel="1" x14ac:dyDescent="0.2">
      <c r="A45" s="174">
        <v>14</v>
      </c>
      <c r="B45" s="175" t="s">
        <v>128</v>
      </c>
      <c r="C45" s="182" t="s">
        <v>129</v>
      </c>
      <c r="D45" s="176" t="s">
        <v>130</v>
      </c>
      <c r="E45" s="177">
        <v>20</v>
      </c>
      <c r="F45" s="178"/>
      <c r="G45" s="179">
        <f>ROUND(E45*F45,2)</f>
        <v>0</v>
      </c>
    </row>
    <row r="46" spans="1:7" ht="22.5" outlineLevel="1" x14ac:dyDescent="0.2">
      <c r="A46" s="174">
        <v>15</v>
      </c>
      <c r="B46" s="175" t="s">
        <v>131</v>
      </c>
      <c r="C46" s="182" t="s">
        <v>132</v>
      </c>
      <c r="D46" s="176" t="s">
        <v>130</v>
      </c>
      <c r="E46" s="177">
        <v>3</v>
      </c>
      <c r="F46" s="178"/>
      <c r="G46" s="179">
        <f>ROUND(E46*F46,2)</f>
        <v>0</v>
      </c>
    </row>
    <row r="47" spans="1:7" ht="22.5" outlineLevel="1" x14ac:dyDescent="0.2">
      <c r="A47" s="174">
        <v>16</v>
      </c>
      <c r="B47" s="175" t="s">
        <v>133</v>
      </c>
      <c r="C47" s="182" t="s">
        <v>134</v>
      </c>
      <c r="D47" s="176" t="s">
        <v>123</v>
      </c>
      <c r="E47" s="177">
        <v>7</v>
      </c>
      <c r="F47" s="178"/>
      <c r="G47" s="179">
        <f>ROUND(E47*F47,2)</f>
        <v>0</v>
      </c>
    </row>
    <row r="48" spans="1:7" ht="22.5" outlineLevel="1" x14ac:dyDescent="0.2">
      <c r="A48" s="174">
        <v>17</v>
      </c>
      <c r="B48" s="175" t="s">
        <v>135</v>
      </c>
      <c r="C48" s="182" t="s">
        <v>136</v>
      </c>
      <c r="D48" s="176" t="s">
        <v>123</v>
      </c>
      <c r="E48" s="177">
        <v>1</v>
      </c>
      <c r="F48" s="178"/>
      <c r="G48" s="179">
        <f>ROUND(E48*F48,2)</f>
        <v>0</v>
      </c>
    </row>
    <row r="49" spans="1:7" ht="25.5" x14ac:dyDescent="0.2">
      <c r="A49" s="161" t="s">
        <v>83</v>
      </c>
      <c r="B49" s="162" t="s">
        <v>58</v>
      </c>
      <c r="C49" s="181" t="s">
        <v>59</v>
      </c>
      <c r="D49" s="163"/>
      <c r="E49" s="164"/>
      <c r="F49" s="165"/>
      <c r="G49" s="166">
        <v>0</v>
      </c>
    </row>
    <row r="50" spans="1:7" outlineLevel="1" x14ac:dyDescent="0.2">
      <c r="A50" s="168">
        <v>18</v>
      </c>
      <c r="B50" s="169" t="s">
        <v>137</v>
      </c>
      <c r="C50" s="183" t="s">
        <v>138</v>
      </c>
      <c r="D50" s="170" t="s">
        <v>139</v>
      </c>
      <c r="E50" s="171">
        <v>60.2</v>
      </c>
      <c r="F50" s="172"/>
      <c r="G50" s="173">
        <f>ROUND(E50*F50,2)</f>
        <v>0</v>
      </c>
    </row>
    <row r="51" spans="1:7" outlineLevel="2" x14ac:dyDescent="0.2">
      <c r="A51" s="154"/>
      <c r="B51" s="155"/>
      <c r="C51" s="184" t="s">
        <v>140</v>
      </c>
      <c r="D51" s="159"/>
      <c r="E51" s="160">
        <v>60.2</v>
      </c>
      <c r="F51" s="157"/>
      <c r="G51" s="157"/>
    </row>
    <row r="52" spans="1:7" x14ac:dyDescent="0.2">
      <c r="A52" s="161" t="s">
        <v>83</v>
      </c>
      <c r="B52" s="162" t="s">
        <v>60</v>
      </c>
      <c r="C52" s="181" t="s">
        <v>61</v>
      </c>
      <c r="D52" s="163"/>
      <c r="E52" s="164"/>
      <c r="F52" s="165"/>
      <c r="G52" s="166">
        <v>0</v>
      </c>
    </row>
    <row r="53" spans="1:7" outlineLevel="1" x14ac:dyDescent="0.2">
      <c r="A53" s="168">
        <v>19</v>
      </c>
      <c r="B53" s="169" t="s">
        <v>141</v>
      </c>
      <c r="C53" s="183" t="s">
        <v>142</v>
      </c>
      <c r="D53" s="170" t="s">
        <v>139</v>
      </c>
      <c r="E53" s="171">
        <v>10.7</v>
      </c>
      <c r="F53" s="172"/>
      <c r="G53" s="173">
        <f>ROUND(E53*F53,2)</f>
        <v>0</v>
      </c>
    </row>
    <row r="54" spans="1:7" outlineLevel="2" x14ac:dyDescent="0.2">
      <c r="A54" s="154"/>
      <c r="B54" s="155"/>
      <c r="C54" s="184" t="s">
        <v>143</v>
      </c>
      <c r="D54" s="159"/>
      <c r="E54" s="160">
        <v>10.7</v>
      </c>
      <c r="F54" s="157"/>
      <c r="G54" s="157"/>
    </row>
    <row r="55" spans="1:7" outlineLevel="1" x14ac:dyDescent="0.2">
      <c r="A55" s="168">
        <v>20</v>
      </c>
      <c r="B55" s="169" t="s">
        <v>144</v>
      </c>
      <c r="C55" s="183" t="s">
        <v>145</v>
      </c>
      <c r="D55" s="170" t="s">
        <v>146</v>
      </c>
      <c r="E55" s="171">
        <v>0.05</v>
      </c>
      <c r="F55" s="172"/>
      <c r="G55" s="173">
        <f>ROUND(E55*F55,2)</f>
        <v>0</v>
      </c>
    </row>
    <row r="56" spans="1:7" outlineLevel="2" x14ac:dyDescent="0.2">
      <c r="A56" s="154"/>
      <c r="B56" s="155"/>
      <c r="C56" s="184" t="s">
        <v>147</v>
      </c>
      <c r="D56" s="159"/>
      <c r="E56" s="160">
        <v>0.05</v>
      </c>
      <c r="F56" s="157"/>
      <c r="G56" s="157"/>
    </row>
    <row r="57" spans="1:7" outlineLevel="1" x14ac:dyDescent="0.2">
      <c r="A57" s="168">
        <v>21</v>
      </c>
      <c r="B57" s="169" t="s">
        <v>148</v>
      </c>
      <c r="C57" s="183" t="s">
        <v>149</v>
      </c>
      <c r="D57" s="170" t="s">
        <v>96</v>
      </c>
      <c r="E57" s="171">
        <v>39.04</v>
      </c>
      <c r="F57" s="172"/>
      <c r="G57" s="173">
        <f>ROUND(E57*F57,2)</f>
        <v>0</v>
      </c>
    </row>
    <row r="58" spans="1:7" outlineLevel="2" x14ac:dyDescent="0.2">
      <c r="A58" s="154"/>
      <c r="B58" s="155"/>
      <c r="C58" s="184" t="s">
        <v>100</v>
      </c>
      <c r="D58" s="159"/>
      <c r="E58" s="160">
        <v>5.28</v>
      </c>
      <c r="F58" s="157"/>
      <c r="G58" s="157"/>
    </row>
    <row r="59" spans="1:7" outlineLevel="3" x14ac:dyDescent="0.2">
      <c r="A59" s="154"/>
      <c r="B59" s="155"/>
      <c r="C59" s="184" t="s">
        <v>101</v>
      </c>
      <c r="D59" s="159"/>
      <c r="E59" s="160">
        <v>6.4</v>
      </c>
      <c r="F59" s="157"/>
      <c r="G59" s="157"/>
    </row>
    <row r="60" spans="1:7" outlineLevel="3" x14ac:dyDescent="0.2">
      <c r="A60" s="154"/>
      <c r="B60" s="155"/>
      <c r="C60" s="184" t="s">
        <v>102</v>
      </c>
      <c r="D60" s="159"/>
      <c r="E60" s="160">
        <v>11.16</v>
      </c>
      <c r="F60" s="157"/>
      <c r="G60" s="157"/>
    </row>
    <row r="61" spans="1:7" outlineLevel="3" x14ac:dyDescent="0.2">
      <c r="A61" s="154"/>
      <c r="B61" s="155"/>
      <c r="C61" s="184" t="s">
        <v>103</v>
      </c>
      <c r="D61" s="159"/>
      <c r="E61" s="160">
        <v>10.32</v>
      </c>
      <c r="F61" s="157"/>
      <c r="G61" s="157"/>
    </row>
    <row r="62" spans="1:7" outlineLevel="3" x14ac:dyDescent="0.2">
      <c r="A62" s="154"/>
      <c r="B62" s="155"/>
      <c r="C62" s="184" t="s">
        <v>104</v>
      </c>
      <c r="D62" s="159"/>
      <c r="E62" s="160">
        <v>5.88</v>
      </c>
      <c r="F62" s="157"/>
      <c r="G62" s="157"/>
    </row>
    <row r="63" spans="1:7" x14ac:dyDescent="0.2">
      <c r="A63" s="161" t="s">
        <v>83</v>
      </c>
      <c r="B63" s="162" t="s">
        <v>62</v>
      </c>
      <c r="C63" s="181" t="s">
        <v>63</v>
      </c>
      <c r="D63" s="163"/>
      <c r="E63" s="164"/>
      <c r="F63" s="165"/>
      <c r="G63" s="166">
        <v>0</v>
      </c>
    </row>
    <row r="64" spans="1:7" outlineLevel="1" x14ac:dyDescent="0.2">
      <c r="A64" s="174">
        <v>22</v>
      </c>
      <c r="B64" s="175" t="s">
        <v>150</v>
      </c>
      <c r="C64" s="182" t="s">
        <v>151</v>
      </c>
      <c r="D64" s="176" t="s">
        <v>146</v>
      </c>
      <c r="E64" s="177">
        <v>10.10083</v>
      </c>
      <c r="F64" s="178"/>
      <c r="G64" s="179">
        <f>ROUND(E64*F64,2)</f>
        <v>0</v>
      </c>
    </row>
    <row r="65" spans="1:7" x14ac:dyDescent="0.2">
      <c r="A65" s="161" t="s">
        <v>83</v>
      </c>
      <c r="B65" s="162" t="s">
        <v>64</v>
      </c>
      <c r="C65" s="181" t="s">
        <v>65</v>
      </c>
      <c r="D65" s="163"/>
      <c r="E65" s="164"/>
      <c r="F65" s="165"/>
      <c r="G65" s="166">
        <v>0</v>
      </c>
    </row>
    <row r="66" spans="1:7" outlineLevel="1" x14ac:dyDescent="0.2">
      <c r="A66" s="174">
        <v>23</v>
      </c>
      <c r="B66" s="175" t="s">
        <v>152</v>
      </c>
      <c r="C66" s="182" t="s">
        <v>153</v>
      </c>
      <c r="D66" s="176" t="s">
        <v>86</v>
      </c>
      <c r="E66" s="177">
        <v>2</v>
      </c>
      <c r="F66" s="178"/>
      <c r="G66" s="179">
        <f>ROUND(E66*F66,2)</f>
        <v>0</v>
      </c>
    </row>
    <row r="67" spans="1:7" outlineLevel="1" x14ac:dyDescent="0.2">
      <c r="A67" s="168">
        <v>24</v>
      </c>
      <c r="B67" s="169" t="s">
        <v>154</v>
      </c>
      <c r="C67" s="183" t="s">
        <v>155</v>
      </c>
      <c r="D67" s="170" t="s">
        <v>139</v>
      </c>
      <c r="E67" s="171">
        <v>12</v>
      </c>
      <c r="F67" s="172"/>
      <c r="G67" s="173">
        <f>ROUND(E67*F67,2)</f>
        <v>0</v>
      </c>
    </row>
    <row r="68" spans="1:7" outlineLevel="2" x14ac:dyDescent="0.2">
      <c r="A68" s="154"/>
      <c r="B68" s="155"/>
      <c r="C68" s="184" t="s">
        <v>156</v>
      </c>
      <c r="D68" s="159"/>
      <c r="E68" s="160">
        <v>12</v>
      </c>
      <c r="F68" s="157"/>
      <c r="G68" s="157"/>
    </row>
    <row r="69" spans="1:7" ht="22.5" outlineLevel="1" x14ac:dyDescent="0.2">
      <c r="A69" s="168">
        <v>25</v>
      </c>
      <c r="B69" s="169" t="s">
        <v>157</v>
      </c>
      <c r="C69" s="183" t="s">
        <v>158</v>
      </c>
      <c r="D69" s="170" t="s">
        <v>139</v>
      </c>
      <c r="E69" s="171">
        <v>12</v>
      </c>
      <c r="F69" s="172"/>
      <c r="G69" s="173">
        <f>ROUND(E69*F69,2)</f>
        <v>0</v>
      </c>
    </row>
    <row r="70" spans="1:7" outlineLevel="2" x14ac:dyDescent="0.2">
      <c r="A70" s="154"/>
      <c r="B70" s="155"/>
      <c r="C70" s="184" t="s">
        <v>159</v>
      </c>
      <c r="D70" s="159"/>
      <c r="E70" s="160">
        <v>12</v>
      </c>
      <c r="F70" s="157"/>
      <c r="G70" s="157"/>
    </row>
    <row r="71" spans="1:7" outlineLevel="1" x14ac:dyDescent="0.2">
      <c r="A71" s="174">
        <v>26</v>
      </c>
      <c r="B71" s="175" t="s">
        <v>160</v>
      </c>
      <c r="C71" s="182" t="s">
        <v>161</v>
      </c>
      <c r="D71" s="176" t="s">
        <v>96</v>
      </c>
      <c r="E71" s="177">
        <v>503</v>
      </c>
      <c r="F71" s="178"/>
      <c r="G71" s="179">
        <f>ROUND(E71*F71,2)</f>
        <v>0</v>
      </c>
    </row>
    <row r="72" spans="1:7" outlineLevel="1" x14ac:dyDescent="0.2">
      <c r="A72" s="168">
        <v>27</v>
      </c>
      <c r="B72" s="169" t="s">
        <v>162</v>
      </c>
      <c r="C72" s="183" t="s">
        <v>163</v>
      </c>
      <c r="D72" s="170" t="s">
        <v>96</v>
      </c>
      <c r="E72" s="171">
        <v>503</v>
      </c>
      <c r="F72" s="172"/>
      <c r="G72" s="173">
        <f>ROUND(E72*F72,2)</f>
        <v>0</v>
      </c>
    </row>
    <row r="73" spans="1:7" outlineLevel="2" x14ac:dyDescent="0.2">
      <c r="A73" s="154"/>
      <c r="B73" s="155"/>
      <c r="C73" s="184" t="s">
        <v>164</v>
      </c>
      <c r="D73" s="159"/>
      <c r="E73" s="160">
        <v>503</v>
      </c>
      <c r="F73" s="157"/>
      <c r="G73" s="157"/>
    </row>
    <row r="74" spans="1:7" outlineLevel="1" x14ac:dyDescent="0.2">
      <c r="A74" s="168">
        <v>28</v>
      </c>
      <c r="B74" s="169" t="s">
        <v>165</v>
      </c>
      <c r="C74" s="183" t="s">
        <v>166</v>
      </c>
      <c r="D74" s="170" t="s">
        <v>92</v>
      </c>
      <c r="E74" s="171">
        <v>4.024</v>
      </c>
      <c r="F74" s="172"/>
      <c r="G74" s="173">
        <f>ROUND(E74*F74,2)</f>
        <v>0</v>
      </c>
    </row>
    <row r="75" spans="1:7" outlineLevel="2" x14ac:dyDescent="0.2">
      <c r="A75" s="154"/>
      <c r="B75" s="155"/>
      <c r="C75" s="184" t="s">
        <v>167</v>
      </c>
      <c r="D75" s="159"/>
      <c r="E75" s="160">
        <v>4.024</v>
      </c>
      <c r="F75" s="157"/>
      <c r="G75" s="157"/>
    </row>
    <row r="76" spans="1:7" outlineLevel="1" x14ac:dyDescent="0.2">
      <c r="A76" s="168">
        <v>29</v>
      </c>
      <c r="B76" s="169" t="s">
        <v>168</v>
      </c>
      <c r="C76" s="183" t="s">
        <v>169</v>
      </c>
      <c r="D76" s="170" t="s">
        <v>170</v>
      </c>
      <c r="E76" s="171">
        <v>70</v>
      </c>
      <c r="F76" s="172"/>
      <c r="G76" s="173">
        <f>ROUND(E76*F76,2)</f>
        <v>0</v>
      </c>
    </row>
    <row r="77" spans="1:7" outlineLevel="2" x14ac:dyDescent="0.2">
      <c r="A77" s="154"/>
      <c r="B77" s="155"/>
      <c r="C77" s="184" t="s">
        <v>171</v>
      </c>
      <c r="D77" s="159"/>
      <c r="E77" s="160">
        <v>70</v>
      </c>
      <c r="F77" s="157"/>
      <c r="G77" s="157"/>
    </row>
    <row r="78" spans="1:7" outlineLevel="1" x14ac:dyDescent="0.2">
      <c r="A78" s="168">
        <v>30</v>
      </c>
      <c r="B78" s="169" t="s">
        <v>172</v>
      </c>
      <c r="C78" s="183" t="s">
        <v>173</v>
      </c>
      <c r="D78" s="170" t="s">
        <v>92</v>
      </c>
      <c r="E78" s="171">
        <v>4.024</v>
      </c>
      <c r="F78" s="172"/>
      <c r="G78" s="173">
        <f>ROUND(E78*F78,2)</f>
        <v>0</v>
      </c>
    </row>
    <row r="79" spans="1:7" outlineLevel="2" x14ac:dyDescent="0.2">
      <c r="A79" s="154"/>
      <c r="B79" s="155"/>
      <c r="C79" s="184" t="s">
        <v>174</v>
      </c>
      <c r="D79" s="159"/>
      <c r="E79" s="160">
        <v>4.024</v>
      </c>
      <c r="F79" s="157"/>
      <c r="G79" s="157"/>
    </row>
    <row r="80" spans="1:7" ht="22.5" outlineLevel="1" x14ac:dyDescent="0.2">
      <c r="A80" s="154">
        <v>31</v>
      </c>
      <c r="B80" s="155" t="s">
        <v>175</v>
      </c>
      <c r="C80" s="185" t="s">
        <v>176</v>
      </c>
      <c r="D80" s="156" t="s">
        <v>0</v>
      </c>
      <c r="E80" s="180"/>
      <c r="F80" s="158"/>
      <c r="G80" s="157">
        <f>ROUND(E80*F80,2)</f>
        <v>0</v>
      </c>
    </row>
    <row r="81" spans="1:7" x14ac:dyDescent="0.2">
      <c r="A81" s="161" t="s">
        <v>83</v>
      </c>
      <c r="B81" s="162" t="s">
        <v>66</v>
      </c>
      <c r="C81" s="181" t="s">
        <v>67</v>
      </c>
      <c r="D81" s="163"/>
      <c r="E81" s="164"/>
      <c r="F81" s="165"/>
      <c r="G81" s="166">
        <v>0</v>
      </c>
    </row>
    <row r="82" spans="1:7" outlineLevel="1" x14ac:dyDescent="0.2">
      <c r="A82" s="168">
        <v>32</v>
      </c>
      <c r="B82" s="169" t="s">
        <v>177</v>
      </c>
      <c r="C82" s="183" t="s">
        <v>178</v>
      </c>
      <c r="D82" s="170" t="s">
        <v>139</v>
      </c>
      <c r="E82" s="171">
        <v>21.7</v>
      </c>
      <c r="F82" s="172"/>
      <c r="G82" s="173">
        <f>ROUND(E82*F82,2)</f>
        <v>0</v>
      </c>
    </row>
    <row r="83" spans="1:7" outlineLevel="2" x14ac:dyDescent="0.2">
      <c r="A83" s="154"/>
      <c r="B83" s="155"/>
      <c r="C83" s="184" t="s">
        <v>179</v>
      </c>
      <c r="D83" s="159"/>
      <c r="E83" s="160">
        <v>21.7</v>
      </c>
      <c r="F83" s="157"/>
      <c r="G83" s="157"/>
    </row>
    <row r="84" spans="1:7" outlineLevel="1" x14ac:dyDescent="0.2">
      <c r="A84" s="168">
        <v>33</v>
      </c>
      <c r="B84" s="169" t="s">
        <v>180</v>
      </c>
      <c r="C84" s="183" t="s">
        <v>181</v>
      </c>
      <c r="D84" s="170" t="s">
        <v>96</v>
      </c>
      <c r="E84" s="171">
        <v>7.2</v>
      </c>
      <c r="F84" s="172"/>
      <c r="G84" s="173">
        <f>ROUND(E84*F84,2)</f>
        <v>0</v>
      </c>
    </row>
    <row r="85" spans="1:7" outlineLevel="2" x14ac:dyDescent="0.2">
      <c r="A85" s="154"/>
      <c r="B85" s="155"/>
      <c r="C85" s="184" t="s">
        <v>182</v>
      </c>
      <c r="D85" s="159"/>
      <c r="E85" s="160">
        <v>7.2</v>
      </c>
      <c r="F85" s="157"/>
      <c r="G85" s="157"/>
    </row>
    <row r="86" spans="1:7" outlineLevel="1" x14ac:dyDescent="0.2">
      <c r="A86" s="168">
        <v>34</v>
      </c>
      <c r="B86" s="169" t="s">
        <v>183</v>
      </c>
      <c r="C86" s="183" t="s">
        <v>184</v>
      </c>
      <c r="D86" s="170" t="s">
        <v>96</v>
      </c>
      <c r="E86" s="171">
        <v>63</v>
      </c>
      <c r="F86" s="172"/>
      <c r="G86" s="173">
        <f>ROUND(E86*F86,2)</f>
        <v>0</v>
      </c>
    </row>
    <row r="87" spans="1:7" outlineLevel="2" x14ac:dyDescent="0.2">
      <c r="A87" s="154"/>
      <c r="B87" s="155"/>
      <c r="C87" s="184" t="s">
        <v>185</v>
      </c>
      <c r="D87" s="159"/>
      <c r="E87" s="160">
        <v>63</v>
      </c>
      <c r="F87" s="157"/>
      <c r="G87" s="157"/>
    </row>
    <row r="88" spans="1:7" outlineLevel="1" x14ac:dyDescent="0.2">
      <c r="A88" s="168">
        <v>35</v>
      </c>
      <c r="B88" s="169" t="s">
        <v>186</v>
      </c>
      <c r="C88" s="183" t="s">
        <v>187</v>
      </c>
      <c r="D88" s="170" t="s">
        <v>86</v>
      </c>
      <c r="E88" s="171">
        <v>7</v>
      </c>
      <c r="F88" s="172"/>
      <c r="G88" s="173">
        <f>ROUND(E88*F88,2)</f>
        <v>0</v>
      </c>
    </row>
    <row r="89" spans="1:7" outlineLevel="2" x14ac:dyDescent="0.2">
      <c r="A89" s="154"/>
      <c r="B89" s="155"/>
      <c r="C89" s="184" t="s">
        <v>188</v>
      </c>
      <c r="D89" s="159"/>
      <c r="E89" s="160">
        <v>7</v>
      </c>
      <c r="F89" s="157"/>
      <c r="G89" s="157"/>
    </row>
    <row r="90" spans="1:7" outlineLevel="1" x14ac:dyDescent="0.2">
      <c r="A90" s="174">
        <v>36</v>
      </c>
      <c r="B90" s="175" t="s">
        <v>189</v>
      </c>
      <c r="C90" s="182" t="s">
        <v>190</v>
      </c>
      <c r="D90" s="176" t="s">
        <v>86</v>
      </c>
      <c r="E90" s="177">
        <v>3</v>
      </c>
      <c r="F90" s="178"/>
      <c r="G90" s="179">
        <f>ROUND(E90*F90,2)</f>
        <v>0</v>
      </c>
    </row>
    <row r="91" spans="1:7" outlineLevel="1" x14ac:dyDescent="0.2">
      <c r="A91" s="168">
        <v>37</v>
      </c>
      <c r="B91" s="169" t="s">
        <v>191</v>
      </c>
      <c r="C91" s="183" t="s">
        <v>192</v>
      </c>
      <c r="D91" s="170" t="s">
        <v>139</v>
      </c>
      <c r="E91" s="171">
        <v>11.9</v>
      </c>
      <c r="F91" s="172"/>
      <c r="G91" s="173">
        <f>ROUND(E91*F91,2)</f>
        <v>0</v>
      </c>
    </row>
    <row r="92" spans="1:7" outlineLevel="2" x14ac:dyDescent="0.2">
      <c r="A92" s="154"/>
      <c r="B92" s="155"/>
      <c r="C92" s="184" t="s">
        <v>193</v>
      </c>
      <c r="D92" s="159"/>
      <c r="E92" s="160">
        <v>11.9</v>
      </c>
      <c r="F92" s="157"/>
      <c r="G92" s="157"/>
    </row>
    <row r="93" spans="1:7" outlineLevel="1" x14ac:dyDescent="0.2">
      <c r="A93" s="168">
        <v>38</v>
      </c>
      <c r="B93" s="169" t="s">
        <v>194</v>
      </c>
      <c r="C93" s="183" t="s">
        <v>195</v>
      </c>
      <c r="D93" s="170" t="s">
        <v>139</v>
      </c>
      <c r="E93" s="171">
        <v>21.7</v>
      </c>
      <c r="F93" s="172"/>
      <c r="G93" s="173">
        <f>ROUND(E93*F93,2)</f>
        <v>0</v>
      </c>
    </row>
    <row r="94" spans="1:7" outlineLevel="2" x14ac:dyDescent="0.2">
      <c r="A94" s="154"/>
      <c r="B94" s="155"/>
      <c r="C94" s="184" t="s">
        <v>196</v>
      </c>
      <c r="D94" s="159"/>
      <c r="E94" s="160">
        <v>21.7</v>
      </c>
      <c r="F94" s="157"/>
      <c r="G94" s="157"/>
    </row>
    <row r="95" spans="1:7" outlineLevel="1" x14ac:dyDescent="0.2">
      <c r="A95" s="168">
        <v>39</v>
      </c>
      <c r="B95" s="169" t="s">
        <v>197</v>
      </c>
      <c r="C95" s="183" t="s">
        <v>198</v>
      </c>
      <c r="D95" s="170" t="s">
        <v>96</v>
      </c>
      <c r="E95" s="171">
        <v>7.2</v>
      </c>
      <c r="F95" s="172"/>
      <c r="G95" s="173">
        <f>ROUND(E95*F95,2)</f>
        <v>0</v>
      </c>
    </row>
    <row r="96" spans="1:7" outlineLevel="2" x14ac:dyDescent="0.2">
      <c r="A96" s="154"/>
      <c r="B96" s="155"/>
      <c r="C96" s="184" t="s">
        <v>199</v>
      </c>
      <c r="D96" s="159"/>
      <c r="E96" s="160">
        <v>5.28</v>
      </c>
      <c r="F96" s="157"/>
      <c r="G96" s="157"/>
    </row>
    <row r="97" spans="1:7" outlineLevel="3" x14ac:dyDescent="0.2">
      <c r="A97" s="154"/>
      <c r="B97" s="155"/>
      <c r="C97" s="184" t="s">
        <v>200</v>
      </c>
      <c r="D97" s="159"/>
      <c r="E97" s="160">
        <v>1.92</v>
      </c>
      <c r="F97" s="157"/>
      <c r="G97" s="157"/>
    </row>
    <row r="98" spans="1:7" outlineLevel="1" x14ac:dyDescent="0.2">
      <c r="A98" s="168">
        <v>40</v>
      </c>
      <c r="B98" s="169" t="s">
        <v>201</v>
      </c>
      <c r="C98" s="183" t="s">
        <v>202</v>
      </c>
      <c r="D98" s="170" t="s">
        <v>96</v>
      </c>
      <c r="E98" s="171">
        <v>63</v>
      </c>
      <c r="F98" s="172"/>
      <c r="G98" s="173">
        <f>ROUND(E98*F98,2)</f>
        <v>0</v>
      </c>
    </row>
    <row r="99" spans="1:7" outlineLevel="2" x14ac:dyDescent="0.2">
      <c r="A99" s="154"/>
      <c r="B99" s="155"/>
      <c r="C99" s="184" t="s">
        <v>203</v>
      </c>
      <c r="D99" s="159"/>
      <c r="E99" s="160">
        <v>63</v>
      </c>
      <c r="F99" s="157"/>
      <c r="G99" s="157"/>
    </row>
    <row r="100" spans="1:7" outlineLevel="1" x14ac:dyDescent="0.2">
      <c r="A100" s="168">
        <v>41</v>
      </c>
      <c r="B100" s="169" t="s">
        <v>204</v>
      </c>
      <c r="C100" s="183" t="s">
        <v>205</v>
      </c>
      <c r="D100" s="170" t="s">
        <v>86</v>
      </c>
      <c r="E100" s="171">
        <v>10</v>
      </c>
      <c r="F100" s="172"/>
      <c r="G100" s="173">
        <f>ROUND(E100*F100,2)</f>
        <v>0</v>
      </c>
    </row>
    <row r="101" spans="1:7" outlineLevel="2" x14ac:dyDescent="0.2">
      <c r="A101" s="154"/>
      <c r="B101" s="155"/>
      <c r="C101" s="184" t="s">
        <v>206</v>
      </c>
      <c r="D101" s="159"/>
      <c r="E101" s="160">
        <v>10</v>
      </c>
      <c r="F101" s="157"/>
      <c r="G101" s="157"/>
    </row>
    <row r="102" spans="1:7" outlineLevel="1" x14ac:dyDescent="0.2">
      <c r="A102" s="168">
        <v>42</v>
      </c>
      <c r="B102" s="169" t="s">
        <v>207</v>
      </c>
      <c r="C102" s="183" t="s">
        <v>208</v>
      </c>
      <c r="D102" s="170" t="s">
        <v>139</v>
      </c>
      <c r="E102" s="171">
        <v>11.9</v>
      </c>
      <c r="F102" s="172"/>
      <c r="G102" s="173">
        <f>ROUND(E102*F102,2)</f>
        <v>0</v>
      </c>
    </row>
    <row r="103" spans="1:7" outlineLevel="2" x14ac:dyDescent="0.2">
      <c r="A103" s="154"/>
      <c r="B103" s="155"/>
      <c r="C103" s="184" t="s">
        <v>209</v>
      </c>
      <c r="D103" s="159"/>
      <c r="E103" s="160">
        <v>11.9</v>
      </c>
      <c r="F103" s="157"/>
      <c r="G103" s="157"/>
    </row>
    <row r="104" spans="1:7" outlineLevel="1" x14ac:dyDescent="0.2">
      <c r="A104" s="168">
        <v>43</v>
      </c>
      <c r="B104" s="169" t="s">
        <v>210</v>
      </c>
      <c r="C104" s="183" t="s">
        <v>211</v>
      </c>
      <c r="D104" s="170" t="s">
        <v>96</v>
      </c>
      <c r="E104" s="171">
        <v>6.35</v>
      </c>
      <c r="F104" s="172"/>
      <c r="G104" s="173">
        <f>ROUND(E104*F104,2)</f>
        <v>0</v>
      </c>
    </row>
    <row r="105" spans="1:7" outlineLevel="2" x14ac:dyDescent="0.2">
      <c r="A105" s="154"/>
      <c r="B105" s="155"/>
      <c r="C105" s="184" t="s">
        <v>212</v>
      </c>
      <c r="D105" s="159"/>
      <c r="E105" s="160">
        <v>1</v>
      </c>
      <c r="F105" s="157"/>
      <c r="G105" s="157"/>
    </row>
    <row r="106" spans="1:7" outlineLevel="3" x14ac:dyDescent="0.2">
      <c r="A106" s="154"/>
      <c r="B106" s="155"/>
      <c r="C106" s="184" t="s">
        <v>97</v>
      </c>
      <c r="D106" s="159"/>
      <c r="E106" s="160">
        <v>5.35</v>
      </c>
      <c r="F106" s="157"/>
      <c r="G106" s="157"/>
    </row>
    <row r="107" spans="1:7" outlineLevel="1" x14ac:dyDescent="0.2">
      <c r="A107" s="154">
        <v>44</v>
      </c>
      <c r="B107" s="155" t="s">
        <v>213</v>
      </c>
      <c r="C107" s="185" t="s">
        <v>214</v>
      </c>
      <c r="D107" s="156" t="s">
        <v>0</v>
      </c>
      <c r="E107" s="180"/>
      <c r="F107" s="158"/>
      <c r="G107" s="157">
        <f>ROUND(E107*F107,2)</f>
        <v>0</v>
      </c>
    </row>
    <row r="108" spans="1:7" x14ac:dyDescent="0.2">
      <c r="A108" s="161" t="s">
        <v>83</v>
      </c>
      <c r="B108" s="162" t="s">
        <v>68</v>
      </c>
      <c r="C108" s="181" t="s">
        <v>69</v>
      </c>
      <c r="D108" s="163"/>
      <c r="E108" s="164"/>
      <c r="F108" s="165"/>
      <c r="G108" s="166">
        <v>0</v>
      </c>
    </row>
    <row r="109" spans="1:7" outlineLevel="1" x14ac:dyDescent="0.2">
      <c r="A109" s="168">
        <v>45</v>
      </c>
      <c r="B109" s="169" t="s">
        <v>215</v>
      </c>
      <c r="C109" s="183" t="s">
        <v>216</v>
      </c>
      <c r="D109" s="170" t="s">
        <v>96</v>
      </c>
      <c r="E109" s="171">
        <v>503</v>
      </c>
      <c r="F109" s="172"/>
      <c r="G109" s="173">
        <f>ROUND(E109*F109,2)</f>
        <v>0</v>
      </c>
    </row>
    <row r="110" spans="1:7" outlineLevel="2" x14ac:dyDescent="0.2">
      <c r="A110" s="154"/>
      <c r="B110" s="155"/>
      <c r="C110" s="184" t="s">
        <v>164</v>
      </c>
      <c r="D110" s="159"/>
      <c r="E110" s="160">
        <v>503</v>
      </c>
      <c r="F110" s="157"/>
      <c r="G110" s="157"/>
    </row>
    <row r="111" spans="1:7" outlineLevel="1" x14ac:dyDescent="0.2">
      <c r="A111" s="168">
        <v>46</v>
      </c>
      <c r="B111" s="169" t="s">
        <v>217</v>
      </c>
      <c r="C111" s="183" t="s">
        <v>218</v>
      </c>
      <c r="D111" s="170" t="s">
        <v>139</v>
      </c>
      <c r="E111" s="171">
        <v>16.7</v>
      </c>
      <c r="F111" s="172"/>
      <c r="G111" s="173">
        <f>ROUND(E111*F111,2)</f>
        <v>0</v>
      </c>
    </row>
    <row r="112" spans="1:7" outlineLevel="2" x14ac:dyDescent="0.2">
      <c r="A112" s="154"/>
      <c r="B112" s="155"/>
      <c r="C112" s="184" t="s">
        <v>219</v>
      </c>
      <c r="D112" s="159"/>
      <c r="E112" s="160">
        <v>16.7</v>
      </c>
      <c r="F112" s="157"/>
      <c r="G112" s="157"/>
    </row>
    <row r="113" spans="1:7" outlineLevel="1" x14ac:dyDescent="0.2">
      <c r="A113" s="174">
        <v>47</v>
      </c>
      <c r="B113" s="175" t="s">
        <v>220</v>
      </c>
      <c r="C113" s="182" t="s">
        <v>221</v>
      </c>
      <c r="D113" s="176" t="s">
        <v>96</v>
      </c>
      <c r="E113" s="177">
        <v>503</v>
      </c>
      <c r="F113" s="178"/>
      <c r="G113" s="179">
        <f>ROUND(E113*F113,2)</f>
        <v>0</v>
      </c>
    </row>
    <row r="114" spans="1:7" outlineLevel="1" x14ac:dyDescent="0.2">
      <c r="A114" s="168">
        <v>48</v>
      </c>
      <c r="B114" s="169" t="s">
        <v>222</v>
      </c>
      <c r="C114" s="183" t="s">
        <v>223</v>
      </c>
      <c r="D114" s="170" t="s">
        <v>86</v>
      </c>
      <c r="E114" s="171">
        <v>592.82609000000002</v>
      </c>
      <c r="F114" s="172"/>
      <c r="G114" s="173">
        <f>ROUND(E114*F114,2)</f>
        <v>0</v>
      </c>
    </row>
    <row r="115" spans="1:7" ht="22.5" outlineLevel="2" x14ac:dyDescent="0.2">
      <c r="A115" s="154"/>
      <c r="B115" s="155"/>
      <c r="C115" s="184" t="s">
        <v>224</v>
      </c>
      <c r="D115" s="159"/>
      <c r="E115" s="160">
        <v>592.82609000000002</v>
      </c>
      <c r="F115" s="157"/>
      <c r="G115" s="157"/>
    </row>
    <row r="116" spans="1:7" outlineLevel="1" x14ac:dyDescent="0.2">
      <c r="A116" s="168">
        <v>49</v>
      </c>
      <c r="B116" s="169" t="s">
        <v>225</v>
      </c>
      <c r="C116" s="183" t="s">
        <v>226</v>
      </c>
      <c r="D116" s="170" t="s">
        <v>139</v>
      </c>
      <c r="E116" s="171">
        <v>30.1</v>
      </c>
      <c r="F116" s="172"/>
      <c r="G116" s="173">
        <f>ROUND(E116*F116,2)</f>
        <v>0</v>
      </c>
    </row>
    <row r="117" spans="1:7" outlineLevel="2" x14ac:dyDescent="0.2">
      <c r="A117" s="154"/>
      <c r="B117" s="155"/>
      <c r="C117" s="184" t="s">
        <v>227</v>
      </c>
      <c r="D117" s="159"/>
      <c r="E117" s="160">
        <v>30.1</v>
      </c>
      <c r="F117" s="157"/>
      <c r="G117" s="157"/>
    </row>
    <row r="118" spans="1:7" outlineLevel="1" x14ac:dyDescent="0.2">
      <c r="A118" s="174">
        <v>50</v>
      </c>
      <c r="B118" s="175" t="s">
        <v>228</v>
      </c>
      <c r="C118" s="182" t="s">
        <v>229</v>
      </c>
      <c r="D118" s="176" t="s">
        <v>86</v>
      </c>
      <c r="E118" s="177">
        <v>5</v>
      </c>
      <c r="F118" s="178"/>
      <c r="G118" s="179">
        <f>ROUND(E118*F118,2)</f>
        <v>0</v>
      </c>
    </row>
    <row r="119" spans="1:7" ht="22.5" outlineLevel="1" x14ac:dyDescent="0.2">
      <c r="A119" s="168">
        <v>51</v>
      </c>
      <c r="B119" s="169" t="s">
        <v>230</v>
      </c>
      <c r="C119" s="183" t="s">
        <v>231</v>
      </c>
      <c r="D119" s="170" t="s">
        <v>139</v>
      </c>
      <c r="E119" s="171">
        <v>55.45</v>
      </c>
      <c r="F119" s="172"/>
      <c r="G119" s="173">
        <f>ROUND(E119*F119,2)</f>
        <v>0</v>
      </c>
    </row>
    <row r="120" spans="1:7" outlineLevel="2" x14ac:dyDescent="0.2">
      <c r="A120" s="154"/>
      <c r="B120" s="155"/>
      <c r="C120" s="184" t="s">
        <v>232</v>
      </c>
      <c r="D120" s="159"/>
      <c r="E120" s="160">
        <v>55.45</v>
      </c>
      <c r="F120" s="157"/>
      <c r="G120" s="157"/>
    </row>
    <row r="121" spans="1:7" ht="22.5" outlineLevel="1" x14ac:dyDescent="0.2">
      <c r="A121" s="174">
        <v>52</v>
      </c>
      <c r="B121" s="175" t="s">
        <v>233</v>
      </c>
      <c r="C121" s="182" t="s">
        <v>234</v>
      </c>
      <c r="D121" s="176" t="s">
        <v>86</v>
      </c>
      <c r="E121" s="177">
        <v>3</v>
      </c>
      <c r="F121" s="178"/>
      <c r="G121" s="179">
        <f>ROUND(E121*F121,2)</f>
        <v>0</v>
      </c>
    </row>
    <row r="122" spans="1:7" outlineLevel="1" x14ac:dyDescent="0.2">
      <c r="A122" s="168">
        <v>53</v>
      </c>
      <c r="B122" s="169" t="s">
        <v>235</v>
      </c>
      <c r="C122" s="183" t="s">
        <v>236</v>
      </c>
      <c r="D122" s="170" t="s">
        <v>86</v>
      </c>
      <c r="E122" s="171">
        <v>3</v>
      </c>
      <c r="F122" s="172"/>
      <c r="G122" s="173">
        <f>ROUND(E122*F122,2)</f>
        <v>0</v>
      </c>
    </row>
    <row r="123" spans="1:7" outlineLevel="2" x14ac:dyDescent="0.2">
      <c r="A123" s="154"/>
      <c r="B123" s="155"/>
      <c r="C123" s="184" t="s">
        <v>52</v>
      </c>
      <c r="D123" s="159"/>
      <c r="E123" s="160">
        <v>3</v>
      </c>
      <c r="F123" s="157"/>
      <c r="G123" s="157"/>
    </row>
    <row r="124" spans="1:7" outlineLevel="1" x14ac:dyDescent="0.2">
      <c r="A124" s="154">
        <v>54</v>
      </c>
      <c r="B124" s="155" t="s">
        <v>237</v>
      </c>
      <c r="C124" s="185" t="s">
        <v>238</v>
      </c>
      <c r="D124" s="156" t="s">
        <v>0</v>
      </c>
      <c r="E124" s="180"/>
      <c r="F124" s="158"/>
      <c r="G124" s="157">
        <f>ROUND(E124*F124,2)</f>
        <v>0</v>
      </c>
    </row>
    <row r="125" spans="1:7" x14ac:dyDescent="0.2">
      <c r="A125" s="161" t="s">
        <v>83</v>
      </c>
      <c r="B125" s="162" t="s">
        <v>70</v>
      </c>
      <c r="C125" s="181" t="s">
        <v>71</v>
      </c>
      <c r="D125" s="163"/>
      <c r="E125" s="164"/>
      <c r="F125" s="165"/>
      <c r="G125" s="166">
        <v>0</v>
      </c>
    </row>
    <row r="126" spans="1:7" outlineLevel="1" x14ac:dyDescent="0.2">
      <c r="A126" s="168">
        <v>55</v>
      </c>
      <c r="B126" s="169" t="s">
        <v>239</v>
      </c>
      <c r="C126" s="183" t="s">
        <v>240</v>
      </c>
      <c r="D126" s="170" t="s">
        <v>96</v>
      </c>
      <c r="E126" s="171">
        <v>877.37333000000001</v>
      </c>
      <c r="F126" s="172"/>
      <c r="G126" s="173">
        <f>ROUND(E126*F126,2)</f>
        <v>0</v>
      </c>
    </row>
    <row r="127" spans="1:7" outlineLevel="2" x14ac:dyDescent="0.2">
      <c r="A127" s="154"/>
      <c r="B127" s="155"/>
      <c r="C127" s="184" t="s">
        <v>241</v>
      </c>
      <c r="D127" s="159"/>
      <c r="E127" s="160">
        <v>73.567999999999998</v>
      </c>
      <c r="F127" s="157"/>
      <c r="G127" s="157"/>
    </row>
    <row r="128" spans="1:7" outlineLevel="3" x14ac:dyDescent="0.2">
      <c r="A128" s="154"/>
      <c r="B128" s="155"/>
      <c r="C128" s="184" t="s">
        <v>242</v>
      </c>
      <c r="D128" s="159"/>
      <c r="E128" s="160">
        <v>38.4</v>
      </c>
      <c r="F128" s="157"/>
      <c r="G128" s="157"/>
    </row>
    <row r="129" spans="1:7" outlineLevel="3" x14ac:dyDescent="0.2">
      <c r="A129" s="154"/>
      <c r="B129" s="155"/>
      <c r="C129" s="184" t="s">
        <v>243</v>
      </c>
      <c r="D129" s="159"/>
      <c r="E129" s="160">
        <v>27.648</v>
      </c>
      <c r="F129" s="157"/>
      <c r="G129" s="157"/>
    </row>
    <row r="130" spans="1:7" outlineLevel="3" x14ac:dyDescent="0.2">
      <c r="A130" s="154"/>
      <c r="B130" s="155"/>
      <c r="C130" s="184" t="s">
        <v>244</v>
      </c>
      <c r="D130" s="159"/>
      <c r="E130" s="160">
        <v>28.288</v>
      </c>
      <c r="F130" s="157"/>
      <c r="G130" s="157"/>
    </row>
    <row r="131" spans="1:7" outlineLevel="3" x14ac:dyDescent="0.2">
      <c r="A131" s="154"/>
      <c r="B131" s="155"/>
      <c r="C131" s="184" t="s">
        <v>245</v>
      </c>
      <c r="D131" s="159"/>
      <c r="E131" s="160">
        <v>43.344000000000001</v>
      </c>
      <c r="F131" s="157"/>
      <c r="G131" s="157"/>
    </row>
    <row r="132" spans="1:7" outlineLevel="3" x14ac:dyDescent="0.2">
      <c r="A132" s="154"/>
      <c r="B132" s="155"/>
      <c r="C132" s="184" t="s">
        <v>246</v>
      </c>
      <c r="D132" s="159"/>
      <c r="E132" s="160">
        <v>11.968</v>
      </c>
      <c r="F132" s="157"/>
      <c r="G132" s="157"/>
    </row>
    <row r="133" spans="1:7" outlineLevel="3" x14ac:dyDescent="0.2">
      <c r="A133" s="154"/>
      <c r="B133" s="155"/>
      <c r="C133" s="184" t="s">
        <v>247</v>
      </c>
      <c r="D133" s="159"/>
      <c r="E133" s="160">
        <v>18.72</v>
      </c>
      <c r="F133" s="157"/>
      <c r="G133" s="157"/>
    </row>
    <row r="134" spans="1:7" outlineLevel="3" x14ac:dyDescent="0.2">
      <c r="A134" s="154"/>
      <c r="B134" s="155"/>
      <c r="C134" s="184" t="s">
        <v>248</v>
      </c>
      <c r="D134" s="159"/>
      <c r="E134" s="160">
        <v>28.896000000000001</v>
      </c>
      <c r="F134" s="157"/>
      <c r="G134" s="157"/>
    </row>
    <row r="135" spans="1:7" outlineLevel="3" x14ac:dyDescent="0.2">
      <c r="A135" s="154"/>
      <c r="B135" s="155"/>
      <c r="C135" s="184" t="s">
        <v>249</v>
      </c>
      <c r="D135" s="159"/>
      <c r="E135" s="160">
        <v>271.20800000000003</v>
      </c>
      <c r="F135" s="157"/>
      <c r="G135" s="157"/>
    </row>
    <row r="136" spans="1:7" outlineLevel="3" x14ac:dyDescent="0.2">
      <c r="A136" s="154"/>
      <c r="B136" s="155"/>
      <c r="C136" s="184" t="s">
        <v>250</v>
      </c>
      <c r="D136" s="159"/>
      <c r="E136" s="160">
        <v>335.33332999999999</v>
      </c>
      <c r="F136" s="157"/>
      <c r="G136" s="157"/>
    </row>
    <row r="137" spans="1:7" x14ac:dyDescent="0.2">
      <c r="A137" s="161" t="s">
        <v>83</v>
      </c>
      <c r="B137" s="162" t="s">
        <v>72</v>
      </c>
      <c r="C137" s="181" t="s">
        <v>73</v>
      </c>
      <c r="D137" s="163"/>
      <c r="E137" s="164"/>
      <c r="F137" s="165"/>
      <c r="G137" s="166">
        <v>0</v>
      </c>
    </row>
    <row r="138" spans="1:7" outlineLevel="1" x14ac:dyDescent="0.2">
      <c r="A138" s="174">
        <v>56</v>
      </c>
      <c r="B138" s="175" t="s">
        <v>251</v>
      </c>
      <c r="C138" s="182" t="s">
        <v>252</v>
      </c>
      <c r="D138" s="176" t="s">
        <v>146</v>
      </c>
      <c r="E138" s="177">
        <v>42.44088</v>
      </c>
      <c r="F138" s="178"/>
      <c r="G138" s="179">
        <f t="shared" ref="G138:G145" si="0">ROUND(E138*F138,2)</f>
        <v>0</v>
      </c>
    </row>
    <row r="139" spans="1:7" outlineLevel="1" x14ac:dyDescent="0.2">
      <c r="A139" s="174">
        <v>57</v>
      </c>
      <c r="B139" s="175" t="s">
        <v>253</v>
      </c>
      <c r="C139" s="182" t="s">
        <v>254</v>
      </c>
      <c r="D139" s="176" t="s">
        <v>146</v>
      </c>
      <c r="E139" s="177">
        <v>169.76349999999999</v>
      </c>
      <c r="F139" s="178"/>
      <c r="G139" s="179">
        <f t="shared" si="0"/>
        <v>0</v>
      </c>
    </row>
    <row r="140" spans="1:7" outlineLevel="1" x14ac:dyDescent="0.2">
      <c r="A140" s="174">
        <v>58</v>
      </c>
      <c r="B140" s="175" t="s">
        <v>255</v>
      </c>
      <c r="C140" s="182" t="s">
        <v>256</v>
      </c>
      <c r="D140" s="176" t="s">
        <v>146</v>
      </c>
      <c r="E140" s="177">
        <v>42.44088</v>
      </c>
      <c r="F140" s="178"/>
      <c r="G140" s="179">
        <f t="shared" si="0"/>
        <v>0</v>
      </c>
    </row>
    <row r="141" spans="1:7" outlineLevel="1" x14ac:dyDescent="0.2">
      <c r="A141" s="174">
        <v>59</v>
      </c>
      <c r="B141" s="175" t="s">
        <v>257</v>
      </c>
      <c r="C141" s="182" t="s">
        <v>258</v>
      </c>
      <c r="D141" s="176" t="s">
        <v>146</v>
      </c>
      <c r="E141" s="177">
        <v>42.44088</v>
      </c>
      <c r="F141" s="178"/>
      <c r="G141" s="179">
        <f t="shared" si="0"/>
        <v>0</v>
      </c>
    </row>
    <row r="142" spans="1:7" outlineLevel="1" x14ac:dyDescent="0.2">
      <c r="A142" s="174">
        <v>60</v>
      </c>
      <c r="B142" s="175" t="s">
        <v>259</v>
      </c>
      <c r="C142" s="182" t="s">
        <v>260</v>
      </c>
      <c r="D142" s="176" t="s">
        <v>146</v>
      </c>
      <c r="E142" s="177">
        <v>381.96787999999998</v>
      </c>
      <c r="F142" s="178"/>
      <c r="G142" s="179">
        <f t="shared" si="0"/>
        <v>0</v>
      </c>
    </row>
    <row r="143" spans="1:7" outlineLevel="1" x14ac:dyDescent="0.2">
      <c r="A143" s="174">
        <v>61</v>
      </c>
      <c r="B143" s="175" t="s">
        <v>261</v>
      </c>
      <c r="C143" s="182" t="s">
        <v>262</v>
      </c>
      <c r="D143" s="176" t="s">
        <v>146</v>
      </c>
      <c r="E143" s="177">
        <v>42.44088</v>
      </c>
      <c r="F143" s="178"/>
      <c r="G143" s="179">
        <f t="shared" si="0"/>
        <v>0</v>
      </c>
    </row>
    <row r="144" spans="1:7" outlineLevel="1" x14ac:dyDescent="0.2">
      <c r="A144" s="174">
        <v>62</v>
      </c>
      <c r="B144" s="175" t="s">
        <v>263</v>
      </c>
      <c r="C144" s="182" t="s">
        <v>264</v>
      </c>
      <c r="D144" s="176" t="s">
        <v>146</v>
      </c>
      <c r="E144" s="177">
        <v>84.881749999999997</v>
      </c>
      <c r="F144" s="178"/>
      <c r="G144" s="179">
        <f t="shared" si="0"/>
        <v>0</v>
      </c>
    </row>
    <row r="145" spans="1:7" outlineLevel="1" x14ac:dyDescent="0.2">
      <c r="A145" s="174">
        <v>63</v>
      </c>
      <c r="B145" s="175" t="s">
        <v>265</v>
      </c>
      <c r="C145" s="182" t="s">
        <v>266</v>
      </c>
      <c r="D145" s="176" t="s">
        <v>146</v>
      </c>
      <c r="E145" s="177">
        <v>42.44088</v>
      </c>
      <c r="F145" s="178"/>
      <c r="G145" s="179">
        <f t="shared" si="0"/>
        <v>0</v>
      </c>
    </row>
    <row r="146" spans="1:7" x14ac:dyDescent="0.2">
      <c r="A146" s="161" t="s">
        <v>83</v>
      </c>
      <c r="B146" s="162" t="s">
        <v>75</v>
      </c>
      <c r="C146" s="181" t="s">
        <v>30</v>
      </c>
      <c r="D146" s="163"/>
      <c r="E146" s="164"/>
      <c r="F146" s="165"/>
      <c r="G146" s="166">
        <v>0</v>
      </c>
    </row>
    <row r="147" spans="1:7" outlineLevel="1" x14ac:dyDescent="0.2">
      <c r="A147" s="168">
        <v>64</v>
      </c>
      <c r="B147" s="169" t="s">
        <v>267</v>
      </c>
      <c r="C147" s="183" t="s">
        <v>268</v>
      </c>
      <c r="D147" s="170" t="s">
        <v>269</v>
      </c>
      <c r="E147" s="171">
        <v>1</v>
      </c>
      <c r="F147" s="172"/>
      <c r="G147" s="173">
        <f>ROUND(E147*F147,2)</f>
        <v>0</v>
      </c>
    </row>
    <row r="148" spans="1:7" x14ac:dyDescent="0.2">
      <c r="A148" s="3"/>
      <c r="B148" s="4"/>
      <c r="C148" s="186"/>
      <c r="D148" s="6"/>
      <c r="E148" s="3"/>
      <c r="F148" s="3"/>
      <c r="G148" s="3"/>
    </row>
    <row r="149" spans="1:7" x14ac:dyDescent="0.2">
      <c r="A149" s="150"/>
      <c r="B149" s="151" t="s">
        <v>31</v>
      </c>
      <c r="C149" s="187"/>
      <c r="D149" s="152"/>
      <c r="E149" s="153"/>
      <c r="F149" s="153"/>
      <c r="G149" s="167">
        <f>G8+G10+G17+G32+G49+G52+G63+G65+G81+G108+G125+G137+G146</f>
        <v>0</v>
      </c>
    </row>
    <row r="150" spans="1:7" x14ac:dyDescent="0.2">
      <c r="A150" s="3"/>
      <c r="B150" s="4"/>
      <c r="C150" s="186"/>
      <c r="D150" s="6"/>
      <c r="E150" s="3"/>
      <c r="F150" s="3"/>
      <c r="G150" s="3"/>
    </row>
    <row r="151" spans="1:7" x14ac:dyDescent="0.2">
      <c r="A151" s="3"/>
      <c r="B151" s="4"/>
      <c r="C151" s="186"/>
      <c r="D151" s="6"/>
      <c r="E151" s="3"/>
      <c r="F151" s="3"/>
      <c r="G151" s="3"/>
    </row>
    <row r="152" spans="1:7" x14ac:dyDescent="0.2">
      <c r="A152" s="265" t="s">
        <v>270</v>
      </c>
      <c r="B152" s="265"/>
      <c r="C152" s="266"/>
      <c r="D152" s="6"/>
      <c r="E152" s="3"/>
      <c r="F152" s="3"/>
      <c r="G152" s="3"/>
    </row>
    <row r="153" spans="1:7" x14ac:dyDescent="0.2">
      <c r="A153" s="246"/>
      <c r="B153" s="247"/>
      <c r="C153" s="248"/>
      <c r="D153" s="247"/>
      <c r="E153" s="247"/>
      <c r="F153" s="247"/>
      <c r="G153" s="249"/>
    </row>
    <row r="154" spans="1:7" x14ac:dyDescent="0.2">
      <c r="A154" s="250"/>
      <c r="B154" s="251"/>
      <c r="C154" s="252"/>
      <c r="D154" s="251"/>
      <c r="E154" s="251"/>
      <c r="F154" s="251"/>
      <c r="G154" s="253"/>
    </row>
    <row r="155" spans="1:7" x14ac:dyDescent="0.2">
      <c r="A155" s="250"/>
      <c r="B155" s="251"/>
      <c r="C155" s="252"/>
      <c r="D155" s="251"/>
      <c r="E155" s="251"/>
      <c r="F155" s="251"/>
      <c r="G155" s="253"/>
    </row>
    <row r="156" spans="1:7" x14ac:dyDescent="0.2">
      <c r="A156" s="250"/>
      <c r="B156" s="251"/>
      <c r="C156" s="252"/>
      <c r="D156" s="251"/>
      <c r="E156" s="251"/>
      <c r="F156" s="251"/>
      <c r="G156" s="253"/>
    </row>
    <row r="157" spans="1:7" x14ac:dyDescent="0.2">
      <c r="A157" s="254"/>
      <c r="B157" s="255"/>
      <c r="C157" s="256"/>
      <c r="D157" s="255"/>
      <c r="E157" s="255"/>
      <c r="F157" s="255"/>
      <c r="G157" s="257"/>
    </row>
    <row r="158" spans="1:7" x14ac:dyDescent="0.2">
      <c r="A158" s="3"/>
      <c r="B158" s="4"/>
      <c r="C158" s="186"/>
      <c r="D158" s="6"/>
      <c r="E158" s="3"/>
      <c r="F158" s="3"/>
      <c r="G158" s="3"/>
    </row>
    <row r="159" spans="1:7" x14ac:dyDescent="0.2">
      <c r="C159" s="188"/>
      <c r="D159" s="10"/>
    </row>
    <row r="160" spans="1:7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53:G157"/>
    <mergeCell ref="A1:G1"/>
    <mergeCell ref="C2:G2"/>
    <mergeCell ref="C3:G3"/>
    <mergeCell ref="C4:G4"/>
    <mergeCell ref="A152:C15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2019_24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2019_24 Pol'!Názvy_tisku</vt:lpstr>
      <vt:lpstr>oadresa</vt:lpstr>
      <vt:lpstr>Stavba!Objednatel</vt:lpstr>
      <vt:lpstr>Stavba!Objekt</vt:lpstr>
      <vt:lpstr>'01 2019_24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admin</cp:lastModifiedBy>
  <cp:lastPrinted>2019-03-19T12:27:02Z</cp:lastPrinted>
  <dcterms:created xsi:type="dcterms:W3CDTF">2009-04-08T07:15:50Z</dcterms:created>
  <dcterms:modified xsi:type="dcterms:W3CDTF">2024-03-27T09:33:01Z</dcterms:modified>
</cp:coreProperties>
</file>